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ЭтаКнига"/>
  <mc:AlternateContent xmlns:mc="http://schemas.openxmlformats.org/markup-compatibility/2006">
    <mc:Choice Requires="x15">
      <x15ac:absPath xmlns:x15ac="http://schemas.microsoft.com/office/spreadsheetml/2010/11/ac" url="C:\Users\b.amanbekov\Desktop\"/>
    </mc:Choice>
  </mc:AlternateContent>
  <bookViews>
    <workbookView xWindow="0" yWindow="0" windowWidth="28800" windowHeight="12435" tabRatio="811" firstSheet="2" activeTab="8"/>
  </bookViews>
  <sheets>
    <sheet name="Главная страница" sheetId="55" r:id="rId1"/>
    <sheet name="Доходы от животноводства" sheetId="59" r:id="rId2"/>
    <sheet name="Затраты по животноводству" sheetId="69" r:id="rId3"/>
    <sheet name="Кред история" sheetId="67" r:id="rId4"/>
    <sheet name="Доходы раст-во (для сведения)" sheetId="54" r:id="rId5"/>
    <sheet name="Нормы высева (для сведения)" sheetId="70" r:id="rId6"/>
    <sheet name="затраты на 1га (для сведения)" sheetId="68" r:id="rId7"/>
    <sheet name="Справочник районов" sheetId="49" state="hidden" r:id="rId8"/>
    <sheet name="затраты на 1 га" sheetId="60" r:id="rId9"/>
    <sheet name="цены реализации (к удалению)" sheetId="57" state="hidden" r:id="rId10"/>
    <sheet name="урожайность (к удалению)" sheetId="56" state="hidden"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____wrn2" localSheetId="8" hidden="1">{"glc1",#N/A,FALSE,"GLC";"glc2",#N/A,FALSE,"GLC";"glc3",#N/A,FALSE,"GLC";"glc4",#N/A,FALSE,"GLC";"glc5",#N/A,FALSE,"GLC"}</definedName>
    <definedName name="_______wrn2" hidden="1">{"glc1",#N/A,FALSE,"GLC";"glc2",#N/A,FALSE,"GLC";"glc3",#N/A,FALSE,"GLC";"glc4",#N/A,FALSE,"GLC";"glc5",#N/A,FALSE,"GLC"}</definedName>
    <definedName name="______wrn2" localSheetId="8" hidden="1">{"glc1",#N/A,FALSE,"GLC";"glc2",#N/A,FALSE,"GLC";"glc3",#N/A,FALSE,"GLC";"glc4",#N/A,FALSE,"GLC";"glc5",#N/A,FALSE,"GLC"}</definedName>
    <definedName name="______wrn2" hidden="1">{"glc1",#N/A,FALSE,"GLC";"glc2",#N/A,FALSE,"GLC";"glc3",#N/A,FALSE,"GLC";"glc4",#N/A,FALSE,"GLC";"glc5",#N/A,FALSE,"GLC"}</definedName>
    <definedName name="_____wrn2" localSheetId="8" hidden="1">{"glc1",#N/A,FALSE,"GLC";"glc2",#N/A,FALSE,"GLC";"glc3",#N/A,FALSE,"GLC";"glc4",#N/A,FALSE,"GLC";"glc5",#N/A,FALSE,"GLC"}</definedName>
    <definedName name="_____wrn2" hidden="1">{"glc1",#N/A,FALSE,"GLC";"glc2",#N/A,FALSE,"GLC";"glc3",#N/A,FALSE,"GLC";"glc4",#N/A,FALSE,"GLC";"glc5",#N/A,FALSE,"GLC"}</definedName>
    <definedName name="____wrn2" localSheetId="8" hidden="1">{"glc1",#N/A,FALSE,"GLC";"glc2",#N/A,FALSE,"GLC";"glc3",#N/A,FALSE,"GLC";"glc4",#N/A,FALSE,"GLC";"glc5",#N/A,FALSE,"GLC"}</definedName>
    <definedName name="____wrn2" hidden="1">{"glc1",#N/A,FALSE,"GLC";"glc2",#N/A,FALSE,"GLC";"glc3",#N/A,FALSE,"GLC";"glc4",#N/A,FALSE,"GLC";"glc5",#N/A,FALSE,"GLC"}</definedName>
    <definedName name="___wrn2" localSheetId="8" hidden="1">{"glc1",#N/A,FALSE,"GLC";"glc2",#N/A,FALSE,"GLC";"glc3",#N/A,FALSE,"GLC";"glc4",#N/A,FALSE,"GLC";"glc5",#N/A,FALSE,"GLC"}</definedName>
    <definedName name="___wrn2" hidden="1">{"glc1",#N/A,FALSE,"GLC";"glc2",#N/A,FALSE,"GLC";"glc3",#N/A,FALSE,"GLC";"glc4",#N/A,FALSE,"GLC";"glc5",#N/A,FALSE,"GLC"}</definedName>
    <definedName name="_1__123Graph_ACHART_4" localSheetId="1" hidden="1">#REF!</definedName>
    <definedName name="_1__123Graph_ACHART_4" localSheetId="8" hidden="1">#REF!</definedName>
    <definedName name="_1__123Graph_ACHART_4" hidden="1">#REF!</definedName>
    <definedName name="_123" localSheetId="1" hidden="1">#REF!</definedName>
    <definedName name="_123" localSheetId="8" hidden="1">#REF!</definedName>
    <definedName name="_123" hidden="1">#REF!</definedName>
    <definedName name="_2__123Graph_XCHART_3" localSheetId="1" hidden="1">#REF!</definedName>
    <definedName name="_2__123Graph_XCHART_3" localSheetId="8" hidden="1">#REF!</definedName>
    <definedName name="_2__123Graph_XCHART_3" hidden="1">#REF!</definedName>
    <definedName name="_3__123Graph_XCHART_4" localSheetId="1" hidden="1">#REF!</definedName>
    <definedName name="_3__123Graph_XCHART_4" localSheetId="8" hidden="1">#REF!</definedName>
    <definedName name="_3__123Graph_XCHART_4" hidden="1">#REF!</definedName>
    <definedName name="_bbl1" localSheetId="1">[1]Assumptions!#REF!</definedName>
    <definedName name="_bbl1" localSheetId="8">[1]Assumptions!#REF!</definedName>
    <definedName name="_bbl1">[1]Assumptions!#REF!</definedName>
    <definedName name="_bbl2" localSheetId="1">[1]Assumptions!#REF!</definedName>
    <definedName name="_bbl2" localSheetId="8">[1]Assumptions!#REF!</definedName>
    <definedName name="_bbl2">[1]Assumptions!#REF!</definedName>
    <definedName name="_bbl3" localSheetId="1">[1]Assumptions!#REF!</definedName>
    <definedName name="_bbl3" localSheetId="8">[1]Assumptions!#REF!</definedName>
    <definedName name="_bbl3">[1]Assumptions!#REF!</definedName>
    <definedName name="_bbl4" localSheetId="1">[1]Assumptions!#REF!</definedName>
    <definedName name="_bbl4" localSheetId="8">[1]Assumptions!#REF!</definedName>
    <definedName name="_bbl4">[1]Assumptions!#REF!</definedName>
    <definedName name="_bbl5" localSheetId="1">[1]Assumptions!#REF!</definedName>
    <definedName name="_bbl5" localSheetId="8">[1]Assumptions!#REF!</definedName>
    <definedName name="_bbl5">[1]Assumptions!#REF!</definedName>
    <definedName name="_Order1" hidden="1">255</definedName>
    <definedName name="_Order2" hidden="1">255</definedName>
    <definedName name="_wrn2" localSheetId="8" hidden="1">{"glc1",#N/A,FALSE,"GLC";"glc2",#N/A,FALSE,"GLC";"glc3",#N/A,FALSE,"GLC";"glc4",#N/A,FALSE,"GLC";"glc5",#N/A,FALSE,"GLC"}</definedName>
    <definedName name="_wrn2" hidden="1">{"glc1",#N/A,FALSE,"GLC";"glc2",#N/A,FALSE,"GLC";"glc3",#N/A,FALSE,"GLC";"glc4",#N/A,FALSE,"GLC";"glc5",#N/A,FALSE,"GLC"}</definedName>
    <definedName name="a" localSheetId="1" hidden="1">#REF!</definedName>
    <definedName name="a" localSheetId="8" hidden="1">#REF!</definedName>
    <definedName name="a" hidden="1">#REF!</definedName>
    <definedName name="Annual_interest_rate" localSheetId="1">[2]Объем!#REF!</definedName>
    <definedName name="Annual_interest_rate" localSheetId="8">[2]Объем!#REF!</definedName>
    <definedName name="Annual_interest_rate">[2]Объем!#REF!</definedName>
    <definedName name="anscount" hidden="1">1</definedName>
    <definedName name="AS2DocOpenMode" hidden="1">"AS2DocumentEdit"</definedName>
    <definedName name="Avg_mm_KZ" localSheetId="1">#REF!</definedName>
    <definedName name="Avg_mm_KZ" localSheetId="8">#REF!</definedName>
    <definedName name="Avg_mm_KZ">#REF!</definedName>
    <definedName name="barley" localSheetId="1">#REF!</definedName>
    <definedName name="barley" localSheetId="8">#REF!</definedName>
    <definedName name="barley">#REF!</definedName>
    <definedName name="barley_seeds" localSheetId="1">#REF!</definedName>
    <definedName name="barley_seeds" localSheetId="8">#REF!</definedName>
    <definedName name="barley_seeds">#REF!</definedName>
    <definedName name="bbl" localSheetId="1">[1]Assumptions!#REF!</definedName>
    <definedName name="bbl" localSheetId="8">[1]Assumptions!#REF!</definedName>
    <definedName name="bbl">[1]Assumptions!#REF!</definedName>
    <definedName name="beef" localSheetId="1">#REF!</definedName>
    <definedName name="beef" localSheetId="8">#REF!</definedName>
    <definedName name="beef">#REF!</definedName>
    <definedName name="BLPH1" hidden="1">'[3]Read me first'!$D$15</definedName>
    <definedName name="BLPH2" hidden="1">'[3]Read me first'!$Z$15</definedName>
    <definedName name="CHANGE1">[4]ГРУППА!$D$11:$D$11,[4]ГРУППА!$D$14:$D$17,[4]ГРУППА!$D$19:$D$23,[4]ГРУППА!$E$9:$E$10,[4]ГРУППА!$F$9,[4]ГРУППА!$F$11:$F$11,[4]ГРУППА!$F$15,[4]ГРУППА!$F$12,[4]ГРУППА!$F$17:$F$17,[4]ГРУППА!$F$19:$F$23,[4]ГРУППА!$G$12</definedName>
    <definedName name="cmf" localSheetId="1">[1]Assumptions!#REF!</definedName>
    <definedName name="cmf" localSheetId="8">[1]Assumptions!#REF!</definedName>
    <definedName name="cmf">[1]Assumptions!#REF!</definedName>
    <definedName name="DcB">'[5]Дин. оборотн. ср-в!!!'!$B$17+'[5]Дин. оборотн. ср-в!!!'!$B$18+'[5]Дин. оборотн. ср-в!!!'!$B$19+'[5]Дин. оборотн. ср-в!!!'!$B$20</definedName>
    <definedName name="DcF">'[5]Дин. оборотн. ср-в!!!'!$F$17+'[5]Дин. оборотн. ср-в!!!'!$F$18+'[5]Дин. оборотн. ср-в!!!'!$F$19+'[5]Дин. оборотн. ср-в!!!'!$F$20</definedName>
    <definedName name="DF">'[5]Дин. оборотн. ср-в!!!'!$F$25+'[5]Дин. оборотн. ср-в!!!'!$F$26+'[5]Дин. оборотн. ср-в!!!'!$F$27+'[5]Дин. оборотн. ср-в!!!'!$F$28+'[5]Дин. оборотн. ср-в!!!'!$F$29+'[5]Дин. оборотн. ср-в!!!'!$F$30+'[5]Дин. оборотн. ср-в!!!'!$F$31</definedName>
    <definedName name="DG">'[5]Дин. оборотн. ср-в!!!'!$B$25+'[5]Дин. оборотн. ср-в!!!'!$B$26+'[5]Дин. оборотн. ср-в!!!'!$B$27+'[5]Дин. оборотн. ср-в!!!'!$B$28+'[5]Дин. оборотн. ср-в!!!'!$B$29+'[5]Дин. оборотн. ср-в!!!'!$B$30+'[5]Дин. оборотн. ср-в!!!'!$B$31</definedName>
    <definedName name="Discount" localSheetId="1">#REF!</definedName>
    <definedName name="Discount" localSheetId="8">#REF!</definedName>
    <definedName name="Discount">#REF!</definedName>
    <definedName name="Dividends" localSheetId="1">#REF!</definedName>
    <definedName name="Dividends" localSheetId="8">#REF!</definedName>
    <definedName name="Dividends">#REF!</definedName>
    <definedName name="dollar" localSheetId="1">'[6]График 1'!#REF!</definedName>
    <definedName name="dollar" localSheetId="8">'[6]График 1'!#REF!</definedName>
    <definedName name="dollar">'[6]График 1'!#REF!</definedName>
    <definedName name="Ed." localSheetId="1">#REF!</definedName>
    <definedName name="Ed." localSheetId="8">#REF!</definedName>
    <definedName name="Ed.">#REF!</definedName>
    <definedName name="el" localSheetId="1">#REF!</definedName>
    <definedName name="el" localSheetId="8">#REF!</definedName>
    <definedName name="el">#REF!</definedName>
    <definedName name="elbpc" localSheetId="1">#REF!</definedName>
    <definedName name="elbpc" localSheetId="8">#REF!</definedName>
    <definedName name="elbpc">#REF!</definedName>
    <definedName name="electr_price" localSheetId="1">#REF!</definedName>
    <definedName name="electr_price" localSheetId="8">#REF!</definedName>
    <definedName name="electr_price">#REF!</definedName>
    <definedName name="elopc" localSheetId="1">#REF!</definedName>
    <definedName name="elopc" localSheetId="8">#REF!</definedName>
    <definedName name="elopc">#REF!</definedName>
    <definedName name="Excel_BuiltIn_Print_Area_11" localSheetId="1">'[7]График погаш_займов и __ АТФ'!#REF!</definedName>
    <definedName name="Excel_BuiltIn_Print_Area_11" localSheetId="8">'[7]График погаш_займов и __ АТФ'!#REF!</definedName>
    <definedName name="Excel_BuiltIn_Print_Area_11">'[7]График погаш_займов и __ АТФ'!#REF!</definedName>
    <definedName name="Excel_BuiltIn_Print_Area_13" localSheetId="1">#REF!</definedName>
    <definedName name="Excel_BuiltIn_Print_Area_13" localSheetId="8">#REF!</definedName>
    <definedName name="Excel_BuiltIn_Print_Area_13">#REF!</definedName>
    <definedName name="F_other_cost" localSheetId="1">[8]MAIN!#REF!</definedName>
    <definedName name="F_other_cost" localSheetId="8">[8]MAIN!#REF!</definedName>
    <definedName name="F_other_cost">[8]MAIN!#REF!</definedName>
    <definedName name="fertilizers" localSheetId="1">#REF!</definedName>
    <definedName name="fertilizers" localSheetId="8">#REF!</definedName>
    <definedName name="fertilizers">#REF!</definedName>
    <definedName name="first_other_tax">'[9]Прибыли и убытки'!$B$31</definedName>
    <definedName name="First_payment_due" localSheetId="1">[2]Объем!#REF!</definedName>
    <definedName name="First_payment_due" localSheetId="8">[2]Объем!#REF!</definedName>
    <definedName name="First_payment_due">[2]Объем!#REF!</definedName>
    <definedName name="forage_price" localSheetId="1">#REF!</definedName>
    <definedName name="forage_price" localSheetId="8">#REF!</definedName>
    <definedName name="forage_price">#REF!</definedName>
    <definedName name="fuel" localSheetId="1">#REF!</definedName>
    <definedName name="fuel" localSheetId="8">#REF!</definedName>
    <definedName name="fuel">#REF!</definedName>
    <definedName name="fungicides" localSheetId="1">#REF!</definedName>
    <definedName name="fungicides" localSheetId="8">#REF!</definedName>
    <definedName name="fungicides">#REF!</definedName>
    <definedName name="gas" localSheetId="1">#REF!</definedName>
    <definedName name="gas" localSheetId="8">#REF!</definedName>
    <definedName name="gas">#REF!</definedName>
    <definedName name="hay_price" localSheetId="1">#REF!</definedName>
    <definedName name="hay_price" localSheetId="8">#REF!</definedName>
    <definedName name="hay_price">#REF!</definedName>
    <definedName name="herbicides" localSheetId="1">#REF!</definedName>
    <definedName name="herbicides" localSheetId="8">#REF!</definedName>
    <definedName name="herbicides">#REF!</definedName>
    <definedName name="horse_meal" localSheetId="1">#REF!</definedName>
    <definedName name="horse_meal" localSheetId="8">#REF!</definedName>
    <definedName name="horse_meal">#REF!</definedName>
    <definedName name="income_tax">'[9]Цены и тарифы'!$B$62</definedName>
    <definedName name="inf" localSheetId="1">#REF!</definedName>
    <definedName name="inf" localSheetId="8">#REF!</definedName>
    <definedName name="inf">#REF!</definedName>
    <definedName name="insecticides" localSheetId="1">#REF!</definedName>
    <definedName name="insecticides" localSheetId="8">#REF!</definedName>
    <definedName name="insecticides">#REF!</definedName>
    <definedName name="interval" localSheetId="1">'[6]График 1'!#REF!</definedName>
    <definedName name="interval" localSheetId="8">'[6]График 1'!#REF!</definedName>
    <definedName name="interval">'[6]График 1'!#REF!</definedName>
    <definedName name="intr" localSheetId="1">[1]Assumptions!#REF!</definedName>
    <definedName name="intr" localSheetId="8">[1]Assumptions!#REF!</definedName>
    <definedName name="intr">[1]Assumptions!#REF!</definedName>
    <definedName name="ir" localSheetId="1">[1]Assumptions!#REF!</definedName>
    <definedName name="ir" localSheetId="8">[1]Assumptions!#REF!</definedName>
    <definedName name="ir">[1]Assumptions!#REF!</definedName>
    <definedName name="irr" localSheetId="1">'[6]График 1'!#REF!</definedName>
    <definedName name="irr" localSheetId="8">'[6]График 1'!#REF!</definedName>
    <definedName name="irr">'[6]График 1'!#REF!</definedName>
    <definedName name="Length" localSheetId="1">#REF!</definedName>
    <definedName name="Length" localSheetId="8">#REF!</definedName>
    <definedName name="Length">#REF!</definedName>
    <definedName name="M_table" localSheetId="1">#REF!</definedName>
    <definedName name="M_table" localSheetId="8">#REF!</definedName>
    <definedName name="M_table">#REF!</definedName>
    <definedName name="manage_rate" localSheetId="1">#REF!</definedName>
    <definedName name="manage_rate" localSheetId="8">#REF!</definedName>
    <definedName name="manage_rate">#REF!</definedName>
    <definedName name="mas_1" localSheetId="1">#REF!</definedName>
    <definedName name="mas_1" localSheetId="8">#REF!</definedName>
    <definedName name="mas_1">#REF!</definedName>
    <definedName name="mas_2" localSheetId="1">#REF!</definedName>
    <definedName name="mas_2" localSheetId="8">#REF!</definedName>
    <definedName name="mas_2">#REF!</definedName>
    <definedName name="mas_3" localSheetId="1">#REF!</definedName>
    <definedName name="mas_3" localSheetId="8">#REF!</definedName>
    <definedName name="mas_3">#REF!</definedName>
    <definedName name="mas_4" localSheetId="1">#REF!</definedName>
    <definedName name="mas_4" localSheetId="8">#REF!</definedName>
    <definedName name="mas_4">#REF!</definedName>
    <definedName name="milk" localSheetId="1">#REF!</definedName>
    <definedName name="milk" localSheetId="8">#REF!</definedName>
    <definedName name="milk">#REF!</definedName>
    <definedName name="MinWage" localSheetId="1">#REF!</definedName>
    <definedName name="MinWage" localSheetId="8">#REF!</definedName>
    <definedName name="MinWage">#REF!</definedName>
    <definedName name="mutton" localSheetId="1">#REF!</definedName>
    <definedName name="mutton" localSheetId="8">#REF!</definedName>
    <definedName name="mutton">#REF!</definedName>
    <definedName name="name1" localSheetId="1">#REF!</definedName>
    <definedName name="name1" localSheetId="8">#REF!</definedName>
    <definedName name="name1">#REF!</definedName>
    <definedName name="name2" localSheetId="1">#REF!</definedName>
    <definedName name="name2" localSheetId="8">#REF!</definedName>
    <definedName name="name2">#REF!</definedName>
    <definedName name="non" localSheetId="1">[1]Assumptions!#REF!</definedName>
    <definedName name="non" localSheetId="8">[1]Assumptions!#REF!</definedName>
    <definedName name="non">[1]Assumptions!#REF!</definedName>
    <definedName name="nonproduct_rate" localSheetId="1">#REF!</definedName>
    <definedName name="nonproduct_rate" localSheetId="8">#REF!</definedName>
    <definedName name="nonproduct_rate">#REF!</definedName>
    <definedName name="oil" localSheetId="1">#REF!</definedName>
    <definedName name="oil" localSheetId="8">#REF!</definedName>
    <definedName name="oil">#REF!</definedName>
    <definedName name="opcv">[1]Assumptions!$C$36</definedName>
    <definedName name="Payments_per_year" localSheetId="1">[2]Объем!#REF!</definedName>
    <definedName name="Payments_per_year" localSheetId="8">[2]Объем!#REF!</definedName>
    <definedName name="Payments_per_year">[2]Объем!#REF!</definedName>
    <definedName name="Periodic_rate" localSheetId="1">'Доходы от животноводства'!Annual_interest_rate/'Доходы от животноводства'!Payments_per_year</definedName>
    <definedName name="Periodic_rate" localSheetId="8">'затраты на 1 га'!Annual_interest_rate/'затраты на 1 га'!Payments_per_year</definedName>
    <definedName name="Periodic_rate">[0]!Annual_interest_rate/[0]!Payments_per_year</definedName>
    <definedName name="PF">[10]Parameters!$C$10</definedName>
    <definedName name="Pmt_to_use" localSheetId="1">[2]Объем!#REF!</definedName>
    <definedName name="Pmt_to_use" localSheetId="8">[2]Объем!#REF!</definedName>
    <definedName name="Pmt_to_use">[2]Объем!#REF!</definedName>
    <definedName name="pork" localSheetId="1">#REF!</definedName>
    <definedName name="pork" localSheetId="8">#REF!</definedName>
    <definedName name="pork">#REF!</definedName>
    <definedName name="potato_price" localSheetId="1">#REF!</definedName>
    <definedName name="potato_price" localSheetId="8">#REF!</definedName>
    <definedName name="potato_price">#REF!</definedName>
    <definedName name="project">[8]MAIN!$A$13</definedName>
    <definedName name="PT">[10]Parameters!$E$10</definedName>
    <definedName name="retention" localSheetId="1">[1]Assumptions!#REF!</definedName>
    <definedName name="retention" localSheetId="8">[1]Assumptions!#REF!</definedName>
    <definedName name="retention">[1]Assumptions!#REF!</definedName>
    <definedName name="rkara" localSheetId="1">[1]Assumptions!#REF!</definedName>
    <definedName name="rkara" localSheetId="8">[1]Assumptions!#REF!</definedName>
    <definedName name="rkara">[1]Assumptions!#REF!</definedName>
    <definedName name="rkok" localSheetId="1">[1]Assumptions!#REF!</definedName>
    <definedName name="rkok" localSheetId="8">[1]Assumptions!#REF!</definedName>
    <definedName name="rkok">[1]Assumptions!#REF!</definedName>
    <definedName name="rm" localSheetId="1">[1]Assumptions!#REF!</definedName>
    <definedName name="rm" localSheetId="8">[1]Assumptions!#REF!</definedName>
    <definedName name="rm">[1]Assumptions!#REF!</definedName>
    <definedName name="royalty" localSheetId="1">[1]Assumptions!#REF!</definedName>
    <definedName name="royalty" localSheetId="8">[1]Assumptions!#REF!</definedName>
    <definedName name="royalty">[1]Assumptions!#REF!</definedName>
    <definedName name="silage_price" localSheetId="1">#REF!</definedName>
    <definedName name="silage_price" localSheetId="8">#REF!</definedName>
    <definedName name="silage_price">#REF!</definedName>
    <definedName name="skin" localSheetId="1">#REF!</definedName>
    <definedName name="skin" localSheetId="8">#REF!</definedName>
    <definedName name="skin">#REF!</definedName>
    <definedName name="starting_weight" localSheetId="1">#REF!</definedName>
    <definedName name="starting_weight" localSheetId="8">#REF!</definedName>
    <definedName name="starting_weight">#REF!</definedName>
    <definedName name="straw_price" localSheetId="1">#REF!</definedName>
    <definedName name="straw_price" localSheetId="8">#REF!</definedName>
    <definedName name="straw_price">#REF!</definedName>
    <definedName name="strike" localSheetId="1">[1]Assumptions!#REF!</definedName>
    <definedName name="strike" localSheetId="8">[1]Assumptions!#REF!</definedName>
    <definedName name="strike">[1]Assumptions!#REF!</definedName>
    <definedName name="sub" localSheetId="1">[1]Assumptions!#REF!</definedName>
    <definedName name="sub" localSheetId="8">[1]Assumptions!#REF!</definedName>
    <definedName name="sub">[1]Assumptions!#REF!</definedName>
    <definedName name="support_rate" localSheetId="1">#REF!</definedName>
    <definedName name="support_rate" localSheetId="8">#REF!</definedName>
    <definedName name="support_rate">#REF!</definedName>
    <definedName name="Tenge">[11]MODEL500!$G$251</definedName>
    <definedName name="Term_in_years" localSheetId="1">[2]Объем!#REF!</definedName>
    <definedName name="Term_in_years" localSheetId="8">[2]Объем!#REF!</definedName>
    <definedName name="Term_in_years">[2]Объем!#REF!</definedName>
    <definedName name="TextRefCopyRangeCount" hidden="1">7</definedName>
    <definedName name="Total_payments" localSheetId="1">'Доходы от животноводства'!Payments_per_year*'Доходы от животноводства'!Term_in_years</definedName>
    <definedName name="Total_payments" localSheetId="8">'затраты на 1 га'!Payments_per_year*'затраты на 1 га'!Term_in_years</definedName>
    <definedName name="Total_payments">[0]!Payments_per_year*[0]!Term_in_years</definedName>
    <definedName name="tr" localSheetId="1">[1]Assumptions!#REF!</definedName>
    <definedName name="tr" localSheetId="8">[1]Assumptions!#REF!</definedName>
    <definedName name="tr">[1]Assumptions!#REF!</definedName>
    <definedName name="US2EURO" localSheetId="1">[12]исх.данные!#REF!</definedName>
    <definedName name="US2EURO" localSheetId="8">[12]исх.данные!#REF!</definedName>
    <definedName name="US2EURO">[12]исх.данные!#REF!</definedName>
    <definedName name="USD">[11]MODEL500!$G$251</definedName>
    <definedName name="value" localSheetId="1">#REF!</definedName>
    <definedName name="value" localSheetId="8">#REF!</definedName>
    <definedName name="value">#REF!</definedName>
    <definedName name="whaet_seeds" localSheetId="1">#REF!</definedName>
    <definedName name="whaet_seeds" localSheetId="8">#REF!</definedName>
    <definedName name="whaet_seeds">#REF!</definedName>
    <definedName name="wheat" localSheetId="1">#REF!</definedName>
    <definedName name="wheat" localSheetId="8">#REF!</definedName>
    <definedName name="wheat">#REF!</definedName>
    <definedName name="wrn" localSheetId="8" hidden="1">{"glc1",#N/A,FALSE,"GLC";"glc2",#N/A,FALSE,"GLC";"glc3",#N/A,FALSE,"GLC";"glc4",#N/A,FALSE,"GLC";"glc5",#N/A,FALSE,"GLC"}</definedName>
    <definedName name="wrn" hidden="1">{"glc1",#N/A,FALSE,"GLC";"glc2",#N/A,FALSE,"GLC";"glc3",#N/A,FALSE,"GLC";"glc4",#N/A,FALSE,"GLC";"glc5",#N/A,FALSE,"GLC"}</definedName>
    <definedName name="wrn.Aging._.and._.Trend._.Analysis." localSheetId="8"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and._Trend._.Analysis.2" localSheetId="8"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localSheetId="8" hidden="1">{"assets",#N/A,FALSE,"historicBS";"liab",#N/A,FALSE,"historicBS";"is",#N/A,FALSE,"historicIS";"ratios",#N/A,FALSE,"ratios"}</definedName>
    <definedName name="wrn.basicfin." hidden="1">{"assets",#N/A,FALSE,"historicBS";"liab",#N/A,FALSE,"historicBS";"is",#N/A,FALSE,"historicIS";"ratios",#N/A,FALSE,"ratios"}</definedName>
    <definedName name="wrn.basicfin.2" localSheetId="8" hidden="1">{"assets",#N/A,FALSE,"historicBS";"liab",#N/A,FALSE,"historicBS";"is",#N/A,FALSE,"historicIS";"ratios",#N/A,FALSE,"ratios"}</definedName>
    <definedName name="wrn.basicfin.2" hidden="1">{"assets",#N/A,FALSE,"historicBS";"liab",#N/A,FALSE,"historicBS";"is",#N/A,FALSE,"historicIS";"ratios",#N/A,FALSE,"ratios"}</definedName>
    <definedName name="wrn.Full." localSheetId="8" hidden="1">{#N/A,#N/A,TRUE,"Consolidated";#N/A,#N/A,TRUE,"Core business";#N/A,#N/A,TRUE,"Build_mat";#N/A,#N/A,TRUE,"Agri";#N/A,#N/A,TRUE,"Trading";#N/A,#N/A,TRUE,"Recreation";#N/A,#N/A,TRUE,"Housing";#N/A,#N/A,TRUE,"Transport";#N/A,#N/A,TRUE,"Hotels";#N/A,#N/A,TRUE,"Child_care";#N/A,#N/A,TRUE,"Construction";#N/A,#N/A,TRUE,"Miscellaneous"}</definedName>
    <definedName name="wrn.Full." hidden="1">{#N/A,#N/A,TRUE,"Consolidated";#N/A,#N/A,TRUE,"Core business";#N/A,#N/A,TRUE,"Build_mat";#N/A,#N/A,TRUE,"Agri";#N/A,#N/A,TRUE,"Trading";#N/A,#N/A,TRUE,"Recreation";#N/A,#N/A,TRUE,"Housing";#N/A,#N/A,TRUE,"Transport";#N/A,#N/A,TRUE,"Hotels";#N/A,#N/A,TRUE,"Child_care";#N/A,#N/A,TRUE,"Construction";#N/A,#N/A,TRUE,"Miscellaneous"}</definedName>
    <definedName name="wrn.glc." localSheetId="8" hidden="1">{"glcbs",#N/A,FALSE,"GLCBS";"glccsbs",#N/A,FALSE,"GLCCSBS";"glcis",#N/A,FALSE,"GLCIS";"glccsis",#N/A,FALSE,"GLCCSIS";"glcrat1",#N/A,FALSE,"GLC-ratios1"}</definedName>
    <definedName name="wrn.glc." hidden="1">{"glcbs",#N/A,FALSE,"GLCBS";"glccsbs",#N/A,FALSE,"GLCCSBS";"glcis",#N/A,FALSE,"GLCIS";"glccsis",#N/A,FALSE,"GLCCSIS";"glcrat1",#N/A,FALSE,"GLC-ratios1"}</definedName>
    <definedName name="wrn.glcpromonte." localSheetId="8" hidden="1">{"glc1",#N/A,FALSE,"GLC";"glc2",#N/A,FALSE,"GLC";"glc3",#N/A,FALSE,"GLC";"glc4",#N/A,FALSE,"GLC";"glc5",#N/A,FALSE,"GLC"}</definedName>
    <definedName name="wrn.glcpromonte." hidden="1">{"glc1",#N/A,FALSE,"GLC";"glc2",#N/A,FALSE,"GLC";"glc3",#N/A,FALSE,"GLC";"glc4",#N/A,FALSE,"GLC";"glc5",#N/A,FALSE,"GLC"}</definedName>
    <definedName name="wrn.print." localSheetId="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localSheetId="8" hidden="1">{"Valuation_Common",#N/A,FALSE,"Valuation"}</definedName>
    <definedName name="wrn.test." hidden="1">{"Valuation_Common",#N/A,FALSE,"Valuation"}</definedName>
    <definedName name="X1_штатное_Таблица" localSheetId="1">#REF!</definedName>
    <definedName name="X1_штатное_Таблица" localSheetId="8">#REF!</definedName>
    <definedName name="X1_штатное_Таблица">#REF!</definedName>
    <definedName name="X1_штатное_Таблица1" localSheetId="1">#REF!</definedName>
    <definedName name="X1_штатное_Таблица1" localSheetId="8">#REF!</definedName>
    <definedName name="X1_штатное_Таблица1">#REF!</definedName>
    <definedName name="а1" localSheetId="1">#REF!</definedName>
    <definedName name="а1" localSheetId="8">#REF!</definedName>
    <definedName name="а1">#REF!</definedName>
    <definedName name="а2" localSheetId="1">#REF!</definedName>
    <definedName name="а2" localSheetId="8">#REF!</definedName>
    <definedName name="а2">#REF!</definedName>
    <definedName name="ав" localSheetId="1">#REF!</definedName>
    <definedName name="ав" localSheetId="8">#REF!</definedName>
    <definedName name="ав">#REF!</definedName>
    <definedName name="АвПокуп" localSheetId="1">#REF!</definedName>
    <definedName name="АвПокуп" localSheetId="8">#REF!</definedName>
    <definedName name="АвПокуп">#REF!</definedName>
    <definedName name="АвПокуп1" localSheetId="1">#REF!</definedName>
    <definedName name="АвПокуп1" localSheetId="8">#REF!</definedName>
    <definedName name="АвПокуп1">#REF!</definedName>
    <definedName name="АвПост" localSheetId="1">#REF!</definedName>
    <definedName name="АвПост" localSheetId="8">#REF!</definedName>
    <definedName name="АвПост">#REF!</definedName>
    <definedName name="АвПост1" localSheetId="1">#REF!</definedName>
    <definedName name="АвПост1" localSheetId="8">#REF!</definedName>
    <definedName name="АвПост1">#REF!</definedName>
    <definedName name="АЗОТ" localSheetId="1">#REF!</definedName>
    <definedName name="АЗОТ" localSheetId="8">#REF!</definedName>
    <definedName name="АЗОТ">#REF!</definedName>
    <definedName name="АЗОТНЫЕ_ОСЕНЬЮ" localSheetId="1">#REF!</definedName>
    <definedName name="АЗОТНЫЕ_ОСЕНЬЮ" localSheetId="8">#REF!</definedName>
    <definedName name="АЗОТНЫЕ_ОСЕНЬЮ">#REF!</definedName>
    <definedName name="АЗОТНЫЕ_ПРИ_ПОСЕВЕ" localSheetId="1">#REF!</definedName>
    <definedName name="АЗОТНЫЕ_ПРИ_ПОСЕВЕ" localSheetId="8">#REF!</definedName>
    <definedName name="АЗОТНЫЕ_ПРИ_ПОСЕВЕ">#REF!</definedName>
    <definedName name="аромат_говядины">[13]основной!$B$219</definedName>
    <definedName name="ауфшнит_600">[13]основной!$B$221</definedName>
    <definedName name="Б_Ж_Э">[13]основной!$B$224</definedName>
    <definedName name="бар" localSheetId="1">#REF!</definedName>
    <definedName name="бар" localSheetId="8">#REF!</definedName>
    <definedName name="бар">#REF!</definedName>
    <definedName name="биолонмастер">[13]основной!$D$363</definedName>
    <definedName name="БЛРаздел1">[14]Форма2!$C$19:$C$24,[14]Форма2!$E$19:$F$24,[14]Форма2!$D$26:$F$31,[14]Форма2!$C$33:$C$38,[14]Форма2!$E$33:$F$38,[14]Форма2!$D$40:$F$43,[14]Форма2!$C$45:$C$48,[14]Форма2!$E$45:$F$48,[14]Форма2!$C$19</definedName>
    <definedName name="БЛРаздел10" localSheetId="1">#REF!</definedName>
    <definedName name="БЛРаздел10" localSheetId="8">#REF!</definedName>
    <definedName name="БЛРаздел10">#REF!</definedName>
    <definedName name="БЛРаздел2">[14]Форма2!$C$51:$C$58,[14]Форма2!$E$51:$F$58,[14]Форма2!$C$60:$C$63,[14]Форма2!$E$60:$F$63,[14]Форма2!$C$65:$C$67,[14]Форма2!$E$65:$F$67,[14]Форма2!$C$51</definedName>
    <definedName name="БЛРаздел3">[14]Форма2!$C$70:$C$72,[14]Форма2!$D$73:$F$73,[14]Форма2!$E$70:$F$72,[14]Форма2!$C$75:$C$77,[14]Форма2!$E$75:$F$77,[14]Форма2!$C$79:$C$82,[14]Форма2!$E$79:$F$82,[14]Форма2!$C$84:$C$86,[14]Форма2!$E$84:$F$86,[14]Форма2!$C$88:$C$89,[14]Форма2!$E$88:$F$89,[14]Форма2!$C$70</definedName>
    <definedName name="БЛРаздел4">[14]Форма2!$E$106:$F$107,[14]Форма2!$C$106:$C$107,[14]Форма2!$E$102:$F$104,[14]Форма2!$C$102:$C$104,[14]Форма2!$C$97:$C$100,[14]Форма2!$E$97:$F$100,[14]Форма2!$E$92:$F$95,[14]Форма2!$C$92:$C$95,[14]Форма2!$C$92</definedName>
    <definedName name="БЛРаздел5">[14]Форма2!$C$113:$C$114,[14]Форма2!$D$110:$F$112,[14]Форма2!$E$113:$F$114,[14]Форма2!$D$115:$F$115,[14]Форма2!$D$117:$F$119,[14]Форма2!$D$121:$F$122,[14]Форма2!$D$124:$F$126,[14]Форма2!$D$110</definedName>
    <definedName name="БЛРаздел6">[14]Форма2!$D$129:$F$132,[14]Форма2!$D$134:$F$135,[14]Форма2!$D$137:$F$140,[14]Форма2!$D$142:$F$144,[14]Форма2!$D$146:$F$150,[14]Форма2!$D$152:$F$154,[14]Форма2!$D$156:$F$162,[14]Форма2!$D$129</definedName>
    <definedName name="БЛРаздел7">[14]Форма2!$D$179:$F$185,[14]Форма2!$D$175:$F$177,[14]Форма2!$D$165:$F$173,[14]Форма2!$D$165</definedName>
    <definedName name="БЛРаздел8">[14]Форма2!$E$200:$F$207,[14]Форма2!$C$200:$C$207,[14]Форма2!$E$189:$F$198,[14]Форма2!$C$189:$C$198,[14]Форма2!$E$188:$F$188,[14]Форма2!$C$188</definedName>
    <definedName name="БЛРаздел9">[14]Форма2!$E$234:$F$237,[14]Форма2!$C$234:$C$237,[14]Форма2!$E$224:$F$232,[14]Форма2!$C$224:$C$232,[14]Форма2!$E$223:$F$223,[14]Форма2!$C$223,[14]Форма2!$E$217:$F$221,[14]Форма2!$C$217:$C$221,[14]Форма2!$E$210:$F$215,[14]Форма2!$C$210:$C$215,[14]Форма2!$C$210</definedName>
    <definedName name="БПДанные">[14]Форма1!$C$22:$D$33,[14]Форма1!$C$36:$D$48,[14]Форма1!$C$22</definedName>
    <definedName name="ВА1" localSheetId="1">#REF!</definedName>
    <definedName name="ВА1" localSheetId="8">#REF!</definedName>
    <definedName name="ВА1">#REF!</definedName>
    <definedName name="ВАЛОВЫЙ_СБОР" localSheetId="1">#REF!</definedName>
    <definedName name="ВАЛОВЫЙ_СБОР" localSheetId="8">#REF!</definedName>
    <definedName name="ВАЛОВЫЙ_СБОР">#REF!</definedName>
    <definedName name="ВалП1" localSheetId="1">#REF!</definedName>
    <definedName name="ВалП1" localSheetId="8">#REF!</definedName>
    <definedName name="ВалП1">#REF!</definedName>
    <definedName name="валюта" localSheetId="1">#REF!</definedName>
    <definedName name="валюта" localSheetId="8">#REF!</definedName>
    <definedName name="валюта">#REF!</definedName>
    <definedName name="ВалютаБаланса" localSheetId="1">#REF!</definedName>
    <definedName name="ВалютаБаланса" localSheetId="8">#REF!</definedName>
    <definedName name="ВалютаБаланса">#REF!</definedName>
    <definedName name="вввввввв" localSheetId="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ита_осн">'[15]ИсхД+'!$A$2</definedName>
    <definedName name="ВК" localSheetId="1">#REF!</definedName>
    <definedName name="ВК" localSheetId="8">#REF!</definedName>
    <definedName name="ВК">#REF!</definedName>
    <definedName name="ВК1" localSheetId="1">#REF!</definedName>
    <definedName name="ВК1" localSheetId="8">#REF!</definedName>
    <definedName name="ВК1">#REF!</definedName>
    <definedName name="ВК2" localSheetId="1">#REF!</definedName>
    <definedName name="ВК2" localSheetId="8">#REF!</definedName>
    <definedName name="ВК2">#REF!</definedName>
    <definedName name="ВК3" localSheetId="1">#REF!</definedName>
    <definedName name="ВК3" localSheetId="8">#REF!</definedName>
    <definedName name="ВК3">#REF!</definedName>
    <definedName name="вода_индекс" localSheetId="1">#REF!</definedName>
    <definedName name="вода_индекс" localSheetId="8">#REF!</definedName>
    <definedName name="вода_индекс">#REF!</definedName>
    <definedName name="ВР1" localSheetId="1">#REF!</definedName>
    <definedName name="ВР1" localSheetId="8">#REF!</definedName>
    <definedName name="ВР1">#REF!</definedName>
    <definedName name="ВРО1" localSheetId="1">#REF!</definedName>
    <definedName name="ВРО1" localSheetId="8">#REF!</definedName>
    <definedName name="ВРО1">#REF!</definedName>
    <definedName name="вс" localSheetId="8" hidden="1">{#N/A,#N/A,FALSE,"Aging Summary";#N/A,#N/A,FALSE,"Ratio Analysis";#N/A,#N/A,FALSE,"Test 120 Day Accts";#N/A,#N/A,FALSE,"Tickmarks"}</definedName>
    <definedName name="вс" hidden="1">{#N/A,#N/A,FALSE,"Aging Summary";#N/A,#N/A,FALSE,"Ratio Analysis";#N/A,#N/A,FALSE,"Test 120 Day Accts";#N/A,#N/A,FALSE,"Tickmarks"}</definedName>
    <definedName name="выеыееек" localSheetId="1">#REF!,#REF!,#REF!</definedName>
    <definedName name="выеыееек" localSheetId="8">#REF!,#REF!,#REF!</definedName>
    <definedName name="выеыееек">#REF!,#REF!,#REF!</definedName>
    <definedName name="ВЫРУЧКА_ОТ_РЕАЛИЗАЦИИ" localSheetId="1">#REF!</definedName>
    <definedName name="ВЫРУЧКА_ОТ_РЕАЛИЗАЦИИ" localSheetId="8">#REF!</definedName>
    <definedName name="ВЫРУЧКА_ОТ_РЕАЛИЗАЦИИ">#REF!</definedName>
    <definedName name="г" localSheetId="8">'[16]ГЛАВНАЯ СТРАНИЦА'!$I$34</definedName>
    <definedName name="г">'[17]ГЛАВНАЯ СТРАНИЦА'!$I$34</definedName>
    <definedName name="Г_1">[13]основной!$B$156</definedName>
    <definedName name="Г_2">[13]основной!$B$157</definedName>
    <definedName name="ГЕРБИЦИДЫ_ДО_ПОСЕВА" localSheetId="1">#REF!</definedName>
    <definedName name="ГЕРБИЦИДЫ_ДО_ПОСЕВА" localSheetId="8">#REF!</definedName>
    <definedName name="ГЕРБИЦИДЫ_ДО_ПОСЕВА">#REF!</definedName>
    <definedName name="ГЕРБИЦИДЫ_НА_ПАРАХ" localSheetId="1">#REF!</definedName>
    <definedName name="ГЕРБИЦИДЫ_НА_ПАРАХ" localSheetId="8">#REF!</definedName>
    <definedName name="ГЕРБИЦИДЫ_НА_ПАРАХ">#REF!</definedName>
    <definedName name="ГЕРБИЦИДЫ_ПОСЛЕ_ПОСЕВА" localSheetId="1">#REF!</definedName>
    <definedName name="ГЕРБИЦИДЫ_ПОСЛЕ_ПОСЕВА" localSheetId="8">#REF!</definedName>
    <definedName name="ГЕРБИЦИДЫ_ПОСЛЕ_ПОСЕВА">#REF!</definedName>
    <definedName name="глютамат">[13]основной!$B$225</definedName>
    <definedName name="гнегнегне" localSheetId="1">#REF!,#REF!,#REF!,#REF!,#REF!,#REF!</definedName>
    <definedName name="гнегнегне" localSheetId="8">#REF!,#REF!,#REF!,#REF!,#REF!,#REF!</definedName>
    <definedName name="гнегнегне">#REF!,#REF!,#REF!,#REF!,#REF!,#REF!</definedName>
    <definedName name="гненгнег" localSheetId="1">#REF!,#REF!,#REF!,#REF!,#REF!,#REF!,#REF!,#REF!</definedName>
    <definedName name="гненгнег" localSheetId="8">#REF!,#REF!,#REF!,#REF!,#REF!,#REF!,#REF!,#REF!</definedName>
    <definedName name="гненгнег">#REF!,#REF!,#REF!,#REF!,#REF!,#REF!,#REF!,#REF!</definedName>
    <definedName name="гов" localSheetId="1">#REF!</definedName>
    <definedName name="гов" localSheetId="8">#REF!</definedName>
    <definedName name="гов">#REF!</definedName>
    <definedName name="ГотПр" localSheetId="1">#REF!</definedName>
    <definedName name="ГотПр" localSheetId="8">#REF!</definedName>
    <definedName name="ГотПр">#REF!</definedName>
    <definedName name="ГотПр1" localSheetId="1">#REF!</definedName>
    <definedName name="ГотПр1" localSheetId="8">#REF!</definedName>
    <definedName name="ГотПр1">#REF!</definedName>
    <definedName name="график" localSheetId="1">#REF!</definedName>
    <definedName name="график" localSheetId="8">#REF!</definedName>
    <definedName name="график">#REF!</definedName>
    <definedName name="д" localSheetId="1">#REF!</definedName>
    <definedName name="д" localSheetId="8">#REF!</definedName>
    <definedName name="д">#REF!</definedName>
    <definedName name="да">'Главная страница'!$Z$7:$Z$29</definedName>
    <definedName name="данные" localSheetId="1">#REF!,#REF!,#REF!</definedName>
    <definedName name="данные" localSheetId="8">#REF!,#REF!,#REF!</definedName>
    <definedName name="данные">#REF!,#REF!,#REF!</definedName>
    <definedName name="ДАТА" localSheetId="1">#REF!,#REF!,#REF!,#REF!,#REF!,#REF!,#REF!,#REF!</definedName>
    <definedName name="ДАТА" localSheetId="8">#REF!,#REF!,#REF!,#REF!,#REF!,#REF!,#REF!,#REF!</definedName>
    <definedName name="ДАТА">#REF!,#REF!,#REF!,#REF!,#REF!,#REF!,#REF!,#REF!</definedName>
    <definedName name="Дебиторская__задолженность">'[5]Дин. оборотн. ср-в!!!'!$B$25+'[5]Дин. оборотн. ср-в!!!'!$B$26+'[5]Дин. оборотн. ср-в!!!'!$B$27+'[5]Дин. оборотн. ср-в!!!'!$B$28+'[5]Дин. оборотн. ср-в!!!'!$B$29+'[5]Дин. оборотн. ср-в!!!'!$B$30+'[5]Дин. оборотн. ср-в!!!'!$B$31+'[5]Дин. оборотн. ср-в!!!'!$B$33</definedName>
    <definedName name="Дебиторская_задолженность_Ст_сть_всех_активов">'[5]Уровень показателей!!!'!$E$18/'[5]Б3!!!'!$C$58</definedName>
    <definedName name="ДЗ" localSheetId="1">#REF!</definedName>
    <definedName name="ДЗ" localSheetId="8">#REF!</definedName>
    <definedName name="ДЗ">#REF!</definedName>
    <definedName name="ДЗ1" localSheetId="1">#REF!</definedName>
    <definedName name="ДЗ1" localSheetId="8">#REF!</definedName>
    <definedName name="ДЗ1">#REF!</definedName>
    <definedName name="дз1к">[5]Б1!$D$34+[5]Б1!$D$35+[5]Б1!$D$36+[5]Б1!$D$37+[5]Б1!$D$38+[5]Б1!$D$39</definedName>
    <definedName name="дз1н">[5]Б1!$C$34++[5]Б1!$C$35+[5]Б1!$C$36+[5]Б1!$C$37+[5]Б1!$C$38+[5]Б1!$C$39</definedName>
    <definedName name="дз94к" localSheetId="1">[5]Б1!#REF!+[5]Б1!#REF!+[5]Б1!#REF!+[5]Б1!#REF!+[5]Б1!#REF!+[5]Б1!#REF!+[5]Б1!#REF!</definedName>
    <definedName name="дз94к" localSheetId="8">[5]Б1!#REF!+[5]Б1!#REF!+[5]Б1!#REF!+[5]Б1!#REF!+[5]Б1!#REF!+[5]Б1!#REF!+[5]Б1!#REF!</definedName>
    <definedName name="дз94к">[5]Б1!#REF!+[5]Б1!#REF!+[5]Б1!#REF!+[5]Б1!#REF!+[5]Б1!#REF!+[5]Б1!#REF!+[5]Б1!#REF!</definedName>
    <definedName name="дз94н" localSheetId="1">[5]Б1!#REF!+[5]Б1!#REF!+[5]Б1!#REF!+[5]Б1!#REF!+[5]Б1!#REF!+[5]Б1!#REF!+[5]Б1!#REF!</definedName>
    <definedName name="дз94н" localSheetId="8">[5]Б1!#REF!+[5]Б1!#REF!+[5]Б1!#REF!+[5]Б1!#REF!+[5]Б1!#REF!+[5]Б1!#REF!+[5]Б1!#REF!</definedName>
    <definedName name="дз94н">[5]Б1!#REF!+[5]Б1!#REF!+[5]Б1!#REF!+[5]Б1!#REF!+[5]Б1!#REF!+[5]Б1!#REF!+[5]Б1!#REF!</definedName>
    <definedName name="ДК1" localSheetId="1">#REF!</definedName>
    <definedName name="ДК1" localSheetId="8">#REF!</definedName>
    <definedName name="ДК1">#REF!</definedName>
    <definedName name="ДОЛЯ_ГЕРБИЦИДЫ" localSheetId="1">#REF!</definedName>
    <definedName name="ДОЛЯ_ГЕРБИЦИДЫ" localSheetId="8">#REF!</definedName>
    <definedName name="ДОЛЯ_ГЕРБИЦИДЫ">#REF!</definedName>
    <definedName name="ДОЛЯ_ЭЛЕВАТОР" localSheetId="1">#REF!</definedName>
    <definedName name="ДОЛЯ_ЭЛЕВАТОР" localSheetId="8">#REF!</definedName>
    <definedName name="ДОЛЯ_ЭЛЕВАТОР">#REF!</definedName>
    <definedName name="ДОХОДЫ_ИТОГО" localSheetId="1">#REF!</definedName>
    <definedName name="ДОХОДЫ_ИТОГО" localSheetId="8">#REF!</definedName>
    <definedName name="ДОХОДЫ_ИТОГО">#REF!</definedName>
    <definedName name="ДРУГОЙ_ДОХОД" localSheetId="1">#REF!</definedName>
    <definedName name="ДРУГОЙ_ДОХОД" localSheetId="8">#REF!</definedName>
    <definedName name="ДРУГОЙ_ДОХОД">#REF!</definedName>
    <definedName name="е" localSheetId="8">'[16]ГЛАВНАЯ СТРАНИЦА'!$I$28</definedName>
    <definedName name="е">'[17]ГЛАВНАЯ СТРАНИЦА'!$I$28</definedName>
    <definedName name="евро" localSheetId="1">#REF!</definedName>
    <definedName name="евро" localSheetId="8">#REF!</definedName>
    <definedName name="евро">#REF!</definedName>
    <definedName name="ждлждл" localSheetId="1">#REF!,#REF!,#REF!,#REF!,#REF!,#REF!,#REF!,#REF!,#REF!</definedName>
    <definedName name="ждлждл" localSheetId="8">#REF!,#REF!,#REF!,#REF!,#REF!,#REF!,#REF!,#REF!,#REF!</definedName>
    <definedName name="ждлждл">#REF!,#REF!,#REF!,#REF!,#REF!,#REF!,#REF!,#REF!,#REF!</definedName>
    <definedName name="животновдст_рост" localSheetId="1">#REF!</definedName>
    <definedName name="животновдст_рост" localSheetId="8">#REF!</definedName>
    <definedName name="животновдст_рост">#REF!</definedName>
    <definedName name="з" localSheetId="1">[1]Assumptions!#REF!</definedName>
    <definedName name="з" localSheetId="8">[1]Assumptions!#REF!</definedName>
    <definedName name="з">[1]Assumptions!#REF!</definedName>
    <definedName name="Заголовок" localSheetId="1">#REF!</definedName>
    <definedName name="Заголовок" localSheetId="8">#REF!</definedName>
    <definedName name="Заголовок">#REF!</definedName>
    <definedName name="заем_ср" localSheetId="1">#REF!</definedName>
    <definedName name="заем_ср" localSheetId="8">#REF!</definedName>
    <definedName name="заем_ср">#REF!</definedName>
    <definedName name="Зап" localSheetId="1">#REF!</definedName>
    <definedName name="Зап" localSheetId="8">#REF!</definedName>
    <definedName name="Зап">#REF!</definedName>
    <definedName name="Зап1" localSheetId="1">#REF!</definedName>
    <definedName name="Зап1" localSheetId="8">#REF!</definedName>
    <definedName name="Зап1">#REF!</definedName>
    <definedName name="ЗАПЧАСТИ" localSheetId="1">#REF!</definedName>
    <definedName name="ЗАПЧАСТИ" localSheetId="8">#REF!</definedName>
    <definedName name="ЗАПЧАСТИ">#REF!</definedName>
    <definedName name="ЗАТРАТЫ_ИТОГО" localSheetId="1">#REF!</definedName>
    <definedName name="ЗАТРАТЫ_ИТОГО" localSheetId="8">#REF!</definedName>
    <definedName name="ЗАТРАТЫ_ИТОГО">#REF!</definedName>
    <definedName name="ЗАТРАТЫ_НА_ГЕРБИЦИДЫ" localSheetId="1">#REF!</definedName>
    <definedName name="ЗАТРАТЫ_НА_ГЕРБИЦИДЫ" localSheetId="8">#REF!</definedName>
    <definedName name="ЗАТРАТЫ_НА_ГЕРБИЦИДЫ">#REF!</definedName>
    <definedName name="ЗАТРАТЫ_НА_ГСМ" localSheetId="1">#REF!</definedName>
    <definedName name="ЗАТРАТЫ_НА_ГСМ" localSheetId="8">#REF!</definedName>
    <definedName name="ЗАТРАТЫ_НА_ГСМ">#REF!</definedName>
    <definedName name="ЗАТРАТЫ_НА_ПРОТРАВИТЕЛИ" localSheetId="1">#REF!</definedName>
    <definedName name="ЗАТРАТЫ_НА_ПРОТРАВИТЕЛИ" localSheetId="8">#REF!</definedName>
    <definedName name="ЗАТРАТЫ_НА_ПРОТРАВИТЕЛИ">#REF!</definedName>
    <definedName name="ЗАТРАТЫ_НА_УДОБРЕНИЯ" localSheetId="1">#REF!</definedName>
    <definedName name="ЗАТРАТЫ_НА_УДОБРЕНИЯ" localSheetId="8">#REF!</definedName>
    <definedName name="ЗАТРАТЫ_НА_УДОБРЕНИЯ">#REF!</definedName>
    <definedName name="ЗАТРАТЫ_НА_УСЛУГИ_МТС" localSheetId="1">#REF!</definedName>
    <definedName name="ЗАТРАТЫ_НА_УСЛУГИ_МТС" localSheetId="8">#REF!</definedName>
    <definedName name="ЗАТРАТЫ_НА_УСЛУГИ_МТС">#REF!</definedName>
    <definedName name="ЗЕМ_НАЛОГ" localSheetId="1">#REF!</definedName>
    <definedName name="ЗЕМ_НАЛОГ" localSheetId="8">#REF!</definedName>
    <definedName name="ЗЕМ_НАЛОГ">#REF!</definedName>
    <definedName name="зщшзщзщш" localSheetId="1">#REF!,#REF!,#REF!,#REF!,#REF!,#REF!,#REF!,#REF!,#REF!,#REF!,#REF!</definedName>
    <definedName name="зщшзщзщш" localSheetId="8">#REF!,#REF!,#REF!,#REF!,#REF!,#REF!,#REF!,#REF!,#REF!,#REF!,#REF!</definedName>
    <definedName name="зщшзщзщш">#REF!,#REF!,#REF!,#REF!,#REF!,#REF!,#REF!,#REF!,#REF!,#REF!,#REF!</definedName>
    <definedName name="имя" localSheetId="1">#REF!</definedName>
    <definedName name="имя" localSheetId="8">#REF!</definedName>
    <definedName name="имя">#REF!</definedName>
    <definedName name="ИМЯ_КФХ" localSheetId="1">#REF!</definedName>
    <definedName name="ИМЯ_КФХ" localSheetId="8">#REF!</definedName>
    <definedName name="ИМЯ_КФХ">#REF!</definedName>
    <definedName name="Инт" localSheetId="1">#REF!</definedName>
    <definedName name="Инт" localSheetId="8">#REF!</definedName>
    <definedName name="Инт">#REF!</definedName>
    <definedName name="ИТОГО_ПЛОЩАДЬ" localSheetId="1">#REF!</definedName>
    <definedName name="ИТОГО_ПЛОЩАДЬ" localSheetId="8">#REF!</definedName>
    <definedName name="ИТОГО_ПЛОЩАДЬ">#REF!</definedName>
    <definedName name="й">'[18]Деб-Кр-ком'!$K$1</definedName>
    <definedName name="к" localSheetId="1">#REF!</definedName>
    <definedName name="к" localSheetId="8">#REF!</definedName>
    <definedName name="к">#REF!</definedName>
    <definedName name="К_1">[13]основной!$B$184</definedName>
    <definedName name="кардамон">[13]основной!$B$234</definedName>
    <definedName name="КОЛИЧЕСТВО_КУЛЬТИВАЦИЙ_ПАРА" localSheetId="1">#REF!</definedName>
    <definedName name="КОЛИЧЕСТВО_КУЛЬТИВАЦИЙ_ПАРА" localSheetId="8">#REF!</definedName>
    <definedName name="КОЛИЧЕСТВО_КУЛЬТИВАЦИЙ_ПАРА">#REF!</definedName>
    <definedName name="кориандр">[13]основной!$B$233</definedName>
    <definedName name="Кредит_перераб" localSheetId="1">[19]Общ_Д!#REF!</definedName>
    <definedName name="Кредит_перераб" localSheetId="8">[19]Общ_Д!#REF!</definedName>
    <definedName name="Кредит_перераб">[19]Общ_Д!#REF!</definedName>
    <definedName name="Кредит_произв" localSheetId="1">[19]Общ_Д!#REF!</definedName>
    <definedName name="Кредит_произв" localSheetId="8">[19]Общ_Д!#REF!</definedName>
    <definedName name="Кредит_произв">[19]Общ_Д!#REF!</definedName>
    <definedName name="Кредит_производство" localSheetId="1">[19]Общ_Д!#REF!</definedName>
    <definedName name="Кредит_производство" localSheetId="8">[19]Общ_Д!#REF!</definedName>
    <definedName name="Кредит_производство">[19]Общ_Д!#REF!</definedName>
    <definedName name="кредит2" localSheetId="1">#REF!</definedName>
    <definedName name="кредит2" localSheetId="8">#REF!</definedName>
    <definedName name="кредит2">#REF!</definedName>
    <definedName name="кроста" localSheetId="1">#REF!</definedName>
    <definedName name="кроста" localSheetId="8">#REF!</definedName>
    <definedName name="кроста">#REF!</definedName>
    <definedName name="культ" localSheetId="8">'[16]ГЛАВНАЯ СТРАНИЦА'!$I$22</definedName>
    <definedName name="культ">'[17]ГЛАВНАЯ СТРАНИЦА'!$I$22</definedName>
    <definedName name="КУЛЬТУРА_1" localSheetId="8">'[20]старый шаблон '!$I$20</definedName>
    <definedName name="КУЛЬТУРА_1">#REF!</definedName>
    <definedName name="КУЛЬТУРА_10" localSheetId="8">'[20]старый шаблон '!$I$38</definedName>
    <definedName name="КУЛЬТУРА_10">#REF!</definedName>
    <definedName name="КУЛЬТУРА_2" localSheetId="8">'[20]старый шаблон '!$I$22</definedName>
    <definedName name="КУЛЬТУРА_2">#REF!</definedName>
    <definedName name="КУЛЬТУРА_3" localSheetId="8">'[20]старый шаблон '!$I$24</definedName>
    <definedName name="КУЛЬТУРА_3">#REF!</definedName>
    <definedName name="КУЛЬТУРА_4" localSheetId="8">'[20]старый шаблон '!$I$26</definedName>
    <definedName name="КУЛЬТУРА_4">#REF!</definedName>
    <definedName name="КУЛЬТУРА_5" localSheetId="8">'[20]старый шаблон '!$I$28</definedName>
    <definedName name="КУЛЬТУРА_5">#REF!</definedName>
    <definedName name="КУЛЬТУРА_6" localSheetId="8">'[20]старый шаблон '!$I$30</definedName>
    <definedName name="КУЛЬТУРА_6">#REF!</definedName>
    <definedName name="КУЛЬТУРА_7" localSheetId="8">'[20]старый шаблон '!$I$32</definedName>
    <definedName name="КУЛЬТУРА_7">#REF!</definedName>
    <definedName name="КУЛЬТУРА_8" localSheetId="8">'[20]старый шаблон '!$I$34</definedName>
    <definedName name="КУЛЬТУРА_8">#REF!</definedName>
    <definedName name="КУЛЬТУРА_9" localSheetId="8">'[20]старый шаблон '!$I$36</definedName>
    <definedName name="КУЛЬТУРА_9">#REF!</definedName>
    <definedName name="КУРС" localSheetId="1">#REF!</definedName>
    <definedName name="КУРС" localSheetId="8">#REF!</definedName>
    <definedName name="КУРС">#REF!</definedName>
    <definedName name="Курс_доллара" localSheetId="1">#REF!</definedName>
    <definedName name="Курс_доллара" localSheetId="8">#REF!</definedName>
    <definedName name="Курс_доллара">#REF!</definedName>
    <definedName name="кутизин">[13]основной!$D$334</definedName>
    <definedName name="м">'[18]Деб-Кр-ком'!$K$1</definedName>
    <definedName name="М.Жумабаева" localSheetId="7">'Справочник районов'!$B$18:$B$37</definedName>
    <definedName name="МОВ" localSheetId="1">#REF!</definedName>
    <definedName name="МОВ" localSheetId="8">#REF!</definedName>
    <definedName name="МОВ">#REF!</definedName>
    <definedName name="молоко_корм" localSheetId="1">#REF!</definedName>
    <definedName name="молоко_корм" localSheetId="8">#REF!</definedName>
    <definedName name="молоко_корм">#REF!</definedName>
    <definedName name="мука_вс">[13]основной!$B$245</definedName>
    <definedName name="мускатный_орех">[13]основной!$B$244</definedName>
    <definedName name="н" localSheetId="8">'[16]ГЛАВНАЯ СТРАНИЦА'!$I$32</definedName>
    <definedName name="н">'[17]ГЛАВНАЯ СТРАНИЦА'!$I$32</definedName>
    <definedName name="начисл_зарплата">'[9]Цены и тарифы'!$B$63</definedName>
    <definedName name="нгекнекн" localSheetId="1">#REF!,#REF!,#REF!,#REF!</definedName>
    <definedName name="нгекнекн" localSheetId="8">#REF!,#REF!,#REF!,#REF!</definedName>
    <definedName name="нгекнекн">#REF!,#REF!,#REF!,#REF!</definedName>
    <definedName name="нгопр" localSheetId="1">'Доходы от животноводства'!Annual_interest_rate/'Доходы от животноводства'!Payments_per_year</definedName>
    <definedName name="нгопр" localSheetId="8">'затраты на 1 га'!Annual_interest_rate/'затраты на 1 га'!Payments_per_year</definedName>
    <definedName name="нгопр">[0]!Annual_interest_rate/[0]!Payments_per_year</definedName>
    <definedName name="НДС">0.44</definedName>
    <definedName name="невневнев" localSheetId="1">#REF!</definedName>
    <definedName name="невневнев" localSheetId="8">#REF!</definedName>
    <definedName name="невневнев">#REF!</definedName>
    <definedName name="нет" localSheetId="0">'Главная страница'!$AA$7:$AA$34</definedName>
    <definedName name="Нет_">'Главная страница'!$AG$10:$AG$87</definedName>
    <definedName name="Нетт" localSheetId="0">'Главная страница'!#REF!</definedName>
    <definedName name="нитрит_натрия">[13]основной!$B$248</definedName>
    <definedName name="НПр" localSheetId="1">#REF!</definedName>
    <definedName name="НПр" localSheetId="8">#REF!</definedName>
    <definedName name="НПр">#REF!</definedName>
    <definedName name="НПр1" localSheetId="1">#REF!</definedName>
    <definedName name="НПр1" localSheetId="8">#REF!</definedName>
    <definedName name="НПр1">#REF!</definedName>
    <definedName name="ОБЛАСТЬ" localSheetId="8">'[20]старый шаблон '!$D$7</definedName>
    <definedName name="ОБЛАСТЬ">#REF!</definedName>
    <definedName name="_xlnm.Print_Area" localSheetId="0">'Главная страница'!$B$2:$Q$109</definedName>
    <definedName name="ОВЕС_КФХ" localSheetId="1">#REF!</definedName>
    <definedName name="ОВЕС_КФХ" localSheetId="8">#REF!</definedName>
    <definedName name="ОВЕС_КФХ">#REF!</definedName>
    <definedName name="ОВЕС_ПЛОЩАДЬ" localSheetId="1">#REF!</definedName>
    <definedName name="ОВЕС_ПЛОЩАДЬ" localSheetId="8">#REF!</definedName>
    <definedName name="ОВЕС_ПЛОЩАДЬ">#REF!</definedName>
    <definedName name="отрасль">[5]Б1!$B$6</definedName>
    <definedName name="п" localSheetId="1">#REF!</definedName>
    <definedName name="п" localSheetId="8">#REF!</definedName>
    <definedName name="п">#REF!</definedName>
    <definedName name="П1" localSheetId="1">#REF!</definedName>
    <definedName name="П1" localSheetId="8">#REF!</definedName>
    <definedName name="П1">#REF!</definedName>
    <definedName name="П2" localSheetId="1">#REF!</definedName>
    <definedName name="П2" localSheetId="8">#REF!</definedName>
    <definedName name="П2">#REF!</definedName>
    <definedName name="ПАР_ПЛОЩАДЬ" localSheetId="1">#REF!</definedName>
    <definedName name="ПАР_ПЛОЩАДЬ" localSheetId="8">#REF!</definedName>
    <definedName name="ПАР_ПЛОЩАДЬ">#REF!</definedName>
    <definedName name="первая_выплата" localSheetId="1">#REF!</definedName>
    <definedName name="первая_выплата" localSheetId="8">#REF!</definedName>
    <definedName name="первая_выплата">#REF!</definedName>
    <definedName name="перец_душистый">[13]основной!$B$255</definedName>
    <definedName name="перец_черный">[13]основной!$B$254</definedName>
    <definedName name="ПерЗ1" localSheetId="1">#REF!</definedName>
    <definedName name="ПерЗ1" localSheetId="8">#REF!</definedName>
    <definedName name="ПерЗ1">#REF!</definedName>
    <definedName name="план" localSheetId="8" hidden="1">{#N/A,#N/A,FALSE,"Aging Summary";#N/A,#N/A,FALSE,"Ratio Analysis";#N/A,#N/A,FALSE,"Test 120 Day Accts";#N/A,#N/A,FALSE,"Tickmarks"}</definedName>
    <definedName name="план" hidden="1">{#N/A,#N/A,FALSE,"Aging Summary";#N/A,#N/A,FALSE,"Ratio Analysis";#N/A,#N/A,FALSE,"Test 120 Day Accts";#N/A,#N/A,FALSE,"Tickmarks"}</definedName>
    <definedName name="План_производства" localSheetId="1">#REF!</definedName>
    <definedName name="План_производства" localSheetId="8">#REF!</definedName>
    <definedName name="План_производства">#REF!</definedName>
    <definedName name="ПЛАТЕЖ_ДРУГИЕ" localSheetId="1">#REF!</definedName>
    <definedName name="ПЛАТЕЖ_ДРУГИЕ" localSheetId="8">#REF!</definedName>
    <definedName name="ПЛАТЕЖ_ДРУГИЕ">#REF!</definedName>
    <definedName name="ПЛАТЕЖ_КАФ" localSheetId="1">#REF!</definedName>
    <definedName name="ПЛАТЕЖ_КАФ" localSheetId="8">#REF!</definedName>
    <definedName name="ПЛАТЕЖ_КАФ">#REF!</definedName>
    <definedName name="площ" localSheetId="1">#REF!</definedName>
    <definedName name="площ" localSheetId="8">#REF!</definedName>
    <definedName name="площ">#REF!</definedName>
    <definedName name="полевод_рост" localSheetId="1">#REF!</definedName>
    <definedName name="полевод_рост" localSheetId="8">#REF!</definedName>
    <definedName name="полевод_рост">#REF!</definedName>
    <definedName name="пос_год" localSheetId="1">#REF!</definedName>
    <definedName name="пос_год" localSheetId="8">#REF!</definedName>
    <definedName name="пос_год">#REF!</definedName>
    <definedName name="ПОсД1" localSheetId="1">#REF!</definedName>
    <definedName name="ПОсД1" localSheetId="8">#REF!</definedName>
    <definedName name="ПОсД1">#REF!</definedName>
    <definedName name="ПОСЕВНАЯ_ПЛОЩАДЬ" localSheetId="1">#REF!</definedName>
    <definedName name="ПОСЕВНАЯ_ПЛОЩАДЬ" localSheetId="8">#REF!</definedName>
    <definedName name="ПОСЕВНАЯ_ПЛОЩАДЬ">#REF!</definedName>
    <definedName name="ПостЗ1" localSheetId="1">#REF!</definedName>
    <definedName name="ПостЗ1" localSheetId="8">#REF!</definedName>
    <definedName name="ПостЗ1">#REF!</definedName>
    <definedName name="ПОСТОЯННЫЕ_РАБОТНИКИ" localSheetId="1">#REF!</definedName>
    <definedName name="ПОСТОЯННЫЕ_РАБОТНИКИ" localSheetId="8">#REF!</definedName>
    <definedName name="ПОСТОЯННЫЕ_РАБОТНИКИ">#REF!</definedName>
    <definedName name="Пр" localSheetId="8" hidden="1">{"assets",#N/A,FALSE,"historicBS";"liab",#N/A,FALSE,"historicBS";"is",#N/A,FALSE,"historicIS";"ratios",#N/A,FALSE,"ratios"}</definedName>
    <definedName name="Пр" hidden="1">{"assets",#N/A,FALSE,"historicBS";"liab",#N/A,FALSE,"historicBS";"is",#N/A,FALSE,"historicIS";"ratios",#N/A,FALSE,"ratios"}</definedName>
    <definedName name="продажиап" localSheetId="8" hidden="1">{"glc1",#N/A,FALSE,"GLC";"glc2",#N/A,FALSE,"GLC";"glc3",#N/A,FALSE,"GLC";"glc4",#N/A,FALSE,"GLC";"glc5",#N/A,FALSE,"GLC"}</definedName>
    <definedName name="продажиап" hidden="1">{"glc1",#N/A,FALSE,"GLC";"glc2",#N/A,FALSE,"GLC";"glc3",#N/A,FALSE,"GLC";"glc4",#N/A,FALSE,"GLC";"glc5",#N/A,FALSE,"GLC"}</definedName>
    <definedName name="пролдывоа" localSheetId="8" hidden="1">{"assets",#N/A,FALSE,"historicBS";"liab",#N/A,FALSE,"historicBS";"is",#N/A,FALSE,"historicIS";"ratios",#N/A,FALSE,"ratios"}</definedName>
    <definedName name="пролдывоа" hidden="1">{"assets",#N/A,FALSE,"historicBS";"liab",#N/A,FALSE,"historicBS";"is",#N/A,FALSE,"historicIS";"ratios",#N/A,FALSE,"ratios"}</definedName>
    <definedName name="протеин">[13]основной!$B$256</definedName>
    <definedName name="ПРОТРАВИТЕЛИ" localSheetId="1">#REF!</definedName>
    <definedName name="ПРОТРАВИТЕЛИ" localSheetId="8">#REF!</definedName>
    <definedName name="ПРОТРАВИТЕЛИ">#REF!</definedName>
    <definedName name="проц" localSheetId="1">#REF!</definedName>
    <definedName name="проц" localSheetId="8">#REF!</definedName>
    <definedName name="проц">#REF!</definedName>
    <definedName name="процент" localSheetId="1">#REF!</definedName>
    <definedName name="процент" localSheetId="8">#REF!</definedName>
    <definedName name="процент">#REF!</definedName>
    <definedName name="процент_мес" localSheetId="1">#REF!</definedName>
    <definedName name="процент_мес" localSheetId="8">#REF!</definedName>
    <definedName name="процент_мес">#REF!</definedName>
    <definedName name="Процент_реализ" localSheetId="1">#REF!</definedName>
    <definedName name="Процент_реализ" localSheetId="8">#REF!</definedName>
    <definedName name="Процент_реализ">#REF!</definedName>
    <definedName name="Проч" localSheetId="1">#REF!</definedName>
    <definedName name="Проч" localSheetId="8">#REF!</definedName>
    <definedName name="Проч">#REF!</definedName>
    <definedName name="Проч1" localSheetId="1">#REF!</definedName>
    <definedName name="Проч1" localSheetId="8">#REF!</definedName>
    <definedName name="Проч1">#REF!</definedName>
    <definedName name="ПШЕНИЦА_КФХ" localSheetId="1">#REF!</definedName>
    <definedName name="ПШЕНИЦА_КФХ" localSheetId="8">#REF!</definedName>
    <definedName name="ПШЕНИЦА_КФХ">#REF!</definedName>
    <definedName name="ПШЕНИЦА_ПЛОЩАДЬ" localSheetId="1">#REF!</definedName>
    <definedName name="ПШЕНИЦА_ПЛОЩАДЬ" localSheetId="8">#REF!</definedName>
    <definedName name="ПШЕНИЦА_ПЛОЩАДЬ">#REF!</definedName>
    <definedName name="р">'[21]Деб-Кр-ком'!$K$1</definedName>
    <definedName name="раз4">[22]Форма2!$E$106:$F$107,[22]Форма2!$C$106:$C$107,[22]Форма2!$E$102:$F$104,[22]Форма2!$C$102:$C$104,[22]Форма2!$C$97:$C$100,[22]Форма2!$E$97:$F$100,[22]Форма2!$E$92:$F$95,[22]Форма2!$C$92:$C$95,[22]Форма2!$C$92</definedName>
    <definedName name="раз5">[22]Форма2!$C$113:$C$114,[22]Форма2!$D$110:$F$112,[22]Форма2!$E$113:$F$114,[22]Форма2!$D$115:$F$115,[22]Форма2!$D$117:$F$119,[22]Форма2!$D$121:$F$122,[22]Форма2!$D$124:$F$126,[22]Форма2!$D$110</definedName>
    <definedName name="раз6">[22]Форма2!$D$129:$F$132,[22]Форма2!$D$134:$F$135,[22]Форма2!$D$138:$F$141,[22]Форма2!$D$148:$F$150,[22]Форма2!$D$152:$F$153,[22]Форма2!$D$155:$F$158,[22]Форма2!$D$161:$F$167,[22]Форма2!$D$129</definedName>
    <definedName name="раз7">[22]Форма2!$D$176:$F$182,[22]Форма2!$D$172:$F$174,[22]Форма2!$D$170:$F$170,[22]Форма2!$D$170</definedName>
    <definedName name="раз8" localSheetId="1">[22]Форма2!#REF!,[22]Форма2!#REF!,[22]Форма2!$E$223:$F$230,[22]Форма2!$C$223:$C$230,[22]Форма2!$E$222:$F$222,[22]Форма2!$C$222,[22]Форма2!$E$216:$F$220,[22]Форма2!$C$216:$C$220,[22]Форма2!$E$205:$F$209,[22]Форма2!$C$205:$C$209,[22]Форма2!#REF!</definedName>
    <definedName name="раз8" localSheetId="8">[22]Форма2!#REF!,[22]Форма2!#REF!,[22]Форма2!$E$223:$F$230,[22]Форма2!$C$223:$C$230,[22]Форма2!$E$222:$F$222,[22]Форма2!$C$222,[22]Форма2!$E$216:$F$220,[22]Форма2!$C$216:$C$220,[22]Форма2!$E$205:$F$209,[22]Форма2!$C$205:$C$209,[22]Форма2!#REF!</definedName>
    <definedName name="раз8">[22]Форма2!#REF!,[22]Форма2!#REF!,[22]Форма2!$E$223:$F$230,[22]Форма2!$C$223:$C$230,[22]Форма2!$E$222:$F$222,[22]Форма2!$C$222,[22]Форма2!$E$216:$F$220,[22]Форма2!$C$216:$C$220,[22]Форма2!$E$205:$F$209,[22]Форма2!$C$205:$C$209,[22]Форма2!#REF!</definedName>
    <definedName name="раздел2">[22]Форма2!$C$51:$C$58,[22]Форма2!$E$51:$F$58,[22]Форма2!$C$60:$C$62,[22]Форма2!$E$60:$F$62,[22]Форма2!$C$64:$C$66,[22]Форма2!$E$64:$F$66,[22]Форма2!$C$51</definedName>
    <definedName name="размер" localSheetId="1">#REF!</definedName>
    <definedName name="размер" localSheetId="8">#REF!</definedName>
    <definedName name="размер">#REF!</definedName>
    <definedName name="РАЙОН" localSheetId="1">#REF!</definedName>
    <definedName name="РАЙОН" localSheetId="8">#REF!</definedName>
    <definedName name="РАЙОН">#REF!</definedName>
    <definedName name="РАСХОД_ГСМ" localSheetId="1">#REF!</definedName>
    <definedName name="РАСХОД_ГСМ" localSheetId="8">#REF!</definedName>
    <definedName name="РАСХОД_ГСМ">#REF!</definedName>
    <definedName name="С_1">[13]основной!$B$167</definedName>
    <definedName name="с28" localSheetId="1">#REF!</definedName>
    <definedName name="с28" localSheetId="8">#REF!</definedName>
    <definedName name="с28">#REF!</definedName>
    <definedName name="сахар">[13]основной!$B$265</definedName>
    <definedName name="свин" localSheetId="1">#REF!</definedName>
    <definedName name="свин" localSheetId="8">#REF!</definedName>
    <definedName name="свин">#REF!</definedName>
    <definedName name="СЕЗОННЫЕ_РАБОТНИКИ" localSheetId="1">#REF!</definedName>
    <definedName name="СЕЗОННЫЕ_РАБОТНИКИ" localSheetId="8">#REF!</definedName>
    <definedName name="СЕЗОННЫЕ_РАБОТНИКИ">#REF!</definedName>
    <definedName name="СЕМЕНА" localSheetId="1">#REF!</definedName>
    <definedName name="СЕМЕНА" localSheetId="8">#REF!</definedName>
    <definedName name="СЕМЕНА">#REF!</definedName>
    <definedName name="сливочная">'[13]кал(Б_Ж_Э)'!$E$55</definedName>
    <definedName name="смог">[13]основной!$B$289</definedName>
    <definedName name="соб_ср" localSheetId="1">#REF!</definedName>
    <definedName name="соб_ср" localSheetId="8">#REF!</definedName>
    <definedName name="соб_ср">#REF!</definedName>
    <definedName name="соевая_мука">[13]основной!$B$290</definedName>
    <definedName name="СРЕДНЯЯ_ЗАРПЛАТА" localSheetId="1">#REF!</definedName>
    <definedName name="СРЕДНЯЯ_ЗАРПЛАТА" localSheetId="8">#REF!</definedName>
    <definedName name="СРЕДНЯЯ_ЗАРПЛАТА">#REF!</definedName>
    <definedName name="срок_кредита" localSheetId="1">#REF!</definedName>
    <definedName name="срок_кредита" localSheetId="8">#REF!</definedName>
    <definedName name="срок_кредита">#REF!</definedName>
    <definedName name="срок_мес" localSheetId="1">#REF!</definedName>
    <definedName name="срок_мес" localSheetId="8">#REF!</definedName>
    <definedName name="срок_мес">#REF!</definedName>
    <definedName name="СрокПроекта" localSheetId="1">#REF!</definedName>
    <definedName name="СрокПроекта" localSheetId="8">#REF!</definedName>
    <definedName name="СрокПроекта">#REF!</definedName>
    <definedName name="стабилизатор">[13]основной!$B$295</definedName>
    <definedName name="ставка_лизинга" localSheetId="1">#REF!</definedName>
    <definedName name="ставка_лизинга" localSheetId="8">#REF!</definedName>
    <definedName name="ставка_лизинга">#REF!</definedName>
    <definedName name="ставка_страхования" localSheetId="1">#REF!</definedName>
    <definedName name="ставка_страхования" localSheetId="8">#REF!</definedName>
    <definedName name="ставка_страхования">#REF!</definedName>
    <definedName name="СтавкаПроцента1">'[23]L-1'!$B$3</definedName>
    <definedName name="сум" localSheetId="1">#REF!</definedName>
    <definedName name="сум" localSheetId="8">#REF!</definedName>
    <definedName name="сум">#REF!</definedName>
    <definedName name="сумма_лизинга" localSheetId="1">#REF!</definedName>
    <definedName name="сумма_лизинга" localSheetId="8">#REF!</definedName>
    <definedName name="сумма_лизинга">#REF!</definedName>
    <definedName name="СуммаКредита1">'[23]L-1'!$B$2</definedName>
    <definedName name="суперба">[13]основной!$B$294</definedName>
    <definedName name="сухое_молоко">[13]основной!$B$293</definedName>
    <definedName name="СчОпл" localSheetId="1">#REF!</definedName>
    <definedName name="СчОпл" localSheetId="8">#REF!</definedName>
    <definedName name="СчОпл">#REF!</definedName>
    <definedName name="СчОпл1" localSheetId="1">#REF!</definedName>
    <definedName name="СчОпл1" localSheetId="8">#REF!</definedName>
    <definedName name="СчОпл1">#REF!</definedName>
    <definedName name="Сырье" localSheetId="1">#REF!</definedName>
    <definedName name="Сырье" localSheetId="8">#REF!</definedName>
    <definedName name="Сырье">#REF!</definedName>
    <definedName name="ТА1" localSheetId="1">#REF!</definedName>
    <definedName name="ТА1" localSheetId="8">#REF!</definedName>
    <definedName name="ТА1">#REF!</definedName>
    <definedName name="ТИП_ПОЧВЫ" localSheetId="1">#REF!</definedName>
    <definedName name="ТИП_ПОЧВЫ" localSheetId="8">#REF!</definedName>
    <definedName name="ТИП_ПОЧВЫ">#REF!</definedName>
    <definedName name="Тов" localSheetId="1">#REF!</definedName>
    <definedName name="Тов" localSheetId="8">#REF!</definedName>
    <definedName name="Тов">#REF!</definedName>
    <definedName name="Тов1" localSheetId="1">#REF!</definedName>
    <definedName name="Тов1" localSheetId="8">#REF!</definedName>
    <definedName name="Тов1">#REF!</definedName>
    <definedName name="ТовРеал1" localSheetId="1">#REF!</definedName>
    <definedName name="ТовРеал1" localSheetId="8">#REF!</definedName>
    <definedName name="ТовРеал1">#REF!</definedName>
    <definedName name="транспорт_раст">'[9]Прямые затраты'!$E$1</definedName>
    <definedName name="тринити" localSheetId="1">#REF!,#REF!,#REF!,#REF!,#REF!,#REF!,#REF!,#REF!,#REF!,#REF!,#REF!</definedName>
    <definedName name="тринити" localSheetId="8">#REF!,#REF!,#REF!,#REF!,#REF!,#REF!,#REF!,#REF!,#REF!,#REF!,#REF!</definedName>
    <definedName name="тринити">#REF!,#REF!,#REF!,#REF!,#REF!,#REF!,#REF!,#REF!,#REF!,#REF!,#REF!</definedName>
    <definedName name="у" localSheetId="8">'[16]ГЛАВНАЯ СТРАНИЦА'!$I$24</definedName>
    <definedName name="у">'[17]ГЛАВНАЯ СТРАНИЦА'!$I$24</definedName>
    <definedName name="уап" localSheetId="8" hidden="1">{#N/A,#N/A,FALSE,"Aging Summary";#N/A,#N/A,FALSE,"Ratio Analysis";#N/A,#N/A,FALSE,"Test 120 Day Accts";#N/A,#N/A,FALSE,"Tickmarks"}</definedName>
    <definedName name="уап" hidden="1">{#N/A,#N/A,FALSE,"Aging Summary";#N/A,#N/A,FALSE,"Ratio Analysis";#N/A,#N/A,FALSE,"Test 120 Day Accts";#N/A,#N/A,FALSE,"Tickmarks"}</definedName>
    <definedName name="убн96">'[15]Нетто3!!!'!$A$2</definedName>
    <definedName name="УК1" localSheetId="1">#REF!</definedName>
    <definedName name="УК1" localSheetId="8">#REF!</definedName>
    <definedName name="УК1">#REF!</definedName>
    <definedName name="ф" localSheetId="1">#REF!</definedName>
    <definedName name="ф" localSheetId="8">#REF!</definedName>
    <definedName name="ф">#REF!</definedName>
    <definedName name="фабиос">[13]основной!$D$378</definedName>
    <definedName name="ферментированный">[13]основной!$B$260</definedName>
    <definedName name="ФИНАНСОВЫЙ_РЕЗУЛЬТАТ" localSheetId="1">#REF!</definedName>
    <definedName name="ФИНАНСОВЫЙ_РЕЗУЛЬТАТ" localSheetId="8">#REF!</definedName>
    <definedName name="ФИНАНСОВЫЙ_РЕЗУЛЬТАТ">#REF!</definedName>
    <definedName name="фляйшвурст">[13]основной!$B$303</definedName>
    <definedName name="форрорубио">[13]основной!$B$301</definedName>
    <definedName name="ФОСФОР" localSheetId="1">#REF!</definedName>
    <definedName name="ФОСФОР" localSheetId="8">#REF!</definedName>
    <definedName name="ФОСФОР">#REF!</definedName>
    <definedName name="ФОСФОРНЫЕ_ОСЕНЬЮ" localSheetId="1">#REF!</definedName>
    <definedName name="ФОСФОРНЫЕ_ОСЕНЬЮ" localSheetId="8">#REF!</definedName>
    <definedName name="ФОСФОРНЫЕ_ОСЕНЬЮ">#REF!</definedName>
    <definedName name="ФОСФОРНЫЕ_ПРИ_ПОСЕВЕ" localSheetId="1">#REF!</definedName>
    <definedName name="ФОСФОРНЫЕ_ПРИ_ПОСЕВЕ" localSheetId="8">#REF!</definedName>
    <definedName name="ФОСФОРНЫЕ_ПРИ_ПОСЕВЕ">#REF!</definedName>
    <definedName name="ФОТ" localSheetId="1">#REF!</definedName>
    <definedName name="ФОТ" localSheetId="8">#REF!</definedName>
    <definedName name="ФОТ">#REF!</definedName>
    <definedName name="фыв" localSheetId="1" hidden="1">#REF!</definedName>
    <definedName name="фыв" localSheetId="8" hidden="1">#REF!</definedName>
    <definedName name="фыв" hidden="1">#REF!</definedName>
    <definedName name="ФЬЮЧЕРСНЫЙ_КОНТРАКТ" localSheetId="1">#REF!</definedName>
    <definedName name="ФЬЮЧЕРСНЫЙ_КОНТРАКТ" localSheetId="8">#REF!</definedName>
    <definedName name="ФЬЮЧЕРСНЫЙ_КОНТРАКТ">#REF!</definedName>
    <definedName name="хшзхзш" localSheetId="1">#REF!,#REF!,#REF!,#REF!,#REF!,#REF!,#REF!,#REF!,#REF!</definedName>
    <definedName name="хшзхзш" localSheetId="8">#REF!,#REF!,#REF!,#REF!,#REF!,#REF!,#REF!,#REF!,#REF!</definedName>
    <definedName name="хшзхзш">#REF!,#REF!,#REF!,#REF!,#REF!,#REF!,#REF!,#REF!,#REF!</definedName>
    <definedName name="цена_баран" localSheetId="1">#REF!</definedName>
    <definedName name="цена_баран" localSheetId="8">#REF!</definedName>
    <definedName name="цена_баран">#REF!</definedName>
    <definedName name="Цена_бобов" localSheetId="1">[19]Дох!#REF!</definedName>
    <definedName name="Цена_бобов" localSheetId="8">[19]Дох!#REF!</definedName>
    <definedName name="Цена_бобов">[19]Дох!#REF!</definedName>
    <definedName name="цена_быка" localSheetId="1">#REF!</definedName>
    <definedName name="цена_быка" localSheetId="8">#REF!</definedName>
    <definedName name="цена_быка">#REF!</definedName>
    <definedName name="ЦЕНА_ГСМ" localSheetId="1">#REF!</definedName>
    <definedName name="ЦЕНА_ГСМ" localSheetId="8">#REF!</definedName>
    <definedName name="ЦЕНА_ГСМ">#REF!</definedName>
    <definedName name="цена_коровы" localSheetId="1">#REF!</definedName>
    <definedName name="цена_коровы" localSheetId="8">#REF!</definedName>
    <definedName name="цена_коровы">#REF!</definedName>
    <definedName name="цена_молодняк" localSheetId="1">#REF!</definedName>
    <definedName name="цена_молодняк" localSheetId="8">#REF!</definedName>
    <definedName name="цена_молодняк">#REF!</definedName>
    <definedName name="цена_овца" localSheetId="1">#REF!</definedName>
    <definedName name="цена_овца" localSheetId="8">#REF!</definedName>
    <definedName name="цена_овца">#REF!</definedName>
    <definedName name="цена_порос" localSheetId="1">#REF!</definedName>
    <definedName name="цена_порос" localSheetId="8">#REF!</definedName>
    <definedName name="цена_порос">#REF!</definedName>
    <definedName name="Цена_реал" localSheetId="1">#REF!</definedName>
    <definedName name="Цена_реал" localSheetId="8">#REF!</definedName>
    <definedName name="Цена_реал">#REF!</definedName>
    <definedName name="цена_свиномат" localSheetId="1">#REF!</definedName>
    <definedName name="цена_свиномат" localSheetId="8">#REF!</definedName>
    <definedName name="цена_свиномат">#REF!</definedName>
    <definedName name="цена_хряк" localSheetId="1">#REF!</definedName>
    <definedName name="цена_хряк" localSheetId="8">#REF!</definedName>
    <definedName name="цена_хряк">#REF!</definedName>
    <definedName name="цена_шерсть" localSheetId="1">#REF!</definedName>
    <definedName name="цена_шерсть" localSheetId="8">#REF!</definedName>
    <definedName name="цена_шерсть">#REF!</definedName>
    <definedName name="цена_ягненок" localSheetId="1">#REF!</definedName>
    <definedName name="цена_ягненок" localSheetId="8">#REF!</definedName>
    <definedName name="цена_ягненок">#REF!</definedName>
    <definedName name="черева_свин_38">[13]основной!$D$374</definedName>
    <definedName name="чеснок_св">[13]основной!$B$309</definedName>
    <definedName name="ЧИСТЫЙ_ВЕС" localSheetId="1">#REF!</definedName>
    <definedName name="ЧИСТЫЙ_ВЕС" localSheetId="8">#REF!</definedName>
    <definedName name="ЧИСТЫЙ_ВЕС">#REF!</definedName>
    <definedName name="ш" localSheetId="8">'[16]ГЛАВНАЯ СТРАНИЦА'!$I$36</definedName>
    <definedName name="ш">'[17]ГЛАВНАЯ СТРАНИЦА'!$I$36</definedName>
    <definedName name="шщхшощзшощз" localSheetId="1">[1]Assumptions!#REF!</definedName>
    <definedName name="шщхшощзшощз" localSheetId="8">[1]Assumptions!#REF!</definedName>
    <definedName name="шщхшощзшощз">[1]Assumptions!#REF!</definedName>
    <definedName name="щ" localSheetId="8">'[16]ГЛАВНАЯ СТРАНИЦА'!$I$38</definedName>
    <definedName name="щ">'[17]ГЛАВНАЯ СТРАНИЦА'!$I$38</definedName>
    <definedName name="щшгшщшг" localSheetId="1">#REF!,#REF!,#REF!,#REF!,#REF!,#REF!,#REF!,#REF!</definedName>
    <definedName name="щшгшщшг" localSheetId="8">#REF!,#REF!,#REF!,#REF!,#REF!,#REF!,#REF!,#REF!</definedName>
    <definedName name="щшгшщшг">#REF!,#REF!,#REF!,#REF!,#REF!,#REF!,#REF!,#REF!</definedName>
    <definedName name="ЭЖ">'[13]кал(Б_Ж_Э)'!$E$68</definedName>
    <definedName name="ЭЛЕВАТОР" localSheetId="1">#REF!</definedName>
    <definedName name="ЭЛЕВАТОР" localSheetId="8">#REF!</definedName>
    <definedName name="ЭЛЕВАТОР">#REF!</definedName>
    <definedName name="ЭШ">'[13]кал(Б_Ж_Э)'!$E$32</definedName>
    <definedName name="ЯЧМЕНЬ_КФХ" localSheetId="1">#REF!</definedName>
    <definedName name="ЯЧМЕНЬ_КФХ" localSheetId="8">#REF!</definedName>
    <definedName name="ЯЧМЕНЬ_КФХ">#REF!</definedName>
    <definedName name="ЯЧМЕНЬ_ПЛОЩАДЬ" localSheetId="1">#REF!</definedName>
    <definedName name="ЯЧМЕНЬ_ПЛОЩАДЬ" localSheetId="8">#REF!</definedName>
    <definedName name="ЯЧМЕНЬ_ПЛОЩАДЬ">#REF!</definedName>
  </definedNames>
  <calcPr calcId="162913"/>
</workbook>
</file>

<file path=xl/calcChain.xml><?xml version="1.0" encoding="utf-8"?>
<calcChain xmlns="http://schemas.openxmlformats.org/spreadsheetml/2006/main">
  <c r="L22" i="55" l="1"/>
  <c r="L23" i="55"/>
  <c r="L24" i="55"/>
  <c r="L25" i="55"/>
  <c r="L26" i="55"/>
  <c r="L27" i="55"/>
  <c r="L28" i="55"/>
  <c r="L29" i="55"/>
  <c r="N41" i="55" l="1"/>
  <c r="M13" i="55" l="1"/>
  <c r="D63" i="55" l="1"/>
  <c r="O9" i="55"/>
  <c r="H22" i="55" l="1"/>
  <c r="I22" i="55" s="1"/>
  <c r="H23" i="55"/>
  <c r="I23" i="55" s="1"/>
  <c r="H24" i="55"/>
  <c r="I24" i="55" s="1"/>
  <c r="H25" i="55"/>
  <c r="I25" i="55" s="1"/>
  <c r="H26" i="55"/>
  <c r="I26" i="55" s="1"/>
  <c r="H27" i="55"/>
  <c r="I27" i="55" s="1"/>
  <c r="H28" i="55"/>
  <c r="I28" i="55" s="1"/>
  <c r="H29" i="55"/>
  <c r="I29" i="55" s="1"/>
  <c r="H30" i="55"/>
  <c r="I30" i="55" s="1"/>
  <c r="L30" i="55" s="1"/>
  <c r="H21" i="55"/>
  <c r="I21" i="55" s="1"/>
  <c r="L21" i="55" s="1"/>
  <c r="E33" i="55" l="1"/>
  <c r="L31" i="55"/>
  <c r="H97" i="55" s="1"/>
  <c r="H99" i="55" s="1"/>
  <c r="H31" i="55"/>
  <c r="I31" i="55"/>
  <c r="D31" i="55"/>
  <c r="I6" i="69" l="1"/>
  <c r="I7" i="69"/>
  <c r="I8" i="69"/>
  <c r="I9" i="69"/>
  <c r="I10" i="69"/>
  <c r="I11" i="69"/>
  <c r="I12" i="69"/>
  <c r="I13" i="69"/>
  <c r="I14" i="69"/>
  <c r="I15" i="69"/>
  <c r="I16" i="69"/>
  <c r="I17" i="69"/>
  <c r="I18" i="69"/>
  <c r="I5" i="69"/>
  <c r="O11" i="59" l="1"/>
  <c r="B13" i="59"/>
  <c r="B24" i="59"/>
  <c r="B37" i="59"/>
  <c r="O30" i="59" l="1"/>
  <c r="O31" i="59"/>
  <c r="O32" i="59"/>
  <c r="O33" i="59"/>
  <c r="O34" i="59"/>
  <c r="O35" i="59"/>
  <c r="O36" i="59"/>
  <c r="O29" i="59"/>
  <c r="O19" i="59"/>
  <c r="O20" i="59"/>
  <c r="O21" i="59"/>
  <c r="O22" i="59"/>
  <c r="O23" i="59"/>
  <c r="O18" i="59"/>
  <c r="O6" i="59"/>
  <c r="O7" i="59"/>
  <c r="O8" i="59"/>
  <c r="O9" i="59"/>
  <c r="O10" i="59"/>
  <c r="O12" i="59"/>
  <c r="O5" i="59"/>
  <c r="L33" i="55" l="1"/>
  <c r="H90" i="55"/>
  <c r="F90" i="55"/>
  <c r="D90" i="55"/>
  <c r="N57" i="55" l="1"/>
  <c r="P57" i="55" s="1"/>
  <c r="N59" i="55"/>
  <c r="P59" i="55" s="1"/>
  <c r="N61" i="55"/>
  <c r="P61" i="55" s="1"/>
  <c r="N55" i="55"/>
  <c r="P55" i="55" s="1"/>
  <c r="N53" i="55"/>
  <c r="P53" i="55" s="1"/>
  <c r="N51" i="55"/>
  <c r="P51" i="55" s="1"/>
  <c r="N49" i="55"/>
  <c r="P49" i="55" s="1"/>
  <c r="N47" i="55"/>
  <c r="P47" i="55" s="1"/>
  <c r="N45" i="55"/>
  <c r="P45" i="55" s="1"/>
  <c r="N43" i="55"/>
  <c r="P43" i="55" s="1"/>
  <c r="G34" i="59" l="1"/>
  <c r="F34" i="59" s="1"/>
  <c r="G33" i="59"/>
  <c r="F33" i="59" s="1"/>
  <c r="G32" i="59"/>
  <c r="F32" i="59" s="1"/>
  <c r="G31" i="59"/>
  <c r="F31" i="59" s="1"/>
  <c r="G30" i="59"/>
  <c r="G29" i="59"/>
  <c r="C11" i="59"/>
  <c r="J80" i="55" l="1"/>
  <c r="K80" i="55"/>
  <c r="J81" i="55"/>
  <c r="K81" i="55"/>
  <c r="J82" i="55"/>
  <c r="K82" i="55"/>
  <c r="J83" i="55"/>
  <c r="K83" i="55"/>
  <c r="J84" i="55"/>
  <c r="K84" i="55"/>
  <c r="J85" i="55"/>
  <c r="K85" i="55"/>
  <c r="J86" i="55"/>
  <c r="K86" i="55"/>
  <c r="K79" i="55"/>
  <c r="J79" i="55"/>
  <c r="I80" i="55" l="1"/>
  <c r="I81" i="55"/>
  <c r="I82" i="55"/>
  <c r="I83" i="55"/>
  <c r="I84" i="55"/>
  <c r="I85" i="55"/>
  <c r="I86" i="55"/>
  <c r="I79" i="55"/>
  <c r="P80" i="55"/>
  <c r="P81" i="55"/>
  <c r="P82" i="55"/>
  <c r="P83" i="55"/>
  <c r="P84" i="55"/>
  <c r="P79" i="55"/>
  <c r="O80" i="55"/>
  <c r="O81" i="55"/>
  <c r="O82" i="55"/>
  <c r="O83" i="55"/>
  <c r="O84" i="55"/>
  <c r="O79" i="55"/>
  <c r="G20" i="59"/>
  <c r="G19" i="59"/>
  <c r="G21" i="59"/>
  <c r="F21" i="59" s="1"/>
  <c r="G18" i="59"/>
  <c r="C22" i="59"/>
  <c r="G22" i="59" s="1"/>
  <c r="F22" i="59" s="1"/>
  <c r="E18" i="59" s="1"/>
  <c r="N80" i="55"/>
  <c r="N81" i="55"/>
  <c r="N82" i="55"/>
  <c r="N83" i="55"/>
  <c r="N84" i="55"/>
  <c r="N79" i="55"/>
  <c r="F80" i="55"/>
  <c r="F81" i="55"/>
  <c r="F82" i="55"/>
  <c r="F83" i="55"/>
  <c r="F84" i="55"/>
  <c r="F85" i="55"/>
  <c r="F86" i="55"/>
  <c r="F79" i="55"/>
  <c r="E80" i="55"/>
  <c r="E81" i="55"/>
  <c r="E82" i="55"/>
  <c r="E83" i="55"/>
  <c r="E84" i="55"/>
  <c r="E85" i="55"/>
  <c r="E86" i="55"/>
  <c r="E79" i="55"/>
  <c r="G5" i="59"/>
  <c r="D86" i="55"/>
  <c r="D85" i="55"/>
  <c r="D84" i="55"/>
  <c r="D83" i="55"/>
  <c r="D82" i="55"/>
  <c r="D81" i="55"/>
  <c r="D80" i="55"/>
  <c r="D79" i="55"/>
  <c r="G6" i="59"/>
  <c r="G7" i="59"/>
  <c r="G8" i="59"/>
  <c r="F8" i="59" s="1"/>
  <c r="G9" i="59"/>
  <c r="F9" i="59" s="1"/>
  <c r="G10" i="59"/>
  <c r="F10" i="59" s="1"/>
  <c r="F7" i="59" l="1"/>
  <c r="E5" i="59" s="1"/>
  <c r="C23" i="59"/>
  <c r="G23" i="59" s="1"/>
  <c r="F23" i="59" s="1"/>
  <c r="L10" i="60" l="1"/>
  <c r="B171" i="54"/>
  <c r="B166" i="54"/>
  <c r="B162" i="54"/>
  <c r="B161" i="54"/>
  <c r="A160" i="54"/>
  <c r="N66" i="55"/>
  <c r="M66" i="55"/>
  <c r="B148" i="54"/>
  <c r="B147" i="54"/>
  <c r="B138" i="54"/>
  <c r="B134" i="54"/>
  <c r="A146" i="54"/>
  <c r="L66" i="55"/>
  <c r="K66" i="55"/>
  <c r="J66" i="55"/>
  <c r="I66" i="55"/>
  <c r="E19" i="59"/>
  <c r="O85" i="55"/>
  <c r="P85" i="55"/>
  <c r="N85" i="55"/>
  <c r="J87" i="55"/>
  <c r="K87" i="55"/>
  <c r="I87" i="55"/>
  <c r="F87" i="55"/>
  <c r="Z16" i="60"/>
  <c r="AA16" i="60" s="1"/>
  <c r="T16" i="60"/>
  <c r="U16" i="60" s="1"/>
  <c r="V16" i="60" s="1"/>
  <c r="W16" i="60" s="1"/>
  <c r="X16" i="60" s="1"/>
  <c r="Y16" i="60" s="1"/>
  <c r="S16" i="60"/>
  <c r="R16" i="60"/>
  <c r="N16" i="60"/>
  <c r="J16" i="60"/>
  <c r="I16" i="60"/>
  <c r="H16" i="60"/>
  <c r="F16" i="60"/>
  <c r="E16" i="60"/>
  <c r="D16" i="60"/>
  <c r="C16" i="60"/>
  <c r="B16" i="60"/>
  <c r="Z15" i="60"/>
  <c r="AA15" i="60" s="1"/>
  <c r="T15" i="60"/>
  <c r="U15" i="60" s="1"/>
  <c r="V15" i="60" s="1"/>
  <c r="W15" i="60" s="1"/>
  <c r="X15" i="60" s="1"/>
  <c r="Y15" i="60" s="1"/>
  <c r="S15" i="60"/>
  <c r="R15" i="60"/>
  <c r="L15" i="60"/>
  <c r="K15" i="60"/>
  <c r="J15" i="60"/>
  <c r="H15" i="60"/>
  <c r="G15" i="60"/>
  <c r="F15" i="60"/>
  <c r="E15" i="60"/>
  <c r="D15" i="60"/>
  <c r="C15" i="60"/>
  <c r="B15" i="60"/>
  <c r="Z14" i="60"/>
  <c r="AA14" i="60" s="1"/>
  <c r="T14" i="60"/>
  <c r="U14" i="60" s="1"/>
  <c r="V14" i="60" s="1"/>
  <c r="W14" i="60" s="1"/>
  <c r="X14" i="60" s="1"/>
  <c r="Y14" i="60" s="1"/>
  <c r="S14" i="60"/>
  <c r="R14" i="60"/>
  <c r="L14" i="60"/>
  <c r="K14" i="60"/>
  <c r="J14" i="60"/>
  <c r="G14" i="60"/>
  <c r="F14" i="60"/>
  <c r="E14" i="60"/>
  <c r="D14" i="60"/>
  <c r="C14" i="60"/>
  <c r="B14" i="60"/>
  <c r="Z13" i="60"/>
  <c r="AA13" i="60" s="1"/>
  <c r="T13" i="60"/>
  <c r="U13" i="60" s="1"/>
  <c r="V13" i="60" s="1"/>
  <c r="W13" i="60" s="1"/>
  <c r="X13" i="60" s="1"/>
  <c r="Y13" i="60" s="1"/>
  <c r="S13" i="60"/>
  <c r="B13" i="60"/>
  <c r="Z12" i="60"/>
  <c r="AA12" i="60" s="1"/>
  <c r="T12" i="60"/>
  <c r="U12" i="60" s="1"/>
  <c r="V12" i="60" s="1"/>
  <c r="W12" i="60" s="1"/>
  <c r="X12" i="60" s="1"/>
  <c r="Y12" i="60" s="1"/>
  <c r="S12" i="60"/>
  <c r="R12" i="60"/>
  <c r="N12" i="60"/>
  <c r="J12" i="60"/>
  <c r="I12" i="60"/>
  <c r="H12" i="60"/>
  <c r="F12" i="60"/>
  <c r="E12" i="60"/>
  <c r="D12" i="60"/>
  <c r="C12" i="60"/>
  <c r="B12" i="60"/>
  <c r="Z11" i="60"/>
  <c r="AA11" i="60" s="1"/>
  <c r="T11" i="60"/>
  <c r="U11" i="60" s="1"/>
  <c r="V11" i="60" s="1"/>
  <c r="W11" i="60" s="1"/>
  <c r="X11" i="60" s="1"/>
  <c r="Y11" i="60" s="1"/>
  <c r="S11" i="60"/>
  <c r="R11" i="60"/>
  <c r="N11" i="60"/>
  <c r="L11" i="60"/>
  <c r="K11" i="60"/>
  <c r="J11" i="60"/>
  <c r="H11" i="60"/>
  <c r="G11" i="60"/>
  <c r="F11" i="60"/>
  <c r="E11" i="60"/>
  <c r="D11" i="60"/>
  <c r="C11" i="60"/>
  <c r="B11" i="60"/>
  <c r="Z10" i="60"/>
  <c r="AA10" i="60" s="1"/>
  <c r="T10" i="60"/>
  <c r="U10" i="60" s="1"/>
  <c r="V10" i="60" s="1"/>
  <c r="W10" i="60" s="1"/>
  <c r="X10" i="60" s="1"/>
  <c r="Y10" i="60" s="1"/>
  <c r="S10" i="60"/>
  <c r="R10" i="60"/>
  <c r="N10" i="60"/>
  <c r="K10" i="60"/>
  <c r="J10" i="60"/>
  <c r="H10" i="60"/>
  <c r="G10" i="60"/>
  <c r="F10" i="60"/>
  <c r="E10" i="60"/>
  <c r="D10" i="60"/>
  <c r="C10" i="60"/>
  <c r="B10" i="60"/>
  <c r="Z9" i="60"/>
  <c r="AA9" i="60" s="1"/>
  <c r="T9" i="60"/>
  <c r="U9" i="60" s="1"/>
  <c r="V9" i="60" s="1"/>
  <c r="W9" i="60" s="1"/>
  <c r="X9" i="60" s="1"/>
  <c r="Y9" i="60" s="1"/>
  <c r="S9" i="60"/>
  <c r="R9" i="60"/>
  <c r="N9" i="60"/>
  <c r="L9" i="60"/>
  <c r="J9" i="60"/>
  <c r="G9" i="60"/>
  <c r="F9" i="60"/>
  <c r="E9" i="60"/>
  <c r="D9" i="60"/>
  <c r="C9" i="60"/>
  <c r="B9" i="60"/>
  <c r="Z8" i="60"/>
  <c r="AA8" i="60" s="1"/>
  <c r="T8" i="60"/>
  <c r="U8" i="60" s="1"/>
  <c r="V8" i="60" s="1"/>
  <c r="W8" i="60" s="1"/>
  <c r="X8" i="60" s="1"/>
  <c r="Y8" i="60" s="1"/>
  <c r="S8" i="60"/>
  <c r="R8" i="60"/>
  <c r="N8" i="60"/>
  <c r="K8" i="60"/>
  <c r="J8" i="60"/>
  <c r="H8" i="60"/>
  <c r="F8" i="60"/>
  <c r="E8" i="60"/>
  <c r="D8" i="60"/>
  <c r="C8" i="60"/>
  <c r="B8" i="60"/>
  <c r="Z7" i="60"/>
  <c r="AA7" i="60" s="1"/>
  <c r="T7" i="60"/>
  <c r="U7" i="60" s="1"/>
  <c r="V7" i="60" s="1"/>
  <c r="W7" i="60" s="1"/>
  <c r="X7" i="60" s="1"/>
  <c r="Y7" i="60" s="1"/>
  <c r="S7" i="60"/>
  <c r="R7" i="60"/>
  <c r="N7" i="60"/>
  <c r="L7" i="60"/>
  <c r="K7" i="60"/>
  <c r="J7" i="60"/>
  <c r="H7" i="60"/>
  <c r="G7" i="60"/>
  <c r="F7" i="60"/>
  <c r="E7" i="60"/>
  <c r="D7" i="60"/>
  <c r="C7" i="60"/>
  <c r="B7" i="60"/>
  <c r="Z6" i="60"/>
  <c r="AA6" i="60" s="1"/>
  <c r="T6" i="60"/>
  <c r="U6" i="60" s="1"/>
  <c r="V6" i="60" s="1"/>
  <c r="W6" i="60" s="1"/>
  <c r="X6" i="60" s="1"/>
  <c r="Y6" i="60" s="1"/>
  <c r="S6" i="60"/>
  <c r="R6" i="60"/>
  <c r="F6" i="60"/>
  <c r="E6" i="60"/>
  <c r="D6" i="60"/>
  <c r="C6" i="60"/>
  <c r="B6" i="60"/>
  <c r="Z5" i="60"/>
  <c r="AA5" i="60" s="1"/>
  <c r="T5" i="60"/>
  <c r="U5" i="60" s="1"/>
  <c r="V5" i="60" s="1"/>
  <c r="W5" i="60" s="1"/>
  <c r="X5" i="60" s="1"/>
  <c r="Y5" i="60" s="1"/>
  <c r="S5" i="60"/>
  <c r="R5" i="60"/>
  <c r="N5" i="60"/>
  <c r="K5" i="60"/>
  <c r="J5" i="60"/>
  <c r="I5" i="60"/>
  <c r="H5" i="60"/>
  <c r="G5" i="60"/>
  <c r="F5" i="60"/>
  <c r="E5" i="60"/>
  <c r="D5" i="60"/>
  <c r="C5" i="60"/>
  <c r="B5" i="60"/>
  <c r="Z4" i="60"/>
  <c r="AA4" i="60" s="1"/>
  <c r="T4" i="60"/>
  <c r="U4" i="60" s="1"/>
  <c r="V4" i="60" s="1"/>
  <c r="W4" i="60" s="1"/>
  <c r="X4" i="60" s="1"/>
  <c r="Y4" i="60" s="1"/>
  <c r="S4" i="60"/>
  <c r="R4" i="60"/>
  <c r="N4" i="60"/>
  <c r="L4" i="60"/>
  <c r="J4" i="60"/>
  <c r="F4" i="60"/>
  <c r="E4" i="60"/>
  <c r="D4" i="60"/>
  <c r="C4" i="60"/>
  <c r="B4" i="60"/>
  <c r="Z3" i="60"/>
  <c r="AA3" i="60" s="1"/>
  <c r="U3" i="60"/>
  <c r="V3" i="60" s="1"/>
  <c r="W3" i="60" s="1"/>
  <c r="X3" i="60" s="1"/>
  <c r="Y3" i="60" s="1"/>
  <c r="T3" i="60"/>
  <c r="S3" i="60"/>
  <c r="R3" i="60"/>
  <c r="N3" i="60"/>
  <c r="L3" i="60"/>
  <c r="K3" i="60"/>
  <c r="J3" i="60"/>
  <c r="G3" i="60"/>
  <c r="F3" i="60"/>
  <c r="E3" i="60"/>
  <c r="D3" i="60"/>
  <c r="C3" i="60"/>
  <c r="B3" i="60"/>
  <c r="AA2" i="60"/>
  <c r="Z2" i="60"/>
  <c r="Y2" i="60"/>
  <c r="X2" i="60"/>
  <c r="W2" i="60"/>
  <c r="V2" i="60"/>
  <c r="U2" i="60"/>
  <c r="T2" i="60"/>
  <c r="S2" i="60"/>
  <c r="Q2" i="60"/>
  <c r="P2" i="60"/>
  <c r="O2" i="60"/>
  <c r="N2" i="60"/>
  <c r="M2" i="60"/>
  <c r="L2" i="60"/>
  <c r="K2" i="60"/>
  <c r="J2" i="60"/>
  <c r="I2" i="60"/>
  <c r="H2" i="60"/>
  <c r="G2" i="60"/>
  <c r="F2" i="60"/>
  <c r="E2" i="60"/>
  <c r="D2" i="60"/>
  <c r="C2" i="60"/>
  <c r="D37" i="59"/>
  <c r="D24" i="59"/>
  <c r="D13" i="59"/>
  <c r="L41" i="55"/>
  <c r="P41" i="55" s="1"/>
  <c r="B22" i="54" s="1"/>
  <c r="B18" i="49"/>
  <c r="B21" i="49"/>
  <c r="B22" i="49"/>
  <c r="D66" i="55"/>
  <c r="B157" i="54"/>
  <c r="B152" i="54"/>
  <c r="B143" i="54"/>
  <c r="B133" i="54"/>
  <c r="A132" i="54"/>
  <c r="B129" i="54"/>
  <c r="B124" i="54"/>
  <c r="B120" i="54"/>
  <c r="B119" i="54"/>
  <c r="A118" i="54"/>
  <c r="B115" i="54"/>
  <c r="B110" i="54"/>
  <c r="B106" i="54"/>
  <c r="B105" i="54"/>
  <c r="A104" i="54"/>
  <c r="B101" i="54"/>
  <c r="B96" i="54"/>
  <c r="B92" i="54"/>
  <c r="B91" i="54"/>
  <c r="A90" i="54"/>
  <c r="B87" i="54"/>
  <c r="B82" i="54"/>
  <c r="B78" i="54"/>
  <c r="B77" i="54"/>
  <c r="A76" i="54"/>
  <c r="B73" i="54"/>
  <c r="B43" i="54"/>
  <c r="B71" i="54" s="1"/>
  <c r="B99" i="54" s="1"/>
  <c r="B127" i="54" s="1"/>
  <c r="B155" i="54" s="1"/>
  <c r="B68" i="54"/>
  <c r="B63" i="54"/>
  <c r="A62" i="54"/>
  <c r="B59" i="54"/>
  <c r="B54" i="54"/>
  <c r="B50" i="54"/>
  <c r="A48" i="54"/>
  <c r="B49" i="54"/>
  <c r="B31" i="54"/>
  <c r="B40" i="54"/>
  <c r="B45" i="54"/>
  <c r="B35" i="54"/>
  <c r="B26" i="54"/>
  <c r="B21" i="54"/>
  <c r="A34" i="54"/>
  <c r="A20" i="54"/>
  <c r="H66" i="55"/>
  <c r="G66" i="55"/>
  <c r="F66" i="55"/>
  <c r="E66" i="55"/>
  <c r="F14" i="56"/>
  <c r="B3" i="57"/>
  <c r="B64" i="54"/>
  <c r="B36" i="54"/>
  <c r="B6" i="54"/>
  <c r="J6" i="54" s="1"/>
  <c r="K6" i="56"/>
  <c r="K7" i="56"/>
  <c r="K8" i="56"/>
  <c r="K9" i="56"/>
  <c r="K10" i="56"/>
  <c r="K11" i="56"/>
  <c r="K12" i="56"/>
  <c r="K13" i="56"/>
  <c r="K14" i="56"/>
  <c r="K15" i="56"/>
  <c r="K16" i="56"/>
  <c r="K17" i="56"/>
  <c r="K18" i="56"/>
  <c r="K19" i="56"/>
  <c r="K20" i="56"/>
  <c r="K21" i="56"/>
  <c r="K22" i="56"/>
  <c r="K23" i="56"/>
  <c r="K24" i="56"/>
  <c r="K5" i="56"/>
  <c r="J6" i="56"/>
  <c r="J7" i="56"/>
  <c r="J8" i="56"/>
  <c r="J9" i="56"/>
  <c r="J10" i="56"/>
  <c r="J11" i="56"/>
  <c r="J12" i="56"/>
  <c r="J13" i="56"/>
  <c r="J14" i="56"/>
  <c r="J15" i="56"/>
  <c r="J16" i="56"/>
  <c r="J17" i="56"/>
  <c r="J18" i="56"/>
  <c r="J19" i="56"/>
  <c r="J20" i="56"/>
  <c r="J21" i="56"/>
  <c r="J22" i="56"/>
  <c r="J23" i="56"/>
  <c r="J24" i="56"/>
  <c r="J5" i="56"/>
  <c r="I6" i="56"/>
  <c r="I7" i="56"/>
  <c r="I8" i="56"/>
  <c r="I9" i="56"/>
  <c r="I10" i="56"/>
  <c r="I11" i="56"/>
  <c r="I12" i="56"/>
  <c r="I13" i="56"/>
  <c r="I14" i="56"/>
  <c r="I15" i="56"/>
  <c r="I16" i="56"/>
  <c r="I17" i="56"/>
  <c r="I18" i="56"/>
  <c r="I19" i="56"/>
  <c r="I20" i="56"/>
  <c r="I21" i="56"/>
  <c r="I22" i="56"/>
  <c r="I23" i="56"/>
  <c r="I24" i="56"/>
  <c r="I5" i="56"/>
  <c r="H6" i="56"/>
  <c r="H7" i="56"/>
  <c r="H8" i="56"/>
  <c r="H9" i="56"/>
  <c r="H10" i="56"/>
  <c r="H11" i="56"/>
  <c r="H12" i="56"/>
  <c r="H13" i="56"/>
  <c r="H14" i="56"/>
  <c r="H15" i="56"/>
  <c r="H16" i="56"/>
  <c r="H17" i="56"/>
  <c r="H18" i="56"/>
  <c r="H19" i="56"/>
  <c r="H20" i="56"/>
  <c r="H21" i="56"/>
  <c r="H22" i="56"/>
  <c r="H23" i="56"/>
  <c r="H24" i="56"/>
  <c r="H5" i="56"/>
  <c r="G6" i="56"/>
  <c r="G7" i="56"/>
  <c r="G8" i="56"/>
  <c r="G9" i="56"/>
  <c r="G10" i="56"/>
  <c r="G11" i="56"/>
  <c r="G12" i="56"/>
  <c r="G13" i="56"/>
  <c r="G14" i="56"/>
  <c r="G15" i="56"/>
  <c r="G16" i="56"/>
  <c r="G17" i="56"/>
  <c r="G18" i="56"/>
  <c r="G19" i="56"/>
  <c r="G20" i="56"/>
  <c r="G21" i="56"/>
  <c r="G22" i="56"/>
  <c r="G23" i="56"/>
  <c r="G24" i="56"/>
  <c r="G5" i="56"/>
  <c r="F6" i="56"/>
  <c r="F7" i="56"/>
  <c r="F8" i="56"/>
  <c r="F9" i="56"/>
  <c r="F10" i="56"/>
  <c r="F11" i="56"/>
  <c r="F12" i="56"/>
  <c r="F13" i="56"/>
  <c r="F15" i="56"/>
  <c r="F16" i="56"/>
  <c r="F17" i="56"/>
  <c r="F18" i="56"/>
  <c r="F19" i="56"/>
  <c r="F20" i="56"/>
  <c r="F21" i="56"/>
  <c r="F22" i="56"/>
  <c r="F23" i="56"/>
  <c r="F24" i="56"/>
  <c r="F5" i="56"/>
  <c r="E6" i="56"/>
  <c r="E7" i="56"/>
  <c r="E8" i="56"/>
  <c r="E9" i="56"/>
  <c r="E10" i="56"/>
  <c r="E11" i="56"/>
  <c r="E12" i="56"/>
  <c r="E13" i="56"/>
  <c r="E14" i="56"/>
  <c r="E15" i="56"/>
  <c r="E16" i="56"/>
  <c r="E17" i="56"/>
  <c r="E18" i="56"/>
  <c r="E19" i="56"/>
  <c r="E20" i="56"/>
  <c r="E21" i="56"/>
  <c r="E22" i="56"/>
  <c r="E23" i="56"/>
  <c r="E24" i="56"/>
  <c r="E5" i="56"/>
  <c r="D24" i="56"/>
  <c r="B4" i="56"/>
  <c r="B24" i="56"/>
  <c r="C24" i="56"/>
  <c r="K4" i="56"/>
  <c r="J4" i="56"/>
  <c r="I4" i="56"/>
  <c r="H4" i="56"/>
  <c r="G4" i="56"/>
  <c r="F4" i="56"/>
  <c r="E4" i="56"/>
  <c r="D4" i="56"/>
  <c r="C4" i="56"/>
  <c r="A4" i="56"/>
  <c r="A6" i="56"/>
  <c r="A7" i="56"/>
  <c r="A8" i="56"/>
  <c r="A9" i="56"/>
  <c r="A10" i="56"/>
  <c r="A11" i="56"/>
  <c r="A12" i="56"/>
  <c r="A13" i="56"/>
  <c r="A14" i="56"/>
  <c r="A15" i="56"/>
  <c r="A16" i="56"/>
  <c r="A17" i="56"/>
  <c r="A18" i="56"/>
  <c r="A19" i="56"/>
  <c r="A20" i="56"/>
  <c r="A21" i="56"/>
  <c r="A22" i="56"/>
  <c r="A23" i="56"/>
  <c r="A24" i="56"/>
  <c r="A5" i="56"/>
  <c r="B19" i="49"/>
  <c r="B20" i="49"/>
  <c r="B23" i="49"/>
  <c r="B24" i="49"/>
  <c r="B25" i="49"/>
  <c r="B26" i="49"/>
  <c r="B27" i="49"/>
  <c r="B28" i="49"/>
  <c r="B29" i="49"/>
  <c r="B30" i="49"/>
  <c r="B31" i="49"/>
  <c r="B32" i="49"/>
  <c r="B33" i="49"/>
  <c r="B34" i="49"/>
  <c r="B35" i="49"/>
  <c r="B36" i="49"/>
  <c r="B37" i="49"/>
  <c r="Y16" i="57"/>
  <c r="Y15" i="57"/>
  <c r="Y14" i="57"/>
  <c r="Y13" i="57"/>
  <c r="Y12" i="57"/>
  <c r="Y11" i="57"/>
  <c r="Y10" i="57"/>
  <c r="Y9" i="57"/>
  <c r="Y8" i="57"/>
  <c r="Y7" i="57"/>
  <c r="Y6" i="57"/>
  <c r="Y5" i="57"/>
  <c r="Y4" i="57"/>
  <c r="Y3" i="57"/>
  <c r="X15" i="57"/>
  <c r="X16" i="57"/>
  <c r="X14" i="57"/>
  <c r="X13" i="57"/>
  <c r="X12" i="57"/>
  <c r="X11" i="57"/>
  <c r="X10" i="57"/>
  <c r="X9" i="57"/>
  <c r="X8" i="57"/>
  <c r="X7" i="57"/>
  <c r="X6" i="57"/>
  <c r="X5" i="57"/>
  <c r="X4" i="57"/>
  <c r="X3" i="57"/>
  <c r="W13" i="57"/>
  <c r="W12" i="57"/>
  <c r="W8" i="57"/>
  <c r="W16" i="57"/>
  <c r="W15" i="57"/>
  <c r="W14" i="57"/>
  <c r="W11" i="57"/>
  <c r="W10" i="57"/>
  <c r="W9" i="57"/>
  <c r="W7" i="57"/>
  <c r="W6" i="57"/>
  <c r="W5" i="57"/>
  <c r="W4" i="57"/>
  <c r="W3" i="57"/>
  <c r="V15" i="57"/>
  <c r="V16" i="57"/>
  <c r="V14" i="57"/>
  <c r="V13" i="57"/>
  <c r="V12" i="57"/>
  <c r="V11" i="57"/>
  <c r="V10" i="57"/>
  <c r="V9" i="57"/>
  <c r="V8" i="57"/>
  <c r="V7" i="57"/>
  <c r="V6" i="57"/>
  <c r="V5" i="57"/>
  <c r="V4" i="57"/>
  <c r="V3" i="57"/>
  <c r="U15" i="57"/>
  <c r="U16" i="57"/>
  <c r="U14" i="57"/>
  <c r="U13" i="57"/>
  <c r="U12" i="57"/>
  <c r="U11" i="57"/>
  <c r="U10" i="57"/>
  <c r="U9" i="57"/>
  <c r="U8" i="57"/>
  <c r="U7" i="57"/>
  <c r="U6" i="57"/>
  <c r="U5" i="57"/>
  <c r="U4" i="57"/>
  <c r="U3" i="57"/>
  <c r="T12" i="57"/>
  <c r="T16" i="57"/>
  <c r="T15" i="57"/>
  <c r="T14" i="57"/>
  <c r="T13" i="57"/>
  <c r="T11" i="57"/>
  <c r="T10" i="57"/>
  <c r="T9" i="57"/>
  <c r="T8" i="57"/>
  <c r="T7" i="57"/>
  <c r="T6" i="57"/>
  <c r="T5" i="57"/>
  <c r="T4" i="57"/>
  <c r="T3" i="57"/>
  <c r="S13" i="57"/>
  <c r="S5" i="57"/>
  <c r="S16" i="57"/>
  <c r="S15" i="57"/>
  <c r="S14" i="57"/>
  <c r="S12" i="57"/>
  <c r="S11" i="57"/>
  <c r="S10" i="57"/>
  <c r="S9" i="57"/>
  <c r="S8" i="57"/>
  <c r="S7" i="57"/>
  <c r="S6" i="57"/>
  <c r="S4" i="57"/>
  <c r="S3" i="57"/>
  <c r="R15" i="57"/>
  <c r="R14" i="57"/>
  <c r="R13" i="57"/>
  <c r="R10" i="57"/>
  <c r="R16" i="57"/>
  <c r="R12" i="57"/>
  <c r="R11" i="57"/>
  <c r="R9" i="57"/>
  <c r="R8" i="57"/>
  <c r="R7" i="57"/>
  <c r="R6" i="57"/>
  <c r="R5" i="57"/>
  <c r="R4" i="57"/>
  <c r="R3" i="57"/>
  <c r="Q13" i="57"/>
  <c r="Q16" i="57"/>
  <c r="Q15" i="57"/>
  <c r="Q14" i="57"/>
  <c r="Q12" i="57"/>
  <c r="Q11" i="57"/>
  <c r="Q10" i="57"/>
  <c r="Q9" i="57"/>
  <c r="Q8" i="57"/>
  <c r="Q7" i="57"/>
  <c r="Q6" i="57"/>
  <c r="Q5" i="57"/>
  <c r="Q4" i="57"/>
  <c r="Q3" i="57"/>
  <c r="O16" i="57"/>
  <c r="O15" i="57"/>
  <c r="O14" i="57"/>
  <c r="O11" i="57"/>
  <c r="O10" i="57"/>
  <c r="O8" i="57"/>
  <c r="O7" i="57"/>
  <c r="O5" i="57"/>
  <c r="O3" i="57"/>
  <c r="M16" i="57"/>
  <c r="M12" i="57"/>
  <c r="M11" i="57"/>
  <c r="M10" i="57"/>
  <c r="M9" i="57"/>
  <c r="M8" i="57"/>
  <c r="M7" i="57"/>
  <c r="M5" i="57"/>
  <c r="M4" i="57"/>
  <c r="M3" i="57"/>
  <c r="K15" i="57"/>
  <c r="K14" i="57"/>
  <c r="K11" i="57"/>
  <c r="K10" i="57"/>
  <c r="K9" i="57"/>
  <c r="K7" i="57"/>
  <c r="K4" i="57"/>
  <c r="K3" i="57"/>
  <c r="J15" i="57"/>
  <c r="J14" i="57"/>
  <c r="J11" i="57"/>
  <c r="J10" i="57"/>
  <c r="J8" i="57"/>
  <c r="J7" i="57"/>
  <c r="J5" i="57"/>
  <c r="J3" i="57"/>
  <c r="I16" i="57"/>
  <c r="I15" i="57"/>
  <c r="I14" i="57"/>
  <c r="I12" i="57"/>
  <c r="I11" i="57"/>
  <c r="I9" i="57"/>
  <c r="I10" i="57"/>
  <c r="I8" i="57"/>
  <c r="I7" i="57"/>
  <c r="I5" i="57"/>
  <c r="I4" i="57"/>
  <c r="I3" i="57"/>
  <c r="H16" i="57"/>
  <c r="H12" i="57"/>
  <c r="H5" i="57"/>
  <c r="G16" i="57"/>
  <c r="G15" i="57"/>
  <c r="G12" i="57"/>
  <c r="G11" i="57"/>
  <c r="G10" i="57"/>
  <c r="G8" i="57"/>
  <c r="G7" i="57"/>
  <c r="G6" i="57"/>
  <c r="G5" i="57"/>
  <c r="G4" i="57"/>
  <c r="G3" i="57"/>
  <c r="F16" i="57"/>
  <c r="F15" i="57"/>
  <c r="F14" i="57"/>
  <c r="F13" i="57"/>
  <c r="F12" i="57"/>
  <c r="F11" i="57"/>
  <c r="F10" i="57"/>
  <c r="F9" i="57"/>
  <c r="F8" i="57"/>
  <c r="F7" i="57"/>
  <c r="F6" i="57"/>
  <c r="F5" i="57"/>
  <c r="F4" i="57"/>
  <c r="F3" i="57"/>
  <c r="E7" i="57"/>
  <c r="E16" i="57"/>
  <c r="E15" i="57"/>
  <c r="E14" i="57"/>
  <c r="E13" i="57"/>
  <c r="E12" i="57"/>
  <c r="E11" i="57"/>
  <c r="E10" i="57"/>
  <c r="E9" i="57"/>
  <c r="E8" i="57"/>
  <c r="E5" i="57"/>
  <c r="E4" i="57"/>
  <c r="E3" i="57"/>
  <c r="D16" i="57"/>
  <c r="D15" i="57"/>
  <c r="D14" i="57"/>
  <c r="D13" i="57"/>
  <c r="D12" i="57"/>
  <c r="C12" i="57"/>
  <c r="D11" i="57"/>
  <c r="D10" i="57"/>
  <c r="D9" i="57"/>
  <c r="D8" i="57"/>
  <c r="D7" i="57"/>
  <c r="D6" i="57"/>
  <c r="C6" i="57"/>
  <c r="D5" i="57"/>
  <c r="D4" i="57"/>
  <c r="D3" i="57"/>
  <c r="C16" i="57"/>
  <c r="C15" i="57"/>
  <c r="C14" i="57"/>
  <c r="C13" i="57"/>
  <c r="C11" i="57"/>
  <c r="C10" i="57"/>
  <c r="C9" i="57"/>
  <c r="C8" i="57"/>
  <c r="C7" i="57"/>
  <c r="C5" i="57"/>
  <c r="C4" i="57"/>
  <c r="C3" i="57"/>
  <c r="B16" i="57"/>
  <c r="B15" i="57"/>
  <c r="B14" i="57"/>
  <c r="B13" i="57"/>
  <c r="B12" i="57"/>
  <c r="B11" i="57"/>
  <c r="B10" i="57"/>
  <c r="B9" i="57"/>
  <c r="B8" i="57"/>
  <c r="B7" i="57"/>
  <c r="B6" i="57"/>
  <c r="B5" i="57"/>
  <c r="B4" i="57"/>
  <c r="Q2" i="57"/>
  <c r="R2" i="57"/>
  <c r="S2" i="57"/>
  <c r="T2" i="57"/>
  <c r="U2" i="57"/>
  <c r="V2" i="57"/>
  <c r="W2" i="57"/>
  <c r="X2" i="57"/>
  <c r="Y2" i="57"/>
  <c r="C2" i="57"/>
  <c r="D2" i="57"/>
  <c r="E2" i="57"/>
  <c r="F2" i="57"/>
  <c r="G2" i="57"/>
  <c r="H2" i="57"/>
  <c r="I2" i="57"/>
  <c r="J2" i="57"/>
  <c r="K2" i="57"/>
  <c r="L2" i="57"/>
  <c r="M2" i="57"/>
  <c r="N2" i="57"/>
  <c r="O2" i="57"/>
  <c r="P2" i="57"/>
  <c r="B2" i="57"/>
  <c r="A16" i="57"/>
  <c r="A15" i="57"/>
  <c r="A14" i="57"/>
  <c r="A13" i="57"/>
  <c r="A12" i="57"/>
  <c r="A11" i="57"/>
  <c r="A10" i="57"/>
  <c r="A9" i="57"/>
  <c r="A8" i="57"/>
  <c r="A7" i="57"/>
  <c r="A6" i="57"/>
  <c r="A5" i="57"/>
  <c r="A4" i="57"/>
  <c r="A3" i="57"/>
  <c r="W329" i="56"/>
  <c r="W330" i="56"/>
  <c r="W331" i="56"/>
  <c r="W332" i="56"/>
  <c r="W333" i="56"/>
  <c r="W334" i="56"/>
  <c r="W335" i="56"/>
  <c r="W336" i="56"/>
  <c r="W337" i="56"/>
  <c r="W338" i="56"/>
  <c r="W339" i="56"/>
  <c r="W340" i="56"/>
  <c r="W341" i="56"/>
  <c r="W342" i="56"/>
  <c r="W328" i="56"/>
  <c r="V329" i="56"/>
  <c r="V330" i="56"/>
  <c r="V331" i="56"/>
  <c r="V332" i="56"/>
  <c r="V333" i="56"/>
  <c r="V334" i="56"/>
  <c r="V335" i="56"/>
  <c r="V336" i="56"/>
  <c r="V337" i="56"/>
  <c r="V338" i="56"/>
  <c r="V339" i="56"/>
  <c r="V340" i="56"/>
  <c r="V341" i="56"/>
  <c r="V342" i="56"/>
  <c r="V328" i="56"/>
  <c r="U329" i="56"/>
  <c r="U330" i="56"/>
  <c r="U331" i="56"/>
  <c r="U332" i="56"/>
  <c r="U333" i="56"/>
  <c r="U334" i="56"/>
  <c r="U335" i="56"/>
  <c r="U336" i="56"/>
  <c r="U337" i="56"/>
  <c r="U338" i="56"/>
  <c r="U339" i="56"/>
  <c r="U340" i="56"/>
  <c r="U341" i="56"/>
  <c r="U342" i="56"/>
  <c r="U328" i="56"/>
  <c r="T329" i="56"/>
  <c r="T330" i="56"/>
  <c r="T331" i="56"/>
  <c r="T332" i="56"/>
  <c r="T333" i="56"/>
  <c r="T334" i="56"/>
  <c r="T335" i="56"/>
  <c r="T336" i="56"/>
  <c r="T337" i="56"/>
  <c r="T338" i="56"/>
  <c r="T339" i="56"/>
  <c r="T340" i="56"/>
  <c r="T341" i="56"/>
  <c r="T342" i="56"/>
  <c r="T328" i="56"/>
  <c r="S329" i="56"/>
  <c r="S330" i="56"/>
  <c r="S331" i="56"/>
  <c r="S332" i="56"/>
  <c r="S333" i="56"/>
  <c r="S334" i="56"/>
  <c r="S335" i="56"/>
  <c r="S336" i="56"/>
  <c r="S337" i="56"/>
  <c r="S338" i="56"/>
  <c r="S339" i="56"/>
  <c r="S340" i="56"/>
  <c r="S341" i="56"/>
  <c r="S342" i="56"/>
  <c r="S328" i="56"/>
  <c r="R329" i="56"/>
  <c r="R330" i="56"/>
  <c r="R331" i="56"/>
  <c r="R332" i="56"/>
  <c r="R333" i="56"/>
  <c r="R334" i="56"/>
  <c r="R335" i="56"/>
  <c r="R336" i="56"/>
  <c r="R337" i="56"/>
  <c r="R338" i="56"/>
  <c r="R339" i="56"/>
  <c r="R340" i="56"/>
  <c r="R341" i="56"/>
  <c r="R342" i="56"/>
  <c r="R328" i="56"/>
  <c r="Q329" i="56"/>
  <c r="Q330" i="56"/>
  <c r="Q331" i="56"/>
  <c r="Q332" i="56"/>
  <c r="Q333" i="56"/>
  <c r="Q334" i="56"/>
  <c r="Q335" i="56"/>
  <c r="Q336" i="56"/>
  <c r="Q337" i="56"/>
  <c r="Q338" i="56"/>
  <c r="Q339" i="56"/>
  <c r="Q340" i="56"/>
  <c r="Q341" i="56"/>
  <c r="Q342" i="56"/>
  <c r="Q328" i="56"/>
  <c r="V306" i="56"/>
  <c r="V307" i="56"/>
  <c r="V308" i="56"/>
  <c r="V309" i="56"/>
  <c r="V310" i="56"/>
  <c r="V311" i="56"/>
  <c r="V312" i="56"/>
  <c r="V313" i="56"/>
  <c r="V314" i="56"/>
  <c r="V315" i="56"/>
  <c r="V316" i="56"/>
  <c r="V317" i="56"/>
  <c r="V318" i="56"/>
  <c r="V305" i="56"/>
  <c r="W306" i="56"/>
  <c r="W307" i="56"/>
  <c r="W308" i="56"/>
  <c r="W309" i="56"/>
  <c r="W310" i="56"/>
  <c r="W311" i="56"/>
  <c r="W312" i="56"/>
  <c r="W313" i="56"/>
  <c r="W314" i="56"/>
  <c r="W315" i="56"/>
  <c r="W316" i="56"/>
  <c r="W317" i="56"/>
  <c r="W318" i="56"/>
  <c r="W305" i="56"/>
  <c r="U306" i="56"/>
  <c r="U307" i="56"/>
  <c r="U308" i="56"/>
  <c r="U309" i="56"/>
  <c r="U310" i="56"/>
  <c r="U311" i="56"/>
  <c r="U312" i="56"/>
  <c r="U313" i="56"/>
  <c r="U314" i="56"/>
  <c r="U315" i="56"/>
  <c r="U316" i="56"/>
  <c r="U317" i="56"/>
  <c r="U318" i="56"/>
  <c r="U305" i="56"/>
  <c r="T306" i="56"/>
  <c r="T307" i="56"/>
  <c r="T308" i="56"/>
  <c r="T309" i="56"/>
  <c r="T310" i="56"/>
  <c r="T311" i="56"/>
  <c r="T312" i="56"/>
  <c r="T313" i="56"/>
  <c r="T314" i="56"/>
  <c r="T315" i="56"/>
  <c r="T316" i="56"/>
  <c r="T317" i="56"/>
  <c r="T318" i="56"/>
  <c r="T305" i="56"/>
  <c r="S306" i="56"/>
  <c r="S307" i="56"/>
  <c r="S308" i="56"/>
  <c r="S309" i="56"/>
  <c r="S310" i="56"/>
  <c r="S311" i="56"/>
  <c r="S312" i="56"/>
  <c r="S313" i="56"/>
  <c r="S314" i="56"/>
  <c r="S315" i="56"/>
  <c r="S316" i="56"/>
  <c r="S317" i="56"/>
  <c r="S318" i="56"/>
  <c r="S305" i="56"/>
  <c r="R306" i="56"/>
  <c r="R307" i="56"/>
  <c r="R308" i="56"/>
  <c r="R309" i="56"/>
  <c r="R310" i="56"/>
  <c r="R311" i="56"/>
  <c r="R312" i="56"/>
  <c r="R313" i="56"/>
  <c r="R314" i="56"/>
  <c r="R315" i="56"/>
  <c r="R316" i="56"/>
  <c r="R317" i="56"/>
  <c r="R318" i="56"/>
  <c r="R305" i="56"/>
  <c r="Q306" i="56"/>
  <c r="Q307" i="56"/>
  <c r="Q308" i="56"/>
  <c r="Q309" i="56"/>
  <c r="Q310" i="56"/>
  <c r="Q311" i="56"/>
  <c r="Q312" i="56"/>
  <c r="Q313" i="56"/>
  <c r="Q314" i="56"/>
  <c r="Q315" i="56"/>
  <c r="Q316" i="56"/>
  <c r="Q317" i="56"/>
  <c r="Q318" i="56"/>
  <c r="Q305" i="56"/>
  <c r="W283" i="56"/>
  <c r="W284" i="56"/>
  <c r="W285" i="56"/>
  <c r="W286" i="56"/>
  <c r="W287" i="56"/>
  <c r="W288" i="56"/>
  <c r="W289" i="56"/>
  <c r="W290" i="56"/>
  <c r="W291" i="56"/>
  <c r="W292" i="56"/>
  <c r="W293" i="56"/>
  <c r="W294" i="56"/>
  <c r="W282" i="56"/>
  <c r="V283" i="56"/>
  <c r="V284" i="56"/>
  <c r="V285" i="56"/>
  <c r="V286" i="56"/>
  <c r="V287" i="56"/>
  <c r="V288" i="56"/>
  <c r="V289" i="56"/>
  <c r="V290" i="56"/>
  <c r="V291" i="56"/>
  <c r="V292" i="56"/>
  <c r="V293" i="56"/>
  <c r="V294" i="56"/>
  <c r="V282" i="56"/>
  <c r="U283" i="56"/>
  <c r="U284" i="56"/>
  <c r="U285" i="56"/>
  <c r="U286" i="56"/>
  <c r="U287" i="56"/>
  <c r="U288" i="56"/>
  <c r="U289" i="56"/>
  <c r="U290" i="56"/>
  <c r="U291" i="56"/>
  <c r="U292" i="56"/>
  <c r="U293" i="56"/>
  <c r="U294" i="56"/>
  <c r="U282" i="56"/>
  <c r="T283" i="56"/>
  <c r="T284" i="56"/>
  <c r="T285" i="56"/>
  <c r="T286" i="56"/>
  <c r="T287" i="56"/>
  <c r="T288" i="56"/>
  <c r="T289" i="56"/>
  <c r="T290" i="56"/>
  <c r="T291" i="56"/>
  <c r="T292" i="56"/>
  <c r="T293" i="56"/>
  <c r="T294" i="56"/>
  <c r="T282" i="56"/>
  <c r="S283" i="56"/>
  <c r="S284" i="56"/>
  <c r="S285" i="56"/>
  <c r="S286" i="56"/>
  <c r="S287" i="56"/>
  <c r="S288" i="56"/>
  <c r="S289" i="56"/>
  <c r="S290" i="56"/>
  <c r="S291" i="56"/>
  <c r="S292" i="56"/>
  <c r="S293" i="56"/>
  <c r="S294" i="56"/>
  <c r="S282" i="56"/>
  <c r="R283" i="56"/>
  <c r="R284" i="56"/>
  <c r="R285" i="56"/>
  <c r="R286" i="56"/>
  <c r="R287" i="56"/>
  <c r="R288" i="56"/>
  <c r="R289" i="56"/>
  <c r="R290" i="56"/>
  <c r="R291" i="56"/>
  <c r="R292" i="56"/>
  <c r="R293" i="56"/>
  <c r="R294" i="56"/>
  <c r="R282" i="56"/>
  <c r="Q283" i="56"/>
  <c r="Q284" i="56"/>
  <c r="Q285" i="56"/>
  <c r="Q286" i="56"/>
  <c r="Q287" i="56"/>
  <c r="Q288" i="56"/>
  <c r="Q289" i="56"/>
  <c r="Q290" i="56"/>
  <c r="Q291" i="56"/>
  <c r="Q292" i="56"/>
  <c r="Q293" i="56"/>
  <c r="Q294" i="56"/>
  <c r="Q282" i="56"/>
  <c r="W260" i="56"/>
  <c r="W261" i="56"/>
  <c r="W262" i="56"/>
  <c r="W263" i="56"/>
  <c r="W264" i="56"/>
  <c r="W265" i="56"/>
  <c r="W259" i="56"/>
  <c r="V260" i="56"/>
  <c r="V261" i="56"/>
  <c r="V262" i="56"/>
  <c r="V263" i="56"/>
  <c r="V264" i="56"/>
  <c r="V265" i="56"/>
  <c r="V259" i="56"/>
  <c r="U260" i="56"/>
  <c r="U261" i="56"/>
  <c r="U262" i="56"/>
  <c r="U263" i="56"/>
  <c r="U264" i="56"/>
  <c r="U265" i="56"/>
  <c r="U259" i="56"/>
  <c r="T260" i="56"/>
  <c r="T261" i="56"/>
  <c r="T262" i="56"/>
  <c r="T263" i="56"/>
  <c r="T264" i="56"/>
  <c r="T265" i="56"/>
  <c r="T259" i="56"/>
  <c r="S260" i="56"/>
  <c r="S261" i="56"/>
  <c r="S262" i="56"/>
  <c r="S263" i="56"/>
  <c r="S264" i="56"/>
  <c r="S265" i="56"/>
  <c r="S259" i="56"/>
  <c r="R260" i="56"/>
  <c r="R261" i="56"/>
  <c r="R262" i="56"/>
  <c r="R263" i="56"/>
  <c r="R264" i="56"/>
  <c r="R265" i="56"/>
  <c r="R259" i="56"/>
  <c r="Q260" i="56"/>
  <c r="Q261" i="56"/>
  <c r="Q262" i="56"/>
  <c r="Q263" i="56"/>
  <c r="Q264" i="56"/>
  <c r="Q265" i="56"/>
  <c r="Q259" i="56"/>
  <c r="W237" i="56"/>
  <c r="W238" i="56"/>
  <c r="W239" i="56"/>
  <c r="W240" i="56"/>
  <c r="W241" i="56"/>
  <c r="W242" i="56"/>
  <c r="W243" i="56"/>
  <c r="W236" i="56"/>
  <c r="V237" i="56"/>
  <c r="V238" i="56"/>
  <c r="V239" i="56"/>
  <c r="V240" i="56"/>
  <c r="V241" i="56"/>
  <c r="V242" i="56"/>
  <c r="V243" i="56"/>
  <c r="V236" i="56"/>
  <c r="U237" i="56"/>
  <c r="U238" i="56"/>
  <c r="U239" i="56"/>
  <c r="U240" i="56"/>
  <c r="U241" i="56"/>
  <c r="U242" i="56"/>
  <c r="U243" i="56"/>
  <c r="U236" i="56"/>
  <c r="T237" i="56"/>
  <c r="T238" i="56"/>
  <c r="T239" i="56"/>
  <c r="T240" i="56"/>
  <c r="T241" i="56"/>
  <c r="T242" i="56"/>
  <c r="T243" i="56"/>
  <c r="T236" i="56"/>
  <c r="S237" i="56"/>
  <c r="S238" i="56"/>
  <c r="S239" i="56"/>
  <c r="S240" i="56"/>
  <c r="S241" i="56"/>
  <c r="S242" i="56"/>
  <c r="S243" i="56"/>
  <c r="S236" i="56"/>
  <c r="R237" i="56"/>
  <c r="R238" i="56"/>
  <c r="R239" i="56"/>
  <c r="R240" i="56"/>
  <c r="R241" i="56"/>
  <c r="R242" i="56"/>
  <c r="R243" i="56"/>
  <c r="R236" i="56"/>
  <c r="Q237" i="56"/>
  <c r="Q238" i="56"/>
  <c r="Q239" i="56"/>
  <c r="Q240" i="56"/>
  <c r="Q241" i="56"/>
  <c r="Q242" i="56"/>
  <c r="Q243" i="56"/>
  <c r="Q236" i="56"/>
  <c r="W214" i="56"/>
  <c r="W215" i="56"/>
  <c r="W216" i="56"/>
  <c r="W217" i="56"/>
  <c r="W218" i="56"/>
  <c r="W219" i="56"/>
  <c r="W220" i="56"/>
  <c r="W221" i="56"/>
  <c r="W222" i="56"/>
  <c r="W223" i="56"/>
  <c r="W224" i="56"/>
  <c r="W225" i="56"/>
  <c r="W226" i="56"/>
  <c r="W227" i="56"/>
  <c r="W228" i="56"/>
  <c r="W229" i="56"/>
  <c r="W230" i="56"/>
  <c r="W231" i="56"/>
  <c r="W232" i="56"/>
  <c r="W213" i="56"/>
  <c r="V214" i="56"/>
  <c r="V215" i="56"/>
  <c r="V216" i="56"/>
  <c r="V217" i="56"/>
  <c r="V218" i="56"/>
  <c r="V219" i="56"/>
  <c r="V220" i="56"/>
  <c r="V221" i="56"/>
  <c r="V222" i="56"/>
  <c r="V223" i="56"/>
  <c r="V224" i="56"/>
  <c r="V225" i="56"/>
  <c r="V226" i="56"/>
  <c r="V227" i="56"/>
  <c r="V228" i="56"/>
  <c r="V229" i="56"/>
  <c r="V230" i="56"/>
  <c r="V231" i="56"/>
  <c r="V232" i="56"/>
  <c r="V213" i="56"/>
  <c r="U214" i="56"/>
  <c r="U215" i="56"/>
  <c r="U216" i="56"/>
  <c r="U217" i="56"/>
  <c r="U218" i="56"/>
  <c r="U219" i="56"/>
  <c r="U220" i="56"/>
  <c r="U221" i="56"/>
  <c r="U222" i="56"/>
  <c r="U223" i="56"/>
  <c r="U224" i="56"/>
  <c r="U225" i="56"/>
  <c r="U226" i="56"/>
  <c r="U227" i="56"/>
  <c r="U228" i="56"/>
  <c r="U229" i="56"/>
  <c r="U230" i="56"/>
  <c r="U231" i="56"/>
  <c r="U232" i="56"/>
  <c r="U213" i="56"/>
  <c r="T214" i="56"/>
  <c r="T215" i="56"/>
  <c r="T216" i="56"/>
  <c r="T217" i="56"/>
  <c r="T218" i="56"/>
  <c r="T219" i="56"/>
  <c r="T220" i="56"/>
  <c r="T221" i="56"/>
  <c r="T222" i="56"/>
  <c r="T223" i="56"/>
  <c r="T224" i="56"/>
  <c r="T225" i="56"/>
  <c r="T226" i="56"/>
  <c r="T227" i="56"/>
  <c r="T228" i="56"/>
  <c r="T229" i="56"/>
  <c r="T230" i="56"/>
  <c r="T231" i="56"/>
  <c r="T232" i="56"/>
  <c r="T213" i="56"/>
  <c r="S214" i="56"/>
  <c r="S215" i="56"/>
  <c r="S216" i="56"/>
  <c r="S217" i="56"/>
  <c r="S218" i="56"/>
  <c r="S219" i="56"/>
  <c r="S220" i="56"/>
  <c r="S221" i="56"/>
  <c r="S222" i="56"/>
  <c r="S223" i="56"/>
  <c r="S224" i="56"/>
  <c r="S225" i="56"/>
  <c r="S226" i="56"/>
  <c r="S227" i="56"/>
  <c r="S228" i="56"/>
  <c r="S229" i="56"/>
  <c r="S230" i="56"/>
  <c r="S231" i="56"/>
  <c r="S232" i="56"/>
  <c r="S213" i="56"/>
  <c r="R214" i="56"/>
  <c r="R215" i="56"/>
  <c r="R216" i="56"/>
  <c r="R217" i="56"/>
  <c r="R218" i="56"/>
  <c r="R219" i="56"/>
  <c r="R220" i="56"/>
  <c r="R221" i="56"/>
  <c r="R222" i="56"/>
  <c r="R223" i="56"/>
  <c r="R224" i="56"/>
  <c r="R225" i="56"/>
  <c r="R226" i="56"/>
  <c r="R227" i="56"/>
  <c r="R228" i="56"/>
  <c r="R229" i="56"/>
  <c r="R230" i="56"/>
  <c r="R231" i="56"/>
  <c r="R232" i="56"/>
  <c r="R213" i="56"/>
  <c r="Q214" i="56"/>
  <c r="Q215" i="56"/>
  <c r="Q216" i="56"/>
  <c r="Q217" i="56"/>
  <c r="Q218" i="56"/>
  <c r="Q219" i="56"/>
  <c r="Q220" i="56"/>
  <c r="Q221" i="56"/>
  <c r="Q222" i="56"/>
  <c r="Q223" i="56"/>
  <c r="Q224" i="56"/>
  <c r="Q225" i="56"/>
  <c r="Q226" i="56"/>
  <c r="Q227" i="56"/>
  <c r="Q228" i="56"/>
  <c r="Q229" i="56"/>
  <c r="Q230" i="56"/>
  <c r="Q231" i="56"/>
  <c r="Q232" i="56"/>
  <c r="Q213" i="56"/>
  <c r="P329" i="56"/>
  <c r="P330" i="56"/>
  <c r="P331" i="56"/>
  <c r="P332" i="56"/>
  <c r="P333" i="56"/>
  <c r="P334" i="56"/>
  <c r="P335" i="56"/>
  <c r="P336" i="56"/>
  <c r="P337" i="56"/>
  <c r="P338" i="56"/>
  <c r="P339" i="56"/>
  <c r="P340" i="56"/>
  <c r="P341" i="56"/>
  <c r="P342" i="56"/>
  <c r="P328" i="56"/>
  <c r="O329" i="56"/>
  <c r="O330" i="56"/>
  <c r="O331" i="56"/>
  <c r="O332" i="56"/>
  <c r="O333" i="56"/>
  <c r="O334" i="56"/>
  <c r="O335" i="56"/>
  <c r="O336" i="56"/>
  <c r="O337" i="56"/>
  <c r="O338" i="56"/>
  <c r="O339" i="56"/>
  <c r="O340" i="56"/>
  <c r="O341" i="56"/>
  <c r="O342" i="56"/>
  <c r="O328" i="56"/>
  <c r="N329" i="56"/>
  <c r="N330" i="56"/>
  <c r="N331" i="56"/>
  <c r="N332" i="56"/>
  <c r="N333" i="56"/>
  <c r="N334" i="56"/>
  <c r="N335" i="56"/>
  <c r="N336" i="56"/>
  <c r="N337" i="56"/>
  <c r="N338" i="56"/>
  <c r="N339" i="56"/>
  <c r="N340" i="56"/>
  <c r="N341" i="56"/>
  <c r="N342" i="56"/>
  <c r="N328" i="56"/>
  <c r="P306" i="56"/>
  <c r="P307" i="56"/>
  <c r="P308" i="56"/>
  <c r="P309" i="56"/>
  <c r="P310" i="56"/>
  <c r="P311" i="56"/>
  <c r="P312" i="56"/>
  <c r="P313" i="56"/>
  <c r="P314" i="56"/>
  <c r="P315" i="56"/>
  <c r="P316" i="56"/>
  <c r="P317" i="56"/>
  <c r="P318" i="56"/>
  <c r="P305" i="56"/>
  <c r="O306" i="56"/>
  <c r="O307" i="56"/>
  <c r="O308" i="56"/>
  <c r="O309" i="56"/>
  <c r="O310" i="56"/>
  <c r="O311" i="56"/>
  <c r="O312" i="56"/>
  <c r="O313" i="56"/>
  <c r="O314" i="56"/>
  <c r="O315" i="56"/>
  <c r="O316" i="56"/>
  <c r="O317" i="56"/>
  <c r="O318" i="56"/>
  <c r="O305" i="56"/>
  <c r="N306" i="56"/>
  <c r="N307" i="56"/>
  <c r="N308" i="56"/>
  <c r="N309" i="56"/>
  <c r="N310" i="56"/>
  <c r="N311" i="56"/>
  <c r="N312" i="56"/>
  <c r="N313" i="56"/>
  <c r="N314" i="56"/>
  <c r="N315" i="56"/>
  <c r="N316" i="56"/>
  <c r="N317" i="56"/>
  <c r="N318" i="56"/>
  <c r="N305" i="56"/>
  <c r="P283" i="56"/>
  <c r="P284" i="56"/>
  <c r="P285" i="56"/>
  <c r="P286" i="56"/>
  <c r="P287" i="56"/>
  <c r="P288" i="56"/>
  <c r="P289" i="56"/>
  <c r="P290" i="56"/>
  <c r="P291" i="56"/>
  <c r="P292" i="56"/>
  <c r="P293" i="56"/>
  <c r="P294" i="56"/>
  <c r="P282" i="56"/>
  <c r="O283" i="56"/>
  <c r="O284" i="56"/>
  <c r="O285" i="56"/>
  <c r="O286" i="56"/>
  <c r="O287" i="56"/>
  <c r="O288" i="56"/>
  <c r="O289" i="56"/>
  <c r="O290" i="56"/>
  <c r="O291" i="56"/>
  <c r="O292" i="56"/>
  <c r="O293" i="56"/>
  <c r="O294" i="56"/>
  <c r="O282" i="56"/>
  <c r="N283" i="56"/>
  <c r="N284" i="56"/>
  <c r="N285" i="56"/>
  <c r="N286" i="56"/>
  <c r="N287" i="56"/>
  <c r="N288" i="56"/>
  <c r="N289" i="56"/>
  <c r="N290" i="56"/>
  <c r="N291" i="56"/>
  <c r="N292" i="56"/>
  <c r="N293" i="56"/>
  <c r="N294" i="56"/>
  <c r="N282" i="56"/>
  <c r="P260" i="56"/>
  <c r="P261" i="56"/>
  <c r="P262" i="56"/>
  <c r="P263" i="56"/>
  <c r="P264" i="56"/>
  <c r="P265" i="56"/>
  <c r="P259" i="56"/>
  <c r="O260" i="56"/>
  <c r="O261" i="56"/>
  <c r="O262" i="56"/>
  <c r="O263" i="56"/>
  <c r="O264" i="56"/>
  <c r="O265" i="56"/>
  <c r="O259" i="56"/>
  <c r="N260" i="56"/>
  <c r="N261" i="56"/>
  <c r="N262" i="56"/>
  <c r="N263" i="56"/>
  <c r="N264" i="56"/>
  <c r="N265" i="56"/>
  <c r="N259" i="56"/>
  <c r="P237" i="56"/>
  <c r="P238" i="56"/>
  <c r="P239" i="56"/>
  <c r="P240" i="56"/>
  <c r="P241" i="56"/>
  <c r="P242" i="56"/>
  <c r="P243" i="56"/>
  <c r="P236" i="56"/>
  <c r="O237" i="56"/>
  <c r="O238" i="56"/>
  <c r="O239" i="56"/>
  <c r="O240" i="56"/>
  <c r="O241" i="56"/>
  <c r="O242" i="56"/>
  <c r="O243" i="56"/>
  <c r="O236" i="56"/>
  <c r="N237" i="56"/>
  <c r="N238" i="56"/>
  <c r="N239" i="56"/>
  <c r="N240" i="56"/>
  <c r="N241" i="56"/>
  <c r="N242" i="56"/>
  <c r="N243" i="56"/>
  <c r="N236" i="56"/>
  <c r="P214" i="56"/>
  <c r="P215" i="56"/>
  <c r="P216" i="56"/>
  <c r="P217" i="56"/>
  <c r="P218" i="56"/>
  <c r="P219" i="56"/>
  <c r="P220" i="56"/>
  <c r="P221" i="56"/>
  <c r="P222" i="56"/>
  <c r="P223" i="56"/>
  <c r="P224" i="56"/>
  <c r="P225" i="56"/>
  <c r="P226" i="56"/>
  <c r="P227" i="56"/>
  <c r="P228" i="56"/>
  <c r="P229" i="56"/>
  <c r="P230" i="56"/>
  <c r="P231" i="56"/>
  <c r="P232" i="56"/>
  <c r="P213" i="56"/>
  <c r="O214" i="56"/>
  <c r="O215" i="56"/>
  <c r="O216" i="56"/>
  <c r="O217" i="56"/>
  <c r="O218" i="56"/>
  <c r="O219" i="56"/>
  <c r="O220" i="56"/>
  <c r="O221" i="56"/>
  <c r="O222" i="56"/>
  <c r="O223" i="56"/>
  <c r="O224" i="56"/>
  <c r="O225" i="56"/>
  <c r="O226" i="56"/>
  <c r="O227" i="56"/>
  <c r="O228" i="56"/>
  <c r="O229" i="56"/>
  <c r="O230" i="56"/>
  <c r="O231" i="56"/>
  <c r="O232" i="56"/>
  <c r="O213" i="56"/>
  <c r="N214" i="56"/>
  <c r="N215" i="56"/>
  <c r="N216" i="56"/>
  <c r="N217" i="56"/>
  <c r="N218" i="56"/>
  <c r="N219" i="56"/>
  <c r="N220" i="56"/>
  <c r="N221" i="56"/>
  <c r="N222" i="56"/>
  <c r="N223" i="56"/>
  <c r="N224" i="56"/>
  <c r="N225" i="56"/>
  <c r="N226" i="56"/>
  <c r="N227" i="56"/>
  <c r="N228" i="56"/>
  <c r="N229" i="56"/>
  <c r="N230" i="56"/>
  <c r="N231" i="56"/>
  <c r="N232" i="56"/>
  <c r="N213" i="56"/>
  <c r="W191" i="56"/>
  <c r="W192" i="56"/>
  <c r="W193" i="56"/>
  <c r="W194" i="56"/>
  <c r="W195" i="56"/>
  <c r="W196" i="56"/>
  <c r="W197" i="56"/>
  <c r="W198" i="56"/>
  <c r="W199" i="56"/>
  <c r="W200" i="56"/>
  <c r="W201" i="56"/>
  <c r="W202" i="56"/>
  <c r="W203" i="56"/>
  <c r="W204" i="56"/>
  <c r="W205" i="56"/>
  <c r="W206" i="56"/>
  <c r="W207" i="56"/>
  <c r="W190" i="56"/>
  <c r="V191" i="56"/>
  <c r="V192" i="56"/>
  <c r="V193" i="56"/>
  <c r="V194" i="56"/>
  <c r="V195" i="56"/>
  <c r="V196" i="56"/>
  <c r="V197" i="56"/>
  <c r="V198" i="56"/>
  <c r="V199" i="56"/>
  <c r="V200" i="56"/>
  <c r="V201" i="56"/>
  <c r="V202" i="56"/>
  <c r="V203" i="56"/>
  <c r="V204" i="56"/>
  <c r="V205" i="56"/>
  <c r="V206" i="56"/>
  <c r="V207" i="56"/>
  <c r="V190" i="56"/>
  <c r="U191" i="56"/>
  <c r="U192" i="56"/>
  <c r="U193" i="56"/>
  <c r="U194" i="56"/>
  <c r="U195" i="56"/>
  <c r="U196" i="56"/>
  <c r="U197" i="56"/>
  <c r="U198" i="56"/>
  <c r="U199" i="56"/>
  <c r="U200" i="56"/>
  <c r="U201" i="56"/>
  <c r="U202" i="56"/>
  <c r="U203" i="56"/>
  <c r="U204" i="56"/>
  <c r="U205" i="56"/>
  <c r="U206" i="56"/>
  <c r="U207" i="56"/>
  <c r="U190" i="56"/>
  <c r="T191" i="56"/>
  <c r="T192" i="56"/>
  <c r="T193" i="56"/>
  <c r="T194" i="56"/>
  <c r="T195" i="56"/>
  <c r="T196" i="56"/>
  <c r="T197" i="56"/>
  <c r="T198" i="56"/>
  <c r="T199" i="56"/>
  <c r="T200" i="56"/>
  <c r="T201" i="56"/>
  <c r="T202" i="56"/>
  <c r="T203" i="56"/>
  <c r="T204" i="56"/>
  <c r="T205" i="56"/>
  <c r="T206" i="56"/>
  <c r="T207" i="56"/>
  <c r="T190" i="56"/>
  <c r="S191" i="56"/>
  <c r="S192" i="56"/>
  <c r="S193" i="56"/>
  <c r="S194" i="56"/>
  <c r="S195" i="56"/>
  <c r="S196" i="56"/>
  <c r="S197" i="56"/>
  <c r="S198" i="56"/>
  <c r="S199" i="56"/>
  <c r="S200" i="56"/>
  <c r="S201" i="56"/>
  <c r="S202" i="56"/>
  <c r="S203" i="56"/>
  <c r="S204" i="56"/>
  <c r="S205" i="56"/>
  <c r="S206" i="56"/>
  <c r="S207" i="56"/>
  <c r="S190" i="56"/>
  <c r="R191" i="56"/>
  <c r="R192" i="56"/>
  <c r="R193" i="56"/>
  <c r="R194" i="56"/>
  <c r="R195" i="56"/>
  <c r="R196" i="56"/>
  <c r="R197" i="56"/>
  <c r="R198" i="56"/>
  <c r="R199" i="56"/>
  <c r="R200" i="56"/>
  <c r="R201" i="56"/>
  <c r="R202" i="56"/>
  <c r="R203" i="56"/>
  <c r="R204" i="56"/>
  <c r="R205" i="56"/>
  <c r="R206" i="56"/>
  <c r="R207" i="56"/>
  <c r="R190" i="56"/>
  <c r="Q191" i="56"/>
  <c r="Q192" i="56"/>
  <c r="Q193" i="56"/>
  <c r="Q194" i="56"/>
  <c r="Q195" i="56"/>
  <c r="Q196" i="56"/>
  <c r="Q197" i="56"/>
  <c r="Q198" i="56"/>
  <c r="Q199" i="56"/>
  <c r="Q200" i="56"/>
  <c r="Q201" i="56"/>
  <c r="Q202" i="56"/>
  <c r="Q203" i="56"/>
  <c r="Q204" i="56"/>
  <c r="Q205" i="56"/>
  <c r="Q206" i="56"/>
  <c r="Q207" i="56"/>
  <c r="Q190" i="56"/>
  <c r="P191" i="56"/>
  <c r="P192" i="56"/>
  <c r="P193" i="56"/>
  <c r="P194" i="56"/>
  <c r="P195" i="56"/>
  <c r="P196" i="56"/>
  <c r="P197" i="56"/>
  <c r="P198" i="56"/>
  <c r="P199" i="56"/>
  <c r="P200" i="56"/>
  <c r="P201" i="56"/>
  <c r="P202" i="56"/>
  <c r="P203" i="56"/>
  <c r="P204" i="56"/>
  <c r="P205" i="56"/>
  <c r="P206" i="56"/>
  <c r="P207" i="56"/>
  <c r="P190" i="56"/>
  <c r="O191" i="56"/>
  <c r="O192" i="56"/>
  <c r="O193" i="56"/>
  <c r="O194" i="56"/>
  <c r="O195" i="56"/>
  <c r="O196" i="56"/>
  <c r="O197" i="56"/>
  <c r="O198" i="56"/>
  <c r="O199" i="56"/>
  <c r="O200" i="56"/>
  <c r="O201" i="56"/>
  <c r="O202" i="56"/>
  <c r="O203" i="56"/>
  <c r="O204" i="56"/>
  <c r="O205" i="56"/>
  <c r="O206" i="56"/>
  <c r="O207" i="56"/>
  <c r="O190" i="56"/>
  <c r="N191" i="56"/>
  <c r="N192" i="56"/>
  <c r="N193" i="56"/>
  <c r="N194" i="56"/>
  <c r="N195" i="56"/>
  <c r="N196" i="56"/>
  <c r="N197" i="56"/>
  <c r="N198" i="56"/>
  <c r="N199" i="56"/>
  <c r="N200" i="56"/>
  <c r="N201" i="56"/>
  <c r="N202" i="56"/>
  <c r="N203" i="56"/>
  <c r="N204" i="56"/>
  <c r="N205" i="56"/>
  <c r="N206" i="56"/>
  <c r="N207" i="56"/>
  <c r="N190" i="56"/>
  <c r="P168" i="56"/>
  <c r="P169" i="56"/>
  <c r="P170" i="56"/>
  <c r="P171" i="56"/>
  <c r="P172" i="56"/>
  <c r="P173" i="56"/>
  <c r="P174" i="56"/>
  <c r="P175" i="56"/>
  <c r="P176" i="56"/>
  <c r="P177" i="56"/>
  <c r="P178" i="56"/>
  <c r="P179" i="56"/>
  <c r="P167" i="56"/>
  <c r="O168" i="56"/>
  <c r="O169" i="56"/>
  <c r="O170" i="56"/>
  <c r="O171" i="56"/>
  <c r="O172" i="56"/>
  <c r="O173" i="56"/>
  <c r="O174" i="56"/>
  <c r="O175" i="56"/>
  <c r="O176" i="56"/>
  <c r="O177" i="56"/>
  <c r="O178" i="56"/>
  <c r="O179" i="56"/>
  <c r="O167" i="56"/>
  <c r="N168" i="56"/>
  <c r="N169" i="56"/>
  <c r="N170" i="56"/>
  <c r="N171" i="56"/>
  <c r="N172" i="56"/>
  <c r="N173" i="56"/>
  <c r="N174" i="56"/>
  <c r="N175" i="56"/>
  <c r="N176" i="56"/>
  <c r="N177" i="56"/>
  <c r="N178" i="56"/>
  <c r="N179" i="56"/>
  <c r="N167" i="56"/>
  <c r="W168" i="56"/>
  <c r="W169" i="56"/>
  <c r="W170" i="56"/>
  <c r="W171" i="56"/>
  <c r="W172" i="56"/>
  <c r="W173" i="56"/>
  <c r="W174" i="56"/>
  <c r="W175" i="56"/>
  <c r="W176" i="56"/>
  <c r="W177" i="56"/>
  <c r="W178" i="56"/>
  <c r="W179" i="56"/>
  <c r="W167" i="56"/>
  <c r="V168" i="56"/>
  <c r="V169" i="56"/>
  <c r="V170" i="56"/>
  <c r="V171" i="56"/>
  <c r="V172" i="56"/>
  <c r="V173" i="56"/>
  <c r="V174" i="56"/>
  <c r="V175" i="56"/>
  <c r="V176" i="56"/>
  <c r="V177" i="56"/>
  <c r="V178" i="56"/>
  <c r="V179" i="56"/>
  <c r="V167" i="56"/>
  <c r="U168" i="56"/>
  <c r="U169" i="56"/>
  <c r="U170" i="56"/>
  <c r="U171" i="56"/>
  <c r="U172" i="56"/>
  <c r="U173" i="56"/>
  <c r="U174" i="56"/>
  <c r="U175" i="56"/>
  <c r="U176" i="56"/>
  <c r="U177" i="56"/>
  <c r="U178" i="56"/>
  <c r="U179" i="56"/>
  <c r="U167" i="56"/>
  <c r="T168" i="56"/>
  <c r="T169" i="56"/>
  <c r="T170" i="56"/>
  <c r="T171" i="56"/>
  <c r="T172" i="56"/>
  <c r="T173" i="56"/>
  <c r="T174" i="56"/>
  <c r="T175" i="56"/>
  <c r="T176" i="56"/>
  <c r="T177" i="56"/>
  <c r="T178" i="56"/>
  <c r="T179" i="56"/>
  <c r="T167" i="56"/>
  <c r="S168" i="56"/>
  <c r="S169" i="56"/>
  <c r="S170" i="56"/>
  <c r="S171" i="56"/>
  <c r="S172" i="56"/>
  <c r="S173" i="56"/>
  <c r="S174" i="56"/>
  <c r="S175" i="56"/>
  <c r="S176" i="56"/>
  <c r="S177" i="56"/>
  <c r="S178" i="56"/>
  <c r="S179" i="56"/>
  <c r="S167" i="56"/>
  <c r="R168" i="56"/>
  <c r="R169" i="56"/>
  <c r="R170" i="56"/>
  <c r="R171" i="56"/>
  <c r="R172" i="56"/>
  <c r="R173" i="56"/>
  <c r="R174" i="56"/>
  <c r="R175" i="56"/>
  <c r="R176" i="56"/>
  <c r="R177" i="56"/>
  <c r="R178" i="56"/>
  <c r="R179" i="56"/>
  <c r="R167" i="56"/>
  <c r="Q168" i="56"/>
  <c r="Q169" i="56"/>
  <c r="Q170" i="56"/>
  <c r="Q171" i="56"/>
  <c r="Q172" i="56"/>
  <c r="Q173" i="56"/>
  <c r="Q174" i="56"/>
  <c r="Q175" i="56"/>
  <c r="Q176" i="56"/>
  <c r="Q177" i="56"/>
  <c r="Q178" i="56"/>
  <c r="Q179" i="56"/>
  <c r="Q167" i="56"/>
  <c r="W145" i="56"/>
  <c r="W146" i="56"/>
  <c r="W147" i="56"/>
  <c r="W148" i="56"/>
  <c r="W149" i="56"/>
  <c r="W150" i="56"/>
  <c r="W151" i="56"/>
  <c r="W152" i="56"/>
  <c r="W153" i="56"/>
  <c r="W154" i="56"/>
  <c r="W144" i="56"/>
  <c r="V145" i="56"/>
  <c r="V146" i="56"/>
  <c r="V147" i="56"/>
  <c r="V148" i="56"/>
  <c r="V149" i="56"/>
  <c r="V150" i="56"/>
  <c r="V151" i="56"/>
  <c r="V152" i="56"/>
  <c r="V153" i="56"/>
  <c r="V154" i="56"/>
  <c r="V144" i="56"/>
  <c r="U145" i="56"/>
  <c r="U146" i="56"/>
  <c r="U147" i="56"/>
  <c r="U148" i="56"/>
  <c r="U149" i="56"/>
  <c r="U150" i="56"/>
  <c r="U151" i="56"/>
  <c r="U152" i="56"/>
  <c r="U153" i="56"/>
  <c r="U154" i="56"/>
  <c r="U144" i="56"/>
  <c r="T145" i="56"/>
  <c r="T146" i="56"/>
  <c r="T147" i="56"/>
  <c r="T148" i="56"/>
  <c r="T149" i="56"/>
  <c r="T150" i="56"/>
  <c r="T151" i="56"/>
  <c r="T152" i="56"/>
  <c r="T153" i="56"/>
  <c r="T154" i="56"/>
  <c r="T144" i="56"/>
  <c r="S145" i="56"/>
  <c r="S146" i="56"/>
  <c r="S147" i="56"/>
  <c r="S148" i="56"/>
  <c r="S149" i="56"/>
  <c r="S150" i="56"/>
  <c r="S151" i="56"/>
  <c r="S152" i="56"/>
  <c r="S153" i="56"/>
  <c r="S154" i="56"/>
  <c r="S144" i="56"/>
  <c r="R145" i="56"/>
  <c r="R146" i="56"/>
  <c r="R147" i="56"/>
  <c r="R148" i="56"/>
  <c r="R149" i="56"/>
  <c r="R150" i="56"/>
  <c r="R151" i="56"/>
  <c r="R152" i="56"/>
  <c r="R153" i="56"/>
  <c r="R154" i="56"/>
  <c r="R144" i="56"/>
  <c r="Q145" i="56"/>
  <c r="Q146" i="56"/>
  <c r="Q147" i="56"/>
  <c r="Q148" i="56"/>
  <c r="Q149" i="56"/>
  <c r="Q150" i="56"/>
  <c r="Q151" i="56"/>
  <c r="Q152" i="56"/>
  <c r="Q153" i="56"/>
  <c r="Q154" i="56"/>
  <c r="Q144" i="56"/>
  <c r="P145" i="56"/>
  <c r="P146" i="56"/>
  <c r="P147" i="56"/>
  <c r="P148" i="56"/>
  <c r="P149" i="56"/>
  <c r="P150" i="56"/>
  <c r="P151" i="56"/>
  <c r="P152" i="56"/>
  <c r="P153" i="56"/>
  <c r="P154" i="56"/>
  <c r="P144" i="56"/>
  <c r="O145" i="56"/>
  <c r="O146" i="56"/>
  <c r="O147" i="56"/>
  <c r="O148" i="56"/>
  <c r="O149" i="56"/>
  <c r="O150" i="56"/>
  <c r="O151" i="56"/>
  <c r="O152" i="56"/>
  <c r="O153" i="56"/>
  <c r="O154" i="56"/>
  <c r="O144" i="56"/>
  <c r="N145" i="56"/>
  <c r="N146" i="56"/>
  <c r="N147" i="56"/>
  <c r="N148" i="56"/>
  <c r="N149" i="56"/>
  <c r="N150" i="56"/>
  <c r="N151" i="56"/>
  <c r="N152" i="56"/>
  <c r="N153" i="56"/>
  <c r="N154" i="56"/>
  <c r="N144" i="56"/>
  <c r="W122" i="56"/>
  <c r="W123" i="56"/>
  <c r="W124" i="56"/>
  <c r="W125" i="56"/>
  <c r="W126" i="56"/>
  <c r="W127" i="56"/>
  <c r="W128" i="56"/>
  <c r="W129" i="56"/>
  <c r="W130" i="56"/>
  <c r="W131" i="56"/>
  <c r="W132" i="56"/>
  <c r="W133" i="56"/>
  <c r="W134" i="56"/>
  <c r="W135" i="56"/>
  <c r="W136" i="56"/>
  <c r="W137" i="56"/>
  <c r="W138" i="56"/>
  <c r="W139" i="56"/>
  <c r="W121" i="56"/>
  <c r="V122" i="56"/>
  <c r="V123" i="56"/>
  <c r="V124" i="56"/>
  <c r="V125" i="56"/>
  <c r="V126" i="56"/>
  <c r="V127" i="56"/>
  <c r="V128" i="56"/>
  <c r="V129" i="56"/>
  <c r="V130" i="56"/>
  <c r="V131" i="56"/>
  <c r="V132" i="56"/>
  <c r="V133" i="56"/>
  <c r="V134" i="56"/>
  <c r="V135" i="56"/>
  <c r="V136" i="56"/>
  <c r="V137" i="56"/>
  <c r="V138" i="56"/>
  <c r="V139" i="56"/>
  <c r="V121" i="56"/>
  <c r="U122" i="56"/>
  <c r="U123" i="56"/>
  <c r="U124" i="56"/>
  <c r="U125" i="56"/>
  <c r="U126" i="56"/>
  <c r="U127" i="56"/>
  <c r="U128" i="56"/>
  <c r="U129" i="56"/>
  <c r="U130" i="56"/>
  <c r="U131" i="56"/>
  <c r="U132" i="56"/>
  <c r="U133" i="56"/>
  <c r="U134" i="56"/>
  <c r="U135" i="56"/>
  <c r="U136" i="56"/>
  <c r="U137" i="56"/>
  <c r="U138" i="56"/>
  <c r="U139" i="56"/>
  <c r="U121" i="56"/>
  <c r="T122" i="56"/>
  <c r="T123" i="56"/>
  <c r="T124" i="56"/>
  <c r="T125" i="56"/>
  <c r="T126" i="56"/>
  <c r="T127" i="56"/>
  <c r="T128" i="56"/>
  <c r="T129" i="56"/>
  <c r="T130" i="56"/>
  <c r="T131" i="56"/>
  <c r="T132" i="56"/>
  <c r="T133" i="56"/>
  <c r="T134" i="56"/>
  <c r="T135" i="56"/>
  <c r="T136" i="56"/>
  <c r="T137" i="56"/>
  <c r="T138" i="56"/>
  <c r="T139" i="56"/>
  <c r="T121" i="56"/>
  <c r="S122" i="56"/>
  <c r="S123" i="56"/>
  <c r="S124" i="56"/>
  <c r="S125" i="56"/>
  <c r="S126" i="56"/>
  <c r="S127" i="56"/>
  <c r="S128" i="56"/>
  <c r="S129" i="56"/>
  <c r="S130" i="56"/>
  <c r="S131" i="56"/>
  <c r="S132" i="56"/>
  <c r="S133" i="56"/>
  <c r="S134" i="56"/>
  <c r="S135" i="56"/>
  <c r="S136" i="56"/>
  <c r="S137" i="56"/>
  <c r="S138" i="56"/>
  <c r="S139" i="56"/>
  <c r="S121" i="56"/>
  <c r="R122" i="56"/>
  <c r="R123" i="56"/>
  <c r="R124" i="56"/>
  <c r="R125" i="56"/>
  <c r="R126" i="56"/>
  <c r="R127" i="56"/>
  <c r="R128" i="56"/>
  <c r="R129" i="56"/>
  <c r="R130" i="56"/>
  <c r="R131" i="56"/>
  <c r="R132" i="56"/>
  <c r="R133" i="56"/>
  <c r="R134" i="56"/>
  <c r="R135" i="56"/>
  <c r="R136" i="56"/>
  <c r="R137" i="56"/>
  <c r="R138" i="56"/>
  <c r="R139" i="56"/>
  <c r="R121" i="56"/>
  <c r="Q122" i="56"/>
  <c r="Q123" i="56"/>
  <c r="Q124" i="56"/>
  <c r="Q125" i="56"/>
  <c r="Q126" i="56"/>
  <c r="Q127" i="56"/>
  <c r="Q128" i="56"/>
  <c r="Q129" i="56"/>
  <c r="Q130" i="56"/>
  <c r="Q131" i="56"/>
  <c r="Q132" i="56"/>
  <c r="Q133" i="56"/>
  <c r="Q134" i="56"/>
  <c r="Q135" i="56"/>
  <c r="Q136" i="56"/>
  <c r="Q137" i="56"/>
  <c r="Q138" i="56"/>
  <c r="Q139" i="56"/>
  <c r="Q121" i="56"/>
  <c r="P122" i="56"/>
  <c r="P123" i="56"/>
  <c r="P124" i="56"/>
  <c r="P125" i="56"/>
  <c r="P126" i="56"/>
  <c r="P127" i="56"/>
  <c r="P128" i="56"/>
  <c r="P129" i="56"/>
  <c r="P130" i="56"/>
  <c r="P131" i="56"/>
  <c r="P132" i="56"/>
  <c r="P133" i="56"/>
  <c r="P134" i="56"/>
  <c r="P135" i="56"/>
  <c r="P136" i="56"/>
  <c r="P137" i="56"/>
  <c r="P138" i="56"/>
  <c r="P139" i="56"/>
  <c r="P121" i="56"/>
  <c r="O122" i="56"/>
  <c r="O123" i="56"/>
  <c r="O124" i="56"/>
  <c r="O125" i="56"/>
  <c r="O126" i="56"/>
  <c r="O127" i="56"/>
  <c r="O128" i="56"/>
  <c r="O129" i="56"/>
  <c r="O130" i="56"/>
  <c r="O131" i="56"/>
  <c r="O132" i="56"/>
  <c r="O133" i="56"/>
  <c r="O134" i="56"/>
  <c r="O135" i="56"/>
  <c r="O136" i="56"/>
  <c r="O137" i="56"/>
  <c r="O138" i="56"/>
  <c r="O139" i="56"/>
  <c r="O121" i="56"/>
  <c r="N122" i="56"/>
  <c r="N123" i="56"/>
  <c r="N124" i="56"/>
  <c r="N125" i="56"/>
  <c r="N126" i="56"/>
  <c r="N127" i="56"/>
  <c r="N128" i="56"/>
  <c r="N129" i="56"/>
  <c r="N130" i="56"/>
  <c r="N131" i="56"/>
  <c r="N132" i="56"/>
  <c r="N133" i="56"/>
  <c r="N134" i="56"/>
  <c r="N135" i="56"/>
  <c r="N136" i="56"/>
  <c r="N137" i="56"/>
  <c r="N138" i="56"/>
  <c r="N139" i="56"/>
  <c r="N121" i="56"/>
  <c r="M329" i="56"/>
  <c r="M330" i="56"/>
  <c r="M331" i="56"/>
  <c r="M332" i="56"/>
  <c r="M333" i="56"/>
  <c r="M334" i="56"/>
  <c r="M335" i="56"/>
  <c r="M336" i="56"/>
  <c r="M337" i="56"/>
  <c r="M338" i="56"/>
  <c r="M339" i="56"/>
  <c r="M340" i="56"/>
  <c r="M341" i="56"/>
  <c r="M342" i="56"/>
  <c r="M328" i="56"/>
  <c r="L329" i="56"/>
  <c r="L330" i="56"/>
  <c r="L331" i="56"/>
  <c r="L332" i="56"/>
  <c r="L333" i="56"/>
  <c r="L334" i="56"/>
  <c r="L335" i="56"/>
  <c r="L336" i="56"/>
  <c r="L337" i="56"/>
  <c r="L338" i="56"/>
  <c r="L339" i="56"/>
  <c r="L340" i="56"/>
  <c r="L341" i="56"/>
  <c r="L342" i="56"/>
  <c r="L328" i="56"/>
  <c r="K329" i="56"/>
  <c r="K330" i="56"/>
  <c r="K331" i="56"/>
  <c r="K332" i="56"/>
  <c r="K333" i="56"/>
  <c r="K334" i="56"/>
  <c r="K335" i="56"/>
  <c r="K336" i="56"/>
  <c r="K337" i="56"/>
  <c r="K338" i="56"/>
  <c r="K339" i="56"/>
  <c r="K340" i="56"/>
  <c r="K341" i="56"/>
  <c r="K342" i="56"/>
  <c r="K328" i="56"/>
  <c r="J329" i="56"/>
  <c r="J330" i="56"/>
  <c r="J331" i="56"/>
  <c r="J332" i="56"/>
  <c r="J333" i="56"/>
  <c r="J334" i="56"/>
  <c r="J335" i="56"/>
  <c r="J336" i="56"/>
  <c r="J337" i="56"/>
  <c r="J338" i="56"/>
  <c r="J339" i="56"/>
  <c r="J340" i="56"/>
  <c r="J341" i="56"/>
  <c r="J342" i="56"/>
  <c r="J328" i="56"/>
  <c r="I329" i="56"/>
  <c r="I330" i="56"/>
  <c r="I331" i="56"/>
  <c r="I332" i="56"/>
  <c r="I333" i="56"/>
  <c r="I334" i="56"/>
  <c r="I335" i="56"/>
  <c r="I336" i="56"/>
  <c r="I337" i="56"/>
  <c r="I338" i="56"/>
  <c r="I339" i="56"/>
  <c r="I340" i="56"/>
  <c r="I341" i="56"/>
  <c r="I342" i="56"/>
  <c r="I328" i="56"/>
  <c r="M306" i="56"/>
  <c r="M307" i="56"/>
  <c r="M308" i="56"/>
  <c r="M309" i="56"/>
  <c r="M310" i="56"/>
  <c r="M311" i="56"/>
  <c r="M312" i="56"/>
  <c r="M313" i="56"/>
  <c r="M314" i="56"/>
  <c r="M315" i="56"/>
  <c r="M316" i="56"/>
  <c r="M317" i="56"/>
  <c r="M318" i="56"/>
  <c r="M305" i="56"/>
  <c r="L306" i="56"/>
  <c r="L307" i="56"/>
  <c r="L308" i="56"/>
  <c r="L309" i="56"/>
  <c r="L310" i="56"/>
  <c r="L311" i="56"/>
  <c r="L312" i="56"/>
  <c r="L313" i="56"/>
  <c r="L314" i="56"/>
  <c r="L315" i="56"/>
  <c r="L316" i="56"/>
  <c r="L317" i="56"/>
  <c r="L318" i="56"/>
  <c r="L305" i="56"/>
  <c r="K306" i="56"/>
  <c r="K307" i="56"/>
  <c r="K308" i="56"/>
  <c r="K309" i="56"/>
  <c r="K310" i="56"/>
  <c r="K311" i="56"/>
  <c r="K312" i="56"/>
  <c r="K313" i="56"/>
  <c r="K314" i="56"/>
  <c r="K315" i="56"/>
  <c r="K316" i="56"/>
  <c r="K317" i="56"/>
  <c r="K318" i="56"/>
  <c r="K305" i="56"/>
  <c r="J306" i="56"/>
  <c r="J307" i="56"/>
  <c r="J308" i="56"/>
  <c r="J309" i="56"/>
  <c r="J310" i="56"/>
  <c r="J311" i="56"/>
  <c r="J312" i="56"/>
  <c r="J313" i="56"/>
  <c r="J314" i="56"/>
  <c r="J315" i="56"/>
  <c r="J316" i="56"/>
  <c r="J317" i="56"/>
  <c r="J318" i="56"/>
  <c r="J305" i="56"/>
  <c r="I306" i="56"/>
  <c r="I307" i="56"/>
  <c r="I308" i="56"/>
  <c r="I309" i="56"/>
  <c r="I310" i="56"/>
  <c r="I311" i="56"/>
  <c r="I312" i="56"/>
  <c r="I313" i="56"/>
  <c r="I314" i="56"/>
  <c r="I315" i="56"/>
  <c r="I316" i="56"/>
  <c r="I317" i="56"/>
  <c r="I318" i="56"/>
  <c r="I305" i="56"/>
  <c r="M283" i="56"/>
  <c r="M284" i="56"/>
  <c r="M285" i="56"/>
  <c r="M286" i="56"/>
  <c r="M287" i="56"/>
  <c r="M288" i="56"/>
  <c r="M289" i="56"/>
  <c r="M290" i="56"/>
  <c r="M291" i="56"/>
  <c r="M292" i="56"/>
  <c r="M293" i="56"/>
  <c r="M294" i="56"/>
  <c r="M282" i="56"/>
  <c r="L283" i="56"/>
  <c r="L284" i="56"/>
  <c r="L285" i="56"/>
  <c r="L286" i="56"/>
  <c r="L287" i="56"/>
  <c r="L288" i="56"/>
  <c r="L289" i="56"/>
  <c r="L290" i="56"/>
  <c r="L291" i="56"/>
  <c r="L292" i="56"/>
  <c r="L293" i="56"/>
  <c r="L294" i="56"/>
  <c r="L282" i="56"/>
  <c r="K283" i="56"/>
  <c r="K284" i="56"/>
  <c r="K285" i="56"/>
  <c r="K286" i="56"/>
  <c r="K287" i="56"/>
  <c r="K288" i="56"/>
  <c r="K289" i="56"/>
  <c r="K290" i="56"/>
  <c r="K291" i="56"/>
  <c r="K292" i="56"/>
  <c r="K293" i="56"/>
  <c r="K294" i="56"/>
  <c r="K282" i="56"/>
  <c r="J283" i="56"/>
  <c r="J284" i="56"/>
  <c r="J285" i="56"/>
  <c r="J286" i="56"/>
  <c r="J287" i="56"/>
  <c r="J288" i="56"/>
  <c r="J289" i="56"/>
  <c r="J290" i="56"/>
  <c r="J291" i="56"/>
  <c r="J292" i="56"/>
  <c r="J293" i="56"/>
  <c r="J294" i="56"/>
  <c r="J282" i="56"/>
  <c r="I283" i="56"/>
  <c r="I284" i="56"/>
  <c r="I285" i="56"/>
  <c r="I286" i="56"/>
  <c r="I287" i="56"/>
  <c r="I288" i="56"/>
  <c r="I289" i="56"/>
  <c r="I290" i="56"/>
  <c r="I291" i="56"/>
  <c r="I292" i="56"/>
  <c r="I293" i="56"/>
  <c r="I294" i="56"/>
  <c r="I282" i="56"/>
  <c r="M260" i="56"/>
  <c r="M261" i="56"/>
  <c r="M262" i="56"/>
  <c r="M263" i="56"/>
  <c r="M264" i="56"/>
  <c r="M265" i="56"/>
  <c r="M259" i="56"/>
  <c r="L260" i="56"/>
  <c r="L261" i="56"/>
  <c r="L262" i="56"/>
  <c r="L263" i="56"/>
  <c r="L264" i="56"/>
  <c r="L265" i="56"/>
  <c r="L259" i="56"/>
  <c r="K260" i="56"/>
  <c r="K261" i="56"/>
  <c r="K262" i="56"/>
  <c r="K263" i="56"/>
  <c r="K264" i="56"/>
  <c r="K265" i="56"/>
  <c r="K259" i="56"/>
  <c r="J260" i="56"/>
  <c r="J261" i="56"/>
  <c r="J262" i="56"/>
  <c r="J263" i="56"/>
  <c r="J264" i="56"/>
  <c r="J265" i="56"/>
  <c r="J259" i="56"/>
  <c r="I260" i="56"/>
  <c r="I261" i="56"/>
  <c r="I262" i="56"/>
  <c r="I263" i="56"/>
  <c r="I264" i="56"/>
  <c r="I265" i="56"/>
  <c r="I259" i="56"/>
  <c r="M237" i="56"/>
  <c r="M238" i="56"/>
  <c r="M239" i="56"/>
  <c r="M240" i="56"/>
  <c r="M241" i="56"/>
  <c r="M242" i="56"/>
  <c r="M243" i="56"/>
  <c r="M236" i="56"/>
  <c r="L237" i="56"/>
  <c r="L238" i="56"/>
  <c r="L239" i="56"/>
  <c r="L240" i="56"/>
  <c r="L241" i="56"/>
  <c r="L242" i="56"/>
  <c r="L243" i="56"/>
  <c r="L236" i="56"/>
  <c r="K237" i="56"/>
  <c r="K238" i="56"/>
  <c r="K239" i="56"/>
  <c r="K240" i="56"/>
  <c r="K241" i="56"/>
  <c r="K242" i="56"/>
  <c r="K243" i="56"/>
  <c r="K236" i="56"/>
  <c r="J237" i="56"/>
  <c r="J238" i="56"/>
  <c r="J239" i="56"/>
  <c r="J240" i="56"/>
  <c r="J241" i="56"/>
  <c r="J242" i="56"/>
  <c r="J243" i="56"/>
  <c r="J236" i="56"/>
  <c r="I237" i="56"/>
  <c r="I238" i="56"/>
  <c r="I239" i="56"/>
  <c r="I240" i="56"/>
  <c r="I241" i="56"/>
  <c r="I242" i="56"/>
  <c r="I243" i="56"/>
  <c r="I236" i="56"/>
  <c r="M214" i="56"/>
  <c r="M215" i="56"/>
  <c r="M216" i="56"/>
  <c r="M217" i="56"/>
  <c r="M218" i="56"/>
  <c r="M219" i="56"/>
  <c r="M220" i="56"/>
  <c r="M221" i="56"/>
  <c r="M222" i="56"/>
  <c r="M223" i="56"/>
  <c r="M224" i="56"/>
  <c r="M225" i="56"/>
  <c r="M226" i="56"/>
  <c r="M227" i="56"/>
  <c r="M228" i="56"/>
  <c r="M229" i="56"/>
  <c r="M230" i="56"/>
  <c r="M231" i="56"/>
  <c r="M232" i="56"/>
  <c r="M213" i="56"/>
  <c r="L214" i="56"/>
  <c r="L215" i="56"/>
  <c r="L216" i="56"/>
  <c r="L217" i="56"/>
  <c r="L218" i="56"/>
  <c r="L219" i="56"/>
  <c r="L220" i="56"/>
  <c r="L221" i="56"/>
  <c r="L222" i="56"/>
  <c r="L223" i="56"/>
  <c r="L224" i="56"/>
  <c r="L225" i="56"/>
  <c r="L226" i="56"/>
  <c r="L227" i="56"/>
  <c r="L228" i="56"/>
  <c r="L229" i="56"/>
  <c r="L230" i="56"/>
  <c r="L231" i="56"/>
  <c r="L232" i="56"/>
  <c r="L213" i="56"/>
  <c r="K214" i="56"/>
  <c r="K215" i="56"/>
  <c r="K216" i="56"/>
  <c r="K217" i="56"/>
  <c r="K218" i="56"/>
  <c r="K219" i="56"/>
  <c r="K220" i="56"/>
  <c r="K221" i="56"/>
  <c r="K222" i="56"/>
  <c r="K223" i="56"/>
  <c r="K224" i="56"/>
  <c r="K225" i="56"/>
  <c r="K226" i="56"/>
  <c r="K227" i="56"/>
  <c r="K228" i="56"/>
  <c r="K229" i="56"/>
  <c r="K230" i="56"/>
  <c r="K231" i="56"/>
  <c r="K232" i="56"/>
  <c r="K213" i="56"/>
  <c r="J214" i="56"/>
  <c r="J215" i="56"/>
  <c r="J216" i="56"/>
  <c r="J217" i="56"/>
  <c r="J218" i="56"/>
  <c r="J219" i="56"/>
  <c r="J220" i="56"/>
  <c r="J221" i="56"/>
  <c r="J222" i="56"/>
  <c r="J223" i="56"/>
  <c r="J224" i="56"/>
  <c r="J225" i="56"/>
  <c r="J226" i="56"/>
  <c r="J227" i="56"/>
  <c r="J228" i="56"/>
  <c r="J229" i="56"/>
  <c r="J230" i="56"/>
  <c r="J231" i="56"/>
  <c r="J232" i="56"/>
  <c r="J213" i="56"/>
  <c r="I214" i="56"/>
  <c r="I215" i="56"/>
  <c r="I216" i="56"/>
  <c r="I217" i="56"/>
  <c r="I218" i="56"/>
  <c r="I219" i="56"/>
  <c r="I220" i="56"/>
  <c r="I221" i="56"/>
  <c r="I222" i="56"/>
  <c r="I223" i="56"/>
  <c r="I224" i="56"/>
  <c r="I225" i="56"/>
  <c r="I226" i="56"/>
  <c r="I227" i="56"/>
  <c r="I228" i="56"/>
  <c r="I229" i="56"/>
  <c r="I230" i="56"/>
  <c r="I231" i="56"/>
  <c r="I232" i="56"/>
  <c r="I213" i="56"/>
  <c r="M191" i="56"/>
  <c r="M192" i="56"/>
  <c r="M193" i="56"/>
  <c r="M194" i="56"/>
  <c r="M195" i="56"/>
  <c r="M196" i="56"/>
  <c r="M197" i="56"/>
  <c r="M198" i="56"/>
  <c r="M199" i="56"/>
  <c r="M200" i="56"/>
  <c r="M201" i="56"/>
  <c r="M202" i="56"/>
  <c r="M203" i="56"/>
  <c r="M204" i="56"/>
  <c r="M205" i="56"/>
  <c r="M206" i="56"/>
  <c r="M207" i="56"/>
  <c r="M190" i="56"/>
  <c r="L191" i="56"/>
  <c r="L192" i="56"/>
  <c r="L193" i="56"/>
  <c r="L194" i="56"/>
  <c r="L195" i="56"/>
  <c r="L196" i="56"/>
  <c r="L197" i="56"/>
  <c r="L198" i="56"/>
  <c r="L199" i="56"/>
  <c r="L200" i="56"/>
  <c r="L201" i="56"/>
  <c r="L202" i="56"/>
  <c r="L203" i="56"/>
  <c r="L204" i="56"/>
  <c r="L205" i="56"/>
  <c r="L206" i="56"/>
  <c r="L207" i="56"/>
  <c r="L190" i="56"/>
  <c r="K191" i="56"/>
  <c r="K192" i="56"/>
  <c r="K193" i="56"/>
  <c r="K194" i="56"/>
  <c r="K195" i="56"/>
  <c r="K196" i="56"/>
  <c r="K197" i="56"/>
  <c r="K198" i="56"/>
  <c r="K199" i="56"/>
  <c r="K200" i="56"/>
  <c r="K201" i="56"/>
  <c r="K202" i="56"/>
  <c r="K203" i="56"/>
  <c r="K204" i="56"/>
  <c r="K205" i="56"/>
  <c r="K206" i="56"/>
  <c r="K207" i="56"/>
  <c r="K190" i="56"/>
  <c r="J191" i="56"/>
  <c r="J192" i="56"/>
  <c r="J193" i="56"/>
  <c r="J194" i="56"/>
  <c r="J195" i="56"/>
  <c r="J196" i="56"/>
  <c r="J197" i="56"/>
  <c r="J198" i="56"/>
  <c r="J199" i="56"/>
  <c r="J200" i="56"/>
  <c r="J201" i="56"/>
  <c r="J202" i="56"/>
  <c r="J203" i="56"/>
  <c r="J204" i="56"/>
  <c r="J205" i="56"/>
  <c r="J206" i="56"/>
  <c r="J207" i="56"/>
  <c r="J190" i="56"/>
  <c r="I191" i="56"/>
  <c r="I192" i="56"/>
  <c r="I193" i="56"/>
  <c r="I194" i="56"/>
  <c r="I195" i="56"/>
  <c r="I196" i="56"/>
  <c r="I197" i="56"/>
  <c r="I198" i="56"/>
  <c r="I199" i="56"/>
  <c r="I200" i="56"/>
  <c r="I201" i="56"/>
  <c r="I202" i="56"/>
  <c r="I203" i="56"/>
  <c r="I204" i="56"/>
  <c r="I205" i="56"/>
  <c r="I206" i="56"/>
  <c r="I207" i="56"/>
  <c r="I190" i="56"/>
  <c r="M168" i="56"/>
  <c r="M169" i="56"/>
  <c r="M170" i="56"/>
  <c r="M171" i="56"/>
  <c r="M172" i="56"/>
  <c r="M173" i="56"/>
  <c r="M174" i="56"/>
  <c r="M175" i="56"/>
  <c r="M176" i="56"/>
  <c r="M177" i="56"/>
  <c r="M178" i="56"/>
  <c r="M179" i="56"/>
  <c r="M167" i="56"/>
  <c r="L168" i="56"/>
  <c r="L169" i="56"/>
  <c r="L170" i="56"/>
  <c r="L171" i="56"/>
  <c r="L172" i="56"/>
  <c r="L173" i="56"/>
  <c r="L174" i="56"/>
  <c r="L175" i="56"/>
  <c r="L176" i="56"/>
  <c r="L177" i="56"/>
  <c r="L178" i="56"/>
  <c r="L179" i="56"/>
  <c r="L167" i="56"/>
  <c r="K168" i="56"/>
  <c r="K169" i="56"/>
  <c r="K170" i="56"/>
  <c r="K171" i="56"/>
  <c r="K172" i="56"/>
  <c r="K173" i="56"/>
  <c r="K174" i="56"/>
  <c r="K175" i="56"/>
  <c r="K176" i="56"/>
  <c r="K177" i="56"/>
  <c r="K178" i="56"/>
  <c r="K179" i="56"/>
  <c r="K167" i="56"/>
  <c r="J168" i="56"/>
  <c r="J169" i="56"/>
  <c r="J170" i="56"/>
  <c r="J171" i="56"/>
  <c r="J172" i="56"/>
  <c r="J173" i="56"/>
  <c r="J174" i="56"/>
  <c r="J175" i="56"/>
  <c r="J176" i="56"/>
  <c r="J177" i="56"/>
  <c r="J178" i="56"/>
  <c r="J179" i="56"/>
  <c r="J167" i="56"/>
  <c r="I168" i="56"/>
  <c r="I169" i="56"/>
  <c r="I170" i="56"/>
  <c r="I171" i="56"/>
  <c r="I172" i="56"/>
  <c r="I173" i="56"/>
  <c r="I174" i="56"/>
  <c r="I175" i="56"/>
  <c r="I176" i="56"/>
  <c r="I177" i="56"/>
  <c r="I178" i="56"/>
  <c r="I179" i="56"/>
  <c r="I167" i="56"/>
  <c r="M145" i="56"/>
  <c r="M146" i="56"/>
  <c r="M147" i="56"/>
  <c r="M148" i="56"/>
  <c r="M149" i="56"/>
  <c r="M150" i="56"/>
  <c r="M151" i="56"/>
  <c r="M152" i="56"/>
  <c r="M153" i="56"/>
  <c r="M154" i="56"/>
  <c r="M144" i="56"/>
  <c r="L145" i="56"/>
  <c r="L146" i="56"/>
  <c r="L147" i="56"/>
  <c r="L148" i="56"/>
  <c r="L149" i="56"/>
  <c r="L150" i="56"/>
  <c r="L151" i="56"/>
  <c r="L152" i="56"/>
  <c r="L153" i="56"/>
  <c r="L154" i="56"/>
  <c r="L144" i="56"/>
  <c r="K145" i="56"/>
  <c r="K146" i="56"/>
  <c r="K147" i="56"/>
  <c r="K148" i="56"/>
  <c r="K149" i="56"/>
  <c r="K150" i="56"/>
  <c r="K151" i="56"/>
  <c r="K152" i="56"/>
  <c r="K153" i="56"/>
  <c r="K154" i="56"/>
  <c r="K144" i="56"/>
  <c r="J145" i="56"/>
  <c r="J146" i="56"/>
  <c r="J147" i="56"/>
  <c r="J148" i="56"/>
  <c r="J149" i="56"/>
  <c r="J150" i="56"/>
  <c r="J151" i="56"/>
  <c r="J152" i="56"/>
  <c r="J153" i="56"/>
  <c r="J154" i="56"/>
  <c r="J144" i="56"/>
  <c r="I145" i="56"/>
  <c r="I146" i="56"/>
  <c r="I147" i="56"/>
  <c r="I148" i="56"/>
  <c r="I149" i="56"/>
  <c r="I150" i="56"/>
  <c r="I151" i="56"/>
  <c r="I152" i="56"/>
  <c r="I153" i="56"/>
  <c r="I154" i="56"/>
  <c r="I144" i="56"/>
  <c r="M122" i="56"/>
  <c r="M123" i="56"/>
  <c r="M124" i="56"/>
  <c r="M125" i="56"/>
  <c r="M126" i="56"/>
  <c r="M127" i="56"/>
  <c r="M128" i="56"/>
  <c r="M129" i="56"/>
  <c r="M130" i="56"/>
  <c r="M131" i="56"/>
  <c r="M132" i="56"/>
  <c r="M133" i="56"/>
  <c r="M134" i="56"/>
  <c r="M135" i="56"/>
  <c r="M136" i="56"/>
  <c r="M137" i="56"/>
  <c r="M138" i="56"/>
  <c r="M139" i="56"/>
  <c r="M121" i="56"/>
  <c r="L122" i="56"/>
  <c r="L123" i="56"/>
  <c r="L124" i="56"/>
  <c r="L125" i="56"/>
  <c r="L126" i="56"/>
  <c r="L127" i="56"/>
  <c r="L128" i="56"/>
  <c r="L129" i="56"/>
  <c r="L130" i="56"/>
  <c r="L131" i="56"/>
  <c r="L132" i="56"/>
  <c r="L133" i="56"/>
  <c r="L134" i="56"/>
  <c r="L135" i="56"/>
  <c r="L136" i="56"/>
  <c r="L137" i="56"/>
  <c r="L138" i="56"/>
  <c r="L139" i="56"/>
  <c r="L121" i="56"/>
  <c r="K122" i="56"/>
  <c r="K123" i="56"/>
  <c r="K124" i="56"/>
  <c r="K125" i="56"/>
  <c r="K126" i="56"/>
  <c r="K127" i="56"/>
  <c r="K128" i="56"/>
  <c r="K129" i="56"/>
  <c r="K130" i="56"/>
  <c r="K131" i="56"/>
  <c r="K132" i="56"/>
  <c r="K133" i="56"/>
  <c r="K134" i="56"/>
  <c r="K135" i="56"/>
  <c r="K136" i="56"/>
  <c r="K137" i="56"/>
  <c r="K138" i="56"/>
  <c r="K139" i="56"/>
  <c r="K121" i="56"/>
  <c r="J122" i="56"/>
  <c r="J123" i="56"/>
  <c r="J124" i="56"/>
  <c r="J125" i="56"/>
  <c r="J126" i="56"/>
  <c r="J127" i="56"/>
  <c r="J128" i="56"/>
  <c r="J129" i="56"/>
  <c r="J130" i="56"/>
  <c r="J131" i="56"/>
  <c r="J132" i="56"/>
  <c r="J133" i="56"/>
  <c r="J134" i="56"/>
  <c r="J135" i="56"/>
  <c r="J136" i="56"/>
  <c r="J137" i="56"/>
  <c r="J138" i="56"/>
  <c r="J139" i="56"/>
  <c r="J121" i="56"/>
  <c r="I122" i="56"/>
  <c r="I123" i="56"/>
  <c r="I124" i="56"/>
  <c r="I125" i="56"/>
  <c r="I126" i="56"/>
  <c r="I127" i="56"/>
  <c r="I128" i="56"/>
  <c r="I129" i="56"/>
  <c r="I130" i="56"/>
  <c r="I131" i="56"/>
  <c r="I132" i="56"/>
  <c r="I133" i="56"/>
  <c r="I134" i="56"/>
  <c r="I135" i="56"/>
  <c r="I136" i="56"/>
  <c r="I137" i="56"/>
  <c r="I138" i="56"/>
  <c r="I139" i="56"/>
  <c r="I121" i="56"/>
  <c r="Y329" i="56"/>
  <c r="Y330" i="56"/>
  <c r="Y331" i="56"/>
  <c r="Y332" i="56"/>
  <c r="Y333" i="56"/>
  <c r="Y334" i="56"/>
  <c r="Y335" i="56"/>
  <c r="Y336" i="56"/>
  <c r="Y337" i="56"/>
  <c r="Y338" i="56"/>
  <c r="Y339" i="56"/>
  <c r="Y340" i="56"/>
  <c r="Y341" i="56"/>
  <c r="Y342" i="56"/>
  <c r="Y328" i="56"/>
  <c r="X329" i="56"/>
  <c r="X330" i="56"/>
  <c r="X331" i="56"/>
  <c r="X332" i="56"/>
  <c r="X333" i="56"/>
  <c r="X334" i="56"/>
  <c r="X335" i="56"/>
  <c r="X336" i="56"/>
  <c r="X337" i="56"/>
  <c r="X338" i="56"/>
  <c r="X339" i="56"/>
  <c r="X340" i="56"/>
  <c r="X341" i="56"/>
  <c r="X342" i="56"/>
  <c r="X328" i="56"/>
  <c r="Y306" i="56"/>
  <c r="Y307" i="56"/>
  <c r="Y308" i="56"/>
  <c r="Y309" i="56"/>
  <c r="Y310" i="56"/>
  <c r="Y311" i="56"/>
  <c r="Y312" i="56"/>
  <c r="Y313" i="56"/>
  <c r="Y314" i="56"/>
  <c r="Y315" i="56"/>
  <c r="Y316" i="56"/>
  <c r="Y317" i="56"/>
  <c r="Y318" i="56"/>
  <c r="Y305" i="56"/>
  <c r="X306" i="56"/>
  <c r="X307" i="56"/>
  <c r="X308" i="56"/>
  <c r="X309" i="56"/>
  <c r="X310" i="56"/>
  <c r="X311" i="56"/>
  <c r="X312" i="56"/>
  <c r="X313" i="56"/>
  <c r="X314" i="56"/>
  <c r="X315" i="56"/>
  <c r="X316" i="56"/>
  <c r="X317" i="56"/>
  <c r="X318" i="56"/>
  <c r="X305" i="56"/>
  <c r="Y283" i="56"/>
  <c r="Y284" i="56"/>
  <c r="Y285" i="56"/>
  <c r="Y286" i="56"/>
  <c r="Y287" i="56"/>
  <c r="Y288" i="56"/>
  <c r="Y289" i="56"/>
  <c r="Y290" i="56"/>
  <c r="Y291" i="56"/>
  <c r="Y292" i="56"/>
  <c r="Y293" i="56"/>
  <c r="Y294" i="56"/>
  <c r="Y282" i="56"/>
  <c r="X283" i="56"/>
  <c r="X284" i="56"/>
  <c r="X285" i="56"/>
  <c r="X286" i="56"/>
  <c r="X287" i="56"/>
  <c r="X288" i="56"/>
  <c r="X289" i="56"/>
  <c r="X290" i="56"/>
  <c r="X291" i="56"/>
  <c r="X292" i="56"/>
  <c r="X293" i="56"/>
  <c r="X294" i="56"/>
  <c r="X282" i="56"/>
  <c r="Y260" i="56"/>
  <c r="Y261" i="56"/>
  <c r="Y262" i="56"/>
  <c r="Y263" i="56"/>
  <c r="Y264" i="56"/>
  <c r="Y265" i="56"/>
  <c r="Y259" i="56"/>
  <c r="X260" i="56"/>
  <c r="X261" i="56"/>
  <c r="X262" i="56"/>
  <c r="X263" i="56"/>
  <c r="X264" i="56"/>
  <c r="X265" i="56"/>
  <c r="X259" i="56"/>
  <c r="Y237" i="56"/>
  <c r="Y238" i="56"/>
  <c r="Y239" i="56"/>
  <c r="Y240" i="56"/>
  <c r="Y241" i="56"/>
  <c r="Y242" i="56"/>
  <c r="Y243" i="56"/>
  <c r="Y236" i="56"/>
  <c r="X237" i="56"/>
  <c r="X238" i="56"/>
  <c r="X239" i="56"/>
  <c r="X240" i="56"/>
  <c r="X241" i="56"/>
  <c r="X242" i="56"/>
  <c r="X243" i="56"/>
  <c r="X236" i="56"/>
  <c r="Y214" i="56"/>
  <c r="Y215" i="56"/>
  <c r="Y216" i="56"/>
  <c r="Y217" i="56"/>
  <c r="Y218" i="56"/>
  <c r="Y219" i="56"/>
  <c r="Y220" i="56"/>
  <c r="Y221" i="56"/>
  <c r="Y222" i="56"/>
  <c r="Y223" i="56"/>
  <c r="Y224" i="56"/>
  <c r="Y225" i="56"/>
  <c r="Y226" i="56"/>
  <c r="Y227" i="56"/>
  <c r="Y228" i="56"/>
  <c r="Y229" i="56"/>
  <c r="Y230" i="56"/>
  <c r="Y231" i="56"/>
  <c r="Y232" i="56"/>
  <c r="Y213" i="56"/>
  <c r="X214" i="56"/>
  <c r="X215" i="56"/>
  <c r="X216" i="56"/>
  <c r="X217" i="56"/>
  <c r="X218" i="56"/>
  <c r="X219" i="56"/>
  <c r="X220" i="56"/>
  <c r="X221" i="56"/>
  <c r="X222" i="56"/>
  <c r="X223" i="56"/>
  <c r="X224" i="56"/>
  <c r="X225" i="56"/>
  <c r="X226" i="56"/>
  <c r="X227" i="56"/>
  <c r="X228" i="56"/>
  <c r="X229" i="56"/>
  <c r="X230" i="56"/>
  <c r="X231" i="56"/>
  <c r="X232" i="56"/>
  <c r="X213" i="56"/>
  <c r="Y191" i="56"/>
  <c r="Y192" i="56"/>
  <c r="Y193" i="56"/>
  <c r="Y194" i="56"/>
  <c r="Y195" i="56"/>
  <c r="Y196" i="56"/>
  <c r="Y197" i="56"/>
  <c r="Y198" i="56"/>
  <c r="Y199" i="56"/>
  <c r="Y200" i="56"/>
  <c r="Y201" i="56"/>
  <c r="Y202" i="56"/>
  <c r="Y203" i="56"/>
  <c r="Y204" i="56"/>
  <c r="Y205" i="56"/>
  <c r="Y206" i="56"/>
  <c r="Y207" i="56"/>
  <c r="Y190" i="56"/>
  <c r="X191" i="56"/>
  <c r="X192" i="56"/>
  <c r="X193" i="56"/>
  <c r="X194" i="56"/>
  <c r="X195" i="56"/>
  <c r="X196" i="56"/>
  <c r="X197" i="56"/>
  <c r="X198" i="56"/>
  <c r="X199" i="56"/>
  <c r="X200" i="56"/>
  <c r="X201" i="56"/>
  <c r="X202" i="56"/>
  <c r="X203" i="56"/>
  <c r="X204" i="56"/>
  <c r="X205" i="56"/>
  <c r="X206" i="56"/>
  <c r="X207" i="56"/>
  <c r="X190" i="56"/>
  <c r="Y168" i="56"/>
  <c r="Y169" i="56"/>
  <c r="Y170" i="56"/>
  <c r="Y171" i="56"/>
  <c r="Y172" i="56"/>
  <c r="Y173" i="56"/>
  <c r="Y174" i="56"/>
  <c r="Y175" i="56"/>
  <c r="Y176" i="56"/>
  <c r="Y177" i="56"/>
  <c r="Y178" i="56"/>
  <c r="Y179" i="56"/>
  <c r="Y167" i="56"/>
  <c r="X168" i="56"/>
  <c r="X169" i="56"/>
  <c r="X170" i="56"/>
  <c r="X171" i="56"/>
  <c r="X172" i="56"/>
  <c r="X173" i="56"/>
  <c r="X174" i="56"/>
  <c r="X175" i="56"/>
  <c r="X176" i="56"/>
  <c r="X177" i="56"/>
  <c r="X178" i="56"/>
  <c r="X179" i="56"/>
  <c r="X167" i="56"/>
  <c r="Y145" i="56"/>
  <c r="Y146" i="56"/>
  <c r="Y147" i="56"/>
  <c r="Y148" i="56"/>
  <c r="Y149" i="56"/>
  <c r="Y150" i="56"/>
  <c r="Y151" i="56"/>
  <c r="Y152" i="56"/>
  <c r="Y153" i="56"/>
  <c r="Y154" i="56"/>
  <c r="Y144" i="56"/>
  <c r="X145" i="56"/>
  <c r="X146" i="56"/>
  <c r="X147" i="56"/>
  <c r="X148" i="56"/>
  <c r="X149" i="56"/>
  <c r="X150" i="56"/>
  <c r="X151" i="56"/>
  <c r="X152" i="56"/>
  <c r="X153" i="56"/>
  <c r="X154" i="56"/>
  <c r="X144" i="56"/>
  <c r="Y122" i="56"/>
  <c r="Y123" i="56"/>
  <c r="Y124" i="56"/>
  <c r="Y125" i="56"/>
  <c r="Y126" i="56"/>
  <c r="Y127" i="56"/>
  <c r="Y128" i="56"/>
  <c r="Y129" i="56"/>
  <c r="Y130" i="56"/>
  <c r="Y131" i="56"/>
  <c r="Y132" i="56"/>
  <c r="Y133" i="56"/>
  <c r="Y134" i="56"/>
  <c r="Y135" i="56"/>
  <c r="Y136" i="56"/>
  <c r="Y137" i="56"/>
  <c r="Y138" i="56"/>
  <c r="Y139" i="56"/>
  <c r="Y121" i="56"/>
  <c r="X122" i="56"/>
  <c r="X123" i="56"/>
  <c r="X124" i="56"/>
  <c r="X125" i="56"/>
  <c r="X126" i="56"/>
  <c r="X127" i="56"/>
  <c r="X128" i="56"/>
  <c r="X129" i="56"/>
  <c r="X130" i="56"/>
  <c r="X131" i="56"/>
  <c r="X132" i="56"/>
  <c r="X133" i="56"/>
  <c r="X134" i="56"/>
  <c r="X135" i="56"/>
  <c r="X136" i="56"/>
  <c r="X137" i="56"/>
  <c r="X138" i="56"/>
  <c r="X139" i="56"/>
  <c r="X121" i="56"/>
  <c r="Y99" i="56"/>
  <c r="Y100" i="56"/>
  <c r="Y101" i="56"/>
  <c r="Y102" i="56"/>
  <c r="Y103" i="56"/>
  <c r="Y104" i="56"/>
  <c r="Y105" i="56"/>
  <c r="Y98" i="56"/>
  <c r="X99" i="56"/>
  <c r="X100" i="56"/>
  <c r="X101" i="56"/>
  <c r="X102" i="56"/>
  <c r="X103" i="56"/>
  <c r="X104" i="56"/>
  <c r="X105" i="56"/>
  <c r="X98" i="56"/>
  <c r="W99" i="56"/>
  <c r="W100" i="56"/>
  <c r="W101" i="56"/>
  <c r="W102" i="56"/>
  <c r="W103" i="56"/>
  <c r="W104" i="56"/>
  <c r="W105" i="56"/>
  <c r="W98" i="56"/>
  <c r="V99" i="56"/>
  <c r="V100" i="56"/>
  <c r="V101" i="56"/>
  <c r="V102" i="56"/>
  <c r="V103" i="56"/>
  <c r="V104" i="56"/>
  <c r="V105" i="56"/>
  <c r="V98" i="56"/>
  <c r="U99" i="56"/>
  <c r="U100" i="56"/>
  <c r="U101" i="56"/>
  <c r="U102" i="56"/>
  <c r="U103" i="56"/>
  <c r="U104" i="56"/>
  <c r="U105" i="56"/>
  <c r="U98" i="56"/>
  <c r="T99" i="56"/>
  <c r="T100" i="56"/>
  <c r="T101" i="56"/>
  <c r="T102" i="56"/>
  <c r="T103" i="56"/>
  <c r="T104" i="56"/>
  <c r="T105" i="56"/>
  <c r="T98" i="56"/>
  <c r="S99" i="56"/>
  <c r="S100" i="56"/>
  <c r="S101" i="56"/>
  <c r="S102" i="56"/>
  <c r="S103" i="56"/>
  <c r="S104" i="56"/>
  <c r="S105" i="56"/>
  <c r="S98" i="56"/>
  <c r="R99" i="56"/>
  <c r="R100" i="56"/>
  <c r="R101" i="56"/>
  <c r="R102" i="56"/>
  <c r="R103" i="56"/>
  <c r="R104" i="56"/>
  <c r="R105" i="56"/>
  <c r="R98" i="56"/>
  <c r="Q99" i="56"/>
  <c r="Q100" i="56"/>
  <c r="Q101" i="56"/>
  <c r="Q102" i="56"/>
  <c r="Q103" i="56"/>
  <c r="Q104" i="56"/>
  <c r="Q105" i="56"/>
  <c r="Q98" i="56"/>
  <c r="P99" i="56"/>
  <c r="P100" i="56"/>
  <c r="P101" i="56"/>
  <c r="P102" i="56"/>
  <c r="P103" i="56"/>
  <c r="P104" i="56"/>
  <c r="P105" i="56"/>
  <c r="P98" i="56"/>
  <c r="O99" i="56"/>
  <c r="O100" i="56"/>
  <c r="O101" i="56"/>
  <c r="O102" i="56"/>
  <c r="O103" i="56"/>
  <c r="O104" i="56"/>
  <c r="O105" i="56"/>
  <c r="O98" i="56"/>
  <c r="N99" i="56"/>
  <c r="N100" i="56"/>
  <c r="N101" i="56"/>
  <c r="N102" i="56"/>
  <c r="N103" i="56"/>
  <c r="N104" i="56"/>
  <c r="N105" i="56"/>
  <c r="N98" i="56"/>
  <c r="M99" i="56"/>
  <c r="M100" i="56"/>
  <c r="M101" i="56"/>
  <c r="M102" i="56"/>
  <c r="M103" i="56"/>
  <c r="M104" i="56"/>
  <c r="M105" i="56"/>
  <c r="M98" i="56"/>
  <c r="L99" i="56"/>
  <c r="L100" i="56"/>
  <c r="L101" i="56"/>
  <c r="L102" i="56"/>
  <c r="L103" i="56"/>
  <c r="L104" i="56"/>
  <c r="L105" i="56"/>
  <c r="L98" i="56"/>
  <c r="K99" i="56"/>
  <c r="K100" i="56"/>
  <c r="K101" i="56"/>
  <c r="K102" i="56"/>
  <c r="K103" i="56"/>
  <c r="K104" i="56"/>
  <c r="K105" i="56"/>
  <c r="K98" i="56"/>
  <c r="J99" i="56"/>
  <c r="J100" i="56"/>
  <c r="J101" i="56"/>
  <c r="J102" i="56"/>
  <c r="J103" i="56"/>
  <c r="J104" i="56"/>
  <c r="J105" i="56"/>
  <c r="J98" i="56"/>
  <c r="I99" i="56"/>
  <c r="I100" i="56"/>
  <c r="I101" i="56"/>
  <c r="I102" i="56"/>
  <c r="I103" i="56"/>
  <c r="I104" i="56"/>
  <c r="I105" i="56"/>
  <c r="I98" i="56"/>
  <c r="Y76" i="56"/>
  <c r="Y77" i="56"/>
  <c r="Y78" i="56"/>
  <c r="Y79" i="56"/>
  <c r="Y80" i="56"/>
  <c r="Y81" i="56"/>
  <c r="Y82" i="56"/>
  <c r="Y83" i="56"/>
  <c r="Y84" i="56"/>
  <c r="Y85" i="56"/>
  <c r="Y86" i="56"/>
  <c r="Y87" i="56"/>
  <c r="Y88" i="56"/>
  <c r="Y89" i="56"/>
  <c r="Y90" i="56"/>
  <c r="Y91" i="56"/>
  <c r="Y92" i="56"/>
  <c r="Y93" i="56"/>
  <c r="Y75" i="56"/>
  <c r="X76" i="56"/>
  <c r="X77" i="56"/>
  <c r="X78" i="56"/>
  <c r="X79" i="56"/>
  <c r="X80" i="56"/>
  <c r="X81" i="56"/>
  <c r="X82" i="56"/>
  <c r="X83" i="56"/>
  <c r="X84" i="56"/>
  <c r="X85" i="56"/>
  <c r="X86" i="56"/>
  <c r="X87" i="56"/>
  <c r="X88" i="56"/>
  <c r="X89" i="56"/>
  <c r="X90" i="56"/>
  <c r="X91" i="56"/>
  <c r="X92" i="56"/>
  <c r="X93" i="56"/>
  <c r="X75" i="56"/>
  <c r="W76" i="56"/>
  <c r="W77" i="56"/>
  <c r="W78" i="56"/>
  <c r="W79" i="56"/>
  <c r="W80" i="56"/>
  <c r="W81" i="56"/>
  <c r="W82" i="56"/>
  <c r="W83" i="56"/>
  <c r="W84" i="56"/>
  <c r="W85" i="56"/>
  <c r="W86" i="56"/>
  <c r="W87" i="56"/>
  <c r="W88" i="56"/>
  <c r="W89" i="56"/>
  <c r="W90" i="56"/>
  <c r="W91" i="56"/>
  <c r="W92" i="56"/>
  <c r="W93" i="56"/>
  <c r="W75" i="56"/>
  <c r="V76" i="56"/>
  <c r="V77" i="56"/>
  <c r="V78" i="56"/>
  <c r="V79" i="56"/>
  <c r="V80" i="56"/>
  <c r="V81" i="56"/>
  <c r="V82" i="56"/>
  <c r="V83" i="56"/>
  <c r="V84" i="56"/>
  <c r="V85" i="56"/>
  <c r="V86" i="56"/>
  <c r="V87" i="56"/>
  <c r="V88" i="56"/>
  <c r="V89" i="56"/>
  <c r="V90" i="56"/>
  <c r="V91" i="56"/>
  <c r="V92" i="56"/>
  <c r="V93" i="56"/>
  <c r="V75" i="56"/>
  <c r="U76" i="56"/>
  <c r="U77" i="56"/>
  <c r="U78" i="56"/>
  <c r="U79" i="56"/>
  <c r="U80" i="56"/>
  <c r="U81" i="56"/>
  <c r="U82" i="56"/>
  <c r="U83" i="56"/>
  <c r="U84" i="56"/>
  <c r="U85" i="56"/>
  <c r="U86" i="56"/>
  <c r="U87" i="56"/>
  <c r="U88" i="56"/>
  <c r="U89" i="56"/>
  <c r="U90" i="56"/>
  <c r="U91" i="56"/>
  <c r="U92" i="56"/>
  <c r="U93" i="56"/>
  <c r="U75" i="56"/>
  <c r="T76" i="56"/>
  <c r="T77" i="56"/>
  <c r="T78" i="56"/>
  <c r="T79" i="56"/>
  <c r="T80" i="56"/>
  <c r="T81" i="56"/>
  <c r="T82" i="56"/>
  <c r="T83" i="56"/>
  <c r="T84" i="56"/>
  <c r="T85" i="56"/>
  <c r="T86" i="56"/>
  <c r="T87" i="56"/>
  <c r="T88" i="56"/>
  <c r="T89" i="56"/>
  <c r="T90" i="56"/>
  <c r="T91" i="56"/>
  <c r="T92" i="56"/>
  <c r="T93" i="56"/>
  <c r="T75" i="56"/>
  <c r="S76" i="56"/>
  <c r="S77" i="56"/>
  <c r="S78" i="56"/>
  <c r="S79" i="56"/>
  <c r="S80" i="56"/>
  <c r="S81" i="56"/>
  <c r="S82" i="56"/>
  <c r="S83" i="56"/>
  <c r="S84" i="56"/>
  <c r="S85" i="56"/>
  <c r="S86" i="56"/>
  <c r="S87" i="56"/>
  <c r="S88" i="56"/>
  <c r="S89" i="56"/>
  <c r="S90" i="56"/>
  <c r="S91" i="56"/>
  <c r="S92" i="56"/>
  <c r="S93" i="56"/>
  <c r="S75" i="56"/>
  <c r="R76" i="56"/>
  <c r="R77" i="56"/>
  <c r="R78" i="56"/>
  <c r="R79" i="56"/>
  <c r="R80" i="56"/>
  <c r="R81" i="56"/>
  <c r="R82" i="56"/>
  <c r="R83" i="56"/>
  <c r="R84" i="56"/>
  <c r="R85" i="56"/>
  <c r="R86" i="56"/>
  <c r="R87" i="56"/>
  <c r="R88" i="56"/>
  <c r="R89" i="56"/>
  <c r="R90" i="56"/>
  <c r="R91" i="56"/>
  <c r="R92" i="56"/>
  <c r="R93" i="56"/>
  <c r="R75" i="56"/>
  <c r="Q76" i="56"/>
  <c r="Q77" i="56"/>
  <c r="Q78" i="56"/>
  <c r="Q79" i="56"/>
  <c r="Q80" i="56"/>
  <c r="Q81" i="56"/>
  <c r="Q82" i="56"/>
  <c r="Q83" i="56"/>
  <c r="Q84" i="56"/>
  <c r="Q85" i="56"/>
  <c r="Q86" i="56"/>
  <c r="Q87" i="56"/>
  <c r="Q88" i="56"/>
  <c r="Q89" i="56"/>
  <c r="Q90" i="56"/>
  <c r="Q91" i="56"/>
  <c r="Q92" i="56"/>
  <c r="Q93" i="56"/>
  <c r="Q75" i="56"/>
  <c r="P76" i="56"/>
  <c r="P77" i="56"/>
  <c r="P78" i="56"/>
  <c r="P79" i="56"/>
  <c r="P80" i="56"/>
  <c r="P81" i="56"/>
  <c r="P82" i="56"/>
  <c r="P83" i="56"/>
  <c r="P84" i="56"/>
  <c r="P85" i="56"/>
  <c r="P86" i="56"/>
  <c r="P87" i="56"/>
  <c r="P88" i="56"/>
  <c r="P89" i="56"/>
  <c r="P90" i="56"/>
  <c r="P91" i="56"/>
  <c r="P92" i="56"/>
  <c r="P93" i="56"/>
  <c r="P75" i="56"/>
  <c r="O76" i="56"/>
  <c r="O77" i="56"/>
  <c r="O78" i="56"/>
  <c r="O79" i="56"/>
  <c r="O80" i="56"/>
  <c r="O81" i="56"/>
  <c r="O82" i="56"/>
  <c r="O83" i="56"/>
  <c r="O84" i="56"/>
  <c r="O85" i="56"/>
  <c r="O86" i="56"/>
  <c r="O87" i="56"/>
  <c r="O88" i="56"/>
  <c r="O89" i="56"/>
  <c r="O90" i="56"/>
  <c r="O91" i="56"/>
  <c r="O92" i="56"/>
  <c r="O93" i="56"/>
  <c r="O75" i="56"/>
  <c r="N76" i="56"/>
  <c r="N77" i="56"/>
  <c r="N78" i="56"/>
  <c r="N79" i="56"/>
  <c r="N80" i="56"/>
  <c r="N81" i="56"/>
  <c r="N82" i="56"/>
  <c r="N83" i="56"/>
  <c r="N84" i="56"/>
  <c r="N85" i="56"/>
  <c r="N86" i="56"/>
  <c r="N87" i="56"/>
  <c r="N88" i="56"/>
  <c r="N89" i="56"/>
  <c r="N90" i="56"/>
  <c r="N91" i="56"/>
  <c r="N92" i="56"/>
  <c r="N93" i="56"/>
  <c r="N75" i="56"/>
  <c r="M76" i="56"/>
  <c r="M77" i="56"/>
  <c r="M78" i="56"/>
  <c r="M79" i="56"/>
  <c r="M80" i="56"/>
  <c r="M81" i="56"/>
  <c r="M82" i="56"/>
  <c r="M83" i="56"/>
  <c r="M84" i="56"/>
  <c r="M85" i="56"/>
  <c r="M86" i="56"/>
  <c r="M87" i="56"/>
  <c r="M88" i="56"/>
  <c r="M89" i="56"/>
  <c r="M90" i="56"/>
  <c r="M91" i="56"/>
  <c r="M92" i="56"/>
  <c r="M93" i="56"/>
  <c r="M75" i="56"/>
  <c r="L76" i="56"/>
  <c r="L77" i="56"/>
  <c r="L78" i="56"/>
  <c r="L79" i="56"/>
  <c r="L80" i="56"/>
  <c r="L81" i="56"/>
  <c r="L82" i="56"/>
  <c r="L83" i="56"/>
  <c r="L84" i="56"/>
  <c r="L85" i="56"/>
  <c r="L86" i="56"/>
  <c r="L87" i="56"/>
  <c r="L88" i="56"/>
  <c r="L89" i="56"/>
  <c r="L90" i="56"/>
  <c r="L91" i="56"/>
  <c r="L92" i="56"/>
  <c r="L93" i="56"/>
  <c r="L75" i="56"/>
  <c r="K76" i="56"/>
  <c r="K77" i="56"/>
  <c r="K78" i="56"/>
  <c r="K79" i="56"/>
  <c r="K80" i="56"/>
  <c r="K81" i="56"/>
  <c r="K82" i="56"/>
  <c r="K83" i="56"/>
  <c r="K84" i="56"/>
  <c r="K85" i="56"/>
  <c r="K86" i="56"/>
  <c r="K87" i="56"/>
  <c r="K88" i="56"/>
  <c r="K89" i="56"/>
  <c r="K90" i="56"/>
  <c r="K91" i="56"/>
  <c r="K92" i="56"/>
  <c r="K93" i="56"/>
  <c r="K75" i="56"/>
  <c r="J76" i="56"/>
  <c r="J77" i="56"/>
  <c r="J78" i="56"/>
  <c r="J79" i="56"/>
  <c r="J80" i="56"/>
  <c r="J81" i="56"/>
  <c r="J82" i="56"/>
  <c r="J83" i="56"/>
  <c r="J84" i="56"/>
  <c r="J85" i="56"/>
  <c r="J86" i="56"/>
  <c r="J87" i="56"/>
  <c r="J88" i="56"/>
  <c r="J89" i="56"/>
  <c r="J90" i="56"/>
  <c r="J91" i="56"/>
  <c r="J92" i="56"/>
  <c r="J93" i="56"/>
  <c r="J75" i="56"/>
  <c r="I76" i="56"/>
  <c r="I77" i="56"/>
  <c r="I78" i="56"/>
  <c r="I79" i="56"/>
  <c r="I80" i="56"/>
  <c r="I81" i="56"/>
  <c r="I82" i="56"/>
  <c r="I83" i="56"/>
  <c r="I84" i="56"/>
  <c r="I85" i="56"/>
  <c r="I86" i="56"/>
  <c r="I87" i="56"/>
  <c r="I88" i="56"/>
  <c r="I89" i="56"/>
  <c r="I90" i="56"/>
  <c r="I91" i="56"/>
  <c r="I92" i="56"/>
  <c r="I93" i="56"/>
  <c r="I75" i="56"/>
  <c r="Y53" i="56"/>
  <c r="Y54" i="56"/>
  <c r="Y55" i="56"/>
  <c r="Y56" i="56"/>
  <c r="Y57" i="56"/>
  <c r="Y58" i="56"/>
  <c r="Y59" i="56"/>
  <c r="Y60" i="56"/>
  <c r="Y61" i="56"/>
  <c r="Y62" i="56"/>
  <c r="Y63" i="56"/>
  <c r="Y64" i="56"/>
  <c r="Y52" i="56"/>
  <c r="X53" i="56"/>
  <c r="X54" i="56"/>
  <c r="X55" i="56"/>
  <c r="X56" i="56"/>
  <c r="X57" i="56"/>
  <c r="X58" i="56"/>
  <c r="X59" i="56"/>
  <c r="X60" i="56"/>
  <c r="X61" i="56"/>
  <c r="X62" i="56"/>
  <c r="X63" i="56"/>
  <c r="X64" i="56"/>
  <c r="X52" i="56"/>
  <c r="W53" i="56"/>
  <c r="W54" i="56"/>
  <c r="W55" i="56"/>
  <c r="W56" i="56"/>
  <c r="W57" i="56"/>
  <c r="W58" i="56"/>
  <c r="W59" i="56"/>
  <c r="W60" i="56"/>
  <c r="W61" i="56"/>
  <c r="W62" i="56"/>
  <c r="W63" i="56"/>
  <c r="W64" i="56"/>
  <c r="W52" i="56"/>
  <c r="V53" i="56"/>
  <c r="V54" i="56"/>
  <c r="V55" i="56"/>
  <c r="V56" i="56"/>
  <c r="V57" i="56"/>
  <c r="V58" i="56"/>
  <c r="V59" i="56"/>
  <c r="V60" i="56"/>
  <c r="V61" i="56"/>
  <c r="V62" i="56"/>
  <c r="V63" i="56"/>
  <c r="V64" i="56"/>
  <c r="V52" i="56"/>
  <c r="U53" i="56"/>
  <c r="U54" i="56"/>
  <c r="U55" i="56"/>
  <c r="U56" i="56"/>
  <c r="U57" i="56"/>
  <c r="U58" i="56"/>
  <c r="U59" i="56"/>
  <c r="U60" i="56"/>
  <c r="U61" i="56"/>
  <c r="U62" i="56"/>
  <c r="U63" i="56"/>
  <c r="U64" i="56"/>
  <c r="U52" i="56"/>
  <c r="T53" i="56"/>
  <c r="T54" i="56"/>
  <c r="T55" i="56"/>
  <c r="T56" i="56"/>
  <c r="T57" i="56"/>
  <c r="T58" i="56"/>
  <c r="T59" i="56"/>
  <c r="T60" i="56"/>
  <c r="T61" i="56"/>
  <c r="T62" i="56"/>
  <c r="T63" i="56"/>
  <c r="T64" i="56"/>
  <c r="T52" i="56"/>
  <c r="S53" i="56"/>
  <c r="S54" i="56"/>
  <c r="S55" i="56"/>
  <c r="S56" i="56"/>
  <c r="S57" i="56"/>
  <c r="S58" i="56"/>
  <c r="S59" i="56"/>
  <c r="S60" i="56"/>
  <c r="S61" i="56"/>
  <c r="S62" i="56"/>
  <c r="S63" i="56"/>
  <c r="S64" i="56"/>
  <c r="S52" i="56"/>
  <c r="R53" i="56"/>
  <c r="R54" i="56"/>
  <c r="R55" i="56"/>
  <c r="R56" i="56"/>
  <c r="R57" i="56"/>
  <c r="R58" i="56"/>
  <c r="R59" i="56"/>
  <c r="R60" i="56"/>
  <c r="R61" i="56"/>
  <c r="R62" i="56"/>
  <c r="R63" i="56"/>
  <c r="R64" i="56"/>
  <c r="R52" i="56"/>
  <c r="Q53" i="56"/>
  <c r="Q54" i="56"/>
  <c r="Q55" i="56"/>
  <c r="Q56" i="56"/>
  <c r="Q57" i="56"/>
  <c r="Q58" i="56"/>
  <c r="Q59" i="56"/>
  <c r="Q60" i="56"/>
  <c r="Q61" i="56"/>
  <c r="Q62" i="56"/>
  <c r="Q63" i="56"/>
  <c r="Q64" i="56"/>
  <c r="Q52" i="56"/>
  <c r="P53" i="56"/>
  <c r="P54" i="56"/>
  <c r="P55" i="56"/>
  <c r="P56" i="56"/>
  <c r="P57" i="56"/>
  <c r="P58" i="56"/>
  <c r="P59" i="56"/>
  <c r="P60" i="56"/>
  <c r="P61" i="56"/>
  <c r="P62" i="56"/>
  <c r="P63" i="56"/>
  <c r="P64" i="56"/>
  <c r="P52" i="56"/>
  <c r="O53" i="56"/>
  <c r="O54" i="56"/>
  <c r="O55" i="56"/>
  <c r="O56" i="56"/>
  <c r="O57" i="56"/>
  <c r="O58" i="56"/>
  <c r="O59" i="56"/>
  <c r="O60" i="56"/>
  <c r="O61" i="56"/>
  <c r="O62" i="56"/>
  <c r="O63" i="56"/>
  <c r="O64" i="56"/>
  <c r="O52" i="56"/>
  <c r="N53" i="56"/>
  <c r="N54" i="56"/>
  <c r="N55" i="56"/>
  <c r="N56" i="56"/>
  <c r="N57" i="56"/>
  <c r="N58" i="56"/>
  <c r="N59" i="56"/>
  <c r="N60" i="56"/>
  <c r="N61" i="56"/>
  <c r="N62" i="56"/>
  <c r="N63" i="56"/>
  <c r="N64" i="56"/>
  <c r="N52" i="56"/>
  <c r="M53" i="56"/>
  <c r="M54" i="56"/>
  <c r="M55" i="56"/>
  <c r="M56" i="56"/>
  <c r="M57" i="56"/>
  <c r="M58" i="56"/>
  <c r="M59" i="56"/>
  <c r="M60" i="56"/>
  <c r="M61" i="56"/>
  <c r="M62" i="56"/>
  <c r="M63" i="56"/>
  <c r="M64" i="56"/>
  <c r="M52" i="56"/>
  <c r="L53" i="56"/>
  <c r="L54" i="56"/>
  <c r="L55" i="56"/>
  <c r="L56" i="56"/>
  <c r="L57" i="56"/>
  <c r="L58" i="56"/>
  <c r="L59" i="56"/>
  <c r="L60" i="56"/>
  <c r="L61" i="56"/>
  <c r="L62" i="56"/>
  <c r="L63" i="56"/>
  <c r="L64" i="56"/>
  <c r="L52" i="56"/>
  <c r="K53" i="56"/>
  <c r="K54" i="56"/>
  <c r="K55" i="56"/>
  <c r="K56" i="56"/>
  <c r="K57" i="56"/>
  <c r="K58" i="56"/>
  <c r="K59" i="56"/>
  <c r="K60" i="56"/>
  <c r="K61" i="56"/>
  <c r="K62" i="56"/>
  <c r="K63" i="56"/>
  <c r="K64" i="56"/>
  <c r="K52" i="56"/>
  <c r="J53" i="56"/>
  <c r="J54" i="56"/>
  <c r="J55" i="56"/>
  <c r="J56" i="56"/>
  <c r="J57" i="56"/>
  <c r="J58" i="56"/>
  <c r="J59" i="56"/>
  <c r="J60" i="56"/>
  <c r="J61" i="56"/>
  <c r="J62" i="56"/>
  <c r="J63" i="56"/>
  <c r="J64" i="56"/>
  <c r="J52" i="56"/>
  <c r="I53" i="56"/>
  <c r="I54" i="56"/>
  <c r="I55" i="56"/>
  <c r="I56" i="56"/>
  <c r="I57" i="56"/>
  <c r="I58" i="56"/>
  <c r="I59" i="56"/>
  <c r="I60" i="56"/>
  <c r="I61" i="56"/>
  <c r="I62" i="56"/>
  <c r="I63" i="56"/>
  <c r="I64" i="56"/>
  <c r="I52" i="56"/>
  <c r="Y30" i="56"/>
  <c r="Y31" i="56"/>
  <c r="Y32" i="56"/>
  <c r="Y33" i="56"/>
  <c r="Y34" i="56"/>
  <c r="Y35" i="56"/>
  <c r="Y36" i="56"/>
  <c r="Y37" i="56"/>
  <c r="Y38" i="56"/>
  <c r="Y39" i="56"/>
  <c r="Y40" i="56"/>
  <c r="Y41" i="56"/>
  <c r="Y42" i="56"/>
  <c r="Y43" i="56"/>
  <c r="Y44" i="56"/>
  <c r="Y45" i="56"/>
  <c r="Y46" i="56"/>
  <c r="Y47" i="56"/>
  <c r="Y29" i="56"/>
  <c r="X30" i="56"/>
  <c r="X31" i="56"/>
  <c r="X32" i="56"/>
  <c r="X33" i="56"/>
  <c r="X34" i="56"/>
  <c r="X35" i="56"/>
  <c r="X36" i="56"/>
  <c r="X37" i="56"/>
  <c r="X38" i="56"/>
  <c r="X39" i="56"/>
  <c r="X40" i="56"/>
  <c r="X41" i="56"/>
  <c r="X42" i="56"/>
  <c r="X43" i="56"/>
  <c r="X44" i="56"/>
  <c r="X45" i="56"/>
  <c r="X46" i="56"/>
  <c r="X47" i="56"/>
  <c r="X29" i="56"/>
  <c r="W30" i="56"/>
  <c r="W31" i="56"/>
  <c r="W32" i="56"/>
  <c r="W33" i="56"/>
  <c r="W34" i="56"/>
  <c r="W35" i="56"/>
  <c r="W36" i="56"/>
  <c r="W37" i="56"/>
  <c r="W38" i="56"/>
  <c r="W39" i="56"/>
  <c r="W40" i="56"/>
  <c r="W41" i="56"/>
  <c r="W42" i="56"/>
  <c r="W43" i="56"/>
  <c r="W44" i="56"/>
  <c r="W45" i="56"/>
  <c r="W46" i="56"/>
  <c r="W47" i="56"/>
  <c r="W29" i="56"/>
  <c r="V30" i="56"/>
  <c r="V31" i="56"/>
  <c r="V32" i="56"/>
  <c r="V33" i="56"/>
  <c r="V34" i="56"/>
  <c r="V35" i="56"/>
  <c r="V36" i="56"/>
  <c r="V37" i="56"/>
  <c r="V38" i="56"/>
  <c r="V39" i="56"/>
  <c r="V40" i="56"/>
  <c r="V41" i="56"/>
  <c r="V42" i="56"/>
  <c r="V43" i="56"/>
  <c r="V44" i="56"/>
  <c r="V45" i="56"/>
  <c r="V46" i="56"/>
  <c r="V47" i="56"/>
  <c r="V29" i="56"/>
  <c r="U30" i="56"/>
  <c r="U31" i="56"/>
  <c r="U32" i="56"/>
  <c r="U33" i="56"/>
  <c r="U34" i="56"/>
  <c r="U35" i="56"/>
  <c r="U36" i="56"/>
  <c r="U37" i="56"/>
  <c r="U38" i="56"/>
  <c r="U39" i="56"/>
  <c r="U40" i="56"/>
  <c r="U41" i="56"/>
  <c r="U42" i="56"/>
  <c r="U43" i="56"/>
  <c r="U44" i="56"/>
  <c r="U45" i="56"/>
  <c r="U46" i="56"/>
  <c r="U47" i="56"/>
  <c r="U29" i="56"/>
  <c r="T30" i="56"/>
  <c r="T31" i="56"/>
  <c r="T32" i="56"/>
  <c r="T33" i="56"/>
  <c r="T34" i="56"/>
  <c r="T35" i="56"/>
  <c r="T36" i="56"/>
  <c r="T37" i="56"/>
  <c r="T38" i="56"/>
  <c r="T39" i="56"/>
  <c r="T40" i="56"/>
  <c r="T41" i="56"/>
  <c r="T42" i="56"/>
  <c r="T43" i="56"/>
  <c r="T44" i="56"/>
  <c r="T45" i="56"/>
  <c r="T46" i="56"/>
  <c r="T47" i="56"/>
  <c r="T29" i="56"/>
  <c r="S30" i="56"/>
  <c r="S31" i="56"/>
  <c r="S32" i="56"/>
  <c r="S33" i="56"/>
  <c r="S34" i="56"/>
  <c r="S35" i="56"/>
  <c r="S36" i="56"/>
  <c r="S37" i="56"/>
  <c r="S38" i="56"/>
  <c r="S39" i="56"/>
  <c r="S40" i="56"/>
  <c r="S41" i="56"/>
  <c r="S42" i="56"/>
  <c r="S43" i="56"/>
  <c r="S44" i="56"/>
  <c r="S45" i="56"/>
  <c r="S46" i="56"/>
  <c r="S47" i="56"/>
  <c r="S29" i="56"/>
  <c r="R30" i="56"/>
  <c r="R31" i="56"/>
  <c r="R32" i="56"/>
  <c r="R33" i="56"/>
  <c r="R34" i="56"/>
  <c r="R35" i="56"/>
  <c r="R36" i="56"/>
  <c r="R37" i="56"/>
  <c r="R38" i="56"/>
  <c r="R39" i="56"/>
  <c r="R40" i="56"/>
  <c r="R41" i="56"/>
  <c r="R42" i="56"/>
  <c r="R43" i="56"/>
  <c r="R44" i="56"/>
  <c r="R45" i="56"/>
  <c r="R46" i="56"/>
  <c r="R47" i="56"/>
  <c r="R29" i="56"/>
  <c r="Q30" i="56"/>
  <c r="Q31" i="56"/>
  <c r="Q32" i="56"/>
  <c r="Q33" i="56"/>
  <c r="Q34" i="56"/>
  <c r="Q35" i="56"/>
  <c r="Q36" i="56"/>
  <c r="Q37" i="56"/>
  <c r="Q38" i="56"/>
  <c r="Q39" i="56"/>
  <c r="Q40" i="56"/>
  <c r="Q41" i="56"/>
  <c r="Q42" i="56"/>
  <c r="Q43" i="56"/>
  <c r="Q44" i="56"/>
  <c r="Q45" i="56"/>
  <c r="Q46" i="56"/>
  <c r="Q47" i="56"/>
  <c r="Q29" i="56"/>
  <c r="P30" i="56"/>
  <c r="P31" i="56"/>
  <c r="P32" i="56"/>
  <c r="P33" i="56"/>
  <c r="P34" i="56"/>
  <c r="P35" i="56"/>
  <c r="P36" i="56"/>
  <c r="P37" i="56"/>
  <c r="P38" i="56"/>
  <c r="P39" i="56"/>
  <c r="P40" i="56"/>
  <c r="P41" i="56"/>
  <c r="P42" i="56"/>
  <c r="P43" i="56"/>
  <c r="P44" i="56"/>
  <c r="P45" i="56"/>
  <c r="P46" i="56"/>
  <c r="P47" i="56"/>
  <c r="P29" i="56"/>
  <c r="O30" i="56"/>
  <c r="B6" i="56" s="1"/>
  <c r="O31" i="56"/>
  <c r="B7" i="56" s="1"/>
  <c r="O32" i="56"/>
  <c r="B8" i="56" s="1"/>
  <c r="O33" i="56"/>
  <c r="B9" i="56" s="1"/>
  <c r="O34" i="56"/>
  <c r="B10" i="56" s="1"/>
  <c r="O35" i="56"/>
  <c r="B11" i="56" s="1"/>
  <c r="O36" i="56"/>
  <c r="B12" i="56" s="1"/>
  <c r="O37" i="56"/>
  <c r="B13" i="56" s="1"/>
  <c r="O38" i="56"/>
  <c r="B14" i="56" s="1"/>
  <c r="O39" i="56"/>
  <c r="B15" i="56" s="1"/>
  <c r="O40" i="56"/>
  <c r="B16" i="56" s="1"/>
  <c r="O41" i="56"/>
  <c r="B17" i="56" s="1"/>
  <c r="O42" i="56"/>
  <c r="B18" i="56" s="1"/>
  <c r="O43" i="56"/>
  <c r="O44" i="56"/>
  <c r="B20" i="56" s="1"/>
  <c r="O45" i="56"/>
  <c r="B21" i="56" s="1"/>
  <c r="O46" i="56"/>
  <c r="B22" i="56" s="1"/>
  <c r="O47" i="56"/>
  <c r="B23" i="56" s="1"/>
  <c r="O29" i="56"/>
  <c r="B5" i="56" s="1"/>
  <c r="N30" i="56"/>
  <c r="N31" i="56"/>
  <c r="N32" i="56"/>
  <c r="N33" i="56"/>
  <c r="N34" i="56"/>
  <c r="N35" i="56"/>
  <c r="N36" i="56"/>
  <c r="N37" i="56"/>
  <c r="N38" i="56"/>
  <c r="N39" i="56"/>
  <c r="N40" i="56"/>
  <c r="N41" i="56"/>
  <c r="N42" i="56"/>
  <c r="N43" i="56"/>
  <c r="N44" i="56"/>
  <c r="N45" i="56"/>
  <c r="N46" i="56"/>
  <c r="N47" i="56"/>
  <c r="N29" i="56"/>
  <c r="L30" i="56"/>
  <c r="L31" i="56"/>
  <c r="L32" i="56"/>
  <c r="L33" i="56"/>
  <c r="L34" i="56"/>
  <c r="L35" i="56"/>
  <c r="L36" i="56"/>
  <c r="L37" i="56"/>
  <c r="L38" i="56"/>
  <c r="L39" i="56"/>
  <c r="L40" i="56"/>
  <c r="L41" i="56"/>
  <c r="L42" i="56"/>
  <c r="L43" i="56"/>
  <c r="L44" i="56"/>
  <c r="L45" i="56"/>
  <c r="L46" i="56"/>
  <c r="L47" i="56"/>
  <c r="L29" i="56"/>
  <c r="M30" i="56"/>
  <c r="M31" i="56"/>
  <c r="M32" i="56"/>
  <c r="M33" i="56"/>
  <c r="M34" i="56"/>
  <c r="M35" i="56"/>
  <c r="M36" i="56"/>
  <c r="M37" i="56"/>
  <c r="M38" i="56"/>
  <c r="M39" i="56"/>
  <c r="M40" i="56"/>
  <c r="M41" i="56"/>
  <c r="M42" i="56"/>
  <c r="M43" i="56"/>
  <c r="M44" i="56"/>
  <c r="M45" i="56"/>
  <c r="M46" i="56"/>
  <c r="M47" i="56"/>
  <c r="M29" i="56"/>
  <c r="K30" i="56"/>
  <c r="K31" i="56"/>
  <c r="K32" i="56"/>
  <c r="K33" i="56"/>
  <c r="K34" i="56"/>
  <c r="K35" i="56"/>
  <c r="K36" i="56"/>
  <c r="K37" i="56"/>
  <c r="K38" i="56"/>
  <c r="K39" i="56"/>
  <c r="K40" i="56"/>
  <c r="K41" i="56"/>
  <c r="K42" i="56"/>
  <c r="K43" i="56"/>
  <c r="K44" i="56"/>
  <c r="K45" i="56"/>
  <c r="K46" i="56"/>
  <c r="K47" i="56"/>
  <c r="K29" i="56"/>
  <c r="J30" i="56"/>
  <c r="J31" i="56"/>
  <c r="J32" i="56"/>
  <c r="J33" i="56"/>
  <c r="J34" i="56"/>
  <c r="J35" i="56"/>
  <c r="J36" i="56"/>
  <c r="J37" i="56"/>
  <c r="J38" i="56"/>
  <c r="J39" i="56"/>
  <c r="J40" i="56"/>
  <c r="J41" i="56"/>
  <c r="J42" i="56"/>
  <c r="J43" i="56"/>
  <c r="J44" i="56"/>
  <c r="J45" i="56"/>
  <c r="J46" i="56"/>
  <c r="J47" i="56"/>
  <c r="J29" i="56"/>
  <c r="I30" i="56"/>
  <c r="D6" i="56" s="1"/>
  <c r="I31" i="56"/>
  <c r="D7" i="56" s="1"/>
  <c r="I32" i="56"/>
  <c r="D8" i="56" s="1"/>
  <c r="I33" i="56"/>
  <c r="D9" i="56" s="1"/>
  <c r="I34" i="56"/>
  <c r="D10" i="56" s="1"/>
  <c r="I35" i="56"/>
  <c r="D11" i="56" s="1"/>
  <c r="I36" i="56"/>
  <c r="D12" i="56" s="1"/>
  <c r="I37" i="56"/>
  <c r="D13" i="56" s="1"/>
  <c r="I38" i="56"/>
  <c r="D14" i="56" s="1"/>
  <c r="I39" i="56"/>
  <c r="D15" i="56" s="1"/>
  <c r="I40" i="56"/>
  <c r="D16" i="56" s="1"/>
  <c r="I41" i="56"/>
  <c r="D17" i="56" s="1"/>
  <c r="I42" i="56"/>
  <c r="D18" i="56" s="1"/>
  <c r="I43" i="56"/>
  <c r="D19" i="56" s="1"/>
  <c r="I44" i="56"/>
  <c r="D20" i="56" s="1"/>
  <c r="I45" i="56"/>
  <c r="D21" i="56" s="1"/>
  <c r="I46" i="56"/>
  <c r="D22" i="56" s="1"/>
  <c r="I47" i="56"/>
  <c r="D23" i="56" s="1"/>
  <c r="I29" i="56"/>
  <c r="D5" i="56" s="1"/>
  <c r="H329" i="56"/>
  <c r="H330" i="56"/>
  <c r="H331" i="56"/>
  <c r="H332" i="56"/>
  <c r="H333" i="56"/>
  <c r="H334" i="56"/>
  <c r="H335" i="56"/>
  <c r="H336" i="56"/>
  <c r="H337" i="56"/>
  <c r="H338" i="56"/>
  <c r="H339" i="56"/>
  <c r="H340" i="56"/>
  <c r="H341" i="56"/>
  <c r="H342" i="56"/>
  <c r="H328" i="56"/>
  <c r="G329" i="56"/>
  <c r="G330" i="56"/>
  <c r="G331" i="56"/>
  <c r="G332" i="56"/>
  <c r="G333" i="56"/>
  <c r="G334" i="56"/>
  <c r="G335" i="56"/>
  <c r="G336" i="56"/>
  <c r="G337" i="56"/>
  <c r="G338" i="56"/>
  <c r="G339" i="56"/>
  <c r="G340" i="56"/>
  <c r="G341" i="56"/>
  <c r="G342" i="56"/>
  <c r="G328" i="56"/>
  <c r="F329" i="56"/>
  <c r="F330" i="56"/>
  <c r="F331" i="56"/>
  <c r="F332" i="56"/>
  <c r="F333" i="56"/>
  <c r="F334" i="56"/>
  <c r="F335" i="56"/>
  <c r="F336" i="56"/>
  <c r="F337" i="56"/>
  <c r="F338" i="56"/>
  <c r="F339" i="56"/>
  <c r="F340" i="56"/>
  <c r="F341" i="56"/>
  <c r="F342" i="56"/>
  <c r="F328" i="56"/>
  <c r="E329" i="56"/>
  <c r="E330" i="56"/>
  <c r="E331" i="56"/>
  <c r="E332" i="56"/>
  <c r="E333" i="56"/>
  <c r="E334" i="56"/>
  <c r="E335" i="56"/>
  <c r="E336" i="56"/>
  <c r="E337" i="56"/>
  <c r="E338" i="56"/>
  <c r="E339" i="56"/>
  <c r="E340" i="56"/>
  <c r="E341" i="56"/>
  <c r="E342" i="56"/>
  <c r="E328" i="56"/>
  <c r="D329" i="56"/>
  <c r="D330" i="56"/>
  <c r="D331" i="56"/>
  <c r="D332" i="56"/>
  <c r="D333" i="56"/>
  <c r="D334" i="56"/>
  <c r="D335" i="56"/>
  <c r="D336" i="56"/>
  <c r="D337" i="56"/>
  <c r="D338" i="56"/>
  <c r="D339" i="56"/>
  <c r="D340" i="56"/>
  <c r="D341" i="56"/>
  <c r="D342" i="56"/>
  <c r="D328" i="56"/>
  <c r="C329" i="56"/>
  <c r="C330" i="56"/>
  <c r="C331" i="56"/>
  <c r="C332" i="56"/>
  <c r="C333" i="56"/>
  <c r="C334" i="56"/>
  <c r="C335" i="56"/>
  <c r="C336" i="56"/>
  <c r="C337" i="56"/>
  <c r="C338" i="56"/>
  <c r="C339" i="56"/>
  <c r="C340" i="56"/>
  <c r="C341" i="56"/>
  <c r="C342" i="56"/>
  <c r="C328" i="56"/>
  <c r="B329" i="56"/>
  <c r="B330" i="56"/>
  <c r="B331" i="56"/>
  <c r="B332" i="56"/>
  <c r="B333" i="56"/>
  <c r="B334" i="56"/>
  <c r="B335" i="56"/>
  <c r="B336" i="56"/>
  <c r="B337" i="56"/>
  <c r="B338" i="56"/>
  <c r="B339" i="56"/>
  <c r="B340" i="56"/>
  <c r="B341" i="56"/>
  <c r="B342" i="56"/>
  <c r="B328" i="56"/>
  <c r="H306" i="56"/>
  <c r="H307" i="56"/>
  <c r="H308" i="56"/>
  <c r="H309" i="56"/>
  <c r="H310" i="56"/>
  <c r="H311" i="56"/>
  <c r="H312" i="56"/>
  <c r="H313" i="56"/>
  <c r="H314" i="56"/>
  <c r="H315" i="56"/>
  <c r="H316" i="56"/>
  <c r="H317" i="56"/>
  <c r="H318" i="56"/>
  <c r="H305" i="56"/>
  <c r="G306" i="56"/>
  <c r="G307" i="56"/>
  <c r="G308" i="56"/>
  <c r="G309" i="56"/>
  <c r="G310" i="56"/>
  <c r="G311" i="56"/>
  <c r="G312" i="56"/>
  <c r="G313" i="56"/>
  <c r="G314" i="56"/>
  <c r="G315" i="56"/>
  <c r="G316" i="56"/>
  <c r="G317" i="56"/>
  <c r="G318" i="56"/>
  <c r="G305" i="56"/>
  <c r="F306" i="56"/>
  <c r="F307" i="56"/>
  <c r="F308" i="56"/>
  <c r="F309" i="56"/>
  <c r="F310" i="56"/>
  <c r="F311" i="56"/>
  <c r="F312" i="56"/>
  <c r="F313" i="56"/>
  <c r="F314" i="56"/>
  <c r="F315" i="56"/>
  <c r="F316" i="56"/>
  <c r="F317" i="56"/>
  <c r="F318" i="56"/>
  <c r="F305" i="56"/>
  <c r="E306" i="56"/>
  <c r="E307" i="56"/>
  <c r="E308" i="56"/>
  <c r="E309" i="56"/>
  <c r="E310" i="56"/>
  <c r="E311" i="56"/>
  <c r="E312" i="56"/>
  <c r="E313" i="56"/>
  <c r="E314" i="56"/>
  <c r="E315" i="56"/>
  <c r="E316" i="56"/>
  <c r="E317" i="56"/>
  <c r="E318" i="56"/>
  <c r="E305" i="56"/>
  <c r="D306" i="56"/>
  <c r="D307" i="56"/>
  <c r="D308" i="56"/>
  <c r="D309" i="56"/>
  <c r="D310" i="56"/>
  <c r="D311" i="56"/>
  <c r="D312" i="56"/>
  <c r="D313" i="56"/>
  <c r="D314" i="56"/>
  <c r="D315" i="56"/>
  <c r="D316" i="56"/>
  <c r="D317" i="56"/>
  <c r="D318" i="56"/>
  <c r="D305" i="56"/>
  <c r="C306" i="56"/>
  <c r="C307" i="56"/>
  <c r="C308" i="56"/>
  <c r="C309" i="56"/>
  <c r="C310" i="56"/>
  <c r="C311" i="56"/>
  <c r="C312" i="56"/>
  <c r="C313" i="56"/>
  <c r="C314" i="56"/>
  <c r="C315" i="56"/>
  <c r="C316" i="56"/>
  <c r="C317" i="56"/>
  <c r="C318" i="56"/>
  <c r="C305" i="56"/>
  <c r="B306" i="56"/>
  <c r="B307" i="56"/>
  <c r="B308" i="56"/>
  <c r="B309" i="56"/>
  <c r="B310" i="56"/>
  <c r="B311" i="56"/>
  <c r="B312" i="56"/>
  <c r="B313" i="56"/>
  <c r="B314" i="56"/>
  <c r="B315" i="56"/>
  <c r="B316" i="56"/>
  <c r="B317" i="56"/>
  <c r="B318" i="56"/>
  <c r="B305" i="56"/>
  <c r="H283" i="56"/>
  <c r="H284" i="56"/>
  <c r="H285" i="56"/>
  <c r="H286" i="56"/>
  <c r="H287" i="56"/>
  <c r="H288" i="56"/>
  <c r="H289" i="56"/>
  <c r="H290" i="56"/>
  <c r="H291" i="56"/>
  <c r="H292" i="56"/>
  <c r="H293" i="56"/>
  <c r="H294" i="56"/>
  <c r="H282" i="56"/>
  <c r="G283" i="56"/>
  <c r="G284" i="56"/>
  <c r="G285" i="56"/>
  <c r="G286" i="56"/>
  <c r="G287" i="56"/>
  <c r="G288" i="56"/>
  <c r="G289" i="56"/>
  <c r="G290" i="56"/>
  <c r="G291" i="56"/>
  <c r="G292" i="56"/>
  <c r="G293" i="56"/>
  <c r="G294" i="56"/>
  <c r="G282" i="56"/>
  <c r="F283" i="56"/>
  <c r="F284" i="56"/>
  <c r="F285" i="56"/>
  <c r="F286" i="56"/>
  <c r="F287" i="56"/>
  <c r="F288" i="56"/>
  <c r="F289" i="56"/>
  <c r="F290" i="56"/>
  <c r="F291" i="56"/>
  <c r="F292" i="56"/>
  <c r="F293" i="56"/>
  <c r="F294" i="56"/>
  <c r="F282" i="56"/>
  <c r="E283" i="56"/>
  <c r="E284" i="56"/>
  <c r="E285" i="56"/>
  <c r="E286" i="56"/>
  <c r="E287" i="56"/>
  <c r="E288" i="56"/>
  <c r="E289" i="56"/>
  <c r="E290" i="56"/>
  <c r="E291" i="56"/>
  <c r="E292" i="56"/>
  <c r="E293" i="56"/>
  <c r="E294" i="56"/>
  <c r="E282" i="56"/>
  <c r="D283" i="56"/>
  <c r="D284" i="56"/>
  <c r="D285" i="56"/>
  <c r="D286" i="56"/>
  <c r="D287" i="56"/>
  <c r="D288" i="56"/>
  <c r="D289" i="56"/>
  <c r="D290" i="56"/>
  <c r="D291" i="56"/>
  <c r="D292" i="56"/>
  <c r="D293" i="56"/>
  <c r="D294" i="56"/>
  <c r="D282" i="56"/>
  <c r="C283" i="56"/>
  <c r="C284" i="56"/>
  <c r="C285" i="56"/>
  <c r="C286" i="56"/>
  <c r="C287" i="56"/>
  <c r="C288" i="56"/>
  <c r="C289" i="56"/>
  <c r="C290" i="56"/>
  <c r="C291" i="56"/>
  <c r="C292" i="56"/>
  <c r="C293" i="56"/>
  <c r="C294" i="56"/>
  <c r="C282" i="56"/>
  <c r="B283" i="56"/>
  <c r="B284" i="56"/>
  <c r="B285" i="56"/>
  <c r="B286" i="56"/>
  <c r="B287" i="56"/>
  <c r="B288" i="56"/>
  <c r="B289" i="56"/>
  <c r="B290" i="56"/>
  <c r="B291" i="56"/>
  <c r="B292" i="56"/>
  <c r="B293" i="56"/>
  <c r="B294" i="56"/>
  <c r="B282" i="56"/>
  <c r="H260" i="56"/>
  <c r="H261" i="56"/>
  <c r="H262" i="56"/>
  <c r="H263" i="56"/>
  <c r="H264" i="56"/>
  <c r="H265" i="56"/>
  <c r="H259" i="56"/>
  <c r="G260" i="56"/>
  <c r="G261" i="56"/>
  <c r="G262" i="56"/>
  <c r="G263" i="56"/>
  <c r="G264" i="56"/>
  <c r="G265" i="56"/>
  <c r="G259" i="56"/>
  <c r="F260" i="56"/>
  <c r="F261" i="56"/>
  <c r="F262" i="56"/>
  <c r="F263" i="56"/>
  <c r="F264" i="56"/>
  <c r="F265" i="56"/>
  <c r="F259" i="56"/>
  <c r="E260" i="56"/>
  <c r="E261" i="56"/>
  <c r="E262" i="56"/>
  <c r="E263" i="56"/>
  <c r="E264" i="56"/>
  <c r="E265" i="56"/>
  <c r="E259" i="56"/>
  <c r="D261" i="56"/>
  <c r="D262" i="56"/>
  <c r="D263" i="56"/>
  <c r="D264" i="56"/>
  <c r="D265" i="56"/>
  <c r="D260" i="56"/>
  <c r="D259" i="56"/>
  <c r="C260" i="56"/>
  <c r="C261" i="56"/>
  <c r="C262" i="56"/>
  <c r="C263" i="56"/>
  <c r="C264" i="56"/>
  <c r="C265" i="56"/>
  <c r="C259" i="56"/>
  <c r="B260" i="56"/>
  <c r="B261" i="56"/>
  <c r="B262" i="56"/>
  <c r="B263" i="56"/>
  <c r="B264" i="56"/>
  <c r="B265" i="56"/>
  <c r="B259" i="56"/>
  <c r="H237" i="56"/>
  <c r="H238" i="56"/>
  <c r="H239" i="56"/>
  <c r="H240" i="56"/>
  <c r="H241" i="56"/>
  <c r="H242" i="56"/>
  <c r="H243" i="56"/>
  <c r="H236" i="56"/>
  <c r="G237" i="56"/>
  <c r="G238" i="56"/>
  <c r="G239" i="56"/>
  <c r="G240" i="56"/>
  <c r="G241" i="56"/>
  <c r="G242" i="56"/>
  <c r="G243" i="56"/>
  <c r="G236" i="56"/>
  <c r="F237" i="56"/>
  <c r="F238" i="56"/>
  <c r="F239" i="56"/>
  <c r="F240" i="56"/>
  <c r="F241" i="56"/>
  <c r="F242" i="56"/>
  <c r="F243" i="56"/>
  <c r="F236" i="56"/>
  <c r="E237" i="56"/>
  <c r="E238" i="56"/>
  <c r="E239" i="56"/>
  <c r="E240" i="56"/>
  <c r="E241" i="56"/>
  <c r="E242" i="56"/>
  <c r="E243" i="56"/>
  <c r="E236" i="56"/>
  <c r="D237" i="56"/>
  <c r="D238" i="56"/>
  <c r="D239" i="56"/>
  <c r="D240" i="56"/>
  <c r="D241" i="56"/>
  <c r="D242" i="56"/>
  <c r="D243" i="56"/>
  <c r="D236" i="56"/>
  <c r="C237" i="56"/>
  <c r="C238" i="56"/>
  <c r="C239" i="56"/>
  <c r="C240" i="56"/>
  <c r="C241" i="56"/>
  <c r="C242" i="56"/>
  <c r="C243" i="56"/>
  <c r="C236" i="56"/>
  <c r="B237" i="56"/>
  <c r="B238" i="56"/>
  <c r="B239" i="56"/>
  <c r="B240" i="56"/>
  <c r="B241" i="56"/>
  <c r="B242" i="56"/>
  <c r="B243" i="56"/>
  <c r="B236" i="56"/>
  <c r="H214" i="56"/>
  <c r="H215" i="56"/>
  <c r="H216" i="56"/>
  <c r="H217" i="56"/>
  <c r="H218" i="56"/>
  <c r="H219" i="56"/>
  <c r="H220" i="56"/>
  <c r="H221" i="56"/>
  <c r="H222" i="56"/>
  <c r="H223" i="56"/>
  <c r="H224" i="56"/>
  <c r="H225" i="56"/>
  <c r="H226" i="56"/>
  <c r="H227" i="56"/>
  <c r="H228" i="56"/>
  <c r="H229" i="56"/>
  <c r="H230" i="56"/>
  <c r="H231" i="56"/>
  <c r="H232" i="56"/>
  <c r="H213" i="56"/>
  <c r="G214" i="56"/>
  <c r="G215" i="56"/>
  <c r="G216" i="56"/>
  <c r="G217" i="56"/>
  <c r="G218" i="56"/>
  <c r="G219" i="56"/>
  <c r="G220" i="56"/>
  <c r="G221" i="56"/>
  <c r="G222" i="56"/>
  <c r="G223" i="56"/>
  <c r="G224" i="56"/>
  <c r="G225" i="56"/>
  <c r="G226" i="56"/>
  <c r="G227" i="56"/>
  <c r="G228" i="56"/>
  <c r="G229" i="56"/>
  <c r="G230" i="56"/>
  <c r="G231" i="56"/>
  <c r="G232" i="56"/>
  <c r="G213" i="56"/>
  <c r="F214" i="56"/>
  <c r="F215" i="56"/>
  <c r="F216" i="56"/>
  <c r="F217" i="56"/>
  <c r="F218" i="56"/>
  <c r="F219" i="56"/>
  <c r="F220" i="56"/>
  <c r="F221" i="56"/>
  <c r="F222" i="56"/>
  <c r="F223" i="56"/>
  <c r="F224" i="56"/>
  <c r="F225" i="56"/>
  <c r="F226" i="56"/>
  <c r="F227" i="56"/>
  <c r="F228" i="56"/>
  <c r="F229" i="56"/>
  <c r="F230" i="56"/>
  <c r="F231" i="56"/>
  <c r="F232" i="56"/>
  <c r="F213" i="56"/>
  <c r="E214" i="56"/>
  <c r="E215" i="56"/>
  <c r="E216" i="56"/>
  <c r="E217" i="56"/>
  <c r="E218" i="56"/>
  <c r="E219" i="56"/>
  <c r="E220" i="56"/>
  <c r="E221" i="56"/>
  <c r="E222" i="56"/>
  <c r="E223" i="56"/>
  <c r="E224" i="56"/>
  <c r="E225" i="56"/>
  <c r="E226" i="56"/>
  <c r="E227" i="56"/>
  <c r="E228" i="56"/>
  <c r="E229" i="56"/>
  <c r="E230" i="56"/>
  <c r="E231" i="56"/>
  <c r="E232" i="56"/>
  <c r="E213" i="56"/>
  <c r="D214" i="56"/>
  <c r="D215" i="56"/>
  <c r="D216" i="56"/>
  <c r="D217" i="56"/>
  <c r="D218" i="56"/>
  <c r="D219" i="56"/>
  <c r="D220" i="56"/>
  <c r="D221" i="56"/>
  <c r="D222" i="56"/>
  <c r="D223" i="56"/>
  <c r="D224" i="56"/>
  <c r="D225" i="56"/>
  <c r="D226" i="56"/>
  <c r="D227" i="56"/>
  <c r="D228" i="56"/>
  <c r="D229" i="56"/>
  <c r="D230" i="56"/>
  <c r="D231" i="56"/>
  <c r="D232" i="56"/>
  <c r="D213" i="56"/>
  <c r="C214" i="56"/>
  <c r="C215" i="56"/>
  <c r="C216" i="56"/>
  <c r="C217" i="56"/>
  <c r="C218" i="56"/>
  <c r="C219" i="56"/>
  <c r="C220" i="56"/>
  <c r="C221" i="56"/>
  <c r="C222" i="56"/>
  <c r="C223" i="56"/>
  <c r="C224" i="56"/>
  <c r="C225" i="56"/>
  <c r="C226" i="56"/>
  <c r="C227" i="56"/>
  <c r="C228" i="56"/>
  <c r="C229" i="56"/>
  <c r="C230" i="56"/>
  <c r="C231" i="56"/>
  <c r="C232" i="56"/>
  <c r="C213" i="56"/>
  <c r="B214" i="56"/>
  <c r="B215" i="56"/>
  <c r="B216" i="56"/>
  <c r="B217" i="56"/>
  <c r="B218" i="56"/>
  <c r="B219" i="56"/>
  <c r="B220" i="56"/>
  <c r="B221" i="56"/>
  <c r="B222" i="56"/>
  <c r="B223" i="56"/>
  <c r="B224" i="56"/>
  <c r="B225" i="56"/>
  <c r="B226" i="56"/>
  <c r="B227" i="56"/>
  <c r="B228" i="56"/>
  <c r="B229" i="56"/>
  <c r="B230" i="56"/>
  <c r="B231" i="56"/>
  <c r="B232" i="56"/>
  <c r="B213" i="56"/>
  <c r="H191" i="56"/>
  <c r="H192" i="56"/>
  <c r="H193" i="56"/>
  <c r="H194" i="56"/>
  <c r="H195" i="56"/>
  <c r="H196" i="56"/>
  <c r="H197" i="56"/>
  <c r="H198" i="56"/>
  <c r="H199" i="56"/>
  <c r="H200" i="56"/>
  <c r="H201" i="56"/>
  <c r="H202" i="56"/>
  <c r="H203" i="56"/>
  <c r="H204" i="56"/>
  <c r="H205" i="56"/>
  <c r="H206" i="56"/>
  <c r="H207" i="56"/>
  <c r="H190" i="56"/>
  <c r="G191" i="56"/>
  <c r="G192" i="56"/>
  <c r="G193" i="56"/>
  <c r="G194" i="56"/>
  <c r="G195" i="56"/>
  <c r="G196" i="56"/>
  <c r="G197" i="56"/>
  <c r="G198" i="56"/>
  <c r="G199" i="56"/>
  <c r="G200" i="56"/>
  <c r="G201" i="56"/>
  <c r="G202" i="56"/>
  <c r="G203" i="56"/>
  <c r="G204" i="56"/>
  <c r="G205" i="56"/>
  <c r="G206" i="56"/>
  <c r="G207" i="56"/>
  <c r="G190" i="56"/>
  <c r="F191" i="56"/>
  <c r="F192" i="56"/>
  <c r="F193" i="56"/>
  <c r="F194" i="56"/>
  <c r="F195" i="56"/>
  <c r="F196" i="56"/>
  <c r="F197" i="56"/>
  <c r="F198" i="56"/>
  <c r="F199" i="56"/>
  <c r="F200" i="56"/>
  <c r="F201" i="56"/>
  <c r="F202" i="56"/>
  <c r="F203" i="56"/>
  <c r="F204" i="56"/>
  <c r="F205" i="56"/>
  <c r="F206" i="56"/>
  <c r="F207" i="56"/>
  <c r="F190" i="56"/>
  <c r="E191" i="56"/>
  <c r="E192" i="56"/>
  <c r="E193" i="56"/>
  <c r="E194" i="56"/>
  <c r="E195" i="56"/>
  <c r="E196" i="56"/>
  <c r="E197" i="56"/>
  <c r="E198" i="56"/>
  <c r="E199" i="56"/>
  <c r="E200" i="56"/>
  <c r="E201" i="56"/>
  <c r="E202" i="56"/>
  <c r="E203" i="56"/>
  <c r="E204" i="56"/>
  <c r="E205" i="56"/>
  <c r="E206" i="56"/>
  <c r="E207" i="56"/>
  <c r="E190" i="56"/>
  <c r="D191" i="56"/>
  <c r="D192" i="56"/>
  <c r="D193" i="56"/>
  <c r="D194" i="56"/>
  <c r="D195" i="56"/>
  <c r="D196" i="56"/>
  <c r="D197" i="56"/>
  <c r="D198" i="56"/>
  <c r="D199" i="56"/>
  <c r="D200" i="56"/>
  <c r="D201" i="56"/>
  <c r="D202" i="56"/>
  <c r="D203" i="56"/>
  <c r="D204" i="56"/>
  <c r="D205" i="56"/>
  <c r="D206" i="56"/>
  <c r="D207" i="56"/>
  <c r="D190" i="56"/>
  <c r="C191" i="56"/>
  <c r="C192" i="56"/>
  <c r="C193" i="56"/>
  <c r="C194" i="56"/>
  <c r="C195" i="56"/>
  <c r="C196" i="56"/>
  <c r="C197" i="56"/>
  <c r="C198" i="56"/>
  <c r="C199" i="56"/>
  <c r="C200" i="56"/>
  <c r="C201" i="56"/>
  <c r="C202" i="56"/>
  <c r="C203" i="56"/>
  <c r="C204" i="56"/>
  <c r="C205" i="56"/>
  <c r="C206" i="56"/>
  <c r="C207" i="56"/>
  <c r="C190" i="56"/>
  <c r="B191" i="56"/>
  <c r="B192" i="56"/>
  <c r="B193" i="56"/>
  <c r="B194" i="56"/>
  <c r="B195" i="56"/>
  <c r="B196" i="56"/>
  <c r="B197" i="56"/>
  <c r="B198" i="56"/>
  <c r="B199" i="56"/>
  <c r="B200" i="56"/>
  <c r="B201" i="56"/>
  <c r="B202" i="56"/>
  <c r="B203" i="56"/>
  <c r="B204" i="56"/>
  <c r="B205" i="56"/>
  <c r="B206" i="56"/>
  <c r="B207" i="56"/>
  <c r="B190" i="56"/>
  <c r="H168" i="56"/>
  <c r="H169" i="56"/>
  <c r="H170" i="56"/>
  <c r="H171" i="56"/>
  <c r="H172" i="56"/>
  <c r="H173" i="56"/>
  <c r="H174" i="56"/>
  <c r="H175" i="56"/>
  <c r="H176" i="56"/>
  <c r="H177" i="56"/>
  <c r="H178" i="56"/>
  <c r="H179" i="56"/>
  <c r="H167" i="56"/>
  <c r="G168" i="56"/>
  <c r="G169" i="56"/>
  <c r="G170" i="56"/>
  <c r="G171" i="56"/>
  <c r="G172" i="56"/>
  <c r="G173" i="56"/>
  <c r="G174" i="56"/>
  <c r="G175" i="56"/>
  <c r="G176" i="56"/>
  <c r="G177" i="56"/>
  <c r="G178" i="56"/>
  <c r="G179" i="56"/>
  <c r="G167" i="56"/>
  <c r="F168" i="56"/>
  <c r="F169" i="56"/>
  <c r="F170" i="56"/>
  <c r="F171" i="56"/>
  <c r="F172" i="56"/>
  <c r="F173" i="56"/>
  <c r="F174" i="56"/>
  <c r="F175" i="56"/>
  <c r="F176" i="56"/>
  <c r="F177" i="56"/>
  <c r="F178" i="56"/>
  <c r="F179" i="56"/>
  <c r="F167" i="56"/>
  <c r="E168" i="56"/>
  <c r="E169" i="56"/>
  <c r="E170" i="56"/>
  <c r="E171" i="56"/>
  <c r="E172" i="56"/>
  <c r="E173" i="56"/>
  <c r="E174" i="56"/>
  <c r="E175" i="56"/>
  <c r="E176" i="56"/>
  <c r="E177" i="56"/>
  <c r="E178" i="56"/>
  <c r="E179" i="56"/>
  <c r="E167" i="56"/>
  <c r="D168" i="56"/>
  <c r="D169" i="56"/>
  <c r="D170" i="56"/>
  <c r="D171" i="56"/>
  <c r="D172" i="56"/>
  <c r="D173" i="56"/>
  <c r="D174" i="56"/>
  <c r="D175" i="56"/>
  <c r="D176" i="56"/>
  <c r="D177" i="56"/>
  <c r="D178" i="56"/>
  <c r="D179" i="56"/>
  <c r="D167" i="56"/>
  <c r="C168" i="56"/>
  <c r="C169" i="56"/>
  <c r="C170" i="56"/>
  <c r="C171" i="56"/>
  <c r="C172" i="56"/>
  <c r="C173" i="56"/>
  <c r="C174" i="56"/>
  <c r="C175" i="56"/>
  <c r="C176" i="56"/>
  <c r="C177" i="56"/>
  <c r="C178" i="56"/>
  <c r="C179" i="56"/>
  <c r="C167" i="56"/>
  <c r="B168" i="56"/>
  <c r="B169" i="56"/>
  <c r="B170" i="56"/>
  <c r="B171" i="56"/>
  <c r="B172" i="56"/>
  <c r="B173" i="56"/>
  <c r="B174" i="56"/>
  <c r="B175" i="56"/>
  <c r="B176" i="56"/>
  <c r="B177" i="56"/>
  <c r="B178" i="56"/>
  <c r="B179" i="56"/>
  <c r="B167" i="56"/>
  <c r="H145" i="56"/>
  <c r="H146" i="56"/>
  <c r="H147" i="56"/>
  <c r="H148" i="56"/>
  <c r="H149" i="56"/>
  <c r="H150" i="56"/>
  <c r="H151" i="56"/>
  <c r="H152" i="56"/>
  <c r="H153" i="56"/>
  <c r="H154" i="56"/>
  <c r="H144" i="56"/>
  <c r="G145" i="56"/>
  <c r="G146" i="56"/>
  <c r="G147" i="56"/>
  <c r="G148" i="56"/>
  <c r="G149" i="56"/>
  <c r="G150" i="56"/>
  <c r="G151" i="56"/>
  <c r="G152" i="56"/>
  <c r="G153" i="56"/>
  <c r="G154" i="56"/>
  <c r="G144" i="56"/>
  <c r="F145" i="56"/>
  <c r="F146" i="56"/>
  <c r="F147" i="56"/>
  <c r="F148" i="56"/>
  <c r="F149" i="56"/>
  <c r="F150" i="56"/>
  <c r="F151" i="56"/>
  <c r="F152" i="56"/>
  <c r="F153" i="56"/>
  <c r="F154" i="56"/>
  <c r="F144" i="56"/>
  <c r="E145" i="56"/>
  <c r="E146" i="56"/>
  <c r="E147" i="56"/>
  <c r="E148" i="56"/>
  <c r="E149" i="56"/>
  <c r="E150" i="56"/>
  <c r="E151" i="56"/>
  <c r="E152" i="56"/>
  <c r="E153" i="56"/>
  <c r="E154" i="56"/>
  <c r="E144" i="56"/>
  <c r="D145" i="56"/>
  <c r="D146" i="56"/>
  <c r="D147" i="56"/>
  <c r="D148" i="56"/>
  <c r="D149" i="56"/>
  <c r="D150" i="56"/>
  <c r="D151" i="56"/>
  <c r="D152" i="56"/>
  <c r="D153" i="56"/>
  <c r="D154" i="56"/>
  <c r="D144" i="56"/>
  <c r="C145" i="56"/>
  <c r="C146" i="56"/>
  <c r="C147" i="56"/>
  <c r="C148" i="56"/>
  <c r="C149" i="56"/>
  <c r="C150" i="56"/>
  <c r="C151" i="56"/>
  <c r="C152" i="56"/>
  <c r="C153" i="56"/>
  <c r="C154" i="56"/>
  <c r="C144" i="56"/>
  <c r="B145" i="56"/>
  <c r="B146" i="56"/>
  <c r="B147" i="56"/>
  <c r="B148" i="56"/>
  <c r="B149" i="56"/>
  <c r="B150" i="56"/>
  <c r="B151" i="56"/>
  <c r="B152" i="56"/>
  <c r="B153" i="56"/>
  <c r="B154" i="56"/>
  <c r="B144" i="56"/>
  <c r="H122" i="56"/>
  <c r="H123" i="56"/>
  <c r="H124" i="56"/>
  <c r="H125" i="56"/>
  <c r="H126" i="56"/>
  <c r="H127" i="56"/>
  <c r="H128" i="56"/>
  <c r="H129" i="56"/>
  <c r="H130" i="56"/>
  <c r="H131" i="56"/>
  <c r="H132" i="56"/>
  <c r="H133" i="56"/>
  <c r="H134" i="56"/>
  <c r="H135" i="56"/>
  <c r="H136" i="56"/>
  <c r="H137" i="56"/>
  <c r="H138" i="56"/>
  <c r="H139" i="56"/>
  <c r="H121" i="56"/>
  <c r="G133" i="56"/>
  <c r="G134" i="56"/>
  <c r="G135" i="56"/>
  <c r="G136" i="56"/>
  <c r="G137" i="56"/>
  <c r="G138" i="56"/>
  <c r="G139" i="56"/>
  <c r="G132" i="56"/>
  <c r="G131" i="56"/>
  <c r="G130" i="56"/>
  <c r="G129" i="56"/>
  <c r="G128" i="56"/>
  <c r="G127" i="56"/>
  <c r="G126" i="56"/>
  <c r="G125" i="56"/>
  <c r="G124" i="56"/>
  <c r="G123" i="56"/>
  <c r="G122" i="56"/>
  <c r="G121" i="56"/>
  <c r="F122" i="56"/>
  <c r="F123" i="56"/>
  <c r="F124" i="56"/>
  <c r="F125" i="56"/>
  <c r="F126" i="56"/>
  <c r="F127" i="56"/>
  <c r="F128" i="56"/>
  <c r="F129" i="56"/>
  <c r="F130" i="56"/>
  <c r="F131" i="56"/>
  <c r="F132" i="56"/>
  <c r="F133" i="56"/>
  <c r="F134" i="56"/>
  <c r="F135" i="56"/>
  <c r="F136" i="56"/>
  <c r="F137" i="56"/>
  <c r="F138" i="56"/>
  <c r="F139" i="56"/>
  <c r="F121" i="56"/>
  <c r="E122" i="56"/>
  <c r="E123" i="56"/>
  <c r="E124" i="56"/>
  <c r="E125" i="56"/>
  <c r="E126" i="56"/>
  <c r="E127" i="56"/>
  <c r="E128" i="56"/>
  <c r="E129" i="56"/>
  <c r="E130" i="56"/>
  <c r="E131" i="56"/>
  <c r="E132" i="56"/>
  <c r="E133" i="56"/>
  <c r="E134" i="56"/>
  <c r="E135" i="56"/>
  <c r="E136" i="56"/>
  <c r="E137" i="56"/>
  <c r="E138" i="56"/>
  <c r="E139" i="56"/>
  <c r="E121" i="56"/>
  <c r="D122" i="56"/>
  <c r="D123" i="56"/>
  <c r="D124" i="56"/>
  <c r="D125" i="56"/>
  <c r="D126" i="56"/>
  <c r="D127" i="56"/>
  <c r="D128" i="56"/>
  <c r="D129" i="56"/>
  <c r="D130" i="56"/>
  <c r="D131" i="56"/>
  <c r="D132" i="56"/>
  <c r="D133" i="56"/>
  <c r="D134" i="56"/>
  <c r="D135" i="56"/>
  <c r="D136" i="56"/>
  <c r="D137" i="56"/>
  <c r="D138" i="56"/>
  <c r="D139" i="56"/>
  <c r="D121" i="56"/>
  <c r="C122" i="56"/>
  <c r="C123" i="56"/>
  <c r="C124" i="56"/>
  <c r="C125" i="56"/>
  <c r="C126" i="56"/>
  <c r="C127" i="56"/>
  <c r="C128" i="56"/>
  <c r="C129" i="56"/>
  <c r="C130" i="56"/>
  <c r="C131" i="56"/>
  <c r="C132" i="56"/>
  <c r="C133" i="56"/>
  <c r="C134" i="56"/>
  <c r="C135" i="56"/>
  <c r="C136" i="56"/>
  <c r="C137" i="56"/>
  <c r="C138" i="56"/>
  <c r="C139" i="56"/>
  <c r="C121" i="56"/>
  <c r="B122" i="56"/>
  <c r="B123" i="56"/>
  <c r="B124" i="56"/>
  <c r="B125" i="56"/>
  <c r="B126" i="56"/>
  <c r="B127" i="56"/>
  <c r="B128" i="56"/>
  <c r="B129" i="56"/>
  <c r="B130" i="56"/>
  <c r="B131" i="56"/>
  <c r="B132" i="56"/>
  <c r="B133" i="56"/>
  <c r="B134" i="56"/>
  <c r="B135" i="56"/>
  <c r="B136" i="56"/>
  <c r="B137" i="56"/>
  <c r="B138" i="56"/>
  <c r="B139" i="56"/>
  <c r="B121" i="56"/>
  <c r="H99" i="56"/>
  <c r="H100" i="56"/>
  <c r="H101" i="56"/>
  <c r="H102" i="56"/>
  <c r="H103" i="56"/>
  <c r="H104" i="56"/>
  <c r="H105" i="56"/>
  <c r="H98" i="56"/>
  <c r="G99" i="56"/>
  <c r="G100" i="56"/>
  <c r="G101" i="56"/>
  <c r="G102" i="56"/>
  <c r="G103" i="56"/>
  <c r="G104" i="56"/>
  <c r="G105" i="56"/>
  <c r="G98" i="56"/>
  <c r="F99" i="56"/>
  <c r="F100" i="56"/>
  <c r="F101" i="56"/>
  <c r="F102" i="56"/>
  <c r="F103" i="56"/>
  <c r="F104" i="56"/>
  <c r="F105" i="56"/>
  <c r="F98" i="56"/>
  <c r="E99" i="56"/>
  <c r="E100" i="56"/>
  <c r="E101" i="56"/>
  <c r="E102" i="56"/>
  <c r="E103" i="56"/>
  <c r="E104" i="56"/>
  <c r="E105" i="56"/>
  <c r="E98" i="56"/>
  <c r="D99" i="56"/>
  <c r="D100" i="56"/>
  <c r="D101" i="56"/>
  <c r="D102" i="56"/>
  <c r="D103" i="56"/>
  <c r="D104" i="56"/>
  <c r="D105" i="56"/>
  <c r="D98" i="56"/>
  <c r="C99" i="56"/>
  <c r="C100" i="56"/>
  <c r="C101" i="56"/>
  <c r="C102" i="56"/>
  <c r="C103" i="56"/>
  <c r="C104" i="56"/>
  <c r="C105" i="56"/>
  <c r="C98" i="56"/>
  <c r="B99" i="56"/>
  <c r="B100" i="56"/>
  <c r="B101" i="56"/>
  <c r="B102" i="56"/>
  <c r="B103" i="56"/>
  <c r="B104" i="56"/>
  <c r="B105" i="56"/>
  <c r="B98" i="56"/>
  <c r="H76" i="56"/>
  <c r="H77" i="56"/>
  <c r="H78" i="56"/>
  <c r="H79" i="56"/>
  <c r="H80" i="56"/>
  <c r="H81" i="56"/>
  <c r="H82" i="56"/>
  <c r="H83" i="56"/>
  <c r="H84" i="56"/>
  <c r="H85" i="56"/>
  <c r="H86" i="56"/>
  <c r="H87" i="56"/>
  <c r="H88" i="56"/>
  <c r="H89" i="56"/>
  <c r="H90" i="56"/>
  <c r="H91" i="56"/>
  <c r="H92" i="56"/>
  <c r="H93" i="56"/>
  <c r="H75" i="56"/>
  <c r="G76" i="56"/>
  <c r="G77" i="56"/>
  <c r="G78" i="56"/>
  <c r="G79" i="56"/>
  <c r="G80" i="56"/>
  <c r="G81" i="56"/>
  <c r="G82" i="56"/>
  <c r="G83" i="56"/>
  <c r="G84" i="56"/>
  <c r="G85" i="56"/>
  <c r="G86" i="56"/>
  <c r="G87" i="56"/>
  <c r="G88" i="56"/>
  <c r="G89" i="56"/>
  <c r="G90" i="56"/>
  <c r="G91" i="56"/>
  <c r="G92" i="56"/>
  <c r="G93" i="56"/>
  <c r="G75" i="56"/>
  <c r="F76" i="56"/>
  <c r="F77" i="56"/>
  <c r="F78" i="56"/>
  <c r="F79" i="56"/>
  <c r="F80" i="56"/>
  <c r="F81" i="56"/>
  <c r="F82" i="56"/>
  <c r="F83" i="56"/>
  <c r="F84" i="56"/>
  <c r="F85" i="56"/>
  <c r="F86" i="56"/>
  <c r="F87" i="56"/>
  <c r="F88" i="56"/>
  <c r="F89" i="56"/>
  <c r="F90" i="56"/>
  <c r="F91" i="56"/>
  <c r="F92" i="56"/>
  <c r="F93" i="56"/>
  <c r="F75" i="56"/>
  <c r="E80" i="56"/>
  <c r="E81" i="56"/>
  <c r="E82" i="56"/>
  <c r="E83" i="56"/>
  <c r="E84" i="56"/>
  <c r="E85" i="56"/>
  <c r="E86" i="56"/>
  <c r="E87" i="56"/>
  <c r="E88" i="56"/>
  <c r="E89" i="56"/>
  <c r="E90" i="56"/>
  <c r="E91" i="56"/>
  <c r="E92" i="56"/>
  <c r="E93" i="56"/>
  <c r="E79" i="56"/>
  <c r="E78" i="56"/>
  <c r="E77" i="56"/>
  <c r="E76" i="56"/>
  <c r="E75" i="56"/>
  <c r="D76" i="56"/>
  <c r="D77" i="56"/>
  <c r="D78" i="56"/>
  <c r="D79" i="56"/>
  <c r="D80" i="56"/>
  <c r="D81" i="56"/>
  <c r="D82" i="56"/>
  <c r="D83" i="56"/>
  <c r="D84" i="56"/>
  <c r="D85" i="56"/>
  <c r="D86" i="56"/>
  <c r="D87" i="56"/>
  <c r="D88" i="56"/>
  <c r="D89" i="56"/>
  <c r="D90" i="56"/>
  <c r="D91" i="56"/>
  <c r="D92" i="56"/>
  <c r="D93" i="56"/>
  <c r="D75" i="56"/>
  <c r="C76" i="56"/>
  <c r="C77" i="56"/>
  <c r="C78" i="56"/>
  <c r="C79" i="56"/>
  <c r="C80" i="56"/>
  <c r="C81" i="56"/>
  <c r="C82" i="56"/>
  <c r="C83" i="56"/>
  <c r="C84" i="56"/>
  <c r="C85" i="56"/>
  <c r="C86" i="56"/>
  <c r="C87" i="56"/>
  <c r="C88" i="56"/>
  <c r="C89" i="56"/>
  <c r="C90" i="56"/>
  <c r="C91" i="56"/>
  <c r="C92" i="56"/>
  <c r="C93" i="56"/>
  <c r="C75" i="56"/>
  <c r="B76" i="56"/>
  <c r="B77" i="56"/>
  <c r="B78" i="56"/>
  <c r="B79" i="56"/>
  <c r="B80" i="56"/>
  <c r="B81" i="56"/>
  <c r="B82" i="56"/>
  <c r="B83" i="56"/>
  <c r="B84" i="56"/>
  <c r="B85" i="56"/>
  <c r="B86" i="56"/>
  <c r="B87" i="56"/>
  <c r="B88" i="56"/>
  <c r="B89" i="56"/>
  <c r="B90" i="56"/>
  <c r="B91" i="56"/>
  <c r="B92" i="56"/>
  <c r="B93" i="56"/>
  <c r="B75" i="56"/>
  <c r="H53" i="56"/>
  <c r="H54" i="56"/>
  <c r="H55" i="56"/>
  <c r="H56" i="56"/>
  <c r="H57" i="56"/>
  <c r="H58" i="56"/>
  <c r="H59" i="56"/>
  <c r="H60" i="56"/>
  <c r="H61" i="56"/>
  <c r="H62" i="56"/>
  <c r="H63" i="56"/>
  <c r="H64" i="56"/>
  <c r="H52" i="56"/>
  <c r="G53" i="56"/>
  <c r="G54" i="56"/>
  <c r="G55" i="56"/>
  <c r="G56" i="56"/>
  <c r="G57" i="56"/>
  <c r="G58" i="56"/>
  <c r="G59" i="56"/>
  <c r="G60" i="56"/>
  <c r="G61" i="56"/>
  <c r="G62" i="56"/>
  <c r="G63" i="56"/>
  <c r="G64" i="56"/>
  <c r="G52" i="56"/>
  <c r="F53" i="56"/>
  <c r="F54" i="56"/>
  <c r="F55" i="56"/>
  <c r="F56" i="56"/>
  <c r="F57" i="56"/>
  <c r="F58" i="56"/>
  <c r="F59" i="56"/>
  <c r="F60" i="56"/>
  <c r="F61" i="56"/>
  <c r="F62" i="56"/>
  <c r="F63" i="56"/>
  <c r="F64" i="56"/>
  <c r="F52" i="56"/>
  <c r="E53" i="56"/>
  <c r="E54" i="56"/>
  <c r="E55" i="56"/>
  <c r="E56" i="56"/>
  <c r="E57" i="56"/>
  <c r="E58" i="56"/>
  <c r="E59" i="56"/>
  <c r="E60" i="56"/>
  <c r="E61" i="56"/>
  <c r="E62" i="56"/>
  <c r="E63" i="56"/>
  <c r="E64" i="56"/>
  <c r="E52" i="56"/>
  <c r="D53" i="56"/>
  <c r="D54" i="56"/>
  <c r="D55" i="56"/>
  <c r="D56" i="56"/>
  <c r="D57" i="56"/>
  <c r="D58" i="56"/>
  <c r="D59" i="56"/>
  <c r="D60" i="56"/>
  <c r="D61" i="56"/>
  <c r="D62" i="56"/>
  <c r="D63" i="56"/>
  <c r="D64" i="56"/>
  <c r="D52" i="56"/>
  <c r="C53" i="56"/>
  <c r="C54" i="56"/>
  <c r="C55" i="56"/>
  <c r="C56" i="56"/>
  <c r="C57" i="56"/>
  <c r="C58" i="56"/>
  <c r="C59" i="56"/>
  <c r="C60" i="56"/>
  <c r="C61" i="56"/>
  <c r="C62" i="56"/>
  <c r="C63" i="56"/>
  <c r="C64" i="56"/>
  <c r="C52" i="56"/>
  <c r="B53" i="56"/>
  <c r="B54" i="56"/>
  <c r="B55" i="56"/>
  <c r="B56" i="56"/>
  <c r="B57" i="56"/>
  <c r="B58" i="56"/>
  <c r="B59" i="56"/>
  <c r="B60" i="56"/>
  <c r="B61" i="56"/>
  <c r="B62" i="56"/>
  <c r="B63" i="56"/>
  <c r="B64" i="56"/>
  <c r="B52" i="56"/>
  <c r="H30" i="56"/>
  <c r="H31" i="56"/>
  <c r="H32" i="56"/>
  <c r="H33" i="56"/>
  <c r="H34" i="56"/>
  <c r="H35" i="56"/>
  <c r="H36" i="56"/>
  <c r="H37" i="56"/>
  <c r="H38" i="56"/>
  <c r="H39" i="56"/>
  <c r="H40" i="56"/>
  <c r="H41" i="56"/>
  <c r="H42" i="56"/>
  <c r="H43" i="56"/>
  <c r="H44" i="56"/>
  <c r="H45" i="56"/>
  <c r="H46" i="56"/>
  <c r="H47" i="56"/>
  <c r="H29" i="56"/>
  <c r="G30" i="56"/>
  <c r="G31" i="56"/>
  <c r="G32" i="56"/>
  <c r="G33" i="56"/>
  <c r="G34" i="56"/>
  <c r="G35" i="56"/>
  <c r="G36" i="56"/>
  <c r="G37" i="56"/>
  <c r="G38" i="56"/>
  <c r="G39" i="56"/>
  <c r="G40" i="56"/>
  <c r="G41" i="56"/>
  <c r="G42" i="56"/>
  <c r="G43" i="56"/>
  <c r="G44" i="56"/>
  <c r="G45" i="56"/>
  <c r="G46" i="56"/>
  <c r="G47" i="56"/>
  <c r="G29" i="56"/>
  <c r="F30" i="56"/>
  <c r="F31" i="56"/>
  <c r="F32" i="56"/>
  <c r="F33" i="56"/>
  <c r="F34" i="56"/>
  <c r="F35" i="56"/>
  <c r="F36" i="56"/>
  <c r="F37" i="56"/>
  <c r="F38" i="56"/>
  <c r="F39" i="56"/>
  <c r="F40" i="56"/>
  <c r="F41" i="56"/>
  <c r="F42" i="56"/>
  <c r="F43" i="56"/>
  <c r="F44" i="56"/>
  <c r="F45" i="56"/>
  <c r="F46" i="56"/>
  <c r="F47" i="56"/>
  <c r="F29" i="56"/>
  <c r="E30" i="56"/>
  <c r="E31" i="56"/>
  <c r="E32" i="56"/>
  <c r="E33" i="56"/>
  <c r="E34" i="56"/>
  <c r="E35" i="56"/>
  <c r="E36" i="56"/>
  <c r="E37" i="56"/>
  <c r="E38" i="56"/>
  <c r="E39" i="56"/>
  <c r="E40" i="56"/>
  <c r="E41" i="56"/>
  <c r="E42" i="56"/>
  <c r="E43" i="56"/>
  <c r="E44" i="56"/>
  <c r="E45" i="56"/>
  <c r="E46" i="56"/>
  <c r="E47" i="56"/>
  <c r="E29" i="56"/>
  <c r="D30" i="56"/>
  <c r="C6" i="56" s="1"/>
  <c r="D31" i="56"/>
  <c r="C7" i="56" s="1"/>
  <c r="D32" i="56"/>
  <c r="C8" i="56" s="1"/>
  <c r="D33" i="56"/>
  <c r="C9" i="56" s="1"/>
  <c r="D34" i="56"/>
  <c r="C10" i="56" s="1"/>
  <c r="D35" i="56"/>
  <c r="C11" i="56" s="1"/>
  <c r="D36" i="56"/>
  <c r="C12" i="56" s="1"/>
  <c r="D37" i="56"/>
  <c r="C13" i="56" s="1"/>
  <c r="D38" i="56"/>
  <c r="C14" i="56" s="1"/>
  <c r="D39" i="56"/>
  <c r="C15" i="56" s="1"/>
  <c r="D40" i="56"/>
  <c r="C16" i="56" s="1"/>
  <c r="D41" i="56"/>
  <c r="C17" i="56" s="1"/>
  <c r="D42" i="56"/>
  <c r="C18" i="56" s="1"/>
  <c r="D43" i="56"/>
  <c r="C19" i="56" s="1"/>
  <c r="D44" i="56"/>
  <c r="C20" i="56" s="1"/>
  <c r="D45" i="56"/>
  <c r="C21" i="56" s="1"/>
  <c r="D46" i="56"/>
  <c r="C22" i="56" s="1"/>
  <c r="D47" i="56"/>
  <c r="C23" i="56" s="1"/>
  <c r="D29" i="56"/>
  <c r="C5" i="56" s="1"/>
  <c r="C30" i="56"/>
  <c r="C31" i="56"/>
  <c r="C32" i="56"/>
  <c r="C33" i="56"/>
  <c r="C34" i="56"/>
  <c r="C35" i="56"/>
  <c r="C36" i="56"/>
  <c r="C37" i="56"/>
  <c r="C38" i="56"/>
  <c r="C39" i="56"/>
  <c r="C40" i="56"/>
  <c r="C41" i="56"/>
  <c r="C42" i="56"/>
  <c r="C43" i="56"/>
  <c r="C44" i="56"/>
  <c r="C45" i="56"/>
  <c r="C46" i="56"/>
  <c r="C47" i="56"/>
  <c r="C29" i="56"/>
  <c r="B30" i="56"/>
  <c r="B31" i="56"/>
  <c r="B32" i="56"/>
  <c r="B33" i="56"/>
  <c r="B34" i="56"/>
  <c r="B35" i="56"/>
  <c r="B36" i="56"/>
  <c r="B37" i="56"/>
  <c r="B38" i="56"/>
  <c r="B39" i="56"/>
  <c r="B40" i="56"/>
  <c r="B41" i="56"/>
  <c r="B42" i="56"/>
  <c r="B43" i="56"/>
  <c r="B44" i="56"/>
  <c r="B45" i="56"/>
  <c r="B46" i="56"/>
  <c r="B47" i="56"/>
  <c r="B29" i="56"/>
  <c r="B19" i="56"/>
  <c r="B24" i="54"/>
  <c r="B52" i="54" s="1"/>
  <c r="B80" i="54" s="1"/>
  <c r="B57" i="54"/>
  <c r="B85" i="54" s="1"/>
  <c r="B113" i="54" s="1"/>
  <c r="B141" i="54" s="1"/>
  <c r="B169" i="54" s="1"/>
  <c r="A19" i="49"/>
  <c r="A20" i="49" s="1"/>
  <c r="A21" i="49" s="1"/>
  <c r="A22" i="49" s="1"/>
  <c r="A23" i="49" s="1"/>
  <c r="A24" i="49" s="1"/>
  <c r="A25" i="49" s="1"/>
  <c r="A26" i="49" s="1"/>
  <c r="A27" i="49" s="1"/>
  <c r="A28" i="49" s="1"/>
  <c r="A29" i="49" s="1"/>
  <c r="A30" i="49" s="1"/>
  <c r="A31" i="49" s="1"/>
  <c r="A32" i="49" s="1"/>
  <c r="A33" i="49" s="1"/>
  <c r="A34" i="49" s="1"/>
  <c r="A35" i="49" s="1"/>
  <c r="A36" i="49" s="1"/>
  <c r="A37" i="49" s="1"/>
  <c r="H24" i="59"/>
  <c r="E20" i="59"/>
  <c r="E30" i="59"/>
  <c r="C35" i="59"/>
  <c r="C36" i="59" s="1"/>
  <c r="E32" i="59"/>
  <c r="C25" i="69"/>
  <c r="J5" i="59"/>
  <c r="E7" i="59"/>
  <c r="J7" i="59" s="1"/>
  <c r="I37" i="59"/>
  <c r="I13" i="59"/>
  <c r="I24" i="59"/>
  <c r="C24" i="69"/>
  <c r="C28" i="69" s="1"/>
  <c r="B167" i="54" l="1"/>
  <c r="B65" i="54"/>
  <c r="B55" i="54"/>
  <c r="B79" i="54"/>
  <c r="B81" i="54" s="1"/>
  <c r="B93" i="54"/>
  <c r="B163" i="54"/>
  <c r="C33" i="69"/>
  <c r="C29" i="69"/>
  <c r="G35" i="59"/>
  <c r="F35" i="59" s="1"/>
  <c r="E33" i="59" s="1"/>
  <c r="B38" i="54"/>
  <c r="B66" i="54" s="1"/>
  <c r="B94" i="54" s="1"/>
  <c r="B122" i="54" s="1"/>
  <c r="B150" i="54" s="1"/>
  <c r="C32" i="69"/>
  <c r="C36" i="69" s="1"/>
  <c r="F93" i="55" s="1"/>
  <c r="C37" i="59"/>
  <c r="G36" i="59"/>
  <c r="F36" i="59" s="1"/>
  <c r="E34" i="59" s="1"/>
  <c r="J34" i="59" s="1"/>
  <c r="B139" i="54"/>
  <c r="B83" i="54"/>
  <c r="B111" i="54"/>
  <c r="B153" i="54"/>
  <c r="B135" i="54"/>
  <c r="B27" i="54"/>
  <c r="B69" i="54"/>
  <c r="B107" i="54"/>
  <c r="B121" i="54"/>
  <c r="B97" i="54"/>
  <c r="B125" i="54"/>
  <c r="B51" i="54"/>
  <c r="B53" i="54" s="1"/>
  <c r="J30" i="59"/>
  <c r="O24" i="59"/>
  <c r="H91" i="55" s="1"/>
  <c r="B37" i="54"/>
  <c r="C24" i="59"/>
  <c r="J20" i="59"/>
  <c r="E31" i="59"/>
  <c r="H37" i="59"/>
  <c r="J36" i="59"/>
  <c r="B41" i="54"/>
  <c r="B149" i="54"/>
  <c r="B23" i="54"/>
  <c r="B25" i="54" s="1"/>
  <c r="J18" i="59"/>
  <c r="J19" i="59"/>
  <c r="J22" i="59"/>
  <c r="J32" i="59"/>
  <c r="B108" i="54"/>
  <c r="O37" i="59"/>
  <c r="F91" i="55" s="1"/>
  <c r="E8" i="59"/>
  <c r="B56" i="54" l="1"/>
  <c r="B58" i="54" s="1"/>
  <c r="B60" i="54" s="1"/>
  <c r="B95" i="54"/>
  <c r="B98" i="54" s="1"/>
  <c r="B100" i="54" s="1"/>
  <c r="B102" i="54" s="1"/>
  <c r="B39" i="54"/>
  <c r="B42" i="54" s="1"/>
  <c r="B44" i="54" s="1"/>
  <c r="B46" i="54" s="1"/>
  <c r="B67" i="54"/>
  <c r="B70" i="54" s="1"/>
  <c r="B72" i="54" s="1"/>
  <c r="B74" i="54" s="1"/>
  <c r="J35" i="59"/>
  <c r="B123" i="54"/>
  <c r="B126" i="54" s="1"/>
  <c r="B128" i="54" s="1"/>
  <c r="B130" i="54" s="1"/>
  <c r="C37" i="69"/>
  <c r="H93" i="55" s="1"/>
  <c r="B84" i="54"/>
  <c r="B86" i="54" s="1"/>
  <c r="B88" i="54" s="1"/>
  <c r="B151" i="54"/>
  <c r="B154" i="54" s="1"/>
  <c r="B156" i="54" s="1"/>
  <c r="B158" i="54" s="1"/>
  <c r="B28" i="54"/>
  <c r="B30" i="54" s="1"/>
  <c r="B32" i="54" s="1"/>
  <c r="J33" i="59"/>
  <c r="B136" i="54"/>
  <c r="B109" i="54"/>
  <c r="B112" i="54" s="1"/>
  <c r="B114" i="54" s="1"/>
  <c r="B116" i="54" s="1"/>
  <c r="J8" i="59"/>
  <c r="E6" i="59"/>
  <c r="E29" i="59"/>
  <c r="G37" i="59"/>
  <c r="E21" i="59" l="1"/>
  <c r="J21" i="59" s="1"/>
  <c r="G24" i="59"/>
  <c r="B164" i="54"/>
  <c r="B165" i="54" s="1"/>
  <c r="B168" i="54" s="1"/>
  <c r="B170" i="54" s="1"/>
  <c r="B172" i="54" s="1"/>
  <c r="B137" i="54"/>
  <c r="B140" i="54" s="1"/>
  <c r="B142" i="54" s="1"/>
  <c r="B144" i="54" s="1"/>
  <c r="F37" i="59"/>
  <c r="J31" i="59"/>
  <c r="J6" i="59"/>
  <c r="B173" i="54" l="1"/>
  <c r="F24" i="59"/>
  <c r="J23" i="59"/>
  <c r="J29" i="59"/>
  <c r="J37" i="59" s="1"/>
  <c r="E37" i="59"/>
  <c r="J24" i="59" l="1"/>
  <c r="E24" i="59"/>
  <c r="D87" i="55"/>
  <c r="G11" i="59" l="1"/>
  <c r="F11" i="59" s="1"/>
  <c r="E9" i="59" s="1"/>
  <c r="C23" i="69"/>
  <c r="C27" i="69" s="1"/>
  <c r="C31" i="69" l="1"/>
  <c r="C12" i="59"/>
  <c r="C13" i="59"/>
  <c r="C35" i="69" l="1"/>
  <c r="G12" i="59"/>
  <c r="C38" i="69" l="1"/>
  <c r="D93" i="55"/>
  <c r="J93" i="55" s="1"/>
  <c r="E99" i="55" s="1"/>
  <c r="F12" i="59"/>
  <c r="E10" i="59" s="1"/>
  <c r="J10" i="59" s="1"/>
  <c r="J11" i="59"/>
  <c r="G13" i="59"/>
  <c r="F13" i="59" l="1"/>
  <c r="J12" i="59"/>
  <c r="E13" i="59"/>
  <c r="J9" i="59"/>
  <c r="E87" i="55"/>
  <c r="J13" i="59" l="1"/>
  <c r="H13" i="59"/>
  <c r="O13" i="59"/>
  <c r="D91" i="55" s="1"/>
  <c r="J91" i="55" s="1"/>
  <c r="E97" i="55" s="1"/>
  <c r="O39" i="59" l="1"/>
  <c r="E101" i="55" s="1"/>
  <c r="M104" i="55" s="1"/>
  <c r="H112" i="55" l="1"/>
</calcChain>
</file>

<file path=xl/comments1.xml><?xml version="1.0" encoding="utf-8"?>
<comments xmlns="http://schemas.openxmlformats.org/spreadsheetml/2006/main">
  <authors>
    <author>Серик Китапбаев</author>
    <author>Багдат Сартаев</author>
    <author>Зарина Ахмеджанова</author>
  </authors>
  <commentList>
    <comment ref="O16" authorId="0" shapeId="0">
      <text>
        <r>
          <rPr>
            <sz val="9"/>
            <color indexed="81"/>
            <rFont val="Tahoma"/>
            <family val="2"/>
            <charset val="204"/>
          </rPr>
          <t>заполняется по действующим Заемщикам Общества</t>
        </r>
      </text>
    </comment>
    <comment ref="L39" authorId="1" shapeId="0">
      <text>
        <r>
          <rPr>
            <sz val="9"/>
            <color indexed="81"/>
            <rFont val="Tahoma"/>
            <family val="2"/>
            <charset val="204"/>
          </rPr>
          <t>Указывается средняя урожайность за ПОСЛЕДНИЕ пять лет по области/району исходя из официальных статистических данных</t>
        </r>
      </text>
    </comment>
    <comment ref="C67" authorId="2" shapeId="0">
      <text>
        <r>
          <rPr>
            <sz val="9"/>
            <color indexed="81"/>
            <rFont val="Tahoma"/>
            <family val="2"/>
            <charset val="204"/>
          </rPr>
          <t>указывается норма высева исходя из информации клиента по планриуемому высеву на семена, стат.данные, информация из открытых источников и т.д. (но не ниже значений статданных МСХ, из имеющейся таблицы по нормам высева)</t>
        </r>
      </text>
    </comment>
    <comment ref="C69" authorId="2" shapeId="0">
      <text>
        <r>
          <rPr>
            <sz val="9"/>
            <color indexed="81"/>
            <rFont val="Tahoma"/>
            <family val="2"/>
            <charset val="204"/>
          </rPr>
          <t>указывается прогнозная цена реализация исходя из ситуации на рынке (стат.данные, предварительные договора, информация из открытых источников и т.д.)</t>
        </r>
      </text>
    </comment>
    <comment ref="C71" authorId="2" shapeId="0">
      <text>
        <r>
          <rPr>
            <sz val="9"/>
            <color indexed="81"/>
            <rFont val="Tahoma"/>
            <family val="2"/>
            <charset val="204"/>
          </rPr>
          <t>указывается затраты на 1 га из имеющейся таблицы по затратам, стат.данные, информация из открытых источников и т.д.</t>
        </r>
        <r>
          <rPr>
            <b/>
            <sz val="9"/>
            <color indexed="81"/>
            <rFont val="Tahoma"/>
            <family val="2"/>
            <charset val="204"/>
          </rPr>
          <t xml:space="preserve">
</t>
        </r>
      </text>
    </comment>
  </commentList>
</comments>
</file>

<file path=xl/comments2.xml><?xml version="1.0" encoding="utf-8"?>
<comments xmlns="http://schemas.openxmlformats.org/spreadsheetml/2006/main">
  <authors>
    <author>Алмас Сердалин</author>
    <author>Серик Китапбаев</author>
  </authors>
  <commentList>
    <comment ref="K2" authorId="0" shapeId="0">
      <text>
        <r>
          <rPr>
            <sz val="9"/>
            <color indexed="81"/>
            <rFont val="Tahoma"/>
            <family val="2"/>
            <charset val="204"/>
          </rPr>
          <t xml:space="preserve">указывается прогнозная цена реализация исходя из ситуации на рынке (стат.данные, предварительные договора, информация из открытых источников и т.д.)
</t>
        </r>
      </text>
    </comment>
    <comment ref="N2" authorId="1" shapeId="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кг веса</t>
        </r>
      </text>
    </comment>
    <comment ref="D3" authorId="0" shapeId="0">
      <text>
        <r>
          <rPr>
            <sz val="9"/>
            <color indexed="81"/>
            <rFont val="Tahoma"/>
            <family val="2"/>
            <charset val="204"/>
          </rPr>
          <t>Сведения о закупе скота заполняются исходя из анкетных данных клиента</t>
        </r>
      </text>
    </comment>
    <comment ref="L3" authorId="1" shapeId="0">
      <text>
        <r>
          <rPr>
            <b/>
            <sz val="9"/>
            <color indexed="81"/>
            <rFont val="Tahoma"/>
            <family val="2"/>
            <charset val="204"/>
          </rPr>
          <t>Серик Китапбаев:</t>
        </r>
        <r>
          <rPr>
            <sz val="9"/>
            <color indexed="81"/>
            <rFont val="Tahoma"/>
            <family val="2"/>
            <charset val="204"/>
          </rPr>
          <t xml:space="preserve">
указывается цена реализации в убойном виде за 1 голову</t>
        </r>
      </text>
    </comment>
  </commentList>
</comments>
</file>

<file path=xl/comments3.xml><?xml version="1.0" encoding="utf-8"?>
<comments xmlns="http://schemas.openxmlformats.org/spreadsheetml/2006/main">
  <authors>
    <author>Серик Китапбаев</author>
  </authors>
  <commentList>
    <comment ref="C20" authorId="0" shapeId="0">
      <text>
        <r>
          <rPr>
            <b/>
            <sz val="9"/>
            <color indexed="81"/>
            <rFont val="Tahoma"/>
            <family val="2"/>
            <charset val="204"/>
          </rPr>
          <t>Серик Китапбаев:</t>
        </r>
        <r>
          <rPr>
            <sz val="9"/>
            <color indexed="81"/>
            <rFont val="Tahoma"/>
            <family val="2"/>
            <charset val="204"/>
          </rPr>
          <t xml:space="preserve">
выбирается из вышеуказанной таблицы
</t>
        </r>
      </text>
    </comment>
  </commentList>
</comments>
</file>

<file path=xl/sharedStrings.xml><?xml version="1.0" encoding="utf-8"?>
<sst xmlns="http://schemas.openxmlformats.org/spreadsheetml/2006/main" count="3426" uniqueCount="790">
  <si>
    <t>Области</t>
  </si>
  <si>
    <t>Северо-Казахстанская</t>
  </si>
  <si>
    <t>Костанайская</t>
  </si>
  <si>
    <t>Акмолинская</t>
  </si>
  <si>
    <t>Павлодарская</t>
  </si>
  <si>
    <t>Западно-Казахстанская</t>
  </si>
  <si>
    <t>Актюбинская</t>
  </si>
  <si>
    <t>Восточно-Казахстанская</t>
  </si>
  <si>
    <t>Область</t>
  </si>
  <si>
    <t>Район выбранной области</t>
  </si>
  <si>
    <t>Есильский</t>
  </si>
  <si>
    <t>Жамбылский</t>
  </si>
  <si>
    <t>Алтынсаринский</t>
  </si>
  <si>
    <t>Амангельдинский</t>
  </si>
  <si>
    <t>Аулиекольский</t>
  </si>
  <si>
    <t>Денисовский</t>
  </si>
  <si>
    <t>Федоровский</t>
  </si>
  <si>
    <t>Камыстинский</t>
  </si>
  <si>
    <t>Карабалыкский</t>
  </si>
  <si>
    <t>Карасуский</t>
  </si>
  <si>
    <t>Костанайский</t>
  </si>
  <si>
    <t>Мендыкаринский</t>
  </si>
  <si>
    <t>Наурзумский</t>
  </si>
  <si>
    <t>Сарыкольский</t>
  </si>
  <si>
    <t>Тарановский</t>
  </si>
  <si>
    <t>Узункольский</t>
  </si>
  <si>
    <t>Джангельдинский</t>
  </si>
  <si>
    <t>Житикаринский</t>
  </si>
  <si>
    <t>Аккольский</t>
  </si>
  <si>
    <t>Аршалынский</t>
  </si>
  <si>
    <t>Астраханский</t>
  </si>
  <si>
    <t>Атбасарский</t>
  </si>
  <si>
    <t>Егиндыкольский</t>
  </si>
  <si>
    <t>Енбекшильдерский</t>
  </si>
  <si>
    <t>Ерементауский</t>
  </si>
  <si>
    <t>Зерендинский</t>
  </si>
  <si>
    <t>Жаксынский</t>
  </si>
  <si>
    <t>Жаркаинский</t>
  </si>
  <si>
    <t>Коргалжынский</t>
  </si>
  <si>
    <t>Сандыктауский</t>
  </si>
  <si>
    <t>Шортандинский</t>
  </si>
  <si>
    <t>Щучинский</t>
  </si>
  <si>
    <t>Целиноградский</t>
  </si>
  <si>
    <t>Актогайский</t>
  </si>
  <si>
    <t>Алгинский</t>
  </si>
  <si>
    <t>Хромтауский</t>
  </si>
  <si>
    <t>Иргизский</t>
  </si>
  <si>
    <t>Каргалинский</t>
  </si>
  <si>
    <t>Мартукский</t>
  </si>
  <si>
    <t>Мугалжарский</t>
  </si>
  <si>
    <t>Шалкарский</t>
  </si>
  <si>
    <t>Темирский</t>
  </si>
  <si>
    <t>Уилский</t>
  </si>
  <si>
    <t>Абайский</t>
  </si>
  <si>
    <t>Аягозский</t>
  </si>
  <si>
    <t>Бескарагайский</t>
  </si>
  <si>
    <t>Бородулихинский</t>
  </si>
  <si>
    <t>Глубоковский</t>
  </si>
  <si>
    <t>Кокпектинский</t>
  </si>
  <si>
    <t>Курчумский</t>
  </si>
  <si>
    <t>Шемонаихинский</t>
  </si>
  <si>
    <t>Тарбагатайский</t>
  </si>
  <si>
    <t>Уланский</t>
  </si>
  <si>
    <t>Урджарский</t>
  </si>
  <si>
    <t>Зайсанский</t>
  </si>
  <si>
    <t>Жарминский</t>
  </si>
  <si>
    <t>Зыряновский</t>
  </si>
  <si>
    <t>га</t>
  </si>
  <si>
    <t>Планируемая структура посевов, в т.ч.:</t>
  </si>
  <si>
    <t>Пшеница</t>
  </si>
  <si>
    <t>ц/га</t>
  </si>
  <si>
    <t>Затраты, тенге</t>
  </si>
  <si>
    <t>Финансовый результат, тенге</t>
  </si>
  <si>
    <t>Карагандинская</t>
  </si>
  <si>
    <t>Каркаралинский</t>
  </si>
  <si>
    <t>Нуринский</t>
  </si>
  <si>
    <t>Осакаровский</t>
  </si>
  <si>
    <t>Улытауский</t>
  </si>
  <si>
    <t>Шетский</t>
  </si>
  <si>
    <t>ячмень</t>
  </si>
  <si>
    <t>овес</t>
  </si>
  <si>
    <t>Урожайность культур в хозяйстве за последние 3 года:</t>
  </si>
  <si>
    <t xml:space="preserve">Результаты анализа эффективности производственно-финансовой деятельности </t>
  </si>
  <si>
    <t>Алматинская</t>
  </si>
  <si>
    <t>Жамбылская</t>
  </si>
  <si>
    <t>Кызылординская</t>
  </si>
  <si>
    <t>Районы</t>
  </si>
  <si>
    <t>Буландинский</t>
  </si>
  <si>
    <t>г.Кокшетау</t>
  </si>
  <si>
    <t>г.Степногорск</t>
  </si>
  <si>
    <t>Хобдинский</t>
  </si>
  <si>
    <t>Аксуский</t>
  </si>
  <si>
    <t>Алакольский</t>
  </si>
  <si>
    <t>Балхашский</t>
  </si>
  <si>
    <t>Енбекшиказах</t>
  </si>
  <si>
    <t>Ескельдинский</t>
  </si>
  <si>
    <t>Илийский</t>
  </si>
  <si>
    <t>Карасайский</t>
  </si>
  <si>
    <t>Каратальский</t>
  </si>
  <si>
    <t>Кербулакский</t>
  </si>
  <si>
    <t>Коксуский</t>
  </si>
  <si>
    <t>Панфиловский</t>
  </si>
  <si>
    <t>Райымбекский</t>
  </si>
  <si>
    <t>Саркандский</t>
  </si>
  <si>
    <t>Талгарский</t>
  </si>
  <si>
    <t>Уйгурский</t>
  </si>
  <si>
    <t>г.Капшагай</t>
  </si>
  <si>
    <t>г.Талдыкорган</t>
  </si>
  <si>
    <t>г.Текели</t>
  </si>
  <si>
    <t>Катон-Карагайский</t>
  </si>
  <si>
    <t>Акжайык</t>
  </si>
  <si>
    <t>Бокей орда</t>
  </si>
  <si>
    <t>Борли</t>
  </si>
  <si>
    <t>Жанакала (Жангалинский)</t>
  </si>
  <si>
    <t>Жанибек</t>
  </si>
  <si>
    <t>Зеленов</t>
  </si>
  <si>
    <t>Казталов</t>
  </si>
  <si>
    <t>Каратобе</t>
  </si>
  <si>
    <t>Сырым</t>
  </si>
  <si>
    <t>Таскала</t>
  </si>
  <si>
    <t>Теректи</t>
  </si>
  <si>
    <t>Шынгарлау</t>
  </si>
  <si>
    <t>г.Уральск</t>
  </si>
  <si>
    <t>Караганда</t>
  </si>
  <si>
    <t>Балхаш</t>
  </si>
  <si>
    <t>Жезказган</t>
  </si>
  <si>
    <t>Каражал</t>
  </si>
  <si>
    <t>Сарань</t>
  </si>
  <si>
    <t>Сатпаев</t>
  </si>
  <si>
    <t>Темиртау</t>
  </si>
  <si>
    <t>Шахтинск</t>
  </si>
  <si>
    <t>Бухаржырауский</t>
  </si>
  <si>
    <t>Жанааркинский</t>
  </si>
  <si>
    <t>Арал</t>
  </si>
  <si>
    <t>г.Кызылорда</t>
  </si>
  <si>
    <t>Жалагаш</t>
  </si>
  <si>
    <t>Жанакорган</t>
  </si>
  <si>
    <t>Казалы</t>
  </si>
  <si>
    <t>Кармакши</t>
  </si>
  <si>
    <t>Сырдария</t>
  </si>
  <si>
    <t>Шиели</t>
  </si>
  <si>
    <t>г.Аркалык</t>
  </si>
  <si>
    <t>г.Костанай</t>
  </si>
  <si>
    <t>г.Рудный</t>
  </si>
  <si>
    <t>г.Аксу</t>
  </si>
  <si>
    <t>г.Павлодар</t>
  </si>
  <si>
    <t>г.Экибастуз</t>
  </si>
  <si>
    <t>г.Кентау</t>
  </si>
  <si>
    <t>г.Шымкент</t>
  </si>
  <si>
    <t>Культура</t>
  </si>
  <si>
    <t>Цена реализации</t>
  </si>
  <si>
    <t xml:space="preserve">Доходы, тенге </t>
  </si>
  <si>
    <t>Ставка, %</t>
  </si>
  <si>
    <t>Срок лизинга, лет</t>
  </si>
  <si>
    <t>Первоначальный взнос, %</t>
  </si>
  <si>
    <t>Понижаюший коэф-т на прибыль</t>
  </si>
  <si>
    <t>Площадь, га</t>
  </si>
  <si>
    <t>Урожайность, ц/га</t>
  </si>
  <si>
    <t>Норма высева (семена), кг</t>
  </si>
  <si>
    <t>Семена, тн</t>
  </si>
  <si>
    <t>Усушка на элеваторе, %</t>
  </si>
  <si>
    <t>Рефакция (при уборке), %</t>
  </si>
  <si>
    <t>Валовый сбор, тн</t>
  </si>
  <si>
    <t>Выручка от реализации, тг</t>
  </si>
  <si>
    <t>Зерно на реализацию, тн</t>
  </si>
  <si>
    <t>Цена реализации, тг</t>
  </si>
  <si>
    <t>Сбор за минусом рефакции, тн</t>
  </si>
  <si>
    <t>Товарное зерно перед сдачей на элеватор</t>
  </si>
  <si>
    <t>г. Усть-Каменогорск</t>
  </si>
  <si>
    <t>г. Семей</t>
  </si>
  <si>
    <t>г. Риддер</t>
  </si>
  <si>
    <t>г. Курчатов</t>
  </si>
  <si>
    <t>г.Тараз</t>
  </si>
  <si>
    <t>Байзакский</t>
  </si>
  <si>
    <t>Жуалынский</t>
  </si>
  <si>
    <t>Кордайский</t>
  </si>
  <si>
    <t>Т.Рыскулова</t>
  </si>
  <si>
    <t>Меркенский</t>
  </si>
  <si>
    <t>Мойынкумский</t>
  </si>
  <si>
    <t>Сарысуский</t>
  </si>
  <si>
    <t>Таласский</t>
  </si>
  <si>
    <t>Шуский</t>
  </si>
  <si>
    <t>Актобе г.а.</t>
  </si>
  <si>
    <t>Аитекебийский</t>
  </si>
  <si>
    <t>Баиганинский</t>
  </si>
  <si>
    <t>Приозерск</t>
  </si>
  <si>
    <t>г.Лисаковск</t>
  </si>
  <si>
    <t xml:space="preserve">Актогайский </t>
  </si>
  <si>
    <t xml:space="preserve">Баянаульский </t>
  </si>
  <si>
    <t xml:space="preserve">Железинский </t>
  </si>
  <si>
    <t xml:space="preserve">Иртышский </t>
  </si>
  <si>
    <t xml:space="preserve">Качирский </t>
  </si>
  <si>
    <t xml:space="preserve">Лебяжинский </t>
  </si>
  <si>
    <t xml:space="preserve">Майский </t>
  </si>
  <si>
    <t xml:space="preserve">Павлодарский </t>
  </si>
  <si>
    <t xml:space="preserve">Успенский </t>
  </si>
  <si>
    <t xml:space="preserve">Щербактинский </t>
  </si>
  <si>
    <t>г.Арысь</t>
  </si>
  <si>
    <t>г.Туркестан</t>
  </si>
  <si>
    <t>район Байдибека</t>
  </si>
  <si>
    <t>Казыгуртский</t>
  </si>
  <si>
    <t>Мактааральский</t>
  </si>
  <si>
    <t>Ордабасынский</t>
  </si>
  <si>
    <t>Отрарский</t>
  </si>
  <si>
    <t>Сайрамский</t>
  </si>
  <si>
    <t>Сарыагашский</t>
  </si>
  <si>
    <t>Сузакский</t>
  </si>
  <si>
    <t>Толебийский</t>
  </si>
  <si>
    <t>Тюлькубасский</t>
  </si>
  <si>
    <t>Шардаринский</t>
  </si>
  <si>
    <t xml:space="preserve"> - плановый годовой платеж по лизингу</t>
  </si>
  <si>
    <t>Рефакция</t>
  </si>
  <si>
    <t>Норма высева, кг/га</t>
  </si>
  <si>
    <t>Запрашиваемые условия финансирования:</t>
  </si>
  <si>
    <t>Средняя урожайность:</t>
  </si>
  <si>
    <t xml:space="preserve">      Стоимость предмета лизинга</t>
  </si>
  <si>
    <t>Исполнитель (должность, ФИО):</t>
  </si>
  <si>
    <t>Дата________________________г.</t>
  </si>
  <si>
    <t xml:space="preserve">                Возможность финансирования проекта согласно запрашиваемым условиям</t>
  </si>
  <si>
    <t>MAX-ная сумма лизинга, 02% от СК Общества</t>
  </si>
  <si>
    <t>Затраты на 1 га, тыс.тг.</t>
  </si>
  <si>
    <t>подсолнечник</t>
  </si>
  <si>
    <t>рапс</t>
  </si>
  <si>
    <t>сафлор</t>
  </si>
  <si>
    <t>ВСЕГО ПО ВСЕМ КУЛЬТУРАМ</t>
  </si>
  <si>
    <t>Вид техники</t>
  </si>
  <si>
    <t>СХТ</t>
  </si>
  <si>
    <t>для навесной</t>
  </si>
  <si>
    <t>для СХТ</t>
  </si>
  <si>
    <t xml:space="preserve">Микс </t>
  </si>
  <si>
    <t>лен</t>
  </si>
  <si>
    <t>при нескольких ПЛ, используемых в комплексе (в том числе вместе с навесной/прицепной техникой)</t>
  </si>
  <si>
    <t>Навесная/Прицепная</t>
  </si>
  <si>
    <t>Понижаюший коэф-т на урожайность, если данных по Хозяйству нет</t>
  </si>
  <si>
    <t>1. Урожайность основных сельскохозяйственных культур за 10 лет (2007-2016гг)</t>
  </si>
  <si>
    <t>Акмолинская область</t>
  </si>
  <si>
    <t>зерновые</t>
  </si>
  <si>
    <t>пшеница</t>
  </si>
  <si>
    <t>просо</t>
  </si>
  <si>
    <t>гречиха</t>
  </si>
  <si>
    <t>рис</t>
  </si>
  <si>
    <t>Актюбинская область</t>
  </si>
  <si>
    <t>Алматинская область</t>
  </si>
  <si>
    <t>Атырауская область</t>
  </si>
  <si>
    <t>г. Атырау</t>
  </si>
  <si>
    <t>Жылыой</t>
  </si>
  <si>
    <t>Индер</t>
  </si>
  <si>
    <t>Исатай</t>
  </si>
  <si>
    <t>Курмангазы</t>
  </si>
  <si>
    <t>Кызылкога</t>
  </si>
  <si>
    <t>Макат</t>
  </si>
  <si>
    <t>Махамбет</t>
  </si>
  <si>
    <t>Восточно-Казахстанская
область</t>
  </si>
  <si>
    <t>Жамбылская область</t>
  </si>
  <si>
    <t>Западно-Казахстанская
область</t>
  </si>
  <si>
    <t>Карагандинская область</t>
  </si>
  <si>
    <t>Костанайская область</t>
  </si>
  <si>
    <t>Кызылординская область</t>
  </si>
  <si>
    <t>Мангистауская область</t>
  </si>
  <si>
    <t>г. Актау</t>
  </si>
  <si>
    <t>г.Жанаозен</t>
  </si>
  <si>
    <t>Бейнеуский район</t>
  </si>
  <si>
    <t>Каракиянский район</t>
  </si>
  <si>
    <t>Мангистауский район</t>
  </si>
  <si>
    <t>Мунайлинский район</t>
  </si>
  <si>
    <t>Тупкараганский район</t>
  </si>
  <si>
    <t>Павлодарская область</t>
  </si>
  <si>
    <t>Северо-Казахстанская
область</t>
  </si>
  <si>
    <t>Айыртауский</t>
  </si>
  <si>
    <t>Акжарский</t>
  </si>
  <si>
    <t>Аккайынский</t>
  </si>
  <si>
    <t>М.Жумабаева</t>
  </si>
  <si>
    <t>Кызылжарский</t>
  </si>
  <si>
    <t>Мамлютский</t>
  </si>
  <si>
    <t>Г.Мусрепова</t>
  </si>
  <si>
    <t>Тайыншинский</t>
  </si>
  <si>
    <t>Тимирязевский</t>
  </si>
  <si>
    <t>Уалихановский</t>
  </si>
  <si>
    <t>Шал акына</t>
  </si>
  <si>
    <t>Петропавловск</t>
  </si>
  <si>
    <t>Южно-Казахстанская
область</t>
  </si>
  <si>
    <t>кукуруза (на зерно)</t>
  </si>
  <si>
    <t>горчица</t>
  </si>
  <si>
    <t>масличные</t>
  </si>
  <si>
    <t>бобовые</t>
  </si>
  <si>
    <t>нут</t>
  </si>
  <si>
    <t>горох</t>
  </si>
  <si>
    <t>фасоль</t>
  </si>
  <si>
    <t>соя</t>
  </si>
  <si>
    <t>овощи</t>
  </si>
  <si>
    <t>картофель</t>
  </si>
  <si>
    <t>лук</t>
  </si>
  <si>
    <t>морковь</t>
  </si>
  <si>
    <t>капуста</t>
  </si>
  <si>
    <t>огурцы</t>
  </si>
  <si>
    <t>помидоры</t>
  </si>
  <si>
    <t>свекла</t>
  </si>
  <si>
    <t>бахчевые</t>
  </si>
  <si>
    <t>арбузы</t>
  </si>
  <si>
    <t>дыня</t>
  </si>
  <si>
    <t>-</t>
  </si>
  <si>
    <t>Мангистауская</t>
  </si>
  <si>
    <t>Атырауская</t>
  </si>
  <si>
    <t>Транспортные средства</t>
  </si>
  <si>
    <t>Специальная</t>
  </si>
  <si>
    <t xml:space="preserve">Наименование лизингополучателя </t>
  </si>
  <si>
    <t>Период деятельности (полных лет)</t>
  </si>
  <si>
    <t xml:space="preserve">Текущие обязательства </t>
  </si>
  <si>
    <t>наименование культуры</t>
  </si>
  <si>
    <t>по хозяйству</t>
  </si>
  <si>
    <t>для расчетов</t>
  </si>
  <si>
    <t xml:space="preserve"> - совокупный годовой платеж (с учетом текущих обязательств)</t>
  </si>
  <si>
    <t>(роспись)_______________</t>
  </si>
  <si>
    <t>по району  (области) за 5 лет:</t>
  </si>
  <si>
    <t>из файла</t>
  </si>
  <si>
    <t xml:space="preserve">из файла </t>
  </si>
  <si>
    <t>расчет</t>
  </si>
  <si>
    <t xml:space="preserve">расчет </t>
  </si>
  <si>
    <t xml:space="preserve">расчет по сбору в тоннах </t>
  </si>
  <si>
    <t xml:space="preserve">из руководства не изменяемый параметр  </t>
  </si>
  <si>
    <t xml:space="preserve">Утвержденные данные руководством к файлу шаблону (не меняются и используются для всех культур) </t>
  </si>
  <si>
    <t xml:space="preserve"> по данным кредитного менеджера/клиента/стат данные </t>
  </si>
  <si>
    <t xml:space="preserve">Расчет доходности </t>
  </si>
  <si>
    <t xml:space="preserve">Норма высева (кг на 1 га) </t>
  </si>
  <si>
    <t xml:space="preserve">откуда брать данные? Предлагаем убрать </t>
  </si>
  <si>
    <t>ВНИМАНИЕ: если хозяйство не высаживало культуру в определенный год, то графа за этот год не заполняется! Средняя урожайность высчитывается исходя из имеющихся данных! В случае отсутствия данных по посеву, средняя урожайность по расчету берется исходя из статданных по району (области).</t>
  </si>
  <si>
    <t xml:space="preserve">по данным кредитного менеджера/клиента/стат данные </t>
  </si>
  <si>
    <t>№</t>
  </si>
  <si>
    <t>Оплата труда с начислением</t>
  </si>
  <si>
    <t>Семена,посадочный мате-риал</t>
  </si>
  <si>
    <t>Горюче-смазочн. материа-лы</t>
  </si>
  <si>
    <t>Минеральные удобрения</t>
  </si>
  <si>
    <t>Гербициды, ядохимикаты</t>
  </si>
  <si>
    <t>Амортизация</t>
  </si>
  <si>
    <t>Текущий ремонт</t>
  </si>
  <si>
    <t>Оросительная вода</t>
  </si>
  <si>
    <t>Прочие затраты</t>
  </si>
  <si>
    <t>Нормы высева согласно приложения к письму МСХ от 05.04.17г. №4-5-6/8216</t>
  </si>
  <si>
    <t>Наименование культуры</t>
  </si>
  <si>
    <t xml:space="preserve">Затраты на 1 га посева сельскохозяйственных культур (заполняются в случае если не имеется данные) </t>
  </si>
  <si>
    <t>2017 г.</t>
  </si>
  <si>
    <t>2018 г.</t>
  </si>
  <si>
    <t xml:space="preserve">Всего прямых затрат на 1 га </t>
  </si>
  <si>
    <t>КРС</t>
  </si>
  <si>
    <t>МРС</t>
  </si>
  <si>
    <t>Лошади</t>
  </si>
  <si>
    <t>Туркестанская</t>
  </si>
  <si>
    <t>Половозрастные группы</t>
  </si>
  <si>
    <t>Наличие на начало года</t>
  </si>
  <si>
    <t>Приход</t>
  </si>
  <si>
    <t>Расход</t>
  </si>
  <si>
    <t>Приплод</t>
  </si>
  <si>
    <t>Закуп</t>
  </si>
  <si>
    <t>Перевод из младшей группы</t>
  </si>
  <si>
    <t>Перевод в старшую группу</t>
  </si>
  <si>
    <t>Падеж/
Непредвиденные расходы</t>
  </si>
  <si>
    <t>Коровы</t>
  </si>
  <si>
    <t>Быки-производители</t>
  </si>
  <si>
    <t>Телки старше 1 года</t>
  </si>
  <si>
    <t>Бычки старше 1 года</t>
  </si>
  <si>
    <t>Телки до 1 года</t>
  </si>
  <si>
    <t>Бычки до 1 года</t>
  </si>
  <si>
    <t>ИТОГО</t>
  </si>
  <si>
    <t>Наличие на конец года</t>
  </si>
  <si>
    <t>Нетели</t>
  </si>
  <si>
    <t>Бычки старше 2 лет</t>
  </si>
  <si>
    <t>Бараны-производители</t>
  </si>
  <si>
    <t>Овцематки</t>
  </si>
  <si>
    <t>Ярки</t>
  </si>
  <si>
    <t>Валухи</t>
  </si>
  <si>
    <t>Жеребцы-производ-ли</t>
  </si>
  <si>
    <t>Конематки</t>
  </si>
  <si>
    <t>Баранчики до 1 года</t>
  </si>
  <si>
    <t>Овечки до 1 года</t>
  </si>
  <si>
    <t>Итого выручка</t>
  </si>
  <si>
    <t>в том числе:</t>
  </si>
  <si>
    <t>пашни:</t>
  </si>
  <si>
    <t>пастбища:</t>
  </si>
  <si>
    <t>Общая площадь земельных угодий,</t>
  </si>
  <si>
    <t>Дата анализа:</t>
  </si>
  <si>
    <t>КХ "Первый"</t>
  </si>
  <si>
    <t>2019 г.</t>
  </si>
  <si>
    <t>Всего</t>
  </si>
  <si>
    <t>Кол-во</t>
  </si>
  <si>
    <t>из них на реализацию</t>
  </si>
  <si>
    <t>в живом весе</t>
  </si>
  <si>
    <t>в убойном весе</t>
  </si>
  <si>
    <t>170-180</t>
  </si>
  <si>
    <t>200-210</t>
  </si>
  <si>
    <t>140-160</t>
  </si>
  <si>
    <t>240-260</t>
  </si>
  <si>
    <t>180-200</t>
  </si>
  <si>
    <t>160-180</t>
  </si>
  <si>
    <t>Ячмень</t>
  </si>
  <si>
    <t>Горох</t>
  </si>
  <si>
    <t>прочие:</t>
  </si>
  <si>
    <t>Продажа в живом весе</t>
  </si>
  <si>
    <t>Продажа в убойном весе</t>
  </si>
  <si>
    <t>ИТОГО:</t>
  </si>
  <si>
    <t>Жеребцы-производели</t>
  </si>
  <si>
    <t xml:space="preserve">Размер ОД по текущим договорам перед Обществом, тенге: </t>
  </si>
  <si>
    <t>Предельная сумма заявки, тенге:</t>
  </si>
  <si>
    <t>Район, село</t>
  </si>
  <si>
    <r>
      <t xml:space="preserve">Производственно-финансовая деятельность по мясному животноводству </t>
    </r>
    <r>
      <rPr>
        <b/>
        <i/>
        <sz val="10"/>
        <rFont val="Arial"/>
        <family val="2"/>
        <charset val="204"/>
      </rPr>
      <t>(заполняется при наличии):</t>
    </r>
  </si>
  <si>
    <t>чечевица</t>
  </si>
  <si>
    <t>хлопчатник</t>
  </si>
  <si>
    <t>однолетние травы</t>
  </si>
  <si>
    <t>многолетние травы</t>
  </si>
  <si>
    <t xml:space="preserve">Наличие биологических активов по состоянию на </t>
  </si>
  <si>
    <t xml:space="preserve">% приплода  </t>
  </si>
  <si>
    <t xml:space="preserve">лошади </t>
  </si>
  <si>
    <t>падеж</t>
  </si>
  <si>
    <t>кредитор</t>
  </si>
  <si>
    <t>дата окончания договора</t>
  </si>
  <si>
    <t>АКК</t>
  </si>
  <si>
    <t>остаток ОД, тенге</t>
  </si>
  <si>
    <t xml:space="preserve">максимальный годовой платеж по договору, за весь период, тенге </t>
  </si>
  <si>
    <t>КАФ</t>
  </si>
  <si>
    <t>Овес</t>
  </si>
  <si>
    <t>Просо</t>
  </si>
  <si>
    <t>Озимая рожь</t>
  </si>
  <si>
    <t>Гречиха</t>
  </si>
  <si>
    <t>Кукуруза на зерно</t>
  </si>
  <si>
    <t>Чечевица</t>
  </si>
  <si>
    <t>Сахарная свекла</t>
  </si>
  <si>
    <t>Хлопчатник</t>
  </si>
  <si>
    <t>Подсолнечник</t>
  </si>
  <si>
    <t>Сафлор</t>
  </si>
  <si>
    <t>Соя</t>
  </si>
  <si>
    <t>Рапс</t>
  </si>
  <si>
    <t>Лен</t>
  </si>
  <si>
    <t>Горчица</t>
  </si>
  <si>
    <t>Нут</t>
  </si>
  <si>
    <t>Картофель</t>
  </si>
  <si>
    <t>Овощи</t>
  </si>
  <si>
    <t>Бахчи</t>
  </si>
  <si>
    <t>Кукуруза на силос</t>
  </si>
  <si>
    <t>Многолетние травы</t>
  </si>
  <si>
    <t>Однолетние травы</t>
  </si>
  <si>
    <t xml:space="preserve"> </t>
  </si>
  <si>
    <t>Нормы прямых затрат согласно приложения к письму МСХ  № 3-1-5/15899 от 13.08.2020</t>
  </si>
  <si>
    <t>Норма потребности в кормах (рацион) на 1 голову скота при пастбищном и стойловом содержании, тенге</t>
  </si>
  <si>
    <t>пастбище</t>
  </si>
  <si>
    <t>стойло</t>
  </si>
  <si>
    <r>
      <t xml:space="preserve">продолжительность </t>
    </r>
    <r>
      <rPr>
        <b/>
        <i/>
        <u/>
        <sz val="12"/>
        <rFont val="Times New Roman"/>
        <family val="1"/>
        <charset val="204"/>
      </rPr>
      <t>пастбищного</t>
    </r>
    <r>
      <rPr>
        <sz val="12"/>
        <rFont val="Times New Roman"/>
        <family val="1"/>
        <charset val="204"/>
      </rPr>
      <t xml:space="preserve"> периода, дней</t>
    </r>
  </si>
  <si>
    <t>210-230 (горная местность 140-210)</t>
  </si>
  <si>
    <t>210-240 (горная местность 150-210)</t>
  </si>
  <si>
    <t>250-270 (горная местность 150-240)</t>
  </si>
  <si>
    <t>180-240</t>
  </si>
  <si>
    <t>170-200</t>
  </si>
  <si>
    <t>230-270</t>
  </si>
  <si>
    <t>270-310</t>
  </si>
  <si>
    <t>250-290 (горная местность 150-210)</t>
  </si>
  <si>
    <t>Цена реализации (тенге за 1 тн.)</t>
  </si>
  <si>
    <t>Затраты (тенге на 1 га)</t>
  </si>
  <si>
    <t>Нормы высева согласно решения Секции по растениеводству, земледелию и переработке растениеводческой продукции Научно-технического совета Минестерства сельского хозяйства РК № 6 от 28.05.2020 года "О рекомендуемых нормах высева семян сельскохозяйственных культур, гибридов первого поколения и норм посадки элитных саженцев плодово-ягодных культур и винограда для расчета субсидий"</t>
  </si>
  <si>
    <t xml:space="preserve">Рекомендуемые нормы высева семян сельскохозяйственных культур - килограмм/гектар, посевная единица/гектар по Акмолинской области                                                                                                </t>
  </si>
  <si>
    <t xml:space="preserve">№ </t>
  </si>
  <si>
    <t>Наименование районов</t>
  </si>
  <si>
    <t>культуры</t>
  </si>
  <si>
    <t>кукуруза гибрид</t>
  </si>
  <si>
    <t>подсолнечник  гибрид</t>
  </si>
  <si>
    <t>рапс гибрид</t>
  </si>
  <si>
    <t>кг/га</t>
  </si>
  <si>
    <t>п.е</t>
  </si>
  <si>
    <t>пшеница яровая</t>
  </si>
  <si>
    <t>озимая пшеница</t>
  </si>
  <si>
    <t>озимая рожь</t>
  </si>
  <si>
    <t>суданка</t>
  </si>
  <si>
    <t>житняк</t>
  </si>
  <si>
    <t>эспарцет</t>
  </si>
  <si>
    <t>кострец</t>
  </si>
  <si>
    <t>донник</t>
  </si>
  <si>
    <t>пырей</t>
  </si>
  <si>
    <t>кукуруза</t>
  </si>
  <si>
    <t>120</t>
  </si>
  <si>
    <t>140</t>
  </si>
  <si>
    <t>117</t>
  </si>
  <si>
    <t>112</t>
  </si>
  <si>
    <t>110</t>
  </si>
  <si>
    <t>104</t>
  </si>
  <si>
    <t>Примечание: при определении рекомендуемых норм высева руководствовались рекомендациями ТОО «НПЦ ЗХ им.А.И.Бараева»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</si>
  <si>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Актюбинской области     </t>
  </si>
  <si>
    <t xml:space="preserve">плодовые </t>
  </si>
  <si>
    <t xml:space="preserve">ягодные открытый грунт  </t>
  </si>
  <si>
    <t xml:space="preserve">ягодные закрытый грунт  </t>
  </si>
  <si>
    <t xml:space="preserve">виноград </t>
  </si>
  <si>
    <t>шт/га</t>
  </si>
  <si>
    <t xml:space="preserve">пшеница </t>
  </si>
  <si>
    <t>суданская трава</t>
  </si>
  <si>
    <t>вика</t>
  </si>
  <si>
    <t>люцерна</t>
  </si>
  <si>
    <t>сорго</t>
  </si>
  <si>
    <t>105</t>
  </si>
  <si>
    <t>115</t>
  </si>
  <si>
    <t>75</t>
  </si>
  <si>
    <t>20</t>
  </si>
  <si>
    <t>5</t>
  </si>
  <si>
    <t>180</t>
  </si>
  <si>
    <t>Примечание: при определении рекомендуемых норм высева (количества) за основу брали рекомендации ТОО «Актюбинская сельскохозяйственная опытная станция», где предложены средние нормы высева.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</si>
  <si>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Алматинской области                                                                                                   </t>
  </si>
  <si>
    <t xml:space="preserve">кукуруза </t>
  </si>
  <si>
    <t xml:space="preserve">подсолнечник  </t>
  </si>
  <si>
    <t>сахарная свекла п.е</t>
  </si>
  <si>
    <t>плодовые шт/га</t>
  </si>
  <si>
    <t>ягодные шт/га</t>
  </si>
  <si>
    <t>виноград шт/га</t>
  </si>
  <si>
    <t>инкрусти-рованные</t>
  </si>
  <si>
    <t>дражиро-ванные</t>
  </si>
  <si>
    <t>полудра-жированные</t>
  </si>
  <si>
    <t>20-25</t>
  </si>
  <si>
    <t>1,1-1,2</t>
  </si>
  <si>
    <t>4-25</t>
  </si>
  <si>
    <t>3 - 5</t>
  </si>
  <si>
    <t>0,3 - 0,5</t>
  </si>
  <si>
    <t>18-80</t>
  </si>
  <si>
    <t>1,1 - 1,7</t>
  </si>
  <si>
    <t>208 - 5714</t>
  </si>
  <si>
    <t>4000 - 37037</t>
  </si>
  <si>
    <t>1666 - 2666</t>
  </si>
  <si>
    <t>Енбекшиказахский</t>
  </si>
  <si>
    <t>Кегенский</t>
  </si>
  <si>
    <t>Сарканский</t>
  </si>
  <si>
    <t>Капчагай</t>
  </si>
  <si>
    <t>Талдыкорган</t>
  </si>
  <si>
    <t>Текели</t>
  </si>
  <si>
    <t>пшеница озимая</t>
  </si>
  <si>
    <t>ячмень озимый</t>
  </si>
  <si>
    <t>ячмень яровой</t>
  </si>
  <si>
    <t>тритикале</t>
  </si>
  <si>
    <t>180-220</t>
  </si>
  <si>
    <t>150-180</t>
  </si>
  <si>
    <t>18-22</t>
  </si>
  <si>
    <t>40-50</t>
  </si>
  <si>
    <t>200-250</t>
  </si>
  <si>
    <t>180-280</t>
  </si>
  <si>
    <t>2500-3500</t>
  </si>
  <si>
    <t>80-135</t>
  </si>
  <si>
    <t>20-22</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</si>
  <si>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r>
  </si>
  <si>
    <t>Махамбетский</t>
  </si>
  <si>
    <t>5-25</t>
  </si>
  <si>
    <t>18-30</t>
  </si>
  <si>
    <t>Индерский</t>
  </si>
  <si>
    <t>450-2500</t>
  </si>
  <si>
    <t>Примечание: при определении рекомендуемых норм высева руководствовались рекомендациями Отдела селекции и первичного семеноводства Уральской сельхозопытной станции и кафедры растениеводства Западно-Казахстанского аграрно-технического университета.</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</si>
  <si>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Атырауской области                                                                                                   </t>
  </si>
  <si>
    <t>яровая пшеница</t>
  </si>
  <si>
    <t>эсперцет</t>
  </si>
  <si>
    <t>суд.трава</t>
  </si>
  <si>
    <t>тимофеевка луговая</t>
  </si>
  <si>
    <t xml:space="preserve">рапс </t>
  </si>
  <si>
    <t>кг</t>
  </si>
  <si>
    <t>п.е.</t>
  </si>
  <si>
    <t xml:space="preserve">Восточно-Казахстанская </t>
  </si>
  <si>
    <t>250-260</t>
  </si>
  <si>
    <t>280-290</t>
  </si>
  <si>
    <t>18-20</t>
  </si>
  <si>
    <t>20-30</t>
  </si>
  <si>
    <t>30-40</t>
  </si>
  <si>
    <t>4 - 8</t>
  </si>
  <si>
    <t>0,4</t>
  </si>
  <si>
    <t>0,33-0,37</t>
  </si>
  <si>
    <t>8 - 25</t>
  </si>
  <si>
    <t>0,75-0,83</t>
  </si>
  <si>
    <t>Примечание: при определении рекомендуемых норм высева руководствовались рекомендациями ТОО «Восточно-Казахстанской сельскохозяйственной опытной станции».</t>
  </si>
  <si>
    <t>Рекомендуемые нормы высева семян гибридов первого поколения (подсолнечник, рапс, кукуруза), килограмм/гектар, посевная единица/гектар по Восточно-Казахстанской области</t>
  </si>
  <si>
    <t xml:space="preserve">Рекомендуемые нормы высева семян сельскохозяйственных культур - килограмм/гектар и нормы посадки элитных саженцев плодово-ягодных культур и винограда, штук/ гектар по Западно-Казахстанской области                                                                                              </t>
  </si>
  <si>
    <t xml:space="preserve">ягодные </t>
  </si>
  <si>
    <t>Бәйтерек</t>
  </si>
  <si>
    <t>120-150</t>
  </si>
  <si>
    <t>110-130</t>
  </si>
  <si>
    <t>110-135</t>
  </si>
  <si>
    <t>120-130</t>
  </si>
  <si>
    <t>22-35</t>
  </si>
  <si>
    <t>95-100</t>
  </si>
  <si>
    <t>50-55</t>
  </si>
  <si>
    <t>30-36</t>
  </si>
  <si>
    <t>22-60</t>
  </si>
  <si>
    <t>8-60</t>
  </si>
  <si>
    <t>3000-3500</t>
  </si>
  <si>
    <t>3,5-11</t>
  </si>
  <si>
    <t>25-40</t>
  </si>
  <si>
    <t>208 - 2500</t>
  </si>
  <si>
    <t>4000-33333</t>
  </si>
  <si>
    <t>1333-1666</t>
  </si>
  <si>
    <t>Бурлинский</t>
  </si>
  <si>
    <t>Жанибекский</t>
  </si>
  <si>
    <t>Сырымский</t>
  </si>
  <si>
    <t>Таскалинский</t>
  </si>
  <si>
    <t>Теректинский</t>
  </si>
  <si>
    <t>Чингирлауский</t>
  </si>
  <si>
    <t>г. Уральск</t>
  </si>
  <si>
    <t xml:space="preserve">                                       Рекомендуемые нормы высева семян сельскохозяйственных культур по Жамбылской области                                                                                                   </t>
  </si>
  <si>
    <t>18-25</t>
  </si>
  <si>
    <t>208 - 3571</t>
  </si>
  <si>
    <t>Жуалинский</t>
  </si>
  <si>
    <t>Т. Рыскуловский</t>
  </si>
  <si>
    <t>Талаский</t>
  </si>
  <si>
    <t>г. Тараз</t>
  </si>
  <si>
    <t xml:space="preserve">Примечание: при определении рекомендуемых норм высева (количества)  на 1 гектар, за основу брали рекомендации ТОО «Казахского научно-исследовательского института земледелия и растениеводства», ТОО «Казахского научно-исследовательского института плодоовощеводства», где предложены нормы высева (количества) от минимальной до максимальной. </t>
  </si>
  <si>
    <t>Рекомендуемые нормы высева семян  сельскохозяйственных культур (килограмм/гектар) по Карагандинской области</t>
  </si>
  <si>
    <t xml:space="preserve">овес </t>
  </si>
  <si>
    <t>103-118</t>
  </si>
  <si>
    <t>133-147</t>
  </si>
  <si>
    <t>91-93</t>
  </si>
  <si>
    <t>15-19</t>
  </si>
  <si>
    <t>47-53</t>
  </si>
  <si>
    <t>26-35</t>
  </si>
  <si>
    <t>31-63</t>
  </si>
  <si>
    <t>6-12</t>
  </si>
  <si>
    <t>15-20</t>
  </si>
  <si>
    <t>6-8</t>
  </si>
  <si>
    <t>4 - 6</t>
  </si>
  <si>
    <t>35-40</t>
  </si>
  <si>
    <t>Бухар-жырауский</t>
  </si>
  <si>
    <t>8-10</t>
  </si>
  <si>
    <t>1-12</t>
  </si>
  <si>
    <t>2900-3000</t>
  </si>
  <si>
    <t>175-200</t>
  </si>
  <si>
    <t>60-65</t>
  </si>
  <si>
    <t>Примечание:   при определении рекомендуемых норм высева руководствовались рекомендациями ТОО «Карагандинская сельскохозяйственная опытная станция им.А.Ф.Христиенко»</t>
  </si>
  <si>
    <t>Рекомендуемые нормы высева семян сельскохозяйственных культур - килограмм/гектар, посевная единица/гектар по Костанайской области</t>
  </si>
  <si>
    <t>пшеница мягкая</t>
  </si>
  <si>
    <t>пшеница твердая</t>
  </si>
  <si>
    <t>люпин</t>
  </si>
  <si>
    <t>кострец безостый</t>
  </si>
  <si>
    <t>184</t>
  </si>
  <si>
    <t>155</t>
  </si>
  <si>
    <t>190</t>
  </si>
  <si>
    <t>129</t>
  </si>
  <si>
    <t>25</t>
  </si>
  <si>
    <t>92</t>
  </si>
  <si>
    <t>148</t>
  </si>
  <si>
    <t>240</t>
  </si>
  <si>
    <t>Примечание:  при определении рекомендуемых норм высева руководствовались рекомендациями ТОО «Костанайской научно-исследовательский институт сельского хозяйства».</t>
  </si>
  <si>
    <t>Рекомендуемые нормы высева семян по Кызылординской области</t>
  </si>
  <si>
    <t>кг/га, штук</t>
  </si>
  <si>
    <t>плодовые, шт</t>
  </si>
  <si>
    <t>ягодные, шт</t>
  </si>
  <si>
    <t>виноград, шт</t>
  </si>
  <si>
    <t>оригин.</t>
  </si>
  <si>
    <t>элитн.</t>
  </si>
  <si>
    <t>1-репрод.</t>
  </si>
  <si>
    <t>Жанакорганский</t>
  </si>
  <si>
    <t>Шиелииский</t>
  </si>
  <si>
    <t>Сырдаринский</t>
  </si>
  <si>
    <t>Жалагашский</t>
  </si>
  <si>
    <t>Кармакчинский</t>
  </si>
  <si>
    <t>Казалинский</t>
  </si>
  <si>
    <t>г. Кызылорда</t>
  </si>
  <si>
    <t xml:space="preserve">Примечание: при определении рекомендуемых норм высева (количества) за основу брали рекомендации ТОО «Казахскогоисследовательского института земледелия и растениеводства», ТОО «Казахского научно-исследовательского института плодоовощеводства», где предложена предельная норма высева. </t>
  </si>
  <si>
    <t xml:space="preserve">Рекомендуемые нормы высева семян сельскохозяйственных культур - килограмм/гектар, посевная единица/гектар по Павлодарской области                                                                                                </t>
  </si>
  <si>
    <t>сахарная свекла, кг/га</t>
  </si>
  <si>
    <t xml:space="preserve">подсолнечник </t>
  </si>
  <si>
    <t>10-25</t>
  </si>
  <si>
    <t>0,5-0,6</t>
  </si>
  <si>
    <t>3-3,5</t>
  </si>
  <si>
    <t>2,9-3,2</t>
  </si>
  <si>
    <t>5-8</t>
  </si>
  <si>
    <t>110-120</t>
  </si>
  <si>
    <t>130</t>
  </si>
  <si>
    <t>100</t>
  </si>
  <si>
    <t>15</t>
  </si>
  <si>
    <t>40-45</t>
  </si>
  <si>
    <t>90-110</t>
  </si>
  <si>
    <t>150-200</t>
  </si>
  <si>
    <t>80-120</t>
  </si>
  <si>
    <t>80-100</t>
  </si>
  <si>
    <t>100-110</t>
  </si>
  <si>
    <t>10-12</t>
  </si>
  <si>
    <t>60-70</t>
  </si>
  <si>
    <t>25-30</t>
  </si>
  <si>
    <t>8-15</t>
  </si>
  <si>
    <t>25-70</t>
  </si>
  <si>
    <t>10-18</t>
  </si>
  <si>
    <t>8-16</t>
  </si>
  <si>
    <t>6-25</t>
  </si>
  <si>
    <t>Примечание: при определении рекомендуемых норм высева руководствовались рекомендациями ТОО «Павлодарская сельскохозяйственной опытная станция».</t>
  </si>
  <si>
    <t>20 - 35</t>
  </si>
  <si>
    <t>1,0 - 1,5</t>
  </si>
  <si>
    <t>20 - 39</t>
  </si>
  <si>
    <t>3 - 6</t>
  </si>
  <si>
    <t>0,3 - 0,6</t>
  </si>
  <si>
    <t>7 - 52</t>
  </si>
  <si>
    <t>2 - 6</t>
  </si>
  <si>
    <t>0,2 - 0,6</t>
  </si>
  <si>
    <t xml:space="preserve">ячмень яровой </t>
  </si>
  <si>
    <t>рожь озимая</t>
  </si>
  <si>
    <t>166-184</t>
  </si>
  <si>
    <t>129-199</t>
  </si>
  <si>
    <t>142-189</t>
  </si>
  <si>
    <t>118-132</t>
  </si>
  <si>
    <t>92-129</t>
  </si>
  <si>
    <t>17-25</t>
  </si>
  <si>
    <t>52-79</t>
  </si>
  <si>
    <t>189-237</t>
  </si>
  <si>
    <t>110-147</t>
  </si>
  <si>
    <t>126-170</t>
  </si>
  <si>
    <t>10-16</t>
  </si>
  <si>
    <t>6-7</t>
  </si>
  <si>
    <t>40-58</t>
  </si>
  <si>
    <t>6-13</t>
  </si>
  <si>
    <t>76-126</t>
  </si>
  <si>
    <t>2000-4000</t>
  </si>
  <si>
    <r>
      <rPr>
        <i/>
        <u/>
        <sz val="10"/>
        <color theme="1"/>
        <rFont val="Times New Roman"/>
        <family val="1"/>
        <charset val="204"/>
      </rPr>
      <t>Примечание:</t>
    </r>
    <r>
      <rPr>
        <sz val="10"/>
        <color theme="1"/>
        <rFont val="Times New Roman"/>
        <family val="1"/>
        <charset val="204"/>
      </rPr>
      <t xml:space="preserve"> при определении рекомендуемых норм высева (количества)  на 1 гектар, за основу брали рекомендации по информации ТОО «Северо-Казахстанская сельскохозяйственная опытная станция», где предложены нормы высева (количества) от минимальной до максимальной. </t>
    </r>
  </si>
  <si>
    <t xml:space="preserve">Рекомендуемые нормы высева семян сельскохозяйственных культур - килограмм/гектар, посевная единица/гектар по Северо-Казахстанской области                                                                                                   </t>
  </si>
  <si>
    <t xml:space="preserve">Рекомендуемые нормы высева семян сельскохозяйственных культур - килограмм/гектар, посевная единица/гектар и нормы посадки элитных саженцев плодово-ягодных культур и винограда, штук/ гектар по Туркестанской области    </t>
  </si>
  <si>
    <t>виноград</t>
  </si>
  <si>
    <t>Туркестанская область</t>
  </si>
  <si>
    <t>штук/га</t>
  </si>
  <si>
    <t>150</t>
  </si>
  <si>
    <t>160</t>
  </si>
  <si>
    <t>17-50</t>
  </si>
  <si>
    <t>1,1-1,5</t>
  </si>
  <si>
    <t>1667 - 2666</t>
  </si>
  <si>
    <t>4001 - 37037</t>
  </si>
  <si>
    <t xml:space="preserve">Примечание: при определении рекомендуемых норм высева (количества) за основу брали рекомендации ТОО «Красновождопад», ТОО «Казахского научно-исследовательского института хлопководства», где предложены нормы высева (количества) от минимальной до максимальной.                                                                                                                                                                                                                                                                                                                                                                                                                                                                                                     </t>
  </si>
  <si>
    <t>Рекомендуемые нормы высева семян сельскохозяйственных культур - килограмм/гектар и нормы посадки винограда, штук/ гектар по городу Шымкент</t>
  </si>
  <si>
    <t xml:space="preserve">Наименование </t>
  </si>
  <si>
    <t>город Шымкент</t>
  </si>
  <si>
    <t>30-45</t>
  </si>
  <si>
    <t>100-120</t>
  </si>
  <si>
    <t>3000-3200</t>
  </si>
  <si>
    <t>15-25</t>
  </si>
  <si>
    <t>1250-2424</t>
  </si>
  <si>
    <t>Примечание: при определении рекомендуемых норм высева (количества) за основу брали рекомендации ТОО «Юго-Западного научно-исследовательского института животноводства и растениеводства».</t>
  </si>
  <si>
    <t>№ п/п</t>
  </si>
  <si>
    <t>продолжительность стойлового периода, дней</t>
  </si>
  <si>
    <t>Кол-во голов КРС</t>
  </si>
  <si>
    <t>Кол-во голов лошади</t>
  </si>
  <si>
    <t>Кол-во голов МРС</t>
  </si>
  <si>
    <t>продолжительность пастбищного периода, дней</t>
  </si>
  <si>
    <t>Затраты на корма, КРС*</t>
  </si>
  <si>
    <t>Затраты на корма, лошади*</t>
  </si>
  <si>
    <t>Затраты на корма, МРС*</t>
  </si>
  <si>
    <t>*Затраты на корма расчитываются как (продолжительность пастбищного периода * норму потребности в кормах на 1 голову скота при пастбищном содержании * количество голов) + (продолжительность стойлового периода * норму потребности в кормах на 1 голову скота при стойловом содержании * количество голов)</t>
  </si>
  <si>
    <t>Стадия обесценения</t>
  </si>
  <si>
    <t>Ver. 15/09/20</t>
  </si>
  <si>
    <t>Данные отражены на основании СЗ ДЗО № 15/11/31 364 от 27.07.2020г.</t>
  </si>
  <si>
    <t>Цена реализации за 1 голову, тг</t>
  </si>
  <si>
    <t xml:space="preserve">Итого затраты </t>
  </si>
  <si>
    <t>фонд оплаты труда, по КРС</t>
  </si>
  <si>
    <t>фонд оплаты труда, по лошадям</t>
  </si>
  <si>
    <t>фонд оплаты труда, по МРС</t>
  </si>
  <si>
    <t>Объем реализации в убойном весе, кг</t>
  </si>
  <si>
    <t>Цена реализации в убойном весе за 1 кг, тг</t>
  </si>
  <si>
    <t xml:space="preserve">max % продажи скота </t>
  </si>
  <si>
    <t>затраты на КРС</t>
  </si>
  <si>
    <t>затраты на лошадей</t>
  </si>
  <si>
    <t>затраты на МРС</t>
  </si>
  <si>
    <t>Доход от реализации (тенге)</t>
  </si>
  <si>
    <t>Общие затраты (тенге)</t>
  </si>
  <si>
    <t>до 75% от приплода и 20% от маточного поголовья стада.</t>
  </si>
  <si>
    <t>да</t>
  </si>
  <si>
    <t>нет</t>
  </si>
  <si>
    <r>
      <t xml:space="preserve">Производственно-финансовая деятельность по растениеводству </t>
    </r>
    <r>
      <rPr>
        <b/>
        <i/>
        <sz val="10"/>
        <rFont val="Arial Cyr"/>
        <charset val="204"/>
      </rPr>
      <t>(заполняется при наличии):</t>
    </r>
  </si>
  <si>
    <t>ПЛ 3</t>
  </si>
  <si>
    <t>ПЛ 1</t>
  </si>
  <si>
    <t>ПЛ 2</t>
  </si>
  <si>
    <t>Итого</t>
  </si>
  <si>
    <t>бренд и произв-во КНР</t>
  </si>
  <si>
    <t>Размер годового платежа (ОД+%) по текущим обязательствам, тенге.
Источник информации :
 - отчет ПКБ, при наличии обязательств действующие графики погашения с БВУ, КТ, МФО;
 - АИС Общества по обязательствам перед Обществом.</t>
  </si>
  <si>
    <t>ПЛ 4</t>
  </si>
  <si>
    <t>ПЛ 5</t>
  </si>
  <si>
    <t>ПЛ 6</t>
  </si>
  <si>
    <t>ПЛ 7</t>
  </si>
  <si>
    <t>ПЛ 8</t>
  </si>
  <si>
    <t>ПЛ 9</t>
  </si>
  <si>
    <t>ПЛ 10</t>
  </si>
  <si>
    <t>Наименование ПЛ</t>
  </si>
  <si>
    <t>стоимость, тг</t>
  </si>
  <si>
    <t>срок, лет</t>
  </si>
  <si>
    <t>аванс, %</t>
  </si>
  <si>
    <t>аванс сумма, тг</t>
  </si>
  <si>
    <t>сумма фин-ия, тг</t>
  </si>
  <si>
    <t>ставка вознаграждения,%</t>
  </si>
  <si>
    <t>субсидии,%</t>
  </si>
  <si>
    <t>годовой платеж, тг</t>
  </si>
  <si>
    <t>Превышен лимит финансирования</t>
  </si>
  <si>
    <t>Кобылки до года</t>
  </si>
  <si>
    <t>Жеребчики до года</t>
  </si>
  <si>
    <t>Кобылки старше 1 года</t>
  </si>
  <si>
    <t>Жеребчики старше 1года</t>
  </si>
  <si>
    <t>Кобылки старше 2-х лет</t>
  </si>
  <si>
    <t>Жеребчики старше 2-х лет</t>
  </si>
  <si>
    <t>Направление деятельности</t>
  </si>
  <si>
    <t>Смешанное</t>
  </si>
  <si>
    <t>Животноводство</t>
  </si>
  <si>
    <t>Растениеводство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</si>
</sst>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5">
    <numFmt numFmtId="43" formatCode="_-* #,##0.00\ _₽_-;\-* #,##0.00\ _₽_-;_-* &quot;-&quot;??\ _₽_-;_-@_-"/>
    <numFmt numFmtId="164" formatCode="_-* #,##0_р_._-;\-* #,##0_р_._-;_-* &quot;-&quot;_р_._-;_-@_-"/>
    <numFmt numFmtId="165" formatCode="_-* #,##0.00_р_._-;\-* #,##0.00_р_._-;_-* &quot;-&quot;??_р_._-;_-@_-"/>
    <numFmt numFmtId="166" formatCode="_-* #,##0.00&quot;р.&quot;_-;\-* #,##0.00&quot;р.&quot;_-;_-* &quot;-&quot;??&quot;р.&quot;_-;_-@_-"/>
    <numFmt numFmtId="167" formatCode="_-* #,##0.0_р_._-;\-* #,##0.0_р_._-;_-* &quot;-&quot;??_р_._-;_-@_-"/>
    <numFmt numFmtId="168" formatCode="_-* #,##0_р_._-;\-* #,##0_р_._-;_-* &quot;-&quot;??_р_._-;_-@_-"/>
    <numFmt numFmtId="169" formatCode="0.0"/>
    <numFmt numFmtId="170" formatCode="[$-F800]dddd\,\ mmmm\ dd\,\ yyyy"/>
    <numFmt numFmtId="171" formatCode="0.0%"/>
    <numFmt numFmtId="172" formatCode="#,##0.0"/>
    <numFmt numFmtId="173" formatCode="#,##0.0_ ;\-#,##0.0\ "/>
    <numFmt numFmtId="174" formatCode="&quot;$&quot;#,##0;[Red]\-&quot;$&quot;#,##0"/>
    <numFmt numFmtId="175" formatCode="0.000"/>
    <numFmt numFmtId="176" formatCode="&quot;$&quot;#,##0;\-&quot;$&quot;#,##0"/>
    <numFmt numFmtId="177" formatCode="_-* #,##0.00&quot;$&quot;_-;\-* #,##0.00&quot;$&quot;_-;_-* &quot;-&quot;??&quot;$&quot;_-;_-@_-"/>
    <numFmt numFmtId="178" formatCode="0.0_)"/>
    <numFmt numFmtId="179" formatCode="_(* #,##0.0_);_(* \(#,##0.00\);_(* &quot;-&quot;??_);_(@_)"/>
    <numFmt numFmtId="180" formatCode="General_)"/>
    <numFmt numFmtId="181" formatCode="&quot;fl&quot;#,##0_);\(&quot;fl&quot;#,##0\)"/>
    <numFmt numFmtId="182" formatCode="&quot;fl&quot;#,##0_);[Red]\(&quot;fl&quot;#,##0\)"/>
    <numFmt numFmtId="183" formatCode="&quot;fl&quot;#,##0.00_);\(&quot;fl&quot;#,##0.00\)"/>
    <numFmt numFmtId="184" formatCode="&quot;error&quot;;&quot;error&quot;;&quot;OK&quot;;&quot;  &quot;@"/>
    <numFmt numFmtId="185" formatCode="_(* #,##0.00_);_(* \(#,##0.00\);_(* &quot;-&quot;??_);_(@_)"/>
    <numFmt numFmtId="186" formatCode="#,##0.00;[Red]\(#,##0.00\)"/>
    <numFmt numFmtId="187" formatCode="_-* #,##0&quot;руб.&quot;_-;\-* #,##0&quot;руб.&quot;_-;_-* &quot;-&quot;&quot;руб.&quot;_-;_-@_-"/>
    <numFmt numFmtId="188" formatCode="_-* #,##0.00&quot;руб.&quot;_-;\-* #,##0.00&quot;руб.&quot;_-;_-* &quot;-&quot;??&quot;руб.&quot;_-;_-@_-"/>
    <numFmt numFmtId="189" formatCode="dd\ mmm\ yyyy_);;;&quot;  &quot;@"/>
    <numFmt numFmtId="190" formatCode="m/d/yy\ h:mm"/>
    <numFmt numFmtId="191" formatCode="#,##0_);\(#,##0\);&quot;- &quot;;&quot;  &quot;@"/>
    <numFmt numFmtId="192" formatCode="#,##0.0000_);\(#,##0.0000\);&quot;- &quot;;&quot;  &quot;@"/>
    <numFmt numFmtId="193" formatCode="#,##0\ \ ;\(#,##0\)\ ;\—\ \ \ \ "/>
    <numFmt numFmtId="194" formatCode="_(&quot;$&quot;* #,##0_);_(&quot;$&quot;* \(#,##0\);_(&quot;$&quot;* &quot;-&quot;_);_(@_)"/>
    <numFmt numFmtId="195" formatCode="_(&quot;$&quot;* #,##0.00_);_(&quot;$&quot;* \(#,##0.00\);_(&quot;$&quot;* &quot;-&quot;??_);_(@_)"/>
    <numFmt numFmtId="196" formatCode="&quot;See Note &quot;\ #"/>
    <numFmt numFmtId="197" formatCode="\$\ #,##0"/>
    <numFmt numFmtId="198" formatCode="mmm\ dd\,\ yyyy"/>
    <numFmt numFmtId="199" formatCode="mmm\-yyyy"/>
    <numFmt numFmtId="200" formatCode="yyyy"/>
    <numFmt numFmtId="201" formatCode="&quot;$&quot;#,##0.00_);[Red]\(&quot;$&quot;#,##0.00\)"/>
    <numFmt numFmtId="202" formatCode="0.0000"/>
    <numFmt numFmtId="203" formatCode="&quot;$&quot;#,##0_);[Red]\(&quot;$&quot;#,##0\)"/>
    <numFmt numFmtId="204" formatCode=";;&quot;zero&quot;;&quot;  &quot;@"/>
    <numFmt numFmtId="205" formatCode="_-* #,##0.00\ _р_._-;\-* #,##0.00\ _р_._-;_-* &quot;-&quot;??\ _р_._-;_-@_-"/>
    <numFmt numFmtId="206" formatCode="_(* #,##0_);_(* \(#,##0\);_(* &quot;-&quot;_);_(@_)"/>
    <numFmt numFmtId="207" formatCode="_-[$$-C09]* #,##0_-;\-[$$-C09]* #,##0_-;_-[$$-C09]* &quot;-&quot;??_-;_-@_-"/>
    <numFmt numFmtId="208" formatCode="_-* #,##0.00_ _т_г_._-;\-* #,##0.00_ _т_г_._-;_-* &quot;-&quot;??_ _т_г_._-;_-@_-"/>
    <numFmt numFmtId="209" formatCode="_(* #,##0_);_(* \(#,##0\);_(* &quot;-&quot;??_);_(@_)"/>
    <numFmt numFmtId="210" formatCode="_-[$€-2]\ * #,##0.00_-;\-[$€-2]\ * #,##0.00_-;_-[$€-2]\ * &quot;-&quot;??_-;_-@_-"/>
    <numFmt numFmtId="211" formatCode="&quot;\&quot;#,##0.00;[Red]&quot;\&quot;\-#,##0.00"/>
    <numFmt numFmtId="212" formatCode="&quot;\&quot;#,##0;[Red]&quot;\&quot;\-#,##0"/>
    <numFmt numFmtId="213" formatCode="0.000%"/>
    <numFmt numFmtId="214" formatCode="_-* #,##0.00_р_._-;\-* #,##0.00_р_._-;_-* \-??_р_._-;_-@_-"/>
    <numFmt numFmtId="215" formatCode="_-* #,##0_d_._-;\-* #,##0_d_._-;_-* &quot;-&quot;_d_._-;_-@_-"/>
    <numFmt numFmtId="216" formatCode="_-* #,##0.00_d_._-;\-* #,##0.00_d_._-;_-* &quot;-&quot;??_d_._-;_-@_-"/>
    <numFmt numFmtId="217" formatCode="dd/mm/yy;@"/>
  </numFmts>
  <fonts count="137">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0"/>
      <name val="Arial Cyr"/>
      <family val="2"/>
      <charset val="204"/>
    </font>
    <font>
      <b/>
      <sz val="13"/>
      <name val="Arial Cyr"/>
      <family val="2"/>
      <charset val="204"/>
    </font>
    <font>
      <b/>
      <sz val="11"/>
      <name val="Arial Cyr"/>
      <family val="2"/>
      <charset val="204"/>
    </font>
    <font>
      <b/>
      <sz val="11"/>
      <color indexed="10"/>
      <name val="Arial Cyr"/>
      <family val="2"/>
      <charset val="204"/>
    </font>
    <font>
      <sz val="11"/>
      <name val="Arial Cyr"/>
      <family val="2"/>
      <charset val="204"/>
    </font>
    <font>
      <b/>
      <sz val="10.5"/>
      <name val="Arial Cyr"/>
      <family val="2"/>
      <charset val="204"/>
    </font>
    <font>
      <b/>
      <sz val="10"/>
      <name val="Arial Cyr"/>
      <charset val="204"/>
    </font>
    <font>
      <sz val="10"/>
      <name val="Arial"/>
      <family val="2"/>
      <charset val="204"/>
    </font>
    <font>
      <b/>
      <sz val="12"/>
      <name val="Arial Cyr"/>
      <family val="2"/>
      <charset val="204"/>
    </font>
    <font>
      <sz val="12"/>
      <name val="Arial Cyr"/>
      <family val="2"/>
      <charset val="204"/>
    </font>
    <font>
      <b/>
      <sz val="12"/>
      <name val="Arial Cyr"/>
      <charset val="204"/>
    </font>
    <font>
      <b/>
      <sz val="10"/>
      <name val="Arial"/>
      <family val="2"/>
      <charset val="204"/>
    </font>
    <font>
      <b/>
      <sz val="11"/>
      <color theme="1"/>
      <name val="Calibri"/>
      <family val="2"/>
      <charset val="204"/>
      <scheme val="minor"/>
    </font>
    <font>
      <sz val="10"/>
      <name val="Helv"/>
      <charset val="204"/>
    </font>
    <font>
      <b/>
      <sz val="8"/>
      <color indexed="10"/>
      <name val="NTTimes/Cyrillic"/>
      <charset val="204"/>
    </font>
    <font>
      <sz val="8"/>
      <color indexed="10"/>
      <name val="Arial Cyr"/>
      <family val="2"/>
      <charset val="204"/>
    </font>
    <font>
      <b/>
      <sz val="8"/>
      <color indexed="10"/>
      <name val="Arial Cyr"/>
      <family val="2"/>
      <charset val="204"/>
    </font>
    <font>
      <sz val="10"/>
      <name val="Helv"/>
    </font>
    <font>
      <sz val="10"/>
      <name val="Helv"/>
      <family val="2"/>
    </font>
    <font>
      <sz val="10"/>
      <name val="Geneva"/>
      <charset val="178"/>
    </font>
    <font>
      <sz val="10"/>
      <name val="MS Sans Serif"/>
      <family val="2"/>
      <charset val="204"/>
    </font>
    <font>
      <sz val="11"/>
      <color indexed="8"/>
      <name val="Calibri"/>
      <family val="2"/>
      <charset val="204"/>
    </font>
    <font>
      <sz val="11"/>
      <color indexed="9"/>
      <name val="Calibri"/>
      <family val="2"/>
      <charset val="204"/>
    </font>
    <font>
      <sz val="10"/>
      <name val="Courier New"/>
      <family val="3"/>
      <charset val="204"/>
    </font>
    <font>
      <sz val="11"/>
      <color indexed="20"/>
      <name val="Calibri"/>
      <family val="2"/>
      <charset val="204"/>
    </font>
    <font>
      <sz val="9"/>
      <name val="Times New Roman"/>
      <family val="1"/>
    </font>
    <font>
      <b/>
      <sz val="11"/>
      <color indexed="52"/>
      <name val="Calibri"/>
      <family val="2"/>
      <charset val="204"/>
    </font>
    <font>
      <sz val="10"/>
      <name val="Arial"/>
      <family val="2"/>
    </font>
    <font>
      <b/>
      <sz val="11"/>
      <color indexed="9"/>
      <name val="Calibri"/>
      <family val="2"/>
      <charset val="204"/>
    </font>
    <font>
      <b/>
      <sz val="8"/>
      <color indexed="12"/>
      <name val="NTTimes/Cyrillic"/>
      <charset val="204"/>
    </font>
    <font>
      <sz val="10"/>
      <name val="Arial Cyr"/>
      <family val="2"/>
      <charset val="204"/>
    </font>
    <font>
      <sz val="10"/>
      <color indexed="22"/>
      <name val="Arial"/>
      <family val="2"/>
      <charset val="204"/>
    </font>
    <font>
      <b/>
      <sz val="10"/>
      <name val="Arial"/>
      <family val="2"/>
    </font>
    <font>
      <i/>
      <sz val="10"/>
      <name val="Arial"/>
      <family val="2"/>
      <charset val="204"/>
    </font>
    <font>
      <sz val="10"/>
      <name val="Times New Roman CE"/>
    </font>
    <font>
      <i/>
      <sz val="11"/>
      <color indexed="23"/>
      <name val="Calibri"/>
      <family val="2"/>
      <charset val="204"/>
    </font>
    <font>
      <b/>
      <sz val="8"/>
      <name val="Times New Roman"/>
      <family val="1"/>
    </font>
    <font>
      <sz val="11"/>
      <name val="Times New Roman"/>
      <family val="1"/>
      <charset val="204"/>
    </font>
    <font>
      <sz val="10"/>
      <color indexed="12"/>
      <name val="Arial"/>
      <family val="2"/>
    </font>
    <font>
      <sz val="11"/>
      <color indexed="17"/>
      <name val="Calibri"/>
      <family val="2"/>
      <charset val="204"/>
    </font>
    <font>
      <sz val="8"/>
      <name val="Arial"/>
      <family val="2"/>
    </font>
    <font>
      <b/>
      <sz val="12"/>
      <name val="Arial"/>
      <family val="2"/>
    </font>
    <font>
      <b/>
      <sz val="15"/>
      <color indexed="62"/>
      <name val="Calibri"/>
      <family val="2"/>
      <charset val="204"/>
    </font>
    <font>
      <b/>
      <sz val="13"/>
      <color indexed="62"/>
      <name val="Calibri"/>
      <family val="2"/>
      <charset val="204"/>
    </font>
    <font>
      <b/>
      <sz val="11"/>
      <color indexed="62"/>
      <name val="Calibri"/>
      <family val="2"/>
      <charset val="204"/>
    </font>
    <font>
      <sz val="11"/>
      <color indexed="62"/>
      <name val="Calibri"/>
      <family val="2"/>
      <charset val="204"/>
    </font>
    <font>
      <sz val="18"/>
      <name val="Times New Roman"/>
      <family val="1"/>
    </font>
    <font>
      <b/>
      <sz val="13"/>
      <name val="Times New Roman"/>
      <family val="1"/>
    </font>
    <font>
      <b/>
      <i/>
      <sz val="12"/>
      <name val="Times New Roman"/>
      <family val="1"/>
    </font>
    <font>
      <i/>
      <sz val="12"/>
      <name val="Times New Roman"/>
      <family val="1"/>
    </font>
    <font>
      <sz val="11"/>
      <name val="Times New Roman"/>
      <family val="1"/>
    </font>
    <font>
      <sz val="11"/>
      <color indexed="52"/>
      <name val="Calibri"/>
      <family val="2"/>
      <charset val="204"/>
    </font>
    <font>
      <sz val="8"/>
      <name val="Times New Roman"/>
      <family val="1"/>
      <charset val="204"/>
    </font>
    <font>
      <sz val="11"/>
      <color indexed="60"/>
      <name val="Calibri"/>
      <family val="2"/>
      <charset val="204"/>
    </font>
    <font>
      <sz val="10"/>
      <name val="Arial CE"/>
      <charset val="238"/>
    </font>
    <font>
      <sz val="8"/>
      <name val="Arial CE"/>
    </font>
    <font>
      <sz val="8"/>
      <name val="Helv"/>
      <family val="2"/>
    </font>
    <font>
      <b/>
      <sz val="11"/>
      <color indexed="63"/>
      <name val="Calibri"/>
      <family val="2"/>
      <charset val="204"/>
    </font>
    <font>
      <sz val="10"/>
      <color indexed="12"/>
      <name val="Arial"/>
      <family val="2"/>
      <charset val="204"/>
    </font>
    <font>
      <sz val="8"/>
      <name val="Times New Roman"/>
      <family val="1"/>
    </font>
    <font>
      <b/>
      <sz val="8"/>
      <name val="NTTimes/Cyrillic"/>
      <charset val="204"/>
    </font>
    <font>
      <b/>
      <sz val="18"/>
      <name val="Arial"/>
      <family val="2"/>
    </font>
    <font>
      <b/>
      <sz val="12"/>
      <name val="Arial"/>
      <family val="2"/>
      <charset val="204"/>
    </font>
    <font>
      <sz val="10"/>
      <name val="Courier"/>
      <family val="1"/>
      <charset val="204"/>
    </font>
    <font>
      <sz val="8"/>
      <name val="NTTimes/Cyrillic"/>
      <charset val="204"/>
    </font>
    <font>
      <b/>
      <sz val="10"/>
      <color indexed="10"/>
      <name val="Arial"/>
      <family val="2"/>
    </font>
    <font>
      <b/>
      <sz val="18"/>
      <color indexed="62"/>
      <name val="Cambria"/>
      <family val="2"/>
      <charset val="204"/>
    </font>
    <font>
      <sz val="10"/>
      <color indexed="10"/>
      <name val="Arial"/>
      <family val="2"/>
    </font>
    <font>
      <b/>
      <sz val="11"/>
      <color indexed="8"/>
      <name val="Calibri"/>
      <family val="2"/>
      <charset val="204"/>
    </font>
    <font>
      <sz val="8"/>
      <color indexed="12"/>
      <name val="NTTimes/Cyrillic"/>
      <charset val="204"/>
    </font>
    <font>
      <b/>
      <sz val="8"/>
      <color indexed="17"/>
      <name val="NTTimes/Cyrillic"/>
      <charset val="204"/>
    </font>
    <font>
      <sz val="11"/>
      <color indexed="10"/>
      <name val="Calibri"/>
      <family val="2"/>
      <charset val="204"/>
    </font>
    <font>
      <u/>
      <sz val="10"/>
      <color indexed="12"/>
      <name val="Arial Cyr"/>
      <charset val="204"/>
    </font>
    <font>
      <sz val="11"/>
      <color theme="1"/>
      <name val="Times New Roman"/>
      <family val="2"/>
      <charset val="204"/>
    </font>
    <font>
      <sz val="10"/>
      <name val="Arial Cyr"/>
    </font>
    <font>
      <sz val="11"/>
      <color theme="1"/>
      <name val="Calibri"/>
      <family val="2"/>
      <scheme val="minor"/>
    </font>
    <font>
      <sz val="11"/>
      <name val="lr oSVbN"/>
      <family val="3"/>
    </font>
    <font>
      <sz val="8"/>
      <name val="Arial"/>
      <family val="2"/>
      <charset val="204"/>
    </font>
    <font>
      <sz val="10"/>
      <name val="Geneva"/>
      <charset val="204"/>
    </font>
    <font>
      <b/>
      <sz val="10"/>
      <color rgb="FFFF0000"/>
      <name val="Arial Cyr"/>
      <family val="2"/>
      <charset val="204"/>
    </font>
    <font>
      <b/>
      <sz val="11"/>
      <color rgb="FFFF0000"/>
      <name val="Arial Cyr"/>
      <family val="2"/>
      <charset val="204"/>
    </font>
    <font>
      <u/>
      <sz val="7.5"/>
      <color indexed="12"/>
      <name val="Arial Cyr"/>
      <charset val="204"/>
    </font>
    <font>
      <b/>
      <u/>
      <sz val="10"/>
      <name val="Arial Cyr"/>
      <family val="2"/>
      <charset val="204"/>
    </font>
    <font>
      <sz val="8"/>
      <color indexed="8"/>
      <name val="Times New Roman"/>
      <family val="1"/>
      <charset val="204"/>
    </font>
    <font>
      <b/>
      <sz val="9"/>
      <name val="Arial Cyr"/>
      <charset val="204"/>
    </font>
    <font>
      <b/>
      <sz val="8"/>
      <name val="Arial Cyr"/>
      <charset val="204"/>
    </font>
    <font>
      <b/>
      <sz val="8"/>
      <name val="Arial Cyr"/>
      <family val="2"/>
      <charset val="204"/>
    </font>
    <font>
      <sz val="10"/>
      <color rgb="FFFF0000"/>
      <name val="Arial Cyr"/>
      <charset val="204"/>
    </font>
    <font>
      <b/>
      <sz val="11"/>
      <name val="Arial Cyr"/>
      <charset val="204"/>
    </font>
    <font>
      <b/>
      <sz val="10"/>
      <color rgb="FFFF0000"/>
      <name val="Arial Cyr"/>
      <charset val="204"/>
    </font>
    <font>
      <b/>
      <sz val="9"/>
      <color indexed="8"/>
      <name val="Times New Roman"/>
      <family val="1"/>
      <charset val="204"/>
    </font>
    <font>
      <b/>
      <sz val="8"/>
      <color indexed="8"/>
      <name val="Times New Roman"/>
      <family val="1"/>
      <charset val="204"/>
    </font>
    <font>
      <b/>
      <sz val="8"/>
      <name val="Times New Roman"/>
      <family val="1"/>
      <charset val="204"/>
    </font>
    <font>
      <b/>
      <u/>
      <sz val="12"/>
      <name val="Arial Cyr"/>
      <family val="2"/>
      <charset val="204"/>
    </font>
    <font>
      <b/>
      <sz val="9"/>
      <color indexed="81"/>
      <name val="Tahoma"/>
      <family val="2"/>
      <charset val="204"/>
    </font>
    <font>
      <sz val="9"/>
      <color indexed="81"/>
      <name val="Tahoma"/>
      <family val="2"/>
      <charset val="204"/>
    </font>
    <font>
      <b/>
      <sz val="12"/>
      <color rgb="FFFF0000"/>
      <name val="Arial Cyr"/>
      <family val="2"/>
      <charset val="204"/>
    </font>
    <font>
      <sz val="10"/>
      <color theme="1"/>
      <name val="Times New Roman"/>
      <family val="1"/>
      <charset val="204"/>
    </font>
    <font>
      <b/>
      <sz val="10"/>
      <color theme="1"/>
      <name val="Times New Roman"/>
      <family val="1"/>
      <charset val="204"/>
    </font>
    <font>
      <b/>
      <sz val="12"/>
      <color rgb="FF00B050"/>
      <name val="Arial Cyr"/>
      <family val="2"/>
      <charset val="204"/>
    </font>
    <font>
      <sz val="9"/>
      <color rgb="FFFF0000"/>
      <name val="Times New Roman"/>
      <family val="1"/>
      <charset val="204"/>
    </font>
    <font>
      <b/>
      <sz val="9"/>
      <name val="Times New Roman"/>
      <family val="1"/>
      <charset val="204"/>
    </font>
    <font>
      <sz val="9"/>
      <name val="Times New Roman"/>
      <family val="1"/>
      <charset val="204"/>
    </font>
    <font>
      <b/>
      <sz val="12"/>
      <color rgb="FF00B050"/>
      <name val="Arial"/>
      <family val="2"/>
      <charset val="204"/>
    </font>
    <font>
      <sz val="11"/>
      <color rgb="FFFF0000"/>
      <name val="Arial Cyr"/>
      <family val="2"/>
      <charset val="204"/>
    </font>
    <font>
      <b/>
      <sz val="9"/>
      <color theme="1"/>
      <name val="Times New Roman"/>
      <family val="1"/>
      <charset val="204"/>
    </font>
    <font>
      <b/>
      <sz val="9"/>
      <color rgb="FFFF0000"/>
      <name val="Arial Cyr"/>
      <charset val="204"/>
    </font>
    <font>
      <sz val="10"/>
      <color rgb="FF000000"/>
      <name val="Times New Roman"/>
      <family val="1"/>
      <charset val="204"/>
    </font>
    <font>
      <i/>
      <sz val="11"/>
      <color rgb="FF00B050"/>
      <name val="Arial Cyr"/>
      <charset val="204"/>
    </font>
    <font>
      <b/>
      <i/>
      <sz val="10"/>
      <name val="Arial"/>
      <family val="2"/>
      <charset val="204"/>
    </font>
    <font>
      <i/>
      <sz val="11"/>
      <name val="Arial Cyr"/>
      <charset val="204"/>
    </font>
    <font>
      <b/>
      <i/>
      <sz val="11"/>
      <name val="Arial"/>
      <family val="2"/>
      <charset val="204"/>
    </font>
    <font>
      <sz val="10.5"/>
      <name val="Arial"/>
      <family val="2"/>
      <charset val="204"/>
    </font>
    <font>
      <b/>
      <i/>
      <sz val="12"/>
      <name val="Arial"/>
      <family val="2"/>
      <charset val="204"/>
    </font>
    <font>
      <b/>
      <sz val="10.5"/>
      <name val="Arial"/>
      <family val="2"/>
      <charset val="204"/>
    </font>
    <font>
      <sz val="10"/>
      <color rgb="FFFF0000"/>
      <name val="Arial Cyr"/>
      <family val="2"/>
      <charset val="204"/>
    </font>
    <font>
      <sz val="11"/>
      <color rgb="FFFF0000"/>
      <name val="Arial"/>
      <family val="2"/>
      <charset val="204"/>
    </font>
    <font>
      <i/>
      <sz val="11"/>
      <color rgb="FFFF0000"/>
      <name val="Arial"/>
      <family val="2"/>
      <charset val="204"/>
    </font>
    <font>
      <sz val="10.5"/>
      <color rgb="FFFF0000"/>
      <name val="Arial"/>
      <family val="2"/>
      <charset val="204"/>
    </font>
    <font>
      <sz val="12"/>
      <name val="Times New Roman"/>
      <family val="1"/>
      <charset val="204"/>
    </font>
    <font>
      <b/>
      <sz val="12"/>
      <name val="Times New Roman"/>
      <family val="1"/>
      <charset val="204"/>
    </font>
    <font>
      <sz val="12"/>
      <name val="Arial Cyr"/>
      <charset val="204"/>
    </font>
    <font>
      <b/>
      <i/>
      <u/>
      <sz val="12"/>
      <name val="Times New Roman"/>
      <family val="1"/>
      <charset val="204"/>
    </font>
    <font>
      <i/>
      <u/>
      <sz val="10"/>
      <color theme="1"/>
      <name val="Times New Roman"/>
      <family val="1"/>
      <charset val="204"/>
    </font>
    <font>
      <sz val="10"/>
      <name val="Times New Roman"/>
      <family val="1"/>
      <charset val="204"/>
    </font>
    <font>
      <b/>
      <sz val="10.5"/>
      <color rgb="FFFF0000"/>
      <name val="Arial"/>
      <family val="2"/>
      <charset val="204"/>
    </font>
    <font>
      <b/>
      <i/>
      <sz val="10"/>
      <name val="Arial Cyr"/>
      <charset val="204"/>
    </font>
    <font>
      <b/>
      <sz val="14"/>
      <color indexed="10"/>
      <name val="Arial Cyr"/>
      <family val="2"/>
      <charset val="204"/>
    </font>
    <font>
      <b/>
      <sz val="11"/>
      <color rgb="FFFF0000"/>
      <name val="Arial Cyr"/>
      <charset val="204"/>
    </font>
    <font>
      <sz val="11"/>
      <color rgb="FFFF0000"/>
      <name val="Arial Cyr"/>
      <charset val="204"/>
    </font>
    <font>
      <sz val="11"/>
      <name val="Calibri"/>
      <family val="2"/>
      <charset val="204"/>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249977111117893"/>
        <bgColor indexed="64"/>
      </patternFill>
    </fill>
    <fill>
      <patternFill patternType="lightGray">
        <fgColor indexed="22"/>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15"/>
        <bgColor indexed="64"/>
      </patternFill>
    </fill>
    <fill>
      <patternFill patternType="solid">
        <fgColor indexed="14"/>
      </patternFill>
    </fill>
    <fill>
      <patternFill patternType="solid">
        <fgColor indexed="42"/>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31"/>
        <bgColor indexed="8"/>
      </patternFill>
    </fill>
    <fill>
      <patternFill patternType="solid">
        <fgColor indexed="43"/>
        <bgColor indexed="8"/>
      </patternFill>
    </fill>
    <fill>
      <patternFill patternType="solid">
        <fgColor indexed="11"/>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indexed="5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indexed="27"/>
        <bgColor indexed="64"/>
      </patternFill>
    </fill>
    <fill>
      <patternFill patternType="solid">
        <fgColor indexed="47"/>
        <bgColor indexed="64"/>
      </patternFill>
    </fill>
    <fill>
      <patternFill patternType="solid">
        <fgColor rgb="FF00B0F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right/>
      <top style="medium">
        <color indexed="39"/>
      </top>
      <bottom/>
      <diagonal/>
    </border>
    <border>
      <left style="medium">
        <color indexed="39"/>
      </left>
      <right/>
      <top style="medium">
        <color indexed="39"/>
      </top>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top/>
      <bottom/>
      <diagonal/>
    </border>
  </borders>
  <cellStyleXfs count="434">
    <xf numFmtId="0" fontId="0" fillId="0" borderId="0"/>
    <xf numFmtId="0" fontId="13" fillId="0" borderId="0"/>
    <xf numFmtId="9" fontId="13"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0" fontId="4" fillId="0" borderId="0"/>
    <xf numFmtId="0" fontId="19" fillId="0" borderId="0"/>
    <xf numFmtId="1" fontId="20" fillId="0" borderId="0"/>
    <xf numFmtId="1" fontId="21" fillId="0" borderId="0"/>
    <xf numFmtId="1" fontId="22" fillId="0" borderId="0"/>
    <xf numFmtId="1" fontId="22" fillId="0" borderId="0"/>
    <xf numFmtId="1" fontId="22" fillId="0" borderId="0"/>
    <xf numFmtId="0" fontId="23" fillId="0" borderId="0"/>
    <xf numFmtId="0" fontId="23" fillId="0" borderId="0"/>
    <xf numFmtId="0" fontId="23" fillId="0" borderId="0"/>
    <xf numFmtId="0" fontId="23" fillId="0" borderId="0"/>
    <xf numFmtId="0" fontId="19" fillId="0" borderId="0"/>
    <xf numFmtId="0" fontId="19" fillId="0" borderId="0"/>
    <xf numFmtId="0" fontId="23" fillId="0" borderId="0"/>
    <xf numFmtId="0" fontId="19" fillId="0" borderId="0"/>
    <xf numFmtId="0" fontId="19" fillId="0" borderId="0"/>
    <xf numFmtId="0" fontId="23" fillId="0" borderId="0"/>
    <xf numFmtId="0" fontId="19" fillId="0" borderId="0"/>
    <xf numFmtId="0" fontId="19" fillId="0" borderId="0"/>
    <xf numFmtId="0" fontId="23" fillId="0" borderId="0"/>
    <xf numFmtId="0" fontId="19" fillId="0" borderId="0"/>
    <xf numFmtId="0" fontId="24" fillId="0" borderId="0"/>
    <xf numFmtId="0" fontId="13" fillId="0" borderId="0"/>
    <xf numFmtId="174" fontId="25"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0" fontId="26" fillId="6" borderId="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7" borderId="0" applyNumberFormat="0" applyBorder="0" applyAlignment="0" applyProtection="0"/>
    <xf numFmtId="0" fontId="27" fillId="10" borderId="0" applyNumberFormat="0" applyBorder="0" applyAlignment="0" applyProtection="0"/>
    <xf numFmtId="0" fontId="27" fillId="9" borderId="0" applyNumberFormat="0" applyBorder="0" applyAlignment="0" applyProtection="0"/>
    <xf numFmtId="0" fontId="27" fillId="11" borderId="0" applyNumberFormat="0" applyBorder="0" applyAlignment="0" applyProtection="0"/>
    <xf numFmtId="0" fontId="27" fillId="8" borderId="0" applyNumberFormat="0" applyBorder="0" applyAlignment="0" applyProtection="0"/>
    <xf numFmtId="0" fontId="27" fillId="12" borderId="0" applyNumberFormat="0" applyBorder="0" applyAlignment="0" applyProtection="0"/>
    <xf numFmtId="0" fontId="27" fillId="11" borderId="0" applyNumberFormat="0" applyBorder="0" applyAlignment="0" applyProtection="0"/>
    <xf numFmtId="0" fontId="27" fillId="13" borderId="0" applyNumberFormat="0" applyBorder="0" applyAlignment="0" applyProtection="0"/>
    <xf numFmtId="0" fontId="27" fillId="12" borderId="0" applyNumberFormat="0" applyBorder="0" applyAlignment="0" applyProtection="0"/>
    <xf numFmtId="176" fontId="13" fillId="0" borderId="0">
      <alignment horizontal="center"/>
    </xf>
    <xf numFmtId="0" fontId="28" fillId="14" borderId="0" applyNumberFormat="0" applyBorder="0" applyAlignment="0" applyProtection="0"/>
    <xf numFmtId="0" fontId="28" fillId="8" borderId="0" applyNumberFormat="0" applyBorder="0" applyAlignment="0" applyProtection="0"/>
    <xf numFmtId="0" fontId="28" fillId="12" borderId="0" applyNumberFormat="0" applyBorder="0" applyAlignment="0" applyProtection="0"/>
    <xf numFmtId="0" fontId="28" fillId="11" borderId="0" applyNumberFormat="0" applyBorder="0" applyAlignment="0" applyProtection="0"/>
    <xf numFmtId="0" fontId="28" fillId="14" borderId="0" applyNumberFormat="0" applyBorder="0" applyAlignment="0" applyProtection="0"/>
    <xf numFmtId="0" fontId="28" fillId="8" borderId="0" applyNumberFormat="0" applyBorder="0" applyAlignment="0" applyProtection="0"/>
    <xf numFmtId="177" fontId="13" fillId="0" borderId="0" applyFont="0" applyFill="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4" borderId="0" applyNumberFormat="0" applyBorder="0" applyAlignment="0" applyProtection="0"/>
    <xf numFmtId="0" fontId="28" fillId="18" borderId="0" applyNumberFormat="0" applyBorder="0" applyAlignment="0" applyProtection="0"/>
    <xf numFmtId="178" fontId="29" fillId="0" borderId="0">
      <alignment horizontal="left"/>
    </xf>
    <xf numFmtId="0" fontId="30" fillId="19" borderId="0" applyNumberFormat="0" applyBorder="0" applyAlignment="0" applyProtection="0"/>
    <xf numFmtId="179" fontId="31" fillId="0" borderId="0" applyFill="0" applyBorder="0" applyAlignment="0"/>
    <xf numFmtId="180" fontId="31" fillId="0" borderId="0" applyFill="0" applyBorder="0" applyAlignment="0"/>
    <xf numFmtId="175" fontId="31" fillId="0" borderId="0" applyFill="0" applyBorder="0" applyAlignment="0"/>
    <xf numFmtId="181" fontId="31" fillId="0" borderId="0" applyFill="0" applyBorder="0" applyAlignment="0"/>
    <xf numFmtId="182" fontId="31" fillId="0" borderId="0" applyFill="0" applyBorder="0" applyAlignment="0"/>
    <xf numFmtId="179" fontId="31" fillId="0" borderId="0" applyFill="0" applyBorder="0" applyAlignment="0"/>
    <xf numFmtId="183" fontId="31" fillId="0" borderId="0" applyFill="0" applyBorder="0" applyAlignment="0"/>
    <xf numFmtId="180" fontId="31" fillId="0" borderId="0" applyFill="0" applyBorder="0" applyAlignment="0"/>
    <xf numFmtId="0" fontId="32" fillId="20" borderId="12" applyNumberFormat="0" applyAlignment="0" applyProtection="0"/>
    <xf numFmtId="38" fontId="25" fillId="0" borderId="0" applyFont="0" applyFill="0" applyBorder="0" applyAlignment="0" applyProtection="0"/>
    <xf numFmtId="40" fontId="25" fillId="0" borderId="0" applyFont="0" applyFill="0" applyBorder="0" applyAlignment="0" applyProtection="0"/>
    <xf numFmtId="176" fontId="13" fillId="0" borderId="0"/>
    <xf numFmtId="184" fontId="33" fillId="0" borderId="0" applyFont="0" applyFill="0" applyBorder="0" applyAlignment="0" applyProtection="0"/>
    <xf numFmtId="0" fontId="34" fillId="21" borderId="13" applyNumberFormat="0" applyAlignment="0" applyProtection="0"/>
    <xf numFmtId="0" fontId="35" fillId="22" borderId="0"/>
    <xf numFmtId="0" fontId="36" fillId="0" borderId="0" applyFont="0" applyFill="0" applyBorder="0" applyAlignment="0" applyProtection="0"/>
    <xf numFmtId="179" fontId="31" fillId="0" borderId="0" applyFont="0" applyFill="0" applyBorder="0" applyAlignment="0" applyProtection="0"/>
    <xf numFmtId="185" fontId="13" fillId="0" borderId="0" applyFont="0" applyFill="0" applyBorder="0" applyAlignment="0" applyProtection="0"/>
    <xf numFmtId="186" fontId="26" fillId="0" borderId="0" applyFont="0" applyFill="0" applyBorder="0" applyAlignment="0" applyProtection="0"/>
    <xf numFmtId="3" fontId="37" fillId="0" borderId="0" applyFont="0" applyFill="0" applyBorder="0" applyAlignment="0" applyProtection="0"/>
    <xf numFmtId="187" fontId="36" fillId="0" borderId="0" applyFont="0" applyFill="0" applyBorder="0" applyAlignment="0" applyProtection="0"/>
    <xf numFmtId="180" fontId="31" fillId="0" borderId="0" applyFont="0" applyFill="0" applyBorder="0" applyAlignment="0" applyProtection="0"/>
    <xf numFmtId="188" fontId="36" fillId="0" borderId="0" applyFont="0" applyFill="0" applyBorder="0" applyAlignment="0" applyProtection="0"/>
    <xf numFmtId="189" fontId="33" fillId="0" borderId="0" applyFont="0" applyFill="0" applyBorder="0" applyAlignment="0" applyProtection="0"/>
    <xf numFmtId="190" fontId="13" fillId="0" borderId="0" applyFont="0" applyFill="0" applyBorder="0" applyAlignment="0" applyProtection="0">
      <alignment wrapText="1"/>
    </xf>
    <xf numFmtId="191" fontId="38" fillId="23" borderId="0" applyNumberFormat="0" applyBorder="0" applyAlignment="0" applyProtection="0"/>
    <xf numFmtId="180" fontId="39" fillId="0" borderId="0">
      <alignment horizontal="center"/>
    </xf>
    <xf numFmtId="38" fontId="26" fillId="0" borderId="0" applyFont="0" applyFill="0" applyBorder="0" applyAlignment="0" applyProtection="0"/>
    <xf numFmtId="0" fontId="40" fillId="0" borderId="0" applyFont="0" applyFill="0" applyBorder="0" applyAlignment="0" applyProtection="0"/>
    <xf numFmtId="0" fontId="13" fillId="0" borderId="0" applyFont="0" applyFill="0" applyBorder="0" applyAlignment="0" applyProtection="0"/>
    <xf numFmtId="0" fontId="41" fillId="0" borderId="0" applyNumberFormat="0" applyFill="0" applyBorder="0" applyAlignment="0" applyProtection="0"/>
    <xf numFmtId="192" fontId="33" fillId="0" borderId="0" applyFont="0" applyFill="0" applyBorder="0" applyAlignment="0" applyProtection="0"/>
    <xf numFmtId="0" fontId="42" fillId="0" borderId="0"/>
    <xf numFmtId="193" fontId="43" fillId="0" borderId="0">
      <alignment horizontal="right"/>
    </xf>
    <xf numFmtId="191" fontId="44" fillId="0" borderId="0" applyNumberFormat="0" applyFill="0" applyBorder="0" applyAlignment="0" applyProtection="0"/>
    <xf numFmtId="0" fontId="45" fillId="24" borderId="0" applyNumberFormat="0" applyBorder="0" applyAlignment="0" applyProtection="0"/>
    <xf numFmtId="38" fontId="46" fillId="2" borderId="0" applyNumberFormat="0" applyBorder="0" applyAlignment="0" applyProtection="0"/>
    <xf numFmtId="0" fontId="47" fillId="0" borderId="11" applyNumberFormat="0" applyAlignment="0" applyProtection="0">
      <alignment horizontal="left" vertical="center"/>
    </xf>
    <xf numFmtId="0" fontId="47" fillId="0" borderId="9">
      <alignment horizontal="left" vertical="center"/>
    </xf>
    <xf numFmtId="0" fontId="48" fillId="0" borderId="14" applyNumberFormat="0" applyFill="0" applyAlignment="0" applyProtection="0"/>
    <xf numFmtId="0" fontId="49" fillId="0" borderId="15" applyNumberFormat="0" applyFill="0" applyAlignment="0" applyProtection="0"/>
    <xf numFmtId="0" fontId="50" fillId="0" borderId="16" applyNumberFormat="0" applyFill="0" applyAlignment="0" applyProtection="0"/>
    <xf numFmtId="0" fontId="50" fillId="0" borderId="0" applyNumberFormat="0" applyFill="0" applyBorder="0" applyAlignment="0" applyProtection="0"/>
    <xf numFmtId="0" fontId="13" fillId="0" borderId="0"/>
    <xf numFmtId="0" fontId="51" fillId="12" borderId="12" applyNumberFormat="0" applyAlignment="0" applyProtection="0"/>
    <xf numFmtId="10" fontId="46" fillId="25" borderId="1" applyNumberFormat="0" applyBorder="0" applyAlignment="0" applyProtection="0"/>
    <xf numFmtId="0" fontId="51" fillId="12" borderId="12" applyNumberFormat="0" applyAlignment="0" applyProtection="0"/>
    <xf numFmtId="38" fontId="52" fillId="0" borderId="0"/>
    <xf numFmtId="38" fontId="53" fillId="0" borderId="0"/>
    <xf numFmtId="38" fontId="54" fillId="0" borderId="0"/>
    <xf numFmtId="38" fontId="55" fillId="0" borderId="0"/>
    <xf numFmtId="0" fontId="56" fillId="0" borderId="0"/>
    <xf numFmtId="0" fontId="56" fillId="0" borderId="0"/>
    <xf numFmtId="0" fontId="43" fillId="0" borderId="0"/>
    <xf numFmtId="0" fontId="57" fillId="0" borderId="17" applyNumberFormat="0" applyFill="0" applyAlignment="0" applyProtection="0"/>
    <xf numFmtId="171" fontId="58" fillId="26" borderId="1">
      <alignment horizontal="right" indent="2"/>
    </xf>
    <xf numFmtId="164" fontId="33" fillId="0" borderId="0" applyFont="0" applyFill="0" applyBorder="0" applyAlignment="0" applyProtection="0"/>
    <xf numFmtId="165" fontId="33" fillId="0" borderId="0" applyFont="0" applyFill="0" applyBorder="0" applyAlignment="0" applyProtection="0"/>
    <xf numFmtId="194" fontId="33" fillId="0" borderId="0" applyFont="0" applyFill="0" applyBorder="0" applyAlignment="0" applyProtection="0"/>
    <xf numFmtId="195" fontId="33" fillId="0" borderId="0" applyFont="0" applyFill="0" applyBorder="0" applyAlignment="0" applyProtection="0"/>
    <xf numFmtId="0" fontId="59" fillId="12" borderId="0" applyNumberFormat="0" applyBorder="0" applyAlignment="0" applyProtection="0"/>
    <xf numFmtId="0" fontId="36" fillId="3" borderId="18" applyFont="0" applyFill="0" applyBorder="0" applyAlignment="0" applyProtection="0">
      <alignment horizontal="center"/>
      <protection locked="0"/>
    </xf>
    <xf numFmtId="0" fontId="26" fillId="0" borderId="5"/>
    <xf numFmtId="0" fontId="13" fillId="0" borderId="0"/>
    <xf numFmtId="0" fontId="13" fillId="0" borderId="0"/>
    <xf numFmtId="0" fontId="60" fillId="0" borderId="0"/>
    <xf numFmtId="0" fontId="61" fillId="0" borderId="0"/>
    <xf numFmtId="0" fontId="23" fillId="0" borderId="0"/>
    <xf numFmtId="0" fontId="13" fillId="9" borderId="19" applyNumberFormat="0" applyFont="0" applyAlignment="0" applyProtection="0"/>
    <xf numFmtId="196" fontId="62" fillId="0" borderId="0">
      <alignment horizontal="left"/>
    </xf>
    <xf numFmtId="0" fontId="63" fillId="20" borderId="20" applyNumberFormat="0" applyAlignment="0" applyProtection="0"/>
    <xf numFmtId="10" fontId="13" fillId="0" borderId="0" applyFont="0" applyFill="0" applyBorder="0" applyAlignment="0" applyProtection="0"/>
    <xf numFmtId="9" fontId="13" fillId="0" borderId="0" applyFont="0" applyFill="0" applyBorder="0" applyAlignment="0" applyProtection="0"/>
    <xf numFmtId="9" fontId="26" fillId="0" borderId="0" applyFont="0" applyFill="0" applyProtection="0">
      <alignment horizontal="center"/>
    </xf>
    <xf numFmtId="2" fontId="64" fillId="0" borderId="0" applyNumberFormat="0"/>
    <xf numFmtId="197" fontId="65" fillId="0" borderId="0"/>
    <xf numFmtId="0" fontId="36" fillId="0" borderId="21" applyFont="0" applyFill="0" applyBorder="0" applyAlignment="0" applyProtection="0">
      <alignment horizontal="right"/>
    </xf>
    <xf numFmtId="0" fontId="66" fillId="27" borderId="0">
      <alignment horizontal="left"/>
    </xf>
    <xf numFmtId="0" fontId="67" fillId="0" borderId="0"/>
    <xf numFmtId="0" fontId="23" fillId="0" borderId="0"/>
    <xf numFmtId="0" fontId="17" fillId="28" borderId="22" applyNumberFormat="0" applyProtection="0">
      <alignment horizontal="center" wrapText="1"/>
    </xf>
    <xf numFmtId="0" fontId="17" fillId="28" borderId="23" applyNumberFormat="0" applyAlignment="0" applyProtection="0">
      <alignment wrapText="1"/>
    </xf>
    <xf numFmtId="0" fontId="13" fillId="29" borderId="0" applyNumberFormat="0" applyBorder="0">
      <alignment horizontal="center" wrapText="1"/>
    </xf>
    <xf numFmtId="0" fontId="13" fillId="29" borderId="0" applyNumberFormat="0" applyBorder="0">
      <alignment wrapText="1"/>
    </xf>
    <xf numFmtId="0" fontId="13" fillId="0" borderId="0" applyNumberFormat="0" applyFill="0" applyBorder="0" applyProtection="0">
      <alignment horizontal="right" wrapText="1"/>
    </xf>
    <xf numFmtId="198" fontId="13" fillId="0" borderId="0" applyFill="0" applyBorder="0" applyAlignment="0" applyProtection="0">
      <alignment wrapText="1"/>
    </xf>
    <xf numFmtId="199" fontId="13" fillId="0" borderId="0" applyFill="0" applyBorder="0" applyAlignment="0" applyProtection="0">
      <alignment wrapText="1"/>
    </xf>
    <xf numFmtId="200" fontId="13" fillId="0" borderId="0" applyFill="0" applyBorder="0" applyAlignment="0" applyProtection="0">
      <alignment wrapText="1"/>
    </xf>
    <xf numFmtId="0" fontId="13" fillId="0" borderId="0" applyNumberFormat="0" applyFill="0" applyBorder="0" applyProtection="0">
      <alignment horizontal="right" wrapText="1"/>
    </xf>
    <xf numFmtId="0" fontId="13" fillId="0" borderId="0" applyNumberFormat="0" applyFill="0" applyBorder="0">
      <alignment horizontal="right" wrapText="1"/>
    </xf>
    <xf numFmtId="17" fontId="13" fillId="0" borderId="0" applyFill="0" applyBorder="0">
      <alignment horizontal="right" wrapText="1"/>
    </xf>
    <xf numFmtId="201" fontId="13" fillId="0" borderId="0" applyFill="0" applyBorder="0" applyAlignment="0" applyProtection="0">
      <alignment wrapText="1"/>
    </xf>
    <xf numFmtId="0" fontId="68" fillId="0" borderId="0" applyNumberFormat="0" applyFill="0" applyBorder="0">
      <alignment horizontal="left" wrapText="1"/>
    </xf>
    <xf numFmtId="0" fontId="17" fillId="0" borderId="0" applyNumberFormat="0" applyFill="0" applyBorder="0">
      <alignment horizontal="center" wrapText="1"/>
    </xf>
    <xf numFmtId="0" fontId="17" fillId="0" borderId="0" applyNumberFormat="0" applyFill="0" applyBorder="0">
      <alignment horizontal="center" wrapText="1"/>
    </xf>
    <xf numFmtId="0" fontId="17" fillId="0" borderId="0" applyNumberFormat="0" applyFill="0" applyBorder="0">
      <alignment horizontal="center" wrapText="1"/>
    </xf>
    <xf numFmtId="0" fontId="69" fillId="0" borderId="0"/>
    <xf numFmtId="180" fontId="70" fillId="3" borderId="0">
      <alignment horizontal="left"/>
    </xf>
    <xf numFmtId="0" fontId="71" fillId="0" borderId="0">
      <alignment horizontal="center" vertical="top"/>
    </xf>
    <xf numFmtId="20" fontId="70" fillId="3" borderId="0">
      <alignment horizontal="left"/>
    </xf>
    <xf numFmtId="0" fontId="72" fillId="0" borderId="0" applyNumberFormat="0" applyFill="0" applyBorder="0" applyAlignment="0" applyProtection="0"/>
    <xf numFmtId="191" fontId="73" fillId="0" borderId="0" applyNumberFormat="0" applyFill="0" applyBorder="0" applyAlignment="0" applyProtection="0"/>
    <xf numFmtId="0" fontId="74" fillId="0" borderId="24" applyNumberFormat="0" applyFill="0" applyAlignment="0" applyProtection="0"/>
    <xf numFmtId="196" fontId="62" fillId="0" borderId="0">
      <alignment horizontal="left"/>
    </xf>
    <xf numFmtId="202" fontId="75" fillId="0" borderId="0"/>
    <xf numFmtId="202" fontId="76" fillId="0" borderId="0"/>
    <xf numFmtId="194" fontId="13" fillId="0" borderId="0" applyFont="0" applyFill="0" applyBorder="0" applyAlignment="0" applyProtection="0"/>
    <xf numFmtId="195" fontId="13" fillId="0" borderId="0" applyFont="0" applyFill="0" applyBorder="0" applyAlignment="0" applyProtection="0"/>
    <xf numFmtId="203" fontId="26" fillId="0" borderId="0" applyFont="0" applyFill="0" applyBorder="0" applyAlignment="0" applyProtection="0"/>
    <xf numFmtId="201" fontId="26" fillId="0" borderId="0" applyFont="0" applyFill="0" applyBorder="0" applyAlignment="0" applyProtection="0"/>
    <xf numFmtId="0" fontId="77" fillId="0" borderId="0" applyNumberFormat="0" applyFill="0" applyBorder="0" applyAlignment="0" applyProtection="0"/>
    <xf numFmtId="0" fontId="33" fillId="30" borderId="0" applyNumberFormat="0" applyBorder="0" applyAlignment="0" applyProtection="0"/>
    <xf numFmtId="204" fontId="33" fillId="0" borderId="0" applyFont="0" applyFill="0" applyBorder="0" applyAlignment="0" applyProtection="0"/>
    <xf numFmtId="0" fontId="26" fillId="0" borderId="0"/>
    <xf numFmtId="0" fontId="78" fillId="0" borderId="0" applyNumberFormat="0" applyFill="0" applyBorder="0" applyAlignment="0" applyProtection="0">
      <alignment vertical="top"/>
      <protection locked="0"/>
    </xf>
    <xf numFmtId="166" fontId="13" fillId="0" borderId="0" applyFont="0" applyFill="0" applyBorder="0" applyAlignment="0" applyProtection="0"/>
    <xf numFmtId="0" fontId="13" fillId="0" borderId="0"/>
    <xf numFmtId="0" fontId="5" fillId="0" borderId="0"/>
    <xf numFmtId="0" fontId="3" fillId="0" borderId="0"/>
    <xf numFmtId="0" fontId="5" fillId="0" borderId="0"/>
    <xf numFmtId="0" fontId="5" fillId="0" borderId="0"/>
    <xf numFmtId="0" fontId="3" fillId="0" borderId="0"/>
    <xf numFmtId="0" fontId="13" fillId="0" borderId="0"/>
    <xf numFmtId="0" fontId="5" fillId="0" borderId="0"/>
    <xf numFmtId="0" fontId="79" fillId="0" borderId="0"/>
    <xf numFmtId="0" fontId="13" fillId="0" borderId="0"/>
    <xf numFmtId="0" fontId="3" fillId="0" borderId="0"/>
    <xf numFmtId="0" fontId="80" fillId="0" borderId="0"/>
    <xf numFmtId="0" fontId="13" fillId="0" borderId="0"/>
    <xf numFmtId="0" fontId="81" fillId="0" borderId="0"/>
    <xf numFmtId="9" fontId="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 fillId="0" borderId="0" applyFont="0" applyFill="0" applyBorder="0" applyAlignment="0" applyProtection="0"/>
    <xf numFmtId="9" fontId="27" fillId="0" borderId="0" applyFont="0" applyFill="0" applyBorder="0" applyAlignment="0" applyProtection="0"/>
    <xf numFmtId="0" fontId="23" fillId="0" borderId="0"/>
    <xf numFmtId="205" fontId="80" fillId="0" borderId="0" applyFont="0" applyFill="0" applyBorder="0" applyAlignment="0" applyProtection="0"/>
    <xf numFmtId="164" fontId="5" fillId="0" borderId="0" applyFont="0" applyFill="0" applyBorder="0" applyAlignment="0" applyProtection="0"/>
    <xf numFmtId="206" fontId="13" fillId="0" borderId="0" applyFont="0" applyFill="0" applyBorder="0" applyAlignment="0" applyProtection="0"/>
    <xf numFmtId="207" fontId="13" fillId="0" borderId="0" applyFont="0" applyFill="0" applyBorder="0" applyAlignment="0" applyProtection="0"/>
    <xf numFmtId="185" fontId="13" fillId="0" borderId="0" applyFont="0" applyFill="0" applyBorder="0" applyAlignment="0" applyProtection="0"/>
    <xf numFmtId="185" fontId="13" fillId="0" borderId="0" applyFont="0" applyFill="0" applyBorder="0" applyAlignment="0" applyProtection="0"/>
    <xf numFmtId="185" fontId="13" fillId="0" borderId="0" applyFont="0" applyFill="0" applyBorder="0" applyAlignment="0" applyProtection="0"/>
    <xf numFmtId="185" fontId="13" fillId="0" borderId="0" applyFont="0" applyFill="0" applyBorder="0" applyAlignment="0" applyProtection="0"/>
    <xf numFmtId="208" fontId="13" fillId="0" borderId="0" applyFont="0" applyFill="0" applyBorder="0" applyAlignment="0" applyProtection="0"/>
    <xf numFmtId="185" fontId="13" fillId="0" borderId="0" applyFont="0" applyFill="0" applyBorder="0" applyAlignment="0" applyProtection="0"/>
    <xf numFmtId="165" fontId="13"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85" fontId="13" fillId="0" borderId="0" applyFont="0" applyFill="0" applyBorder="0" applyAlignment="0" applyProtection="0"/>
    <xf numFmtId="165" fontId="79" fillId="0" borderId="0" applyFont="0" applyFill="0" applyBorder="0" applyAlignment="0" applyProtection="0"/>
    <xf numFmtId="209" fontId="13" fillId="0" borderId="0" applyFont="0" applyFill="0" applyBorder="0" applyAlignment="0" applyProtection="0"/>
    <xf numFmtId="210" fontId="13"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72" fontId="13" fillId="0" borderId="0" applyFont="0" applyFill="0" applyBorder="0" applyAlignment="0" applyProtection="0"/>
    <xf numFmtId="165" fontId="81" fillId="0" borderId="0" applyFont="0" applyFill="0" applyBorder="0" applyAlignment="0" applyProtection="0"/>
    <xf numFmtId="207" fontId="13" fillId="0" borderId="0" applyFont="0" applyFill="0" applyBorder="0" applyAlignment="0" applyProtection="0"/>
    <xf numFmtId="40" fontId="82" fillId="0" borderId="0" applyFont="0" applyFill="0" applyBorder="0" applyAlignment="0" applyProtection="0"/>
    <xf numFmtId="38" fontId="82" fillId="0" borderId="0" applyFont="0" applyFill="0" applyBorder="0" applyAlignment="0" applyProtection="0"/>
    <xf numFmtId="0" fontId="82" fillId="0" borderId="0"/>
    <xf numFmtId="211" fontId="82" fillId="0" borderId="0" applyFont="0" applyFill="0" applyBorder="0" applyAlignment="0" applyProtection="0"/>
    <xf numFmtId="212" fontId="82" fillId="0" borderId="0" applyFont="0" applyFill="0" applyBorder="0" applyAlignment="0" applyProtection="0"/>
    <xf numFmtId="9" fontId="5" fillId="0" borderId="0" applyFont="0" applyFill="0" applyBorder="0" applyAlignment="0" applyProtection="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5" fillId="0" borderId="0"/>
    <xf numFmtId="0" fontId="83" fillId="0" borderId="0">
      <alignment horizontal="left"/>
    </xf>
    <xf numFmtId="0" fontId="83" fillId="0" borderId="0">
      <alignment horizontal="left"/>
    </xf>
    <xf numFmtId="0" fontId="83" fillId="0" borderId="0">
      <alignment horizontal="left"/>
    </xf>
    <xf numFmtId="0" fontId="83" fillId="0" borderId="0">
      <alignment horizontal="left"/>
    </xf>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13" fillId="0" borderId="0"/>
    <xf numFmtId="0" fontId="13"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5"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7" fillId="0" borderId="0"/>
    <xf numFmtId="0" fontId="5" fillId="0" borderId="0"/>
    <xf numFmtId="0" fontId="13" fillId="0" borderId="0"/>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3" fillId="0" borderId="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83" fillId="0" borderId="0">
      <alignment horizontal="left"/>
    </xf>
    <xf numFmtId="0" fontId="13" fillId="0" borderId="0" applyNumberFormat="0" applyFont="0" applyFill="0" applyBorder="0" applyAlignment="0" applyProtection="0">
      <alignment vertical="top"/>
    </xf>
    <xf numFmtId="0" fontId="13" fillId="0" borderId="0"/>
    <xf numFmtId="0" fontId="27" fillId="0" borderId="0"/>
    <xf numFmtId="0" fontId="1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3"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84" fillId="0" borderId="0" applyFont="0" applyFill="0" applyBorder="0" applyAlignment="0" applyProtection="0"/>
    <xf numFmtId="213" fontId="13" fillId="0" borderId="0" applyFont="0" applyFill="0" applyBorder="0" applyAlignment="0" applyProtection="0"/>
    <xf numFmtId="165" fontId="27" fillId="0" borderId="0" applyFont="0" applyFill="0" applyBorder="0" applyAlignment="0" applyProtection="0"/>
    <xf numFmtId="185" fontId="13" fillId="0" borderId="0" applyFont="0" applyFill="0" applyBorder="0" applyAlignment="0" applyProtection="0"/>
    <xf numFmtId="214" fontId="36" fillId="0" borderId="0" applyFill="0" applyBorder="0" applyAlignment="0" applyProtection="0"/>
    <xf numFmtId="185" fontId="1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85" fontId="13" fillId="0" borderId="0" applyFont="0" applyFill="0" applyBorder="0" applyAlignment="0" applyProtection="0"/>
    <xf numFmtId="185" fontId="13" fillId="0" borderId="0" applyFont="0" applyFill="0" applyBorder="0" applyAlignment="0" applyProtection="0"/>
    <xf numFmtId="185" fontId="13" fillId="0" borderId="0" applyFont="0" applyFill="0" applyBorder="0" applyAlignment="0" applyProtection="0"/>
    <xf numFmtId="185" fontId="13" fillId="0" borderId="0" applyFont="0" applyFill="0" applyBorder="0" applyAlignment="0" applyProtection="0"/>
    <xf numFmtId="213" fontId="13" fillId="0" borderId="0" applyFont="0" applyFill="0" applyBorder="0" applyAlignment="0" applyProtection="0"/>
    <xf numFmtId="213" fontId="13" fillId="0" borderId="0" applyFont="0" applyFill="0" applyBorder="0" applyAlignment="0" applyProtection="0"/>
    <xf numFmtId="0" fontId="1" fillId="0" borderId="0"/>
    <xf numFmtId="165" fontId="1" fillId="0" borderId="0" applyFont="0" applyFill="0" applyBorder="0" applyAlignment="0" applyProtection="0"/>
    <xf numFmtId="0" fontId="5" fillId="0" borderId="0"/>
    <xf numFmtId="0" fontId="87" fillId="0" borderId="0" applyNumberFormat="0" applyFill="0" applyBorder="0" applyAlignment="0" applyProtection="0">
      <alignment vertical="top"/>
      <protection locked="0"/>
    </xf>
    <xf numFmtId="0" fontId="5" fillId="0" borderId="0"/>
    <xf numFmtId="0" fontId="5" fillId="0" borderId="0"/>
    <xf numFmtId="0" fontId="13" fillId="0" borderId="0"/>
    <xf numFmtId="215" fontId="5" fillId="0" borderId="0" applyFont="0" applyFill="0" applyBorder="0" applyAlignment="0" applyProtection="0"/>
    <xf numFmtId="216" fontId="5" fillId="0" borderId="0" applyFont="0" applyFill="0" applyBorder="0" applyAlignment="0" applyProtection="0"/>
    <xf numFmtId="215" fontId="5" fillId="0" borderId="0" applyFont="0" applyFill="0" applyBorder="0" applyAlignment="0" applyProtection="0"/>
    <xf numFmtId="216" fontId="5" fillId="0" borderId="0" applyFont="0" applyFill="0" applyBorder="0" applyAlignment="0" applyProtection="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5" fillId="0" borderId="0"/>
    <xf numFmtId="43" fontId="81" fillId="0" borderId="0" applyFont="0" applyFill="0" applyBorder="0" applyAlignment="0" applyProtection="0"/>
    <xf numFmtId="0" fontId="81" fillId="0" borderId="0"/>
    <xf numFmtId="0" fontId="81" fillId="0" borderId="0"/>
  </cellStyleXfs>
  <cellXfs count="662">
    <xf numFmtId="0" fontId="0" fillId="0" borderId="0" xfId="0"/>
    <xf numFmtId="0" fontId="0" fillId="0" borderId="1" xfId="0" applyBorder="1"/>
    <xf numFmtId="0" fontId="0" fillId="4" borderId="1" xfId="0" applyFill="1" applyBorder="1"/>
    <xf numFmtId="0" fontId="0" fillId="0" borderId="1" xfId="0" applyFill="1" applyBorder="1"/>
    <xf numFmtId="0" fontId="0" fillId="0" borderId="0" xfId="0" applyBorder="1"/>
    <xf numFmtId="169" fontId="97" fillId="0" borderId="0" xfId="0" applyNumberFormat="1" applyFont="1" applyFill="1" applyBorder="1" applyAlignment="1">
      <alignment horizontal="center" vertical="center"/>
    </xf>
    <xf numFmtId="169" fontId="89" fillId="0" borderId="0" xfId="0" applyNumberFormat="1" applyFont="1" applyFill="1" applyBorder="1" applyAlignment="1">
      <alignment horizontal="center" vertical="center"/>
    </xf>
    <xf numFmtId="0" fontId="97" fillId="0" borderId="0" xfId="0" applyFont="1" applyFill="1" applyBorder="1" applyAlignment="1">
      <alignment vertical="center"/>
    </xf>
    <xf numFmtId="169" fontId="89" fillId="0" borderId="39" xfId="0" applyNumberFormat="1" applyFont="1" applyFill="1" applyBorder="1" applyAlignment="1">
      <alignment horizontal="center" vertical="center"/>
    </xf>
    <xf numFmtId="169" fontId="89" fillId="0" borderId="1" xfId="0" applyNumberFormat="1" applyFont="1" applyFill="1" applyBorder="1" applyAlignment="1">
      <alignment horizontal="center" vertical="center"/>
    </xf>
    <xf numFmtId="169" fontId="58" fillId="0" borderId="1" xfId="0" applyNumberFormat="1" applyFont="1" applyFill="1" applyBorder="1" applyAlignment="1">
      <alignment horizontal="center" vertical="center"/>
    </xf>
    <xf numFmtId="169" fontId="89" fillId="4" borderId="39" xfId="0" applyNumberFormat="1" applyFont="1" applyFill="1" applyBorder="1" applyAlignment="1">
      <alignment horizontal="center" vertical="center"/>
    </xf>
    <xf numFmtId="169" fontId="89" fillId="4" borderId="1" xfId="0" applyNumberFormat="1" applyFont="1" applyFill="1" applyBorder="1" applyAlignment="1">
      <alignment horizontal="center" vertical="center"/>
    </xf>
    <xf numFmtId="169" fontId="58" fillId="0" borderId="39" xfId="0" applyNumberFormat="1" applyFont="1" applyFill="1" applyBorder="1" applyAlignment="1">
      <alignment horizontal="center" vertical="center"/>
    </xf>
    <xf numFmtId="169" fontId="89" fillId="0" borderId="41" xfId="0" applyNumberFormat="1" applyFont="1" applyFill="1" applyBorder="1" applyAlignment="1">
      <alignment horizontal="center" vertical="center"/>
    </xf>
    <xf numFmtId="169" fontId="89" fillId="0" borderId="42" xfId="0" applyNumberFormat="1" applyFont="1" applyFill="1" applyBorder="1" applyAlignment="1">
      <alignment horizontal="center" vertical="center"/>
    </xf>
    <xf numFmtId="169" fontId="58" fillId="0" borderId="42" xfId="0" applyNumberFormat="1" applyFont="1" applyFill="1" applyBorder="1" applyAlignment="1">
      <alignment horizontal="center" vertical="center"/>
    </xf>
    <xf numFmtId="169" fontId="58" fillId="0" borderId="41" xfId="0" applyNumberFormat="1" applyFont="1" applyFill="1" applyBorder="1" applyAlignment="1">
      <alignment horizontal="center" vertical="center"/>
    </xf>
    <xf numFmtId="169" fontId="89" fillId="4" borderId="41" xfId="0" applyNumberFormat="1" applyFont="1" applyFill="1" applyBorder="1" applyAlignment="1">
      <alignment horizontal="center" vertical="center"/>
    </xf>
    <xf numFmtId="169" fontId="89" fillId="4" borderId="42" xfId="0" applyNumberFormat="1" applyFont="1" applyFill="1" applyBorder="1" applyAlignment="1">
      <alignment horizontal="center" vertical="center"/>
    </xf>
    <xf numFmtId="169" fontId="97" fillId="0" borderId="45" xfId="0" applyNumberFormat="1" applyFont="1" applyFill="1" applyBorder="1" applyAlignment="1">
      <alignment vertical="center"/>
    </xf>
    <xf numFmtId="169" fontId="89" fillId="0" borderId="1" xfId="0" applyNumberFormat="1" applyFont="1" applyFill="1" applyBorder="1" applyAlignment="1">
      <alignment horizontal="center" vertical="center" wrapText="1"/>
    </xf>
    <xf numFmtId="169" fontId="58" fillId="0" borderId="1" xfId="430" applyNumberFormat="1" applyFont="1" applyFill="1" applyBorder="1" applyAlignment="1">
      <alignment horizontal="center" vertical="center"/>
    </xf>
    <xf numFmtId="169" fontId="97" fillId="0" borderId="46" xfId="0" applyNumberFormat="1" applyFont="1" applyFill="1" applyBorder="1" applyAlignment="1">
      <alignment vertical="center"/>
    </xf>
    <xf numFmtId="169" fontId="89" fillId="0" borderId="42" xfId="0" applyNumberFormat="1" applyFont="1" applyFill="1" applyBorder="1" applyAlignment="1">
      <alignment horizontal="center" vertical="center" wrapText="1"/>
    </xf>
    <xf numFmtId="0" fontId="98" fillId="0" borderId="45" xfId="0" applyFont="1" applyFill="1" applyBorder="1" applyAlignment="1">
      <alignment vertical="center"/>
    </xf>
    <xf numFmtId="0" fontId="98" fillId="0" borderId="46" xfId="0" applyFont="1" applyFill="1" applyBorder="1" applyAlignment="1">
      <alignment vertical="center"/>
    </xf>
    <xf numFmtId="169" fontId="89" fillId="0" borderId="39" xfId="0" applyNumberFormat="1" applyFont="1" applyFill="1" applyBorder="1" applyAlignment="1">
      <alignment horizontal="center" vertical="center" wrapText="1"/>
    </xf>
    <xf numFmtId="169" fontId="89" fillId="0" borderId="41" xfId="0" applyNumberFormat="1" applyFont="1" applyFill="1" applyBorder="1" applyAlignment="1">
      <alignment horizontal="center" vertical="center" wrapText="1"/>
    </xf>
    <xf numFmtId="169" fontId="89" fillId="0" borderId="0" xfId="0" applyNumberFormat="1" applyFont="1" applyFill="1" applyBorder="1" applyAlignment="1">
      <alignment horizontal="center" vertical="center" wrapText="1"/>
    </xf>
    <xf numFmtId="169" fontId="58" fillId="0" borderId="0" xfId="430" applyNumberFormat="1" applyFont="1" applyBorder="1" applyAlignment="1">
      <alignment horizontal="center" vertical="center"/>
    </xf>
    <xf numFmtId="169" fontId="58" fillId="0" borderId="39" xfId="430" applyNumberFormat="1" applyFont="1" applyFill="1" applyBorder="1" applyAlignment="1">
      <alignment horizontal="center" vertical="center"/>
    </xf>
    <xf numFmtId="169" fontId="97" fillId="34" borderId="1" xfId="0" applyNumberFormat="1" applyFont="1" applyFill="1" applyBorder="1" applyAlignment="1">
      <alignment vertical="center" wrapText="1"/>
    </xf>
    <xf numFmtId="169" fontId="89" fillId="0" borderId="4" xfId="0" applyNumberFormat="1" applyFont="1" applyFill="1" applyBorder="1" applyAlignment="1">
      <alignment horizontal="center" vertical="center"/>
    </xf>
    <xf numFmtId="169" fontId="97" fillId="34" borderId="4" xfId="0" applyNumberFormat="1" applyFont="1" applyFill="1" applyBorder="1" applyAlignment="1">
      <alignment vertical="center" wrapText="1"/>
    </xf>
    <xf numFmtId="169" fontId="97" fillId="34" borderId="39" xfId="0" applyNumberFormat="1" applyFont="1" applyFill="1" applyBorder="1" applyAlignment="1">
      <alignment vertical="center" wrapText="1"/>
    </xf>
    <xf numFmtId="169" fontId="97" fillId="34" borderId="40" xfId="0" applyNumberFormat="1" applyFont="1" applyFill="1" applyBorder="1" applyAlignment="1">
      <alignment vertical="center" wrapText="1"/>
    </xf>
    <xf numFmtId="169" fontId="58" fillId="0" borderId="40" xfId="0" applyNumberFormat="1" applyFont="1" applyFill="1" applyBorder="1" applyAlignment="1">
      <alignment horizontal="center" vertical="center"/>
    </xf>
    <xf numFmtId="169" fontId="58" fillId="0" borderId="43" xfId="0" applyNumberFormat="1" applyFont="1" applyFill="1" applyBorder="1" applyAlignment="1">
      <alignment horizontal="center" vertical="center"/>
    </xf>
    <xf numFmtId="169" fontId="89" fillId="0" borderId="40" xfId="0" applyNumberFormat="1" applyFont="1" applyFill="1" applyBorder="1" applyAlignment="1">
      <alignment horizontal="center" vertical="center"/>
    </xf>
    <xf numFmtId="169" fontId="89" fillId="0" borderId="43" xfId="0" applyNumberFormat="1" applyFont="1" applyFill="1" applyBorder="1" applyAlignment="1">
      <alignment horizontal="center" vertical="center"/>
    </xf>
    <xf numFmtId="169" fontId="97" fillId="34" borderId="3" xfId="0" applyNumberFormat="1" applyFont="1" applyFill="1" applyBorder="1" applyAlignment="1">
      <alignment vertical="center" wrapText="1"/>
    </xf>
    <xf numFmtId="169" fontId="89" fillId="0" borderId="49" xfId="0" applyNumberFormat="1" applyFont="1" applyFill="1" applyBorder="1" applyAlignment="1">
      <alignment horizontal="center" vertical="center"/>
    </xf>
    <xf numFmtId="169" fontId="89" fillId="0" borderId="40" xfId="0" applyNumberFormat="1" applyFont="1" applyFill="1" applyBorder="1" applyAlignment="1">
      <alignment horizontal="center" vertical="center" wrapText="1"/>
    </xf>
    <xf numFmtId="169" fontId="89" fillId="0" borderId="43" xfId="0" applyNumberFormat="1" applyFont="1" applyFill="1" applyBorder="1" applyAlignment="1">
      <alignment horizontal="center" vertical="center" wrapText="1"/>
    </xf>
    <xf numFmtId="169" fontId="97" fillId="34" borderId="50" xfId="0" applyNumberFormat="1" applyFont="1" applyFill="1" applyBorder="1" applyAlignment="1">
      <alignment vertical="center" wrapText="1"/>
    </xf>
    <xf numFmtId="169" fontId="58" fillId="27" borderId="40" xfId="0" applyNumberFormat="1" applyFont="1" applyFill="1" applyBorder="1" applyAlignment="1">
      <alignment horizontal="center" vertical="center"/>
    </xf>
    <xf numFmtId="169" fontId="58" fillId="27" borderId="43" xfId="0" applyNumberFormat="1" applyFont="1" applyFill="1" applyBorder="1" applyAlignment="1">
      <alignment horizontal="center" vertical="center"/>
    </xf>
    <xf numFmtId="169" fontId="89" fillId="4" borderId="40" xfId="0" applyNumberFormat="1" applyFont="1" applyFill="1" applyBorder="1" applyAlignment="1">
      <alignment horizontal="center" vertical="center"/>
    </xf>
    <xf numFmtId="169" fontId="89" fillId="4" borderId="43" xfId="0" applyNumberFormat="1" applyFont="1" applyFill="1" applyBorder="1" applyAlignment="1">
      <alignment horizontal="center" vertical="center"/>
    </xf>
    <xf numFmtId="169" fontId="97" fillId="34" borderId="54" xfId="0" applyNumberFormat="1" applyFont="1" applyFill="1" applyBorder="1" applyAlignment="1">
      <alignment vertical="center" wrapText="1"/>
    </xf>
    <xf numFmtId="169" fontId="58" fillId="0" borderId="51" xfId="0" applyNumberFormat="1" applyFont="1" applyFill="1" applyBorder="1" applyAlignment="1">
      <alignment horizontal="center" vertical="center"/>
    </xf>
    <xf numFmtId="169" fontId="58" fillId="0" borderId="53" xfId="0" applyNumberFormat="1" applyFont="1" applyFill="1" applyBorder="1" applyAlignment="1">
      <alignment horizontal="center" vertical="center"/>
    </xf>
    <xf numFmtId="169" fontId="58" fillId="0" borderId="54" xfId="0" applyNumberFormat="1" applyFont="1" applyFill="1" applyBorder="1" applyAlignment="1">
      <alignment horizontal="center" vertical="center"/>
    </xf>
    <xf numFmtId="169" fontId="58" fillId="0" borderId="55" xfId="0" applyNumberFormat="1" applyFont="1" applyFill="1" applyBorder="1" applyAlignment="1">
      <alignment horizontal="center" vertical="center"/>
    </xf>
    <xf numFmtId="169" fontId="58" fillId="0" borderId="50" xfId="0" applyNumberFormat="1" applyFont="1" applyFill="1" applyBorder="1" applyAlignment="1">
      <alignment horizontal="center" vertical="center"/>
    </xf>
    <xf numFmtId="169" fontId="58" fillId="0" borderId="46" xfId="0" applyNumberFormat="1" applyFont="1" applyFill="1" applyBorder="1" applyAlignment="1">
      <alignment horizontal="center" vertical="center"/>
    </xf>
    <xf numFmtId="169" fontId="89" fillId="0" borderId="4" xfId="0" applyNumberFormat="1" applyFont="1" applyFill="1" applyBorder="1" applyAlignment="1">
      <alignment horizontal="center" vertical="center" wrapText="1"/>
    </xf>
    <xf numFmtId="0" fontId="97" fillId="0" borderId="45" xfId="0" applyFont="1" applyBorder="1" applyAlignment="1">
      <alignment vertical="center"/>
    </xf>
    <xf numFmtId="0" fontId="97" fillId="0" borderId="46" xfId="0" applyFont="1" applyBorder="1" applyAlignment="1">
      <alignment vertical="center"/>
    </xf>
    <xf numFmtId="0" fontId="97" fillId="0" borderId="45" xfId="0" applyFont="1" applyFill="1" applyBorder="1" applyAlignment="1">
      <alignment horizontal="left" vertical="center" wrapText="1"/>
    </xf>
    <xf numFmtId="0" fontId="98" fillId="0" borderId="45" xfId="0" applyFont="1" applyFill="1" applyBorder="1" applyAlignment="1">
      <alignment horizontal="left" vertical="center" wrapText="1"/>
    </xf>
    <xf numFmtId="0" fontId="98" fillId="0" borderId="45" xfId="0" applyFont="1" applyFill="1" applyBorder="1" applyAlignment="1">
      <alignment horizontal="left" vertical="center"/>
    </xf>
    <xf numFmtId="0" fontId="98" fillId="0" borderId="46" xfId="0" applyFont="1" applyFill="1" applyBorder="1" applyAlignment="1">
      <alignment horizontal="left" vertical="center" wrapText="1"/>
    </xf>
    <xf numFmtId="169" fontId="58" fillId="0" borderId="40" xfId="430" applyNumberFormat="1" applyFont="1" applyFill="1" applyBorder="1" applyAlignment="1">
      <alignment horizontal="center" vertical="center"/>
    </xf>
    <xf numFmtId="169" fontId="58" fillId="0" borderId="41" xfId="430" applyNumberFormat="1" applyFont="1" applyFill="1" applyBorder="1" applyAlignment="1">
      <alignment horizontal="center" vertical="center"/>
    </xf>
    <xf numFmtId="169" fontId="58" fillId="0" borderId="42" xfId="430" applyNumberFormat="1" applyFont="1" applyFill="1" applyBorder="1" applyAlignment="1">
      <alignment horizontal="center" vertical="center"/>
    </xf>
    <xf numFmtId="169" fontId="58" fillId="0" borderId="43" xfId="430" applyNumberFormat="1" applyFont="1" applyFill="1" applyBorder="1" applyAlignment="1">
      <alignment horizontal="center" vertical="center"/>
    </xf>
    <xf numFmtId="169" fontId="89" fillId="4" borderId="3" xfId="0" applyNumberFormat="1" applyFont="1" applyFill="1" applyBorder="1" applyAlignment="1">
      <alignment horizontal="center" vertical="center"/>
    </xf>
    <xf numFmtId="169" fontId="89" fillId="4" borderId="44" xfId="0" applyNumberFormat="1" applyFont="1" applyFill="1" applyBorder="1" applyAlignment="1">
      <alignment horizontal="center" vertical="center"/>
    </xf>
    <xf numFmtId="169" fontId="89" fillId="0" borderId="49" xfId="0" applyNumberFormat="1" applyFont="1" applyFill="1" applyBorder="1" applyAlignment="1">
      <alignment horizontal="center" vertical="center" wrapText="1"/>
    </xf>
    <xf numFmtId="0" fontId="97" fillId="34" borderId="48" xfId="0" applyFont="1" applyFill="1" applyBorder="1" applyAlignment="1">
      <alignment vertical="center" wrapText="1"/>
    </xf>
    <xf numFmtId="0" fontId="97" fillId="0" borderId="47" xfId="0" applyFont="1" applyFill="1" applyBorder="1" applyAlignment="1">
      <alignment vertical="center" wrapText="1"/>
    </xf>
    <xf numFmtId="0" fontId="97" fillId="34" borderId="1" xfId="0" applyFont="1" applyFill="1" applyBorder="1" applyAlignment="1">
      <alignment vertical="center" wrapText="1"/>
    </xf>
    <xf numFmtId="168" fontId="89" fillId="0" borderId="1" xfId="3" applyNumberFormat="1" applyFont="1" applyFill="1" applyBorder="1" applyAlignment="1">
      <alignment horizontal="center" vertical="center" wrapText="1"/>
    </xf>
    <xf numFmtId="169" fontId="58" fillId="4" borderId="40" xfId="0" applyNumberFormat="1" applyFont="1" applyFill="1" applyBorder="1" applyAlignment="1">
      <alignment horizontal="center" vertical="center"/>
    </xf>
    <xf numFmtId="169" fontId="58" fillId="4" borderId="43" xfId="0" applyNumberFormat="1" applyFont="1" applyFill="1" applyBorder="1" applyAlignment="1">
      <alignment horizontal="center" vertical="center"/>
    </xf>
    <xf numFmtId="169" fontId="58" fillId="4" borderId="40" xfId="430" applyNumberFormat="1" applyFont="1" applyFill="1" applyBorder="1" applyAlignment="1">
      <alignment horizontal="center" vertical="center"/>
    </xf>
    <xf numFmtId="169" fontId="58" fillId="4" borderId="43" xfId="430" applyNumberFormat="1" applyFont="1" applyFill="1" applyBorder="1" applyAlignment="1">
      <alignment horizontal="center" vertical="center"/>
    </xf>
    <xf numFmtId="169" fontId="89" fillId="4" borderId="1" xfId="0" applyNumberFormat="1" applyFont="1" applyFill="1" applyBorder="1" applyAlignment="1">
      <alignment horizontal="center" vertical="center" wrapText="1"/>
    </xf>
    <xf numFmtId="169" fontId="89" fillId="4" borderId="42" xfId="0" applyNumberFormat="1" applyFont="1" applyFill="1" applyBorder="1" applyAlignment="1">
      <alignment horizontal="center" vertical="center" wrapText="1"/>
    </xf>
    <xf numFmtId="169" fontId="89" fillId="4" borderId="40" xfId="0" applyNumberFormat="1" applyFont="1" applyFill="1" applyBorder="1" applyAlignment="1">
      <alignment horizontal="center" vertical="center" wrapText="1"/>
    </xf>
    <xf numFmtId="169" fontId="89" fillId="4" borderId="43" xfId="0" applyNumberFormat="1" applyFont="1" applyFill="1" applyBorder="1" applyAlignment="1">
      <alignment horizontal="center" vertical="center" wrapText="1"/>
    </xf>
    <xf numFmtId="169" fontId="58" fillId="4" borderId="1" xfId="430" applyNumberFormat="1" applyFont="1" applyFill="1" applyBorder="1" applyAlignment="1">
      <alignment horizontal="center" vertical="center"/>
    </xf>
    <xf numFmtId="169" fontId="58" fillId="4" borderId="42" xfId="430" applyNumberFormat="1" applyFont="1" applyFill="1" applyBorder="1" applyAlignment="1">
      <alignment horizontal="center" vertical="center"/>
    </xf>
    <xf numFmtId="169" fontId="89" fillId="4" borderId="39" xfId="0" applyNumberFormat="1" applyFont="1" applyFill="1" applyBorder="1" applyAlignment="1">
      <alignment horizontal="center" vertical="center" wrapText="1"/>
    </xf>
    <xf numFmtId="169" fontId="89" fillId="4" borderId="41" xfId="0" applyNumberFormat="1" applyFont="1" applyFill="1" applyBorder="1" applyAlignment="1">
      <alignment horizontal="center" vertical="center" wrapText="1"/>
    </xf>
    <xf numFmtId="168" fontId="89" fillId="4" borderId="1" xfId="3" applyNumberFormat="1" applyFont="1" applyFill="1" applyBorder="1" applyAlignment="1">
      <alignment horizontal="center" vertical="center" wrapText="1"/>
    </xf>
    <xf numFmtId="169" fontId="97" fillId="0" borderId="0" xfId="0" applyNumberFormat="1" applyFont="1" applyFill="1" applyBorder="1" applyAlignment="1">
      <alignment vertical="center"/>
    </xf>
    <xf numFmtId="169" fontId="89" fillId="4" borderId="0" xfId="0" applyNumberFormat="1" applyFont="1" applyFill="1" applyBorder="1" applyAlignment="1">
      <alignment horizontal="center" vertical="center"/>
    </xf>
    <xf numFmtId="169" fontId="58" fillId="4" borderId="0" xfId="0" applyNumberFormat="1" applyFont="1" applyFill="1" applyBorder="1" applyAlignment="1">
      <alignment horizontal="center" vertical="center"/>
    </xf>
    <xf numFmtId="169" fontId="89" fillId="4" borderId="0" xfId="0" applyNumberFormat="1" applyFont="1" applyFill="1" applyBorder="1" applyAlignment="1">
      <alignment horizontal="center" vertical="center" wrapText="1"/>
    </xf>
    <xf numFmtId="169" fontId="58" fillId="27" borderId="0" xfId="0" applyNumberFormat="1" applyFont="1" applyFill="1" applyBorder="1" applyAlignment="1">
      <alignment horizontal="center" vertical="center"/>
    </xf>
    <xf numFmtId="0" fontId="98" fillId="0" borderId="0" xfId="0" applyFont="1" applyFill="1" applyBorder="1" applyAlignment="1">
      <alignment vertical="center"/>
    </xf>
    <xf numFmtId="169" fontId="58" fillId="0" borderId="0" xfId="0" applyNumberFormat="1" applyFont="1" applyFill="1" applyBorder="1" applyAlignment="1">
      <alignment horizontal="center" vertical="center"/>
    </xf>
    <xf numFmtId="0" fontId="97" fillId="0" borderId="0" xfId="0" applyFont="1" applyBorder="1" applyAlignment="1">
      <alignment vertical="center"/>
    </xf>
    <xf numFmtId="169" fontId="58" fillId="4" borderId="0" xfId="430" applyNumberFormat="1" applyFont="1" applyFill="1" applyBorder="1" applyAlignment="1">
      <alignment horizontal="center" vertical="center"/>
    </xf>
    <xf numFmtId="169" fontId="97" fillId="0" borderId="56" xfId="0" applyNumberFormat="1" applyFont="1" applyFill="1" applyBorder="1" applyAlignment="1">
      <alignment vertical="center"/>
    </xf>
    <xf numFmtId="0" fontId="18" fillId="0" borderId="0" xfId="0" applyFont="1" applyBorder="1" applyAlignment="1">
      <alignment horizontal="center" vertical="center"/>
    </xf>
    <xf numFmtId="0" fontId="97" fillId="34" borderId="48" xfId="0" applyFont="1" applyFill="1" applyBorder="1" applyAlignment="1" applyProtection="1">
      <alignment vertical="center" wrapText="1"/>
      <protection hidden="1"/>
    </xf>
    <xf numFmtId="0" fontId="97" fillId="34" borderId="1" xfId="0" applyFont="1" applyFill="1" applyBorder="1" applyAlignment="1" applyProtection="1">
      <alignment vertical="center" wrapText="1"/>
      <protection hidden="1"/>
    </xf>
    <xf numFmtId="0" fontId="97" fillId="0" borderId="47" xfId="0" applyFont="1" applyFill="1" applyBorder="1" applyAlignment="1" applyProtection="1">
      <alignment vertical="center" wrapText="1"/>
      <protection hidden="1"/>
    </xf>
    <xf numFmtId="168" fontId="89" fillId="0" borderId="1" xfId="3" applyNumberFormat="1" applyFont="1" applyFill="1" applyBorder="1" applyAlignment="1" applyProtection="1">
      <alignment horizontal="center" vertical="center" wrapText="1"/>
      <protection hidden="1"/>
    </xf>
    <xf numFmtId="168" fontId="89" fillId="4" borderId="1" xfId="3" applyNumberFormat="1" applyFont="1" applyFill="1" applyBorder="1" applyAlignment="1" applyProtection="1">
      <alignment horizontal="center" vertical="center" wrapText="1"/>
      <protection hidden="1"/>
    </xf>
    <xf numFmtId="0" fontId="97" fillId="0" borderId="45" xfId="0" applyFont="1" applyFill="1" applyBorder="1" applyAlignment="1" applyProtection="1">
      <alignment horizontal="left" vertical="center" wrapText="1"/>
      <protection hidden="1"/>
    </xf>
    <xf numFmtId="169" fontId="97" fillId="0" borderId="45" xfId="0" applyNumberFormat="1" applyFont="1" applyFill="1" applyBorder="1" applyAlignment="1" applyProtection="1">
      <alignment vertical="center"/>
      <protection hidden="1"/>
    </xf>
    <xf numFmtId="0" fontId="0" fillId="32" borderId="0" xfId="0" applyFill="1" applyBorder="1" applyProtection="1"/>
    <xf numFmtId="0" fontId="103" fillId="0" borderId="1" xfId="0" applyFont="1" applyBorder="1" applyAlignment="1" applyProtection="1">
      <alignment horizontal="center" vertical="center"/>
      <protection locked="0"/>
    </xf>
    <xf numFmtId="0" fontId="104" fillId="0" borderId="1" xfId="0" applyFont="1" applyBorder="1" applyAlignment="1" applyProtection="1">
      <alignment horizontal="center" vertical="center" textRotation="90" wrapText="1"/>
      <protection locked="0"/>
    </xf>
    <xf numFmtId="0" fontId="103" fillId="0" borderId="1" xfId="0" applyFont="1" applyBorder="1" applyAlignment="1" applyProtection="1">
      <alignment horizontal="center" vertical="center" textRotation="90" wrapText="1"/>
      <protection locked="0"/>
    </xf>
    <xf numFmtId="0" fontId="0" fillId="0" borderId="0" xfId="0" applyProtection="1">
      <protection locked="0"/>
    </xf>
    <xf numFmtId="0" fontId="103" fillId="0" borderId="1" xfId="0" applyFont="1" applyBorder="1" applyAlignment="1" applyProtection="1">
      <alignment horizontal="left" vertical="center" wrapText="1"/>
      <protection locked="0"/>
    </xf>
    <xf numFmtId="1" fontId="103" fillId="0" borderId="1" xfId="0" applyNumberFormat="1" applyFont="1" applyBorder="1" applyAlignment="1" applyProtection="1">
      <alignment horizontal="center" vertical="center"/>
      <protection locked="0"/>
    </xf>
    <xf numFmtId="1" fontId="104" fillId="0" borderId="1" xfId="0" applyNumberFormat="1" applyFont="1" applyBorder="1" applyAlignment="1" applyProtection="1">
      <alignment horizontal="center" vertical="center"/>
      <protection locked="0"/>
    </xf>
    <xf numFmtId="0" fontId="103" fillId="33" borderId="1" xfId="0" applyFont="1" applyFill="1" applyBorder="1" applyAlignment="1" applyProtection="1">
      <alignment horizontal="left" vertical="center" wrapText="1"/>
      <protection locked="0"/>
    </xf>
    <xf numFmtId="0" fontId="0" fillId="0" borderId="27" xfId="0" applyBorder="1" applyAlignment="1" applyProtection="1">
      <alignment wrapText="1"/>
      <protection locked="0"/>
    </xf>
    <xf numFmtId="0" fontId="0" fillId="0" borderId="27" xfId="0" applyBorder="1" applyAlignment="1"/>
    <xf numFmtId="4" fontId="103" fillId="0" borderId="1" xfId="0" applyNumberFormat="1" applyFont="1" applyBorder="1" applyAlignment="1" applyProtection="1">
      <alignment horizontal="center" vertical="center"/>
      <protection locked="0"/>
    </xf>
    <xf numFmtId="1" fontId="108" fillId="37" borderId="1" xfId="0" applyNumberFormat="1" applyFont="1" applyFill="1" applyBorder="1" applyAlignment="1" applyProtection="1">
      <alignment horizontal="center"/>
      <protection locked="0"/>
    </xf>
    <xf numFmtId="3" fontId="108" fillId="37" borderId="1" xfId="0" applyNumberFormat="1" applyFont="1" applyFill="1" applyBorder="1" applyAlignment="1" applyProtection="1">
      <alignment horizontal="center"/>
      <protection locked="0"/>
    </xf>
    <xf numFmtId="1" fontId="108" fillId="32" borderId="1" xfId="0" applyNumberFormat="1" applyFont="1" applyFill="1" applyBorder="1" applyAlignment="1" applyProtection="1">
      <alignment horizontal="center"/>
    </xf>
    <xf numFmtId="3" fontId="108" fillId="3" borderId="1" xfId="0" applyNumberFormat="1" applyFont="1" applyFill="1" applyBorder="1" applyAlignment="1" applyProtection="1">
      <alignment horizontal="center"/>
    </xf>
    <xf numFmtId="1" fontId="107" fillId="32" borderId="1" xfId="0" applyNumberFormat="1" applyFont="1" applyFill="1" applyBorder="1" applyAlignment="1" applyProtection="1">
      <alignment horizontal="center"/>
    </xf>
    <xf numFmtId="3" fontId="108" fillId="32" borderId="1" xfId="0" applyNumberFormat="1" applyFont="1" applyFill="1" applyBorder="1" applyAlignment="1" applyProtection="1">
      <alignment horizontal="center"/>
    </xf>
    <xf numFmtId="1" fontId="107" fillId="39" borderId="4" xfId="0" applyNumberFormat="1" applyFont="1" applyFill="1" applyBorder="1" applyAlignment="1" applyProtection="1">
      <alignment horizontal="center"/>
    </xf>
    <xf numFmtId="3" fontId="107" fillId="32" borderId="1" xfId="0" applyNumberFormat="1" applyFont="1" applyFill="1" applyBorder="1" applyAlignment="1" applyProtection="1">
      <alignment horizontal="center"/>
    </xf>
    <xf numFmtId="3" fontId="107" fillId="32" borderId="1" xfId="0" applyNumberFormat="1" applyFont="1" applyFill="1" applyBorder="1" applyAlignment="1" applyProtection="1"/>
    <xf numFmtId="9" fontId="0" fillId="37" borderId="1" xfId="0" applyNumberFormat="1" applyFont="1" applyFill="1" applyBorder="1" applyProtection="1"/>
    <xf numFmtId="167" fontId="125" fillId="0" borderId="67" xfId="3" applyNumberFormat="1" applyFont="1" applyBorder="1" applyAlignment="1">
      <alignment horizontal="center" vertical="center"/>
    </xf>
    <xf numFmtId="0" fontId="0" fillId="0" borderId="2" xfId="0" applyBorder="1"/>
    <xf numFmtId="167" fontId="125" fillId="0" borderId="2" xfId="3" applyNumberFormat="1" applyFont="1" applyBorder="1" applyAlignment="1">
      <alignment horizontal="center" vertical="center"/>
    </xf>
    <xf numFmtId="167" fontId="125" fillId="0" borderId="26" xfId="3" applyNumberFormat="1" applyFont="1" applyBorder="1" applyAlignment="1">
      <alignment horizontal="center" vertical="center"/>
    </xf>
    <xf numFmtId="0" fontId="126" fillId="0" borderId="2" xfId="0" applyFont="1" applyBorder="1" applyAlignment="1">
      <alignment vertical="center" wrapText="1"/>
    </xf>
    <xf numFmtId="0" fontId="126" fillId="0" borderId="68" xfId="0" applyFont="1" applyBorder="1" applyAlignment="1">
      <alignment vertical="center" wrapText="1"/>
    </xf>
    <xf numFmtId="167" fontId="125" fillId="0" borderId="69" xfId="3" applyNumberFormat="1" applyFont="1" applyBorder="1"/>
    <xf numFmtId="167" fontId="0" fillId="0" borderId="70" xfId="3" applyNumberFormat="1" applyFont="1" applyBorder="1"/>
    <xf numFmtId="167" fontId="125" fillId="0" borderId="70" xfId="3" applyNumberFormat="1" applyFont="1" applyBorder="1"/>
    <xf numFmtId="167" fontId="125" fillId="0" borderId="68" xfId="3" applyNumberFormat="1" applyFont="1" applyBorder="1" applyAlignment="1">
      <alignment horizontal="center" vertical="center"/>
    </xf>
    <xf numFmtId="167" fontId="0" fillId="0" borderId="68" xfId="3" applyNumberFormat="1" applyFont="1" applyBorder="1"/>
    <xf numFmtId="167" fontId="0" fillId="0" borderId="2" xfId="3" applyNumberFormat="1" applyFont="1" applyBorder="1"/>
    <xf numFmtId="167" fontId="125" fillId="0" borderId="2" xfId="3" applyNumberFormat="1" applyFont="1" applyBorder="1"/>
    <xf numFmtId="167" fontId="125" fillId="0" borderId="68" xfId="3" applyNumberFormat="1" applyFont="1" applyBorder="1"/>
    <xf numFmtId="167" fontId="0" fillId="0" borderId="69" xfId="3" applyNumberFormat="1" applyFont="1" applyBorder="1"/>
    <xf numFmtId="167" fontId="125" fillId="0" borderId="70" xfId="3" applyNumberFormat="1" applyFont="1" applyBorder="1" applyAlignment="1">
      <alignment horizontal="center" vertical="center"/>
    </xf>
    <xf numFmtId="167" fontId="125" fillId="0" borderId="2" xfId="3" applyNumberFormat="1" applyFont="1" applyBorder="1" applyAlignment="1">
      <alignment vertical="center"/>
    </xf>
    <xf numFmtId="0" fontId="12" fillId="0" borderId="25" xfId="0" applyFont="1" applyBorder="1" applyAlignment="1">
      <alignment horizontal="center"/>
    </xf>
    <xf numFmtId="0" fontId="12" fillId="0" borderId="11" xfId="0" applyFont="1" applyBorder="1" applyAlignment="1">
      <alignment horizontal="center"/>
    </xf>
    <xf numFmtId="0" fontId="12" fillId="0" borderId="26" xfId="0" applyFont="1" applyBorder="1" applyAlignment="1">
      <alignment horizontal="center"/>
    </xf>
    <xf numFmtId="0" fontId="12" fillId="0" borderId="0" xfId="0" applyFont="1"/>
    <xf numFmtId="0" fontId="12" fillId="0" borderId="2" xfId="0" applyFont="1" applyBorder="1" applyAlignment="1">
      <alignment horizontal="center"/>
    </xf>
    <xf numFmtId="0" fontId="103" fillId="0" borderId="0" xfId="0" applyFont="1" applyFill="1"/>
    <xf numFmtId="0" fontId="103" fillId="0" borderId="0" xfId="0" applyFont="1"/>
    <xf numFmtId="0" fontId="103" fillId="0" borderId="1" xfId="0" applyFont="1" applyFill="1" applyBorder="1" applyAlignment="1">
      <alignment horizontal="center" vertical="center" wrapText="1"/>
    </xf>
    <xf numFmtId="0" fontId="103" fillId="0" borderId="1" xfId="0" applyFont="1" applyFill="1" applyBorder="1"/>
    <xf numFmtId="0" fontId="103" fillId="0" borderId="1" xfId="0" applyFont="1" applyFill="1" applyBorder="1" applyAlignment="1">
      <alignment vertical="center" wrapText="1"/>
    </xf>
    <xf numFmtId="0" fontId="103" fillId="0" borderId="1" xfId="0" applyFont="1" applyFill="1" applyBorder="1" applyAlignment="1">
      <alignment horizontal="center"/>
    </xf>
    <xf numFmtId="0" fontId="103" fillId="0" borderId="1" xfId="0" applyFont="1" applyFill="1" applyBorder="1" applyAlignment="1">
      <alignment horizontal="center" vertical="center"/>
    </xf>
    <xf numFmtId="0" fontId="103" fillId="0" borderId="1" xfId="0" applyFont="1" applyBorder="1" applyAlignment="1">
      <alignment horizontal="center" vertical="center"/>
    </xf>
    <xf numFmtId="49" fontId="103" fillId="0" borderId="1" xfId="0" applyNumberFormat="1" applyFont="1" applyFill="1" applyBorder="1" applyAlignment="1">
      <alignment horizontal="center"/>
    </xf>
    <xf numFmtId="49" fontId="103" fillId="0" borderId="1" xfId="0" applyNumberFormat="1" applyFont="1" applyFill="1" applyBorder="1" applyAlignment="1">
      <alignment horizontal="center" vertical="center"/>
    </xf>
    <xf numFmtId="0" fontId="103" fillId="33" borderId="1" xfId="0" applyFont="1" applyFill="1" applyBorder="1" applyAlignment="1">
      <alignment horizontal="center" vertical="center" wrapText="1"/>
    </xf>
    <xf numFmtId="0" fontId="103" fillId="33" borderId="1" xfId="0" applyFont="1" applyFill="1" applyBorder="1" applyAlignment="1">
      <alignment horizontal="center"/>
    </xf>
    <xf numFmtId="0" fontId="104" fillId="0" borderId="1" xfId="0" applyFont="1" applyFill="1" applyBorder="1" applyAlignment="1">
      <alignment vertical="center" wrapText="1"/>
    </xf>
    <xf numFmtId="0" fontId="103" fillId="0" borderId="61" xfId="0" applyFont="1" applyFill="1" applyBorder="1" applyAlignment="1">
      <alignment horizontal="center" vertical="center" wrapText="1"/>
    </xf>
    <xf numFmtId="0" fontId="103" fillId="0" borderId="63" xfId="0" applyFont="1" applyFill="1" applyBorder="1" applyAlignment="1">
      <alignment horizontal="center" vertical="center" wrapText="1"/>
    </xf>
    <xf numFmtId="0" fontId="103" fillId="0" borderId="62" xfId="0" applyFont="1" applyFill="1" applyBorder="1" applyAlignment="1">
      <alignment horizontal="center" vertical="center" wrapText="1"/>
    </xf>
    <xf numFmtId="49" fontId="103" fillId="0" borderId="1" xfId="0" applyNumberFormat="1" applyFont="1" applyFill="1" applyBorder="1" applyAlignment="1">
      <alignment horizontal="center" vertical="center" wrapText="1"/>
    </xf>
    <xf numFmtId="0" fontId="103" fillId="0" borderId="1" xfId="0" applyFont="1" applyFill="1" applyBorder="1" applyAlignment="1">
      <alignment horizontal="center" wrapText="1"/>
    </xf>
    <xf numFmtId="0" fontId="104" fillId="0" borderId="0" xfId="0" applyFont="1" applyFill="1" applyAlignment="1"/>
    <xf numFmtId="0" fontId="103" fillId="0" borderId="1" xfId="0" applyFont="1" applyBorder="1" applyAlignment="1">
      <alignment horizontal="center"/>
    </xf>
    <xf numFmtId="0" fontId="103" fillId="0" borderId="1" xfId="0" applyFont="1" applyFill="1" applyBorder="1" applyAlignment="1">
      <alignment horizontal="left" vertical="center" wrapText="1"/>
    </xf>
    <xf numFmtId="0" fontId="103" fillId="0" borderId="1" xfId="0" applyFont="1" applyBorder="1" applyAlignment="1">
      <alignment horizontal="center" vertical="center" wrapText="1"/>
    </xf>
    <xf numFmtId="49" fontId="103" fillId="0" borderId="1" xfId="0" applyNumberFormat="1" applyFont="1" applyBorder="1" applyAlignment="1">
      <alignment horizontal="center"/>
    </xf>
    <xf numFmtId="0" fontId="103" fillId="0" borderId="1" xfId="0" applyFont="1" applyBorder="1"/>
    <xf numFmtId="0" fontId="103" fillId="0" borderId="1" xfId="0" applyFont="1" applyFill="1" applyBorder="1" applyAlignment="1">
      <alignment wrapText="1"/>
    </xf>
    <xf numFmtId="17" fontId="103" fillId="0" borderId="1" xfId="0" applyNumberFormat="1" applyFont="1" applyFill="1" applyBorder="1" applyAlignment="1">
      <alignment horizontal="center" vertical="center" wrapText="1"/>
    </xf>
    <xf numFmtId="16" fontId="103" fillId="0" borderId="1" xfId="0" applyNumberFormat="1" applyFont="1" applyFill="1" applyBorder="1" applyAlignment="1">
      <alignment horizontal="center" vertical="center" wrapText="1"/>
    </xf>
    <xf numFmtId="0" fontId="130" fillId="0" borderId="1" xfId="0" applyFont="1" applyFill="1" applyBorder="1" applyAlignment="1">
      <alignment horizontal="center" vertical="center" wrapText="1"/>
    </xf>
    <xf numFmtId="0" fontId="103" fillId="0" borderId="1" xfId="0" applyFont="1" applyFill="1" applyBorder="1" applyAlignment="1">
      <alignment horizontal="left"/>
    </xf>
    <xf numFmtId="0" fontId="103" fillId="0" borderId="0" xfId="0" applyFont="1" applyFill="1" applyBorder="1" applyAlignment="1">
      <alignment wrapText="1"/>
    </xf>
    <xf numFmtId="0" fontId="103" fillId="0" borderId="1" xfId="0" applyFont="1" applyFill="1" applyBorder="1" applyAlignment="1">
      <alignment horizontal="center" vertical="top" wrapText="1"/>
    </xf>
    <xf numFmtId="0" fontId="103" fillId="0" borderId="1" xfId="0" applyFont="1" applyFill="1" applyBorder="1" applyAlignment="1">
      <alignment horizontal="center" vertical="top"/>
    </xf>
    <xf numFmtId="0" fontId="103" fillId="0" borderId="0" xfId="0" applyFont="1" applyFill="1" applyBorder="1"/>
    <xf numFmtId="0" fontId="130" fillId="0" borderId="1" xfId="0" applyFont="1" applyFill="1" applyBorder="1" applyAlignment="1">
      <alignment horizontal="center"/>
    </xf>
    <xf numFmtId="0" fontId="103" fillId="0" borderId="1" xfId="0" applyFont="1" applyFill="1" applyBorder="1" applyAlignment="1">
      <alignment horizontal="left" wrapText="1"/>
    </xf>
    <xf numFmtId="0" fontId="0" fillId="0" borderId="0" xfId="0" applyFont="1" applyFill="1"/>
    <xf numFmtId="0" fontId="104" fillId="0" borderId="27" xfId="0" applyFont="1" applyFill="1" applyBorder="1" applyAlignment="1">
      <alignment horizontal="center" vertical="center"/>
    </xf>
    <xf numFmtId="0" fontId="103" fillId="0" borderId="1" xfId="0" applyFont="1" applyFill="1" applyBorder="1" applyAlignment="1">
      <alignment vertical="center"/>
    </xf>
    <xf numFmtId="0" fontId="103" fillId="0" borderId="0" xfId="0" applyFont="1" applyFill="1" applyAlignment="1">
      <alignment horizontal="center" vertical="center"/>
    </xf>
    <xf numFmtId="0" fontId="103" fillId="0" borderId="0" xfId="0" applyFont="1" applyFill="1" applyAlignment="1">
      <alignment vertical="top" wrapText="1"/>
    </xf>
    <xf numFmtId="0" fontId="104" fillId="0" borderId="0" xfId="0" applyFont="1" applyBorder="1" applyAlignment="1">
      <alignment horizontal="center" wrapText="1"/>
    </xf>
    <xf numFmtId="0" fontId="103" fillId="0" borderId="0" xfId="0" applyFont="1" applyFill="1" applyBorder="1" applyAlignment="1">
      <alignment horizontal="center"/>
    </xf>
    <xf numFmtId="0" fontId="103" fillId="0" borderId="0" xfId="0" applyFont="1" applyFill="1" applyBorder="1" applyAlignment="1">
      <alignment horizontal="center" vertical="center" wrapText="1"/>
    </xf>
    <xf numFmtId="0" fontId="103" fillId="0" borderId="3" xfId="0" applyFont="1" applyFill="1" applyBorder="1" applyAlignment="1">
      <alignment horizontal="center" vertical="center" wrapText="1"/>
    </xf>
    <xf numFmtId="0" fontId="103" fillId="0" borderId="3" xfId="0" applyFont="1" applyFill="1" applyBorder="1" applyAlignment="1">
      <alignment horizontal="center"/>
    </xf>
    <xf numFmtId="0" fontId="103" fillId="0" borderId="0" xfId="0" applyFont="1" applyAlignment="1">
      <alignment horizontal="center" vertical="center"/>
    </xf>
    <xf numFmtId="0" fontId="103" fillId="0" borderId="0" xfId="0" applyFont="1" applyAlignment="1">
      <alignment horizontal="left" vertical="center"/>
    </xf>
    <xf numFmtId="0" fontId="103" fillId="0" borderId="61" xfId="0" applyFont="1" applyFill="1" applyBorder="1" applyAlignment="1">
      <alignment horizontal="center" vertical="center"/>
    </xf>
    <xf numFmtId="0" fontId="103" fillId="0" borderId="0" xfId="0" applyFont="1" applyAlignment="1">
      <alignment wrapText="1"/>
    </xf>
    <xf numFmtId="0" fontId="103" fillId="0" borderId="0" xfId="0" applyFont="1" applyFill="1" applyBorder="1" applyAlignment="1"/>
    <xf numFmtId="0" fontId="103" fillId="0" borderId="0" xfId="0" applyFont="1" applyFill="1" applyBorder="1" applyAlignment="1">
      <alignment vertical="center" wrapText="1"/>
    </xf>
    <xf numFmtId="16" fontId="103" fillId="0" borderId="1" xfId="0" applyNumberFormat="1" applyFont="1" applyFill="1" applyBorder="1" applyAlignment="1">
      <alignment horizontal="center" vertical="center"/>
    </xf>
    <xf numFmtId="0" fontId="103" fillId="0" borderId="1" xfId="0" applyFont="1" applyBorder="1" applyAlignment="1">
      <alignment vertical="center"/>
    </xf>
    <xf numFmtId="0" fontId="103" fillId="0" borderId="67" xfId="0" applyFont="1" applyBorder="1" applyAlignment="1">
      <alignment horizontal="center" vertical="center" wrapText="1"/>
    </xf>
    <xf numFmtId="0" fontId="103" fillId="0" borderId="0" xfId="0" applyFont="1" applyAlignment="1">
      <alignment horizontal="left"/>
    </xf>
    <xf numFmtId="0" fontId="130" fillId="0" borderId="1" xfId="0" applyFont="1" applyBorder="1" applyAlignment="1">
      <alignment horizontal="center" vertical="center" wrapText="1"/>
    </xf>
    <xf numFmtId="0" fontId="103" fillId="0" borderId="30" xfId="0" applyFont="1" applyBorder="1"/>
    <xf numFmtId="0" fontId="113" fillId="0" borderId="1" xfId="0" applyFont="1" applyBorder="1" applyAlignment="1">
      <alignment horizontal="center" vertical="center"/>
    </xf>
    <xf numFmtId="0" fontId="113" fillId="0" borderId="1" xfId="0" applyFont="1" applyBorder="1" applyAlignment="1">
      <alignment horizontal="center" vertical="center" wrapText="1"/>
    </xf>
    <xf numFmtId="0" fontId="113" fillId="0" borderId="1" xfId="0" applyFont="1" applyBorder="1" applyAlignment="1">
      <alignment vertical="center" wrapText="1"/>
    </xf>
    <xf numFmtId="171" fontId="0" fillId="37" borderId="1" xfId="0" applyNumberFormat="1" applyFont="1" applyFill="1" applyBorder="1" applyProtection="1"/>
    <xf numFmtId="1" fontId="108" fillId="36" borderId="1" xfId="0" applyNumberFormat="1" applyFont="1" applyFill="1" applyBorder="1" applyAlignment="1" applyProtection="1">
      <alignment horizontal="center"/>
    </xf>
    <xf numFmtId="0" fontId="0" fillId="0" borderId="1" xfId="0" applyBorder="1" applyProtection="1">
      <protection locked="0"/>
    </xf>
    <xf numFmtId="14" fontId="0" fillId="0" borderId="1" xfId="0" applyNumberFormat="1" applyBorder="1" applyProtection="1">
      <protection locked="0"/>
    </xf>
    <xf numFmtId="0" fontId="0" fillId="33" borderId="1" xfId="0" applyFill="1" applyBorder="1" applyProtection="1">
      <protection locked="0"/>
    </xf>
    <xf numFmtId="0" fontId="0" fillId="33" borderId="1" xfId="0" applyFill="1" applyBorder="1" applyProtection="1"/>
    <xf numFmtId="0" fontId="0" fillId="4" borderId="1" xfId="0" applyFill="1" applyBorder="1" applyProtection="1"/>
    <xf numFmtId="0" fontId="0" fillId="0" borderId="0" xfId="0" applyAlignment="1" applyProtection="1">
      <alignment wrapText="1"/>
      <protection locked="0"/>
    </xf>
    <xf numFmtId="0" fontId="15" fillId="32" borderId="0" xfId="0" applyFont="1" applyFill="1" applyBorder="1" applyProtection="1">
      <protection locked="0"/>
    </xf>
    <xf numFmtId="0" fontId="0" fillId="32" borderId="0" xfId="0" applyFill="1" applyBorder="1" applyProtection="1">
      <protection locked="0"/>
    </xf>
    <xf numFmtId="0" fontId="8" fillId="32" borderId="0" xfId="0" applyFont="1" applyFill="1" applyBorder="1" applyAlignment="1" applyProtection="1">
      <alignment horizontal="center"/>
      <protection locked="0"/>
    </xf>
    <xf numFmtId="0" fontId="0" fillId="33" borderId="0" xfId="0" applyFill="1" applyProtection="1">
      <protection locked="0"/>
    </xf>
    <xf numFmtId="0" fontId="0" fillId="0" borderId="0" xfId="0" applyBorder="1" applyProtection="1">
      <protection locked="0"/>
    </xf>
    <xf numFmtId="0" fontId="108" fillId="0" borderId="0" xfId="0" applyFont="1" applyBorder="1" applyProtection="1">
      <protection locked="0"/>
    </xf>
    <xf numFmtId="0" fontId="107" fillId="0" borderId="0" xfId="0" applyFont="1" applyBorder="1" applyAlignment="1" applyProtection="1">
      <alignment horizontal="right"/>
      <protection locked="0"/>
    </xf>
    <xf numFmtId="0" fontId="108" fillId="0" borderId="0" xfId="0" applyFont="1" applyProtection="1">
      <protection locked="0"/>
    </xf>
    <xf numFmtId="0" fontId="108" fillId="0" borderId="0" xfId="0" applyFont="1" applyBorder="1" applyAlignment="1" applyProtection="1">
      <alignment vertical="center"/>
      <protection locked="0"/>
    </xf>
    <xf numFmtId="0" fontId="106" fillId="0" borderId="0" xfId="0" applyFont="1" applyBorder="1" applyProtection="1">
      <protection locked="0"/>
    </xf>
    <xf numFmtId="0" fontId="107" fillId="33" borderId="1" xfId="0" applyFont="1" applyFill="1" applyBorder="1" applyProtection="1">
      <protection locked="0"/>
    </xf>
    <xf numFmtId="0" fontId="108" fillId="33" borderId="0" xfId="0" applyFont="1" applyFill="1" applyBorder="1" applyProtection="1">
      <protection locked="0"/>
    </xf>
    <xf numFmtId="0" fontId="108" fillId="0" borderId="1" xfId="0" applyFont="1" applyBorder="1" applyAlignment="1" applyProtection="1">
      <alignment horizontal="left"/>
      <protection locked="0"/>
    </xf>
    <xf numFmtId="0" fontId="111" fillId="33" borderId="1" xfId="0" applyFont="1" applyFill="1" applyBorder="1" applyAlignment="1" applyProtection="1">
      <alignment horizontal="center"/>
      <protection locked="0"/>
    </xf>
    <xf numFmtId="0" fontId="107" fillId="4" borderId="1" xfId="0" applyFont="1" applyFill="1" applyBorder="1" applyProtection="1">
      <protection locked="0"/>
    </xf>
    <xf numFmtId="0" fontId="108" fillId="33" borderId="0" xfId="0" applyFont="1" applyFill="1" applyProtection="1">
      <protection locked="0"/>
    </xf>
    <xf numFmtId="10" fontId="108" fillId="0" borderId="0" xfId="0" applyNumberFormat="1" applyFont="1" applyProtection="1">
      <protection locked="0"/>
    </xf>
    <xf numFmtId="0" fontId="108" fillId="0" borderId="1" xfId="0" applyFont="1" applyBorder="1" applyProtection="1">
      <protection locked="0"/>
    </xf>
    <xf numFmtId="171" fontId="107" fillId="4" borderId="1" xfId="4" applyNumberFormat="1" applyFont="1" applyFill="1" applyBorder="1" applyProtection="1">
      <protection locked="0"/>
    </xf>
    <xf numFmtId="171" fontId="107" fillId="33" borderId="0" xfId="4" applyNumberFormat="1" applyFont="1" applyFill="1" applyBorder="1" applyProtection="1">
      <protection locked="0"/>
    </xf>
    <xf numFmtId="3" fontId="107" fillId="33" borderId="1" xfId="0" applyNumberFormat="1" applyFont="1" applyFill="1" applyBorder="1" applyProtection="1">
      <protection locked="0"/>
    </xf>
    <xf numFmtId="3" fontId="107" fillId="33" borderId="0" xfId="0" applyNumberFormat="1" applyFont="1" applyFill="1" applyBorder="1" applyProtection="1">
      <protection locked="0"/>
    </xf>
    <xf numFmtId="168" fontId="107" fillId="33" borderId="0" xfId="3" applyNumberFormat="1" applyFont="1" applyFill="1" applyProtection="1">
      <protection locked="0"/>
    </xf>
    <xf numFmtId="0" fontId="108" fillId="0" borderId="1" xfId="0" applyFont="1" applyFill="1" applyBorder="1" applyProtection="1">
      <protection locked="0"/>
    </xf>
    <xf numFmtId="169" fontId="107" fillId="4" borderId="61" xfId="0" applyNumberFormat="1" applyFont="1" applyFill="1" applyBorder="1" applyAlignment="1" applyProtection="1">
      <alignment horizontal="center"/>
      <protection locked="0"/>
    </xf>
    <xf numFmtId="9" fontId="107" fillId="33" borderId="0" xfId="4" applyFont="1" applyFill="1" applyBorder="1" applyProtection="1">
      <protection locked="0"/>
    </xf>
    <xf numFmtId="1" fontId="107" fillId="33" borderId="0" xfId="4" applyNumberFormat="1" applyFont="1" applyFill="1" applyBorder="1" applyProtection="1">
      <protection locked="0"/>
    </xf>
    <xf numFmtId="0" fontId="108" fillId="33" borderId="1" xfId="0" applyFont="1" applyFill="1" applyBorder="1" applyProtection="1">
      <protection locked="0"/>
    </xf>
    <xf numFmtId="3" fontId="108" fillId="33" borderId="1" xfId="0" applyNumberFormat="1" applyFont="1" applyFill="1" applyBorder="1" applyProtection="1">
      <protection locked="0"/>
    </xf>
    <xf numFmtId="168" fontId="107" fillId="4" borderId="1" xfId="3" applyNumberFormat="1" applyFont="1" applyFill="1" applyBorder="1" applyAlignment="1" applyProtection="1">
      <alignment horizontal="center"/>
      <protection locked="0"/>
    </xf>
    <xf numFmtId="0" fontId="108" fillId="0" borderId="1" xfId="0" applyFont="1" applyBorder="1" applyAlignment="1" applyProtection="1">
      <alignment horizontal="left" vertical="top"/>
      <protection locked="0"/>
    </xf>
    <xf numFmtId="0" fontId="108" fillId="0" borderId="0" xfId="0" applyFont="1" applyBorder="1" applyAlignment="1" applyProtection="1">
      <alignment horizontal="center"/>
      <protection locked="0"/>
    </xf>
    <xf numFmtId="0" fontId="107" fillId="5" borderId="0" xfId="0" applyFont="1" applyFill="1" applyAlignment="1" applyProtection="1">
      <alignment horizontal="center"/>
      <protection locked="0"/>
    </xf>
    <xf numFmtId="3" fontId="108" fillId="0" borderId="1" xfId="0" applyNumberFormat="1" applyFont="1" applyBorder="1" applyProtection="1">
      <protection locked="0"/>
    </xf>
    <xf numFmtId="2" fontId="108" fillId="0" borderId="1" xfId="0" applyNumberFormat="1" applyFont="1" applyBorder="1" applyProtection="1">
      <protection locked="0"/>
    </xf>
    <xf numFmtId="4" fontId="108" fillId="0" borderId="1" xfId="0" applyNumberFormat="1" applyFont="1" applyBorder="1" applyProtection="1">
      <protection locked="0"/>
    </xf>
    <xf numFmtId="9" fontId="108" fillId="33" borderId="1" xfId="4" applyFont="1" applyFill="1" applyBorder="1" applyProtection="1">
      <protection locked="0"/>
    </xf>
    <xf numFmtId="4" fontId="108" fillId="33" borderId="1" xfId="0" applyNumberFormat="1" applyFont="1" applyFill="1" applyBorder="1" applyProtection="1">
      <protection locked="0"/>
    </xf>
    <xf numFmtId="1" fontId="108" fillId="33" borderId="1" xfId="0" applyNumberFormat="1" applyFont="1" applyFill="1" applyBorder="1" applyProtection="1">
      <protection locked="0"/>
    </xf>
    <xf numFmtId="0" fontId="108" fillId="36" borderId="1" xfId="0" applyFont="1" applyFill="1" applyBorder="1" applyProtection="1">
      <protection locked="0"/>
    </xf>
    <xf numFmtId="9" fontId="108" fillId="36" borderId="1" xfId="4" applyFont="1" applyFill="1" applyBorder="1" applyProtection="1">
      <protection locked="0"/>
    </xf>
    <xf numFmtId="0" fontId="108" fillId="36" borderId="0" xfId="0" applyFont="1" applyFill="1" applyProtection="1">
      <protection locked="0"/>
    </xf>
    <xf numFmtId="168" fontId="108" fillId="0" borderId="0" xfId="3" applyNumberFormat="1" applyFont="1" applyProtection="1">
      <protection locked="0"/>
    </xf>
    <xf numFmtId="168" fontId="108" fillId="0" borderId="0" xfId="0" applyNumberFormat="1" applyFont="1" applyProtection="1">
      <protection locked="0"/>
    </xf>
    <xf numFmtId="2" fontId="108" fillId="33" borderId="0" xfId="0" applyNumberFormat="1" applyFont="1" applyFill="1" applyBorder="1" applyProtection="1">
      <protection locked="0"/>
    </xf>
    <xf numFmtId="4" fontId="108" fillId="33" borderId="0" xfId="0" applyNumberFormat="1" applyFont="1" applyFill="1" applyBorder="1" applyProtection="1">
      <protection locked="0"/>
    </xf>
    <xf numFmtId="9" fontId="108" fillId="33" borderId="0" xfId="4" applyFont="1" applyFill="1" applyBorder="1" applyProtection="1">
      <protection locked="0"/>
    </xf>
    <xf numFmtId="3" fontId="108" fillId="33" borderId="0" xfId="0" applyNumberFormat="1" applyFont="1" applyFill="1" applyBorder="1" applyProtection="1">
      <protection locked="0"/>
    </xf>
    <xf numFmtId="0" fontId="107" fillId="0" borderId="1" xfId="0" applyFont="1" applyBorder="1" applyProtection="1">
      <protection locked="0"/>
    </xf>
    <xf numFmtId="3" fontId="107" fillId="4" borderId="1" xfId="0" applyNumberFormat="1" applyFont="1" applyFill="1" applyBorder="1" applyProtection="1">
      <protection locked="0"/>
    </xf>
    <xf numFmtId="3" fontId="108" fillId="33" borderId="0" xfId="0" applyNumberFormat="1" applyFont="1" applyFill="1" applyProtection="1">
      <protection locked="0"/>
    </xf>
    <xf numFmtId="9" fontId="107" fillId="37" borderId="3" xfId="4" applyFont="1" applyFill="1" applyBorder="1" applyProtection="1"/>
    <xf numFmtId="3" fontId="108" fillId="37" borderId="1" xfId="0" applyNumberFormat="1" applyFont="1" applyFill="1" applyBorder="1" applyProtection="1"/>
    <xf numFmtId="9" fontId="107" fillId="37" borderId="1" xfId="4" applyFont="1" applyFill="1" applyBorder="1" applyProtection="1"/>
    <xf numFmtId="1" fontId="107" fillId="37" borderId="1" xfId="4" applyNumberFormat="1" applyFont="1" applyFill="1" applyBorder="1" applyProtection="1"/>
    <xf numFmtId="0" fontId="127" fillId="0" borderId="0" xfId="0" applyFont="1" applyProtection="1">
      <protection locked="0"/>
    </xf>
    <xf numFmtId="0" fontId="0" fillId="37" borderId="1" xfId="0" applyFill="1" applyBorder="1" applyProtection="1">
      <protection locked="0"/>
    </xf>
    <xf numFmtId="165" fontId="0" fillId="37" borderId="1" xfId="3" applyFont="1" applyFill="1" applyBorder="1" applyProtection="1">
      <protection locked="0"/>
    </xf>
    <xf numFmtId="165" fontId="0" fillId="33" borderId="1" xfId="3" applyFont="1" applyFill="1" applyBorder="1" applyProtection="1">
      <protection locked="0"/>
    </xf>
    <xf numFmtId="0" fontId="12" fillId="0" borderId="1" xfId="0" applyFont="1" applyBorder="1" applyProtection="1">
      <protection locked="0"/>
    </xf>
    <xf numFmtId="0" fontId="125" fillId="0" borderId="62" xfId="0" applyFont="1" applyBorder="1" applyAlignment="1" applyProtection="1">
      <alignment horizontal="center"/>
    </xf>
    <xf numFmtId="0" fontId="126" fillId="0" borderId="1" xfId="0" applyFont="1" applyBorder="1" applyAlignment="1" applyProtection="1">
      <alignment vertical="center" wrapText="1"/>
    </xf>
    <xf numFmtId="0" fontId="125" fillId="0" borderId="3" xfId="0" applyFont="1" applyBorder="1" applyAlignment="1" applyProtection="1">
      <alignment horizontal="center"/>
    </xf>
    <xf numFmtId="0" fontId="125" fillId="0" borderId="1" xfId="0" applyFont="1" applyBorder="1" applyAlignment="1" applyProtection="1">
      <alignment horizontal="center" vertical="center" wrapText="1"/>
    </xf>
    <xf numFmtId="0" fontId="125" fillId="0" borderId="3" xfId="0" applyFont="1" applyBorder="1" applyAlignment="1" applyProtection="1">
      <alignment horizontal="center" wrapText="1"/>
    </xf>
    <xf numFmtId="165" fontId="0" fillId="37" borderId="1" xfId="3" applyFont="1" applyFill="1" applyBorder="1" applyProtection="1"/>
    <xf numFmtId="165" fontId="12" fillId="40" borderId="1" xfId="0" applyNumberFormat="1" applyFont="1" applyFill="1" applyBorder="1" applyProtection="1"/>
    <xf numFmtId="165" fontId="0" fillId="33" borderId="1" xfId="3" applyFont="1" applyFill="1" applyBorder="1" applyProtection="1"/>
    <xf numFmtId="0" fontId="0" fillId="33" borderId="0" xfId="0" applyFont="1" applyFill="1" applyProtection="1">
      <protection locked="0"/>
    </xf>
    <xf numFmtId="0" fontId="0" fillId="0" borderId="0" xfId="0" applyFont="1" applyProtection="1">
      <protection locked="0"/>
    </xf>
    <xf numFmtId="0" fontId="0" fillId="0" borderId="0" xfId="0" applyFont="1" applyBorder="1" applyProtection="1">
      <protection locked="0"/>
    </xf>
    <xf numFmtId="1" fontId="107" fillId="38" borderId="0" xfId="0" applyNumberFormat="1" applyFont="1" applyFill="1" applyBorder="1" applyAlignment="1" applyProtection="1">
      <alignment horizontal="center" vertical="center" wrapText="1"/>
      <protection locked="0"/>
    </xf>
    <xf numFmtId="0" fontId="93" fillId="0" borderId="0" xfId="0" applyFont="1" applyProtection="1">
      <protection locked="0"/>
    </xf>
    <xf numFmtId="1" fontId="108" fillId="3" borderId="1" xfId="0" applyNumberFormat="1" applyFont="1" applyFill="1" applyBorder="1" applyAlignment="1" applyProtection="1">
      <alignment wrapText="1"/>
      <protection locked="0"/>
    </xf>
    <xf numFmtId="1" fontId="107" fillId="32" borderId="4" xfId="0" applyNumberFormat="1" applyFont="1" applyFill="1" applyBorder="1" applyAlignment="1" applyProtection="1">
      <alignment horizontal="center"/>
      <protection locked="0"/>
    </xf>
    <xf numFmtId="1" fontId="108" fillId="32" borderId="1" xfId="0" applyNumberFormat="1" applyFont="1" applyFill="1" applyBorder="1" applyAlignment="1" applyProtection="1">
      <alignment horizontal="center"/>
      <protection locked="0"/>
    </xf>
    <xf numFmtId="3" fontId="108" fillId="32" borderId="0" xfId="0" applyNumberFormat="1" applyFont="1" applyFill="1" applyBorder="1" applyAlignment="1" applyProtection="1">
      <alignment horizontal="center"/>
      <protection locked="0"/>
    </xf>
    <xf numFmtId="1" fontId="108" fillId="3" borderId="1" xfId="0" applyNumberFormat="1" applyFont="1" applyFill="1" applyBorder="1" applyProtection="1">
      <protection locked="0"/>
    </xf>
    <xf numFmtId="0" fontId="12" fillId="33" borderId="1" xfId="0" applyFont="1" applyFill="1" applyBorder="1" applyAlignment="1" applyProtection="1">
      <alignment vertical="center" wrapText="1"/>
      <protection locked="0"/>
    </xf>
    <xf numFmtId="0" fontId="107" fillId="39" borderId="1" xfId="0" applyFont="1" applyFill="1" applyBorder="1" applyProtection="1">
      <protection locked="0"/>
    </xf>
    <xf numFmtId="1" fontId="107" fillId="39" borderId="4" xfId="0" applyNumberFormat="1" applyFont="1" applyFill="1" applyBorder="1" applyAlignment="1" applyProtection="1">
      <alignment horizontal="center"/>
      <protection locked="0"/>
    </xf>
    <xf numFmtId="3" fontId="107" fillId="32" borderId="0" xfId="0" applyNumberFormat="1" applyFont="1" applyFill="1" applyBorder="1" applyAlignment="1" applyProtection="1">
      <alignment horizontal="center"/>
      <protection locked="0"/>
    </xf>
    <xf numFmtId="171" fontId="0" fillId="0" borderId="0" xfId="4" applyNumberFormat="1" applyFont="1" applyProtection="1">
      <protection locked="0"/>
    </xf>
    <xf numFmtId="0" fontId="108" fillId="3" borderId="1" xfId="0" applyFont="1" applyFill="1" applyBorder="1" applyAlignment="1" applyProtection="1">
      <alignment wrapText="1"/>
      <protection locked="0"/>
    </xf>
    <xf numFmtId="0" fontId="108" fillId="3" borderId="1" xfId="0" applyFont="1" applyFill="1" applyBorder="1" applyProtection="1">
      <protection locked="0"/>
    </xf>
    <xf numFmtId="3" fontId="107" fillId="32" borderId="0" xfId="0" applyNumberFormat="1" applyFont="1" applyFill="1" applyBorder="1" applyAlignment="1" applyProtection="1">
      <protection locked="0"/>
    </xf>
    <xf numFmtId="1" fontId="107" fillId="38" borderId="0" xfId="0" applyNumberFormat="1" applyFont="1" applyFill="1" applyBorder="1" applyAlignment="1" applyProtection="1">
      <alignment vertical="top" wrapText="1"/>
      <protection locked="0"/>
    </xf>
    <xf numFmtId="0" fontId="0" fillId="2" borderId="0" xfId="0" applyFill="1" applyProtection="1">
      <protection locked="0"/>
    </xf>
    <xf numFmtId="0" fontId="0" fillId="32" borderId="28" xfId="0" applyFill="1" applyBorder="1" applyProtection="1">
      <protection locked="0"/>
    </xf>
    <xf numFmtId="0" fontId="0" fillId="32" borderId="29" xfId="0" applyFill="1" applyBorder="1" applyProtection="1">
      <protection locked="0"/>
    </xf>
    <xf numFmtId="0" fontId="94" fillId="32" borderId="29" xfId="0" applyFont="1" applyFill="1" applyBorder="1" applyProtection="1">
      <protection locked="0"/>
    </xf>
    <xf numFmtId="0" fontId="6" fillId="32" borderId="29" xfId="0" applyFont="1" applyFill="1" applyBorder="1" applyAlignment="1" applyProtection="1">
      <alignment horizontal="left"/>
      <protection locked="0"/>
    </xf>
    <xf numFmtId="0" fontId="6" fillId="32" borderId="10" xfId="0" applyFont="1" applyFill="1" applyBorder="1" applyAlignment="1" applyProtection="1">
      <alignment horizontal="left"/>
      <protection locked="0"/>
    </xf>
    <xf numFmtId="0" fontId="0" fillId="32" borderId="30" xfId="0" applyFill="1" applyBorder="1" applyProtection="1">
      <protection locked="0"/>
    </xf>
    <xf numFmtId="0" fontId="8" fillId="32" borderId="0" xfId="0" applyFont="1" applyFill="1" applyBorder="1" applyAlignment="1" applyProtection="1">
      <alignment horizontal="center" wrapText="1"/>
      <protection locked="0"/>
    </xf>
    <xf numFmtId="0" fontId="6" fillId="32" borderId="31" xfId="0" applyFont="1" applyFill="1" applyBorder="1" applyAlignment="1" applyProtection="1">
      <alignment horizontal="left"/>
      <protection locked="0"/>
    </xf>
    <xf numFmtId="0" fontId="8" fillId="32" borderId="0" xfId="0" applyFont="1" applyFill="1" applyBorder="1" applyAlignment="1" applyProtection="1">
      <alignment horizontal="right"/>
      <protection locked="0"/>
    </xf>
    <xf numFmtId="0" fontId="14" fillId="32" borderId="0" xfId="0" applyFont="1" applyFill="1" applyBorder="1" applyAlignment="1" applyProtection="1">
      <alignment horizontal="left" vertical="center" wrapText="1"/>
      <protection locked="0"/>
    </xf>
    <xf numFmtId="0" fontId="6" fillId="32" borderId="0" xfId="0" applyFont="1" applyFill="1" applyBorder="1" applyAlignment="1" applyProtection="1">
      <alignment horizontal="center"/>
      <protection locked="0"/>
    </xf>
    <xf numFmtId="0" fontId="0" fillId="32" borderId="0" xfId="0" applyFill="1" applyBorder="1" applyAlignment="1" applyProtection="1">
      <alignment horizontal="center"/>
      <protection locked="0"/>
    </xf>
    <xf numFmtId="0" fontId="0" fillId="2" borderId="0" xfId="0" applyFill="1" applyAlignment="1" applyProtection="1">
      <alignment wrapText="1"/>
      <protection locked="0"/>
    </xf>
    <xf numFmtId="0" fontId="0" fillId="32" borderId="30" xfId="0" applyFill="1" applyBorder="1" applyAlignment="1" applyProtection="1">
      <alignment wrapText="1"/>
      <protection locked="0"/>
    </xf>
    <xf numFmtId="0" fontId="6" fillId="32" borderId="31" xfId="0" applyFont="1" applyFill="1" applyBorder="1" applyAlignment="1" applyProtection="1">
      <alignment horizontal="left" wrapText="1"/>
      <protection locked="0"/>
    </xf>
    <xf numFmtId="0" fontId="8" fillId="32" borderId="0" xfId="0" applyFont="1" applyFill="1" applyBorder="1" applyAlignment="1" applyProtection="1">
      <protection locked="0"/>
    </xf>
    <xf numFmtId="0" fontId="10" fillId="32" borderId="0" xfId="0" applyFont="1" applyFill="1" applyBorder="1" applyAlignment="1" applyProtection="1">
      <alignment horizontal="center"/>
      <protection locked="0"/>
    </xf>
    <xf numFmtId="0" fontId="102" fillId="37" borderId="1" xfId="0" applyFont="1" applyFill="1" applyBorder="1" applyAlignment="1" applyProtection="1">
      <alignment horizontal="center" vertical="center"/>
      <protection locked="0"/>
    </xf>
    <xf numFmtId="0" fontId="14" fillId="32" borderId="30" xfId="0" applyFont="1" applyFill="1" applyBorder="1" applyAlignment="1" applyProtection="1">
      <alignment horizontal="center" wrapText="1"/>
      <protection locked="0"/>
    </xf>
    <xf numFmtId="0" fontId="11" fillId="32" borderId="0" xfId="0" applyFont="1" applyFill="1" applyBorder="1" applyAlignment="1" applyProtection="1">
      <alignment horizontal="center"/>
      <protection locked="0"/>
    </xf>
    <xf numFmtId="0" fontId="0" fillId="32" borderId="30" xfId="0" applyFill="1" applyBorder="1" applyAlignment="1" applyProtection="1">
      <alignment vertical="top"/>
      <protection locked="0"/>
    </xf>
    <xf numFmtId="0" fontId="14" fillId="32" borderId="0" xfId="0" applyFont="1" applyFill="1" applyBorder="1" applyAlignment="1" applyProtection="1">
      <alignment vertical="top" wrapText="1"/>
      <protection locked="0"/>
    </xf>
    <xf numFmtId="0" fontId="14" fillId="32" borderId="0" xfId="0" applyFont="1" applyFill="1" applyBorder="1" applyAlignment="1" applyProtection="1">
      <protection locked="0"/>
    </xf>
    <xf numFmtId="0" fontId="105" fillId="32" borderId="0" xfId="0" applyFont="1" applyFill="1" applyBorder="1" applyAlignment="1" applyProtection="1">
      <alignment vertical="top" wrapText="1"/>
      <protection locked="0"/>
    </xf>
    <xf numFmtId="0" fontId="68" fillId="32" borderId="0" xfId="0" applyFont="1" applyFill="1" applyBorder="1" applyProtection="1">
      <protection locked="0"/>
    </xf>
    <xf numFmtId="0" fontId="110" fillId="37" borderId="61" xfId="0" applyFont="1" applyFill="1" applyBorder="1" applyProtection="1">
      <protection locked="0"/>
    </xf>
    <xf numFmtId="3" fontId="93" fillId="2" borderId="0" xfId="0" applyNumberFormat="1" applyFont="1" applyFill="1" applyProtection="1">
      <protection locked="0"/>
    </xf>
    <xf numFmtId="3" fontId="0" fillId="2" borderId="0" xfId="0" applyNumberFormat="1" applyFill="1" applyProtection="1">
      <protection locked="0"/>
    </xf>
    <xf numFmtId="0" fontId="0" fillId="32" borderId="0" xfId="0" applyFill="1" applyBorder="1" applyAlignment="1" applyProtection="1">
      <protection locked="0"/>
    </xf>
    <xf numFmtId="0" fontId="14" fillId="37" borderId="0" xfId="0" applyFont="1" applyFill="1" applyBorder="1" applyAlignment="1" applyProtection="1">
      <protection locked="0"/>
    </xf>
    <xf numFmtId="0" fontId="86" fillId="32" borderId="0" xfId="0" applyFont="1" applyFill="1" applyBorder="1" applyAlignment="1" applyProtection="1">
      <alignment horizontal="center"/>
      <protection locked="0"/>
    </xf>
    <xf numFmtId="0" fontId="14" fillId="32" borderId="0" xfId="0" applyFont="1" applyFill="1" applyBorder="1" applyAlignment="1" applyProtection="1">
      <alignment horizontal="left"/>
      <protection locked="0"/>
    </xf>
    <xf numFmtId="168" fontId="91" fillId="32" borderId="0" xfId="3" applyNumberFormat="1" applyFont="1" applyFill="1" applyBorder="1" applyAlignment="1" applyProtection="1">
      <alignment horizontal="center" vertical="center"/>
      <protection locked="0"/>
    </xf>
    <xf numFmtId="0" fontId="14" fillId="32" borderId="0" xfId="0" applyFont="1" applyFill="1" applyBorder="1" applyAlignment="1" applyProtection="1">
      <alignment horizontal="right"/>
      <protection locked="0"/>
    </xf>
    <xf numFmtId="0" fontId="16" fillId="32" borderId="0" xfId="0" applyFont="1" applyFill="1" applyBorder="1" applyProtection="1">
      <protection locked="0"/>
    </xf>
    <xf numFmtId="0" fontId="0" fillId="2" borderId="0" xfId="0" applyFill="1" applyBorder="1" applyProtection="1">
      <protection locked="0"/>
    </xf>
    <xf numFmtId="168" fontId="91" fillId="32" borderId="0" xfId="3" applyNumberFormat="1" applyFont="1" applyFill="1" applyBorder="1" applyAlignment="1" applyProtection="1">
      <alignment horizontal="left" vertical="center"/>
      <protection locked="0"/>
    </xf>
    <xf numFmtId="0" fontId="93" fillId="32" borderId="0" xfId="0" applyFont="1" applyFill="1" applyBorder="1" applyProtection="1">
      <protection locked="0"/>
    </xf>
    <xf numFmtId="0" fontId="116" fillId="32" borderId="0" xfId="0" applyFont="1" applyFill="1" applyBorder="1" applyProtection="1">
      <protection locked="0"/>
    </xf>
    <xf numFmtId="14" fontId="122" fillId="37" borderId="5" xfId="0" applyNumberFormat="1" applyFont="1" applyFill="1" applyBorder="1" applyAlignment="1" applyProtection="1">
      <alignment horizontal="center" vertical="center"/>
      <protection locked="0"/>
    </xf>
    <xf numFmtId="0" fontId="114" fillId="32" borderId="0" xfId="0" applyFont="1" applyFill="1" applyBorder="1" applyProtection="1">
      <protection locked="0"/>
    </xf>
    <xf numFmtId="0" fontId="109" fillId="32" borderId="0" xfId="0" applyFont="1" applyFill="1" applyBorder="1" applyAlignment="1" applyProtection="1">
      <alignment horizontal="center"/>
      <protection locked="0"/>
    </xf>
    <xf numFmtId="0" fontId="119" fillId="32" borderId="0" xfId="0" applyFont="1" applyFill="1" applyBorder="1" applyAlignment="1" applyProtection="1">
      <alignment horizontal="center" vertical="center"/>
      <protection locked="0"/>
    </xf>
    <xf numFmtId="0" fontId="119" fillId="32" borderId="0" xfId="0" applyFont="1" applyFill="1" applyBorder="1" applyAlignment="1" applyProtection="1">
      <alignment horizontal="center"/>
      <protection locked="0"/>
    </xf>
    <xf numFmtId="0" fontId="120" fillId="32" borderId="0" xfId="0" applyFont="1" applyFill="1" applyBorder="1" applyAlignment="1" applyProtection="1">
      <alignment vertical="center"/>
      <protection locked="0"/>
    </xf>
    <xf numFmtId="0" fontId="124" fillId="32" borderId="0" xfId="0" applyFont="1" applyFill="1" applyBorder="1" applyAlignment="1" applyProtection="1">
      <alignment horizontal="center" vertical="center"/>
      <protection locked="0"/>
    </xf>
    <xf numFmtId="0" fontId="120" fillId="32" borderId="0" xfId="0" applyFont="1" applyFill="1" applyBorder="1" applyAlignment="1" applyProtection="1">
      <alignment horizontal="right" vertical="center"/>
      <protection locked="0"/>
    </xf>
    <xf numFmtId="0" fontId="120" fillId="32" borderId="0" xfId="0" applyFont="1" applyFill="1" applyBorder="1" applyProtection="1">
      <protection locked="0"/>
    </xf>
    <xf numFmtId="0" fontId="120" fillId="32" borderId="0" xfId="0" applyFont="1" applyFill="1" applyBorder="1" applyAlignment="1" applyProtection="1">
      <alignment horizontal="right"/>
      <protection locked="0"/>
    </xf>
    <xf numFmtId="0" fontId="14" fillId="32" borderId="0" xfId="0" applyFont="1" applyFill="1" applyBorder="1" applyProtection="1">
      <protection locked="0"/>
    </xf>
    <xf numFmtId="0" fontId="90" fillId="32" borderId="0" xfId="0" applyFont="1" applyFill="1" applyBorder="1" applyProtection="1">
      <protection locked="0"/>
    </xf>
    <xf numFmtId="0" fontId="12" fillId="32" borderId="0" xfId="0" applyFont="1" applyFill="1" applyBorder="1" applyProtection="1">
      <protection locked="0"/>
    </xf>
    <xf numFmtId="0" fontId="94" fillId="32" borderId="0" xfId="0" applyFont="1" applyFill="1" applyBorder="1" applyAlignment="1" applyProtection="1">
      <alignment horizontal="center"/>
      <protection locked="0"/>
    </xf>
    <xf numFmtId="0" fontId="36" fillId="32" borderId="0" xfId="0" applyFont="1" applyFill="1" applyBorder="1" applyProtection="1">
      <protection locked="0"/>
    </xf>
    <xf numFmtId="0" fontId="12" fillId="32" borderId="0" xfId="0" applyFont="1" applyFill="1" applyBorder="1" applyAlignment="1" applyProtection="1">
      <alignment horizontal="left"/>
      <protection locked="0"/>
    </xf>
    <xf numFmtId="0" fontId="8" fillId="32" borderId="0" xfId="0" applyFont="1" applyFill="1" applyBorder="1" applyProtection="1">
      <protection locked="0"/>
    </xf>
    <xf numFmtId="0" fontId="16" fillId="32" borderId="30" xfId="0" applyFont="1" applyFill="1" applyBorder="1" applyProtection="1">
      <protection locked="0"/>
    </xf>
    <xf numFmtId="0" fontId="6" fillId="32" borderId="30" xfId="0" applyFont="1" applyFill="1" applyBorder="1" applyAlignment="1" applyProtection="1">
      <alignment horizontal="left"/>
      <protection locked="0"/>
    </xf>
    <xf numFmtId="0" fontId="88" fillId="32" borderId="0" xfId="0" applyFont="1" applyFill="1" applyBorder="1" applyAlignment="1" applyProtection="1">
      <alignment horizontal="left" vertical="top"/>
      <protection locked="0"/>
    </xf>
    <xf numFmtId="0" fontId="88" fillId="32" borderId="0" xfId="0" applyFont="1" applyFill="1" applyBorder="1" applyAlignment="1" applyProtection="1">
      <alignment horizontal="center" vertical="top"/>
      <protection locked="0"/>
    </xf>
    <xf numFmtId="0" fontId="6" fillId="32" borderId="32" xfId="0" applyFont="1" applyFill="1" applyBorder="1" applyAlignment="1" applyProtection="1">
      <alignment horizontal="left"/>
      <protection locked="0"/>
    </xf>
    <xf numFmtId="0" fontId="6" fillId="32" borderId="27" xfId="0" applyFont="1" applyFill="1" applyBorder="1" applyAlignment="1" applyProtection="1">
      <alignment horizontal="left"/>
      <protection locked="0"/>
    </xf>
    <xf numFmtId="0" fontId="112" fillId="32" borderId="27" xfId="0" applyFont="1" applyFill="1" applyBorder="1" applyAlignment="1" applyProtection="1">
      <alignment horizontal="center"/>
      <protection locked="0"/>
    </xf>
    <xf numFmtId="0" fontId="6" fillId="32" borderId="33" xfId="0" applyFont="1" applyFill="1" applyBorder="1" applyAlignment="1" applyProtection="1">
      <alignment horizontal="left"/>
      <protection locked="0"/>
    </xf>
    <xf numFmtId="1" fontId="122" fillId="4" borderId="5" xfId="0" applyNumberFormat="1" applyFont="1" applyFill="1" applyBorder="1" applyAlignment="1" applyProtection="1">
      <alignment horizontal="center" vertical="center"/>
    </xf>
    <xf numFmtId="1" fontId="123" fillId="4" borderId="5" xfId="0" applyNumberFormat="1" applyFont="1" applyFill="1" applyBorder="1" applyAlignment="1" applyProtection="1">
      <alignment horizontal="center" vertical="center"/>
    </xf>
    <xf numFmtId="0" fontId="68" fillId="32" borderId="5" xfId="0" applyFont="1" applyFill="1" applyBorder="1" applyAlignment="1" applyProtection="1">
      <alignment horizontal="center" vertical="center"/>
    </xf>
    <xf numFmtId="0" fontId="119" fillId="32" borderId="5" xfId="0" applyFont="1" applyFill="1" applyBorder="1" applyAlignment="1" applyProtection="1">
      <alignment horizontal="center" vertical="center"/>
    </xf>
    <xf numFmtId="0" fontId="0" fillId="33" borderId="1" xfId="0" applyFont="1" applyFill="1" applyBorder="1" applyProtection="1">
      <protection locked="0"/>
    </xf>
    <xf numFmtId="0" fontId="0" fillId="4" borderId="1" xfId="0" applyFont="1" applyFill="1" applyBorder="1" applyProtection="1">
      <protection locked="0"/>
    </xf>
    <xf numFmtId="0" fontId="0" fillId="0" borderId="1" xfId="0" applyBorder="1" applyAlignment="1" applyProtection="1">
      <alignment horizontal="center"/>
    </xf>
    <xf numFmtId="1" fontId="0" fillId="37" borderId="1" xfId="0" applyNumberFormat="1" applyFill="1" applyBorder="1" applyProtection="1">
      <protection locked="0"/>
    </xf>
    <xf numFmtId="0" fontId="0" fillId="0" borderId="0" xfId="0" applyProtection="1"/>
    <xf numFmtId="0" fontId="12" fillId="0" borderId="0" xfId="0" applyFont="1" applyProtection="1"/>
    <xf numFmtId="0" fontId="0" fillId="2" borderId="0" xfId="0" applyFill="1" applyAlignment="1" applyProtection="1">
      <alignment horizontal="center"/>
      <protection locked="0"/>
    </xf>
    <xf numFmtId="0" fontId="0" fillId="2" borderId="0" xfId="0" applyFill="1" applyAlignment="1" applyProtection="1">
      <alignment horizontal="center" wrapText="1"/>
      <protection locked="0"/>
    </xf>
    <xf numFmtId="0" fontId="68" fillId="32" borderId="0" xfId="0" applyFont="1" applyFill="1" applyBorder="1" applyAlignment="1" applyProtection="1">
      <alignment horizontal="center"/>
      <protection locked="0"/>
    </xf>
    <xf numFmtId="0" fontId="9" fillId="32" borderId="0" xfId="0" applyFont="1" applyFill="1" applyBorder="1" applyAlignment="1" applyProtection="1">
      <alignment horizontal="center"/>
      <protection locked="0"/>
    </xf>
    <xf numFmtId="0" fontId="6" fillId="32" borderId="0" xfId="0" applyFont="1" applyFill="1" applyBorder="1" applyAlignment="1" applyProtection="1">
      <alignment horizontal="center" vertical="top" wrapText="1"/>
      <protection locked="0"/>
    </xf>
    <xf numFmtId="0" fontId="12" fillId="2" borderId="0" xfId="0" applyFont="1" applyFill="1" applyAlignment="1" applyProtection="1">
      <alignment horizontal="left" wrapText="1"/>
      <protection locked="0"/>
    </xf>
    <xf numFmtId="0" fontId="95" fillId="32" borderId="0" xfId="0" applyFont="1" applyFill="1" applyBorder="1" applyAlignment="1" applyProtection="1">
      <alignment horizontal="center"/>
      <protection locked="0"/>
    </xf>
    <xf numFmtId="0" fontId="99" fillId="37" borderId="25" xfId="0" applyFont="1" applyFill="1" applyBorder="1" applyAlignment="1" applyProtection="1">
      <alignment horizontal="left" vertical="top"/>
      <protection locked="0"/>
    </xf>
    <xf numFmtId="0" fontId="6" fillId="32" borderId="0" xfId="0" applyFont="1" applyFill="1" applyBorder="1" applyAlignment="1" applyProtection="1">
      <alignment horizontal="left"/>
      <protection locked="0"/>
    </xf>
    <xf numFmtId="0" fontId="99" fillId="37" borderId="11" xfId="0" applyFont="1" applyFill="1" applyBorder="1" applyAlignment="1" applyProtection="1">
      <alignment horizontal="left" vertical="top"/>
      <protection locked="0"/>
    </xf>
    <xf numFmtId="0" fontId="99" fillId="37" borderId="26" xfId="0" applyFont="1" applyFill="1" applyBorder="1" applyAlignment="1" applyProtection="1">
      <alignment horizontal="left" vertical="top"/>
      <protection locked="0"/>
    </xf>
    <xf numFmtId="9" fontId="0" fillId="2" borderId="0" xfId="0" applyNumberFormat="1" applyFill="1" applyAlignment="1" applyProtection="1">
      <alignment wrapText="1"/>
      <protection locked="0"/>
    </xf>
    <xf numFmtId="9" fontId="0" fillId="2" borderId="0" xfId="0" applyNumberFormat="1" applyFill="1" applyProtection="1">
      <protection locked="0"/>
    </xf>
    <xf numFmtId="0" fontId="12" fillId="2" borderId="0" xfId="0" applyFont="1" applyFill="1" applyAlignment="1" applyProtection="1">
      <alignment wrapText="1"/>
      <protection locked="0"/>
    </xf>
    <xf numFmtId="9" fontId="0" fillId="2" borderId="0" xfId="4" applyFont="1" applyFill="1" applyProtection="1">
      <protection locked="0"/>
    </xf>
    <xf numFmtId="0" fontId="6" fillId="32" borderId="0" xfId="0" applyFont="1" applyFill="1" applyBorder="1" applyAlignment="1" applyProtection="1">
      <alignment horizontal="center" vertical="center"/>
      <protection locked="0"/>
    </xf>
    <xf numFmtId="0" fontId="14" fillId="32" borderId="0" xfId="0" applyFont="1" applyFill="1" applyBorder="1" applyAlignment="1" applyProtection="1">
      <alignment horizontal="left" vertical="top"/>
      <protection locked="0"/>
    </xf>
    <xf numFmtId="168" fontId="9" fillId="37" borderId="5" xfId="3" applyNumberFormat="1" applyFont="1" applyFill="1" applyBorder="1" applyProtection="1">
      <protection locked="0"/>
    </xf>
    <xf numFmtId="0" fontId="10" fillId="32" borderId="0" xfId="0" applyFont="1" applyFill="1" applyBorder="1" applyProtection="1">
      <protection locked="0"/>
    </xf>
    <xf numFmtId="168" fontId="9" fillId="37" borderId="64" xfId="3" applyNumberFormat="1" applyFont="1" applyFill="1" applyBorder="1" applyProtection="1">
      <protection locked="0"/>
    </xf>
    <xf numFmtId="168" fontId="8" fillId="32" borderId="0" xfId="3" applyNumberFormat="1" applyFont="1" applyFill="1" applyBorder="1" applyAlignment="1" applyProtection="1">
      <alignment horizontal="center" vertical="center"/>
      <protection locked="0"/>
    </xf>
    <xf numFmtId="173" fontId="9" fillId="37" borderId="5" xfId="3" applyNumberFormat="1" applyFont="1" applyFill="1" applyBorder="1" applyProtection="1">
      <protection locked="0"/>
    </xf>
    <xf numFmtId="0" fontId="8" fillId="32" borderId="6" xfId="0" applyFont="1" applyFill="1" applyBorder="1" applyAlignment="1" applyProtection="1">
      <protection locked="0"/>
    </xf>
    <xf numFmtId="173" fontId="9" fillId="4" borderId="5" xfId="3" applyNumberFormat="1" applyFont="1" applyFill="1" applyBorder="1" applyProtection="1"/>
    <xf numFmtId="0" fontId="8" fillId="32" borderId="0" xfId="0" applyFont="1" applyFill="1" applyBorder="1" applyAlignment="1" applyProtection="1">
      <alignment horizontal="left"/>
      <protection locked="0"/>
    </xf>
    <xf numFmtId="0" fontId="10" fillId="32" borderId="0" xfId="0" applyFont="1" applyFill="1" applyBorder="1" applyProtection="1"/>
    <xf numFmtId="0" fontId="8" fillId="32" borderId="0" xfId="0" applyFont="1" applyFill="1" applyBorder="1" applyAlignment="1" applyProtection="1">
      <alignment horizontal="left"/>
    </xf>
    <xf numFmtId="0" fontId="86" fillId="32" borderId="0" xfId="0" applyFont="1" applyFill="1" applyBorder="1" applyAlignment="1" applyProtection="1">
      <alignment horizontal="left"/>
      <protection locked="0"/>
    </xf>
    <xf numFmtId="0" fontId="86" fillId="32" borderId="0" xfId="0" applyFont="1" applyFill="1" applyBorder="1" applyAlignment="1" applyProtection="1">
      <alignment horizontal="left"/>
    </xf>
    <xf numFmtId="168" fontId="94" fillId="32" borderId="1" xfId="3" applyNumberFormat="1" applyFont="1" applyFill="1" applyBorder="1" applyAlignment="1" applyProtection="1">
      <alignment horizontal="center" vertical="center"/>
      <protection locked="0"/>
    </xf>
    <xf numFmtId="168" fontId="134" fillId="37" borderId="1" xfId="3" applyNumberFormat="1" applyFont="1" applyFill="1" applyBorder="1" applyAlignment="1" applyProtection="1">
      <alignment horizontal="center" vertical="center"/>
      <protection locked="0"/>
    </xf>
    <xf numFmtId="168" fontId="94" fillId="32" borderId="0" xfId="3" applyNumberFormat="1" applyFont="1" applyFill="1" applyBorder="1" applyAlignment="1" applyProtection="1">
      <alignment horizontal="center" vertical="center"/>
      <protection locked="0"/>
    </xf>
    <xf numFmtId="168" fontId="94" fillId="32" borderId="0" xfId="3" applyNumberFormat="1" applyFont="1" applyFill="1" applyBorder="1" applyAlignment="1" applyProtection="1">
      <alignment vertical="center"/>
      <protection locked="0"/>
    </xf>
    <xf numFmtId="168" fontId="134" fillId="37" borderId="1" xfId="3" applyNumberFormat="1" applyFont="1" applyFill="1" applyBorder="1" applyAlignment="1" applyProtection="1">
      <alignment vertical="center"/>
      <protection locked="0"/>
    </xf>
    <xf numFmtId="0" fontId="135" fillId="32" borderId="0" xfId="0" applyFont="1" applyFill="1" applyBorder="1" applyProtection="1">
      <protection locked="0"/>
    </xf>
    <xf numFmtId="0" fontId="94" fillId="0" borderId="51" xfId="0" applyFont="1" applyFill="1" applyBorder="1" applyAlignment="1" applyProtection="1">
      <alignment horizontal="center" vertical="center"/>
      <protection locked="0"/>
    </xf>
    <xf numFmtId="0" fontId="94" fillId="0" borderId="52" xfId="0" applyFont="1" applyFill="1" applyBorder="1" applyAlignment="1" applyProtection="1">
      <alignment horizontal="center" vertical="center"/>
      <protection locked="0"/>
    </xf>
    <xf numFmtId="0" fontId="14" fillId="37" borderId="75" xfId="0" applyFont="1" applyFill="1" applyBorder="1" applyAlignment="1" applyProtection="1">
      <protection locked="0"/>
    </xf>
    <xf numFmtId="0" fontId="94" fillId="0" borderId="42" xfId="0" applyFont="1" applyFill="1" applyBorder="1" applyAlignment="1" applyProtection="1">
      <alignment horizontal="center" wrapText="1"/>
      <protection locked="0"/>
    </xf>
    <xf numFmtId="0" fontId="14" fillId="32" borderId="0" xfId="0" applyFont="1" applyFill="1" applyBorder="1" applyAlignment="1" applyProtection="1">
      <alignment horizontal="left" wrapText="1"/>
      <protection locked="0"/>
    </xf>
    <xf numFmtId="0" fontId="14" fillId="32" borderId="0" xfId="0" applyFont="1" applyFill="1" applyBorder="1" applyAlignment="1" applyProtection="1">
      <alignment horizontal="left" vertical="center"/>
      <protection locked="0"/>
    </xf>
    <xf numFmtId="0" fontId="14" fillId="32" borderId="0" xfId="0" applyFont="1" applyFill="1" applyBorder="1" applyAlignment="1" applyProtection="1">
      <alignment horizontal="center" vertical="center"/>
      <protection locked="0"/>
    </xf>
    <xf numFmtId="0" fontId="68" fillId="32" borderId="0" xfId="0" applyFont="1" applyFill="1" applyBorder="1" applyAlignment="1" applyProtection="1">
      <alignment horizontal="center" vertical="center"/>
      <protection locked="0"/>
    </xf>
    <xf numFmtId="0" fontId="0" fillId="32" borderId="0" xfId="0" applyFill="1" applyBorder="1" applyAlignment="1" applyProtection="1">
      <alignment horizontal="center" wrapText="1"/>
      <protection locked="0"/>
    </xf>
    <xf numFmtId="0" fontId="68" fillId="32" borderId="5" xfId="0" applyFont="1" applyFill="1" applyBorder="1" applyAlignment="1" applyProtection="1">
      <alignment horizontal="center"/>
      <protection locked="0"/>
    </xf>
    <xf numFmtId="0" fontId="118" fillId="32" borderId="5" xfId="0" applyFont="1" applyFill="1" applyBorder="1" applyAlignment="1" applyProtection="1">
      <alignment horizontal="left" vertical="center"/>
      <protection locked="0"/>
    </xf>
    <xf numFmtId="0" fontId="117" fillId="32" borderId="5" xfId="0" applyFont="1" applyFill="1" applyBorder="1" applyAlignment="1" applyProtection="1">
      <alignment horizontal="center" vertical="center" wrapText="1"/>
      <protection locked="0"/>
    </xf>
    <xf numFmtId="0" fontId="14" fillId="32" borderId="0" xfId="0" applyFont="1" applyFill="1" applyBorder="1" applyAlignment="1" applyProtection="1">
      <alignment horizontal="center"/>
      <protection locked="0"/>
    </xf>
    <xf numFmtId="0" fontId="16" fillId="32" borderId="0" xfId="0" applyFont="1" applyFill="1" applyBorder="1" applyAlignment="1" applyProtection="1">
      <alignment horizontal="center"/>
      <protection locked="0"/>
    </xf>
    <xf numFmtId="0" fontId="136" fillId="0" borderId="0" xfId="0" applyFont="1" applyProtection="1">
      <protection locked="0"/>
    </xf>
    <xf numFmtId="0" fontId="94" fillId="0" borderId="52" xfId="0" applyFont="1" applyBorder="1" applyAlignment="1" applyProtection="1">
      <alignment horizontal="center" vertical="center" wrapText="1"/>
      <protection locked="0"/>
    </xf>
    <xf numFmtId="165" fontId="94" fillId="37" borderId="1" xfId="3" applyFont="1" applyFill="1" applyBorder="1" applyProtection="1">
      <protection locked="0"/>
    </xf>
    <xf numFmtId="168" fontId="94" fillId="37" borderId="1" xfId="3" applyNumberFormat="1" applyFont="1" applyFill="1" applyBorder="1" applyAlignment="1" applyProtection="1">
      <alignment horizontal="center" vertical="center"/>
      <protection locked="0"/>
    </xf>
    <xf numFmtId="165" fontId="94" fillId="37" borderId="1" xfId="3" applyFont="1" applyFill="1" applyBorder="1" applyAlignment="1" applyProtection="1">
      <alignment horizontal="center"/>
      <protection locked="0"/>
    </xf>
    <xf numFmtId="171" fontId="94" fillId="37" borderId="1" xfId="3" applyNumberFormat="1" applyFont="1" applyFill="1" applyBorder="1" applyAlignment="1" applyProtection="1">
      <alignment horizontal="center"/>
      <protection locked="0"/>
    </xf>
    <xf numFmtId="171" fontId="94" fillId="37" borderId="1" xfId="3" applyNumberFormat="1" applyFont="1" applyFill="1" applyBorder="1" applyAlignment="1" applyProtection="1">
      <alignment horizontal="center" vertical="center"/>
      <protection locked="0"/>
    </xf>
    <xf numFmtId="0" fontId="94" fillId="37" borderId="39" xfId="0" applyFont="1" applyFill="1" applyBorder="1" applyProtection="1">
      <protection locked="0"/>
    </xf>
    <xf numFmtId="0" fontId="94" fillId="0" borderId="41" xfId="0" applyFont="1" applyFill="1" applyBorder="1" applyProtection="1">
      <protection locked="0"/>
    </xf>
    <xf numFmtId="165" fontId="94" fillId="0" borderId="42" xfId="3" applyFont="1" applyFill="1" applyBorder="1" applyAlignment="1" applyProtection="1">
      <protection locked="0"/>
    </xf>
    <xf numFmtId="168" fontId="94" fillId="0" borderId="42" xfId="3" applyNumberFormat="1" applyFont="1" applyFill="1" applyBorder="1" applyAlignment="1" applyProtection="1">
      <alignment horizontal="center"/>
      <protection locked="0"/>
    </xf>
    <xf numFmtId="173" fontId="9" fillId="4" borderId="5" xfId="3" applyNumberFormat="1" applyFont="1" applyFill="1" applyBorder="1" applyProtection="1">
      <protection locked="0"/>
    </xf>
    <xf numFmtId="165" fontId="94" fillId="0" borderId="42" xfId="3" applyFont="1" applyFill="1" applyBorder="1" applyAlignment="1" applyProtection="1"/>
    <xf numFmtId="0" fontId="94" fillId="0" borderId="52" xfId="0" applyFont="1" applyBorder="1" applyAlignment="1" applyProtection="1">
      <alignment horizontal="center" vertical="center" wrapText="1"/>
    </xf>
    <xf numFmtId="165" fontId="94" fillId="32" borderId="1" xfId="3" applyFont="1" applyFill="1" applyBorder="1" applyAlignment="1" applyProtection="1">
      <alignment horizontal="center"/>
    </xf>
    <xf numFmtId="165" fontId="94" fillId="0" borderId="42" xfId="3" applyFont="1" applyFill="1" applyBorder="1" applyAlignment="1" applyProtection="1">
      <alignment horizontal="center"/>
    </xf>
    <xf numFmtId="0" fontId="94" fillId="0" borderId="53" xfId="0" applyFont="1" applyBorder="1" applyAlignment="1" applyProtection="1">
      <alignment horizontal="center" vertical="center" wrapText="1"/>
    </xf>
    <xf numFmtId="165" fontId="94" fillId="32" borderId="40" xfId="3" applyFont="1" applyFill="1" applyBorder="1" applyAlignment="1" applyProtection="1">
      <alignment horizontal="center" vertical="top" wrapText="1"/>
    </xf>
    <xf numFmtId="165" fontId="94" fillId="0" borderId="43" xfId="3" applyFont="1" applyFill="1" applyBorder="1" applyAlignment="1" applyProtection="1">
      <alignment horizontal="center"/>
    </xf>
    <xf numFmtId="0" fontId="6" fillId="32" borderId="0" xfId="0" applyFont="1" applyFill="1" applyBorder="1" applyAlignment="1" applyProtection="1">
      <alignment horizontal="left"/>
    </xf>
    <xf numFmtId="0" fontId="7" fillId="31" borderId="25" xfId="0" applyFont="1" applyFill="1" applyBorder="1" applyAlignment="1" applyProtection="1">
      <alignment horizontal="center" vertical="center" wrapText="1"/>
      <protection locked="0"/>
    </xf>
    <xf numFmtId="0" fontId="7" fillId="31" borderId="11" xfId="0" applyFont="1" applyFill="1" applyBorder="1" applyAlignment="1" applyProtection="1">
      <alignment horizontal="center" vertical="center" wrapText="1"/>
      <protection locked="0"/>
    </xf>
    <xf numFmtId="0" fontId="7" fillId="31" borderId="26" xfId="0" applyFont="1" applyFill="1" applyBorder="1" applyAlignment="1" applyProtection="1">
      <alignment horizontal="center" vertical="center" wrapText="1"/>
      <protection locked="0"/>
    </xf>
    <xf numFmtId="0" fontId="14" fillId="32" borderId="0" xfId="0" applyFont="1" applyFill="1" applyBorder="1" applyAlignment="1" applyProtection="1">
      <alignment horizontal="left" vertical="center"/>
      <protection locked="0"/>
    </xf>
    <xf numFmtId="3" fontId="8" fillId="32" borderId="1" xfId="4" applyNumberFormat="1" applyFont="1" applyFill="1" applyBorder="1" applyAlignment="1" applyProtection="1">
      <alignment horizontal="center" vertical="center" wrapText="1"/>
    </xf>
    <xf numFmtId="0" fontId="92" fillId="32" borderId="0" xfId="0" applyFont="1" applyFill="1" applyBorder="1" applyAlignment="1" applyProtection="1">
      <alignment horizontal="left" vertical="top" wrapText="1"/>
      <protection locked="0"/>
    </xf>
    <xf numFmtId="0" fontId="14" fillId="32" borderId="0"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Border="1" applyAlignment="1" applyProtection="1">
      <alignment vertical="top" wrapText="1"/>
      <protection locked="0"/>
    </xf>
    <xf numFmtId="0" fontId="14" fillId="32" borderId="31" xfId="0" applyFont="1" applyFill="1" applyBorder="1" applyAlignment="1" applyProtection="1">
      <alignment horizontal="left" vertical="center"/>
      <protection locked="0"/>
    </xf>
    <xf numFmtId="0" fontId="85" fillId="37" borderId="1" xfId="0" applyFont="1" applyFill="1" applyBorder="1" applyAlignment="1" applyProtection="1">
      <alignment horizontal="center"/>
      <protection locked="0"/>
    </xf>
    <xf numFmtId="0" fontId="14" fillId="35" borderId="57" xfId="0" applyFont="1" applyFill="1" applyBorder="1" applyAlignment="1" applyProtection="1">
      <alignment horizontal="center" vertical="center"/>
      <protection locked="0"/>
    </xf>
    <xf numFmtId="0" fontId="14" fillId="35" borderId="58" xfId="0" applyFont="1" applyFill="1" applyBorder="1" applyAlignment="1" applyProtection="1">
      <alignment horizontal="center" vertical="center"/>
      <protection locked="0"/>
    </xf>
    <xf numFmtId="0" fontId="14" fillId="35" borderId="59" xfId="0" applyFont="1" applyFill="1" applyBorder="1" applyAlignment="1" applyProtection="1">
      <alignment horizontal="center" vertical="center"/>
      <protection locked="0"/>
    </xf>
    <xf numFmtId="0" fontId="68" fillId="32" borderId="5" xfId="0" applyFont="1" applyFill="1" applyBorder="1" applyAlignment="1" applyProtection="1">
      <alignment horizontal="center" vertical="center" wrapText="1"/>
      <protection locked="0"/>
    </xf>
    <xf numFmtId="0" fontId="117" fillId="32" borderId="5" xfId="0" applyFont="1" applyFill="1" applyBorder="1" applyAlignment="1" applyProtection="1">
      <alignment horizontal="center" vertical="center" wrapText="1"/>
      <protection locked="0"/>
    </xf>
    <xf numFmtId="0" fontId="118" fillId="32" borderId="5" xfId="0" applyFont="1" applyFill="1" applyBorder="1" applyAlignment="1" applyProtection="1">
      <alignment horizontal="left" vertical="center"/>
      <protection locked="0"/>
    </xf>
    <xf numFmtId="0" fontId="117" fillId="32" borderId="7" xfId="0" applyFont="1" applyFill="1" applyBorder="1" applyAlignment="1" applyProtection="1">
      <alignment horizontal="center" vertical="center" wrapText="1"/>
      <protection locked="0"/>
    </xf>
    <xf numFmtId="0" fontId="117" fillId="32" borderId="8" xfId="0" applyFont="1" applyFill="1" applyBorder="1" applyAlignment="1" applyProtection="1">
      <alignment horizontal="center" vertical="center" wrapText="1"/>
      <protection locked="0"/>
    </xf>
    <xf numFmtId="0" fontId="119" fillId="32" borderId="5" xfId="0" applyFont="1" applyFill="1" applyBorder="1" applyAlignment="1" applyProtection="1">
      <alignment horizontal="center"/>
    </xf>
    <xf numFmtId="0" fontId="120" fillId="32" borderId="3" xfId="0" applyFont="1" applyFill="1" applyBorder="1" applyAlignment="1" applyProtection="1">
      <alignment horizontal="center"/>
    </xf>
    <xf numFmtId="0" fontId="120" fillId="32" borderId="4" xfId="0" applyFont="1" applyFill="1" applyBorder="1" applyAlignment="1" applyProtection="1">
      <alignment horizontal="center"/>
    </xf>
    <xf numFmtId="165" fontId="131" fillId="4" borderId="1" xfId="3" applyFont="1" applyFill="1" applyBorder="1" applyAlignment="1" applyProtection="1">
      <alignment horizontal="center"/>
    </xf>
    <xf numFmtId="0" fontId="102" fillId="37" borderId="1" xfId="0" applyFont="1" applyFill="1" applyBorder="1" applyAlignment="1" applyProtection="1">
      <alignment horizontal="left" vertical="center"/>
      <protection locked="0"/>
    </xf>
    <xf numFmtId="170" fontId="102" fillId="37" borderId="1" xfId="3" applyNumberFormat="1" applyFont="1" applyFill="1" applyBorder="1" applyAlignment="1" applyProtection="1">
      <alignment horizontal="center" vertical="center"/>
      <protection locked="0"/>
    </xf>
    <xf numFmtId="0" fontId="133" fillId="32" borderId="0" xfId="0" quotePrefix="1" applyFont="1" applyFill="1" applyBorder="1" applyAlignment="1" applyProtection="1">
      <alignment horizontal="center"/>
      <protection locked="0"/>
    </xf>
    <xf numFmtId="0" fontId="133" fillId="32" borderId="0" xfId="0" applyFont="1" applyFill="1" applyBorder="1" applyAlignment="1" applyProtection="1">
      <alignment horizontal="center"/>
      <protection locked="0"/>
    </xf>
    <xf numFmtId="0" fontId="6" fillId="32" borderId="0" xfId="0" applyFont="1" applyFill="1" applyBorder="1" applyAlignment="1" applyProtection="1">
      <alignment horizontal="left" vertical="top" wrapText="1"/>
      <protection locked="0"/>
    </xf>
    <xf numFmtId="0" fontId="86" fillId="37" borderId="1" xfId="0" applyFont="1" applyFill="1" applyBorder="1" applyAlignment="1" applyProtection="1">
      <alignment horizontal="left" vertical="center" wrapText="1"/>
      <protection locked="0"/>
    </xf>
    <xf numFmtId="0" fontId="121" fillId="37" borderId="1" xfId="0" applyFont="1" applyFill="1" applyBorder="1" applyAlignment="1" applyProtection="1">
      <alignment horizontal="left" vertical="center" wrapText="1"/>
      <protection locked="0"/>
    </xf>
    <xf numFmtId="0" fontId="14" fillId="32" borderId="0" xfId="0" applyFont="1" applyFill="1" applyBorder="1" applyAlignment="1" applyProtection="1">
      <alignment horizontal="center" vertical="center"/>
      <protection locked="0"/>
    </xf>
    <xf numFmtId="0" fontId="14" fillId="32" borderId="31" xfId="0" applyFont="1" applyFill="1" applyBorder="1" applyAlignment="1" applyProtection="1">
      <alignment horizontal="center" vertical="center"/>
      <protection locked="0"/>
    </xf>
    <xf numFmtId="0" fontId="14" fillId="35" borderId="25" xfId="0" applyFont="1" applyFill="1" applyBorder="1" applyAlignment="1" applyProtection="1">
      <alignment horizontal="center" vertical="center"/>
      <protection locked="0"/>
    </xf>
    <xf numFmtId="0" fontId="14" fillId="35" borderId="11" xfId="0" applyFont="1" applyFill="1" applyBorder="1" applyAlignment="1" applyProtection="1">
      <alignment horizontal="center" vertical="center"/>
      <protection locked="0"/>
    </xf>
    <xf numFmtId="0" fontId="14" fillId="35" borderId="26" xfId="0" applyFont="1" applyFill="1" applyBorder="1" applyAlignment="1" applyProtection="1">
      <alignment horizontal="center" vertical="center"/>
      <protection locked="0"/>
    </xf>
    <xf numFmtId="0" fontId="6" fillId="32" borderId="31" xfId="0" applyFont="1" applyFill="1" applyBorder="1" applyAlignment="1" applyProtection="1">
      <alignment horizontal="left" vertical="top" wrapText="1"/>
      <protection locked="0"/>
    </xf>
    <xf numFmtId="3" fontId="9" fillId="37" borderId="1" xfId="4" applyNumberFormat="1" applyFont="1" applyFill="1" applyBorder="1" applyAlignment="1" applyProtection="1">
      <alignment horizontal="center"/>
      <protection locked="0"/>
    </xf>
    <xf numFmtId="3" fontId="9" fillId="37" borderId="3" xfId="4" applyNumberFormat="1" applyFont="1" applyFill="1" applyBorder="1" applyAlignment="1" applyProtection="1">
      <alignment horizontal="center" vertical="center" wrapText="1"/>
      <protection locked="0"/>
    </xf>
    <xf numFmtId="3" fontId="9" fillId="37" borderId="4" xfId="4" applyNumberFormat="1" applyFont="1" applyFill="1" applyBorder="1" applyAlignment="1" applyProtection="1">
      <alignment horizontal="center" vertical="center" wrapText="1"/>
      <protection locked="0"/>
    </xf>
    <xf numFmtId="217" fontId="6" fillId="32" borderId="27" xfId="0" applyNumberFormat="1" applyFont="1" applyFill="1" applyBorder="1" applyAlignment="1" applyProtection="1">
      <alignment horizontal="left"/>
      <protection locked="0"/>
    </xf>
    <xf numFmtId="3" fontId="8" fillId="33" borderId="25" xfId="4" applyNumberFormat="1" applyFont="1" applyFill="1" applyBorder="1" applyAlignment="1" applyProtection="1">
      <alignment horizontal="center"/>
    </xf>
    <xf numFmtId="3" fontId="8" fillId="33" borderId="26" xfId="4" applyNumberFormat="1" applyFont="1" applyFill="1" applyBorder="1" applyAlignment="1" applyProtection="1">
      <alignment horizontal="center"/>
    </xf>
    <xf numFmtId="0" fontId="102" fillId="4" borderId="25" xfId="3" applyNumberFormat="1" applyFont="1" applyFill="1" applyBorder="1" applyAlignment="1" applyProtection="1">
      <alignment horizontal="center" vertical="center"/>
    </xf>
    <xf numFmtId="0" fontId="102" fillId="4" borderId="26" xfId="3" applyNumberFormat="1" applyFont="1" applyFill="1" applyBorder="1" applyAlignment="1" applyProtection="1">
      <alignment horizontal="center" vertical="center"/>
    </xf>
    <xf numFmtId="0" fontId="120" fillId="32" borderId="3" xfId="0" applyFont="1" applyFill="1" applyBorder="1" applyAlignment="1" applyProtection="1">
      <alignment horizontal="center" vertical="center"/>
    </xf>
    <xf numFmtId="0" fontId="120" fillId="32" borderId="4" xfId="0" applyFont="1" applyFill="1" applyBorder="1" applyAlignment="1" applyProtection="1">
      <alignment horizontal="center" vertical="center"/>
    </xf>
    <xf numFmtId="165" fontId="124" fillId="4" borderId="3" xfId="3" applyFont="1" applyFill="1" applyBorder="1" applyAlignment="1" applyProtection="1">
      <alignment horizontal="center" vertical="center"/>
    </xf>
    <xf numFmtId="165" fontId="124" fillId="4" borderId="4" xfId="3" applyFont="1" applyFill="1" applyBorder="1" applyAlignment="1" applyProtection="1">
      <alignment horizontal="center" vertical="center"/>
    </xf>
    <xf numFmtId="0" fontId="120" fillId="32" borderId="1" xfId="0" applyFont="1" applyFill="1" applyBorder="1" applyAlignment="1" applyProtection="1">
      <alignment horizontal="center" vertical="center"/>
    </xf>
    <xf numFmtId="165" fontId="124" fillId="4" borderId="1" xfId="3" applyFont="1" applyFill="1" applyBorder="1" applyAlignment="1" applyProtection="1">
      <alignment horizontal="center" vertical="center"/>
    </xf>
    <xf numFmtId="0" fontId="120" fillId="32" borderId="1" xfId="0" applyFont="1" applyFill="1" applyBorder="1" applyAlignment="1" applyProtection="1">
      <alignment horizontal="center"/>
    </xf>
    <xf numFmtId="165" fontId="124" fillId="4" borderId="1" xfId="3" applyFont="1" applyFill="1" applyBorder="1" applyAlignment="1" applyProtection="1">
      <alignment horizontal="center"/>
    </xf>
    <xf numFmtId="165" fontId="124" fillId="4" borderId="3" xfId="3" applyFont="1" applyFill="1" applyBorder="1" applyAlignment="1" applyProtection="1">
      <alignment horizontal="center"/>
    </xf>
    <xf numFmtId="165" fontId="124" fillId="4" borderId="4" xfId="3" applyFont="1" applyFill="1" applyBorder="1" applyAlignment="1" applyProtection="1">
      <alignment horizontal="center"/>
    </xf>
    <xf numFmtId="0" fontId="14" fillId="32" borderId="0" xfId="0" applyFont="1" applyFill="1" applyBorder="1" applyAlignment="1" applyProtection="1">
      <alignment horizontal="center"/>
      <protection locked="0"/>
    </xf>
    <xf numFmtId="0" fontId="0" fillId="32" borderId="0" xfId="0" applyFill="1" applyBorder="1" applyAlignment="1" applyProtection="1">
      <alignment horizontal="center" wrapText="1"/>
      <protection locked="0"/>
    </xf>
    <xf numFmtId="0" fontId="0" fillId="32" borderId="60" xfId="0" applyFill="1" applyBorder="1" applyAlignment="1" applyProtection="1">
      <alignment horizontal="center" wrapText="1"/>
      <protection locked="0"/>
    </xf>
    <xf numFmtId="0" fontId="14" fillId="35" borderId="57" xfId="0" applyFont="1" applyFill="1" applyBorder="1" applyAlignment="1" applyProtection="1">
      <alignment horizontal="center" vertical="center" wrapText="1"/>
      <protection locked="0"/>
    </xf>
    <xf numFmtId="0" fontId="14" fillId="35" borderId="58" xfId="0" applyFont="1" applyFill="1" applyBorder="1" applyAlignment="1" applyProtection="1">
      <alignment horizontal="center" vertical="center" wrapText="1"/>
      <protection locked="0"/>
    </xf>
    <xf numFmtId="0" fontId="14" fillId="35" borderId="59" xfId="0" applyFont="1" applyFill="1" applyBorder="1" applyAlignment="1" applyProtection="1">
      <alignment horizontal="center" vertical="center" wrapText="1"/>
      <protection locked="0"/>
    </xf>
    <xf numFmtId="0" fontId="102" fillId="4" borderId="1" xfId="0" applyFont="1" applyFill="1" applyBorder="1" applyAlignment="1" applyProtection="1">
      <alignment horizontal="center"/>
    </xf>
    <xf numFmtId="0" fontId="8" fillId="32" borderId="1" xfId="0" applyFont="1" applyFill="1" applyBorder="1" applyAlignment="1" applyProtection="1">
      <alignment horizontal="center"/>
    </xf>
    <xf numFmtId="0" fontId="14" fillId="35" borderId="25" xfId="0" applyFont="1" applyFill="1" applyBorder="1" applyAlignment="1" applyProtection="1">
      <alignment horizontal="center" vertical="center" wrapText="1"/>
      <protection locked="0"/>
    </xf>
    <xf numFmtId="0" fontId="14" fillId="35" borderId="11" xfId="0" applyFont="1" applyFill="1" applyBorder="1" applyAlignment="1" applyProtection="1">
      <alignment horizontal="center" vertical="center" wrapText="1"/>
      <protection locked="0"/>
    </xf>
    <xf numFmtId="0" fontId="14" fillId="35" borderId="26" xfId="0" applyFont="1" applyFill="1" applyBorder="1" applyAlignment="1" applyProtection="1">
      <alignment horizontal="center" vertical="center" wrapText="1"/>
      <protection locked="0"/>
    </xf>
    <xf numFmtId="0" fontId="16" fillId="32" borderId="30" xfId="0" applyFont="1" applyFill="1" applyBorder="1" applyAlignment="1" applyProtection="1">
      <alignment horizontal="center"/>
      <protection locked="0"/>
    </xf>
    <xf numFmtId="0" fontId="16" fillId="32" borderId="0" xfId="0" applyFont="1" applyFill="1" applyBorder="1" applyAlignment="1" applyProtection="1">
      <alignment horizontal="center"/>
      <protection locked="0"/>
    </xf>
    <xf numFmtId="168" fontId="9" fillId="4" borderId="66" xfId="3" applyNumberFormat="1" applyFont="1" applyFill="1" applyBorder="1" applyAlignment="1" applyProtection="1">
      <alignment horizontal="center" vertical="center"/>
    </xf>
    <xf numFmtId="168" fontId="9" fillId="4" borderId="65" xfId="3" applyNumberFormat="1" applyFont="1" applyFill="1" applyBorder="1" applyAlignment="1" applyProtection="1">
      <alignment horizontal="center" vertical="center"/>
    </xf>
    <xf numFmtId="0" fontId="68" fillId="32" borderId="5" xfId="0" applyFont="1" applyFill="1" applyBorder="1" applyAlignment="1" applyProtection="1">
      <alignment horizontal="center"/>
      <protection locked="0"/>
    </xf>
    <xf numFmtId="0" fontId="68" fillId="32" borderId="5" xfId="0" applyFont="1" applyFill="1" applyBorder="1" applyAlignment="1" applyProtection="1">
      <alignment horizontal="center"/>
    </xf>
    <xf numFmtId="0" fontId="68" fillId="32" borderId="5" xfId="0" applyFont="1" applyFill="1" applyBorder="1" applyAlignment="1" applyProtection="1">
      <alignment horizontal="center" vertical="center"/>
      <protection locked="0"/>
    </xf>
    <xf numFmtId="168" fontId="91" fillId="32" borderId="30" xfId="3" applyNumberFormat="1" applyFont="1" applyFill="1" applyBorder="1" applyAlignment="1" applyProtection="1">
      <alignment horizontal="center" vertical="center" wrapText="1"/>
      <protection locked="0"/>
    </xf>
    <xf numFmtId="168" fontId="91" fillId="32" borderId="0" xfId="3" applyNumberFormat="1" applyFont="1" applyFill="1" applyBorder="1" applyAlignment="1" applyProtection="1">
      <alignment horizontal="center" vertical="center" wrapText="1"/>
      <protection locked="0"/>
    </xf>
    <xf numFmtId="168" fontId="91" fillId="32" borderId="31" xfId="3" applyNumberFormat="1" applyFont="1" applyFill="1" applyBorder="1" applyAlignment="1" applyProtection="1">
      <alignment horizontal="center" vertical="center" wrapText="1"/>
      <protection locked="0"/>
    </xf>
    <xf numFmtId="0" fontId="68" fillId="32" borderId="30" xfId="0" applyFont="1" applyFill="1" applyBorder="1" applyAlignment="1" applyProtection="1">
      <alignment horizontal="center" vertical="center"/>
      <protection locked="0"/>
    </xf>
    <xf numFmtId="0" fontId="68" fillId="32" borderId="0" xfId="0" applyFont="1" applyFill="1" applyBorder="1" applyAlignment="1" applyProtection="1">
      <alignment horizontal="center" vertical="center"/>
      <protection locked="0"/>
    </xf>
    <xf numFmtId="0" fontId="95" fillId="32" borderId="0" xfId="0" applyFont="1" applyFill="1" applyBorder="1" applyAlignment="1" applyProtection="1">
      <alignment horizontal="center" vertical="center" wrapText="1"/>
      <protection locked="0"/>
    </xf>
    <xf numFmtId="0" fontId="16" fillId="32" borderId="0" xfId="0" applyFont="1" applyFill="1" applyBorder="1" applyAlignment="1" applyProtection="1">
      <alignment horizontal="center" wrapText="1"/>
      <protection locked="0"/>
    </xf>
    <xf numFmtId="0" fontId="118" fillId="32" borderId="7" xfId="0" applyFont="1" applyFill="1" applyBorder="1" applyAlignment="1" applyProtection="1">
      <alignment horizontal="left" vertical="center"/>
      <protection locked="0"/>
    </xf>
    <xf numFmtId="0" fontId="118" fillId="32" borderId="8" xfId="0" applyFont="1" applyFill="1" applyBorder="1" applyAlignment="1" applyProtection="1">
      <alignment horizontal="left" vertical="center"/>
      <protection locked="0"/>
    </xf>
    <xf numFmtId="0" fontId="68" fillId="32" borderId="7" xfId="0" applyFont="1" applyFill="1" applyBorder="1" applyAlignment="1" applyProtection="1">
      <alignment horizontal="center"/>
      <protection locked="0"/>
    </xf>
    <xf numFmtId="0" fontId="68" fillId="32" borderId="8" xfId="0" applyFont="1" applyFill="1" applyBorder="1" applyAlignment="1" applyProtection="1">
      <alignment horizontal="center"/>
      <protection locked="0"/>
    </xf>
    <xf numFmtId="0" fontId="68" fillId="32" borderId="71" xfId="0" applyFont="1" applyFill="1" applyBorder="1" applyAlignment="1" applyProtection="1">
      <alignment horizontal="center" vertical="center"/>
      <protection locked="0"/>
    </xf>
    <xf numFmtId="0" fontId="68" fillId="32" borderId="72" xfId="0" applyFont="1" applyFill="1" applyBorder="1" applyAlignment="1" applyProtection="1">
      <alignment horizontal="center" vertical="center"/>
      <protection locked="0"/>
    </xf>
    <xf numFmtId="0" fontId="68" fillId="32" borderId="73" xfId="0" applyFont="1" applyFill="1" applyBorder="1" applyAlignment="1" applyProtection="1">
      <alignment horizontal="center" vertical="center"/>
      <protection locked="0"/>
    </xf>
    <xf numFmtId="0" fontId="68" fillId="32" borderId="74" xfId="0" applyFont="1" applyFill="1" applyBorder="1" applyAlignment="1" applyProtection="1">
      <alignment horizontal="center" vertical="center"/>
      <protection locked="0"/>
    </xf>
    <xf numFmtId="1" fontId="107" fillId="38" borderId="3" xfId="0" applyNumberFormat="1" applyFont="1" applyFill="1" applyBorder="1" applyAlignment="1" applyProtection="1">
      <alignment horizontal="center" wrapText="1"/>
      <protection locked="0"/>
    </xf>
    <xf numFmtId="1" fontId="107" fillId="38" borderId="9" xfId="0" applyNumberFormat="1" applyFont="1" applyFill="1" applyBorder="1" applyAlignment="1" applyProtection="1">
      <alignment horizontal="center" wrapText="1"/>
      <protection locked="0"/>
    </xf>
    <xf numFmtId="1" fontId="107" fillId="38" borderId="4" xfId="0" applyNumberFormat="1" applyFont="1" applyFill="1" applyBorder="1" applyAlignment="1" applyProtection="1">
      <alignment horizontal="center" wrapText="1"/>
      <protection locked="0"/>
    </xf>
    <xf numFmtId="1" fontId="107" fillId="38" borderId="62" xfId="0" applyNumberFormat="1" applyFont="1" applyFill="1" applyBorder="1" applyAlignment="1" applyProtection="1">
      <alignment horizontal="center" vertical="center" wrapText="1"/>
      <protection locked="0"/>
    </xf>
    <xf numFmtId="1" fontId="107" fillId="38" borderId="63" xfId="0" applyNumberFormat="1" applyFont="1" applyFill="1" applyBorder="1" applyAlignment="1" applyProtection="1">
      <alignment horizontal="center" vertical="center" wrapText="1"/>
      <protection locked="0"/>
    </xf>
    <xf numFmtId="1" fontId="107" fillId="38" borderId="61" xfId="0" applyNumberFormat="1" applyFont="1" applyFill="1" applyBorder="1" applyAlignment="1" applyProtection="1">
      <alignment horizontal="center" vertical="center" wrapText="1"/>
      <protection locked="0"/>
    </xf>
    <xf numFmtId="0" fontId="0" fillId="37" borderId="62" xfId="0" applyFont="1" applyFill="1" applyBorder="1" applyAlignment="1" applyProtection="1">
      <alignment horizontal="center" vertical="center" wrapText="1"/>
    </xf>
    <xf numFmtId="0" fontId="0" fillId="37" borderId="63" xfId="0" applyFont="1" applyFill="1" applyBorder="1" applyAlignment="1" applyProtection="1">
      <alignment horizontal="center" vertical="center" wrapText="1"/>
    </xf>
    <xf numFmtId="0" fontId="0" fillId="37" borderId="61" xfId="0" applyFont="1" applyFill="1" applyBorder="1" applyAlignment="1" applyProtection="1">
      <alignment horizontal="center" vertical="center" wrapText="1"/>
    </xf>
    <xf numFmtId="1" fontId="107" fillId="38" borderId="62" xfId="0" applyNumberFormat="1" applyFont="1" applyFill="1" applyBorder="1" applyAlignment="1" applyProtection="1">
      <alignment horizontal="center" vertical="center"/>
      <protection locked="0"/>
    </xf>
    <xf numFmtId="1" fontId="107" fillId="38" borderId="61" xfId="0" applyNumberFormat="1" applyFont="1" applyFill="1" applyBorder="1" applyAlignment="1" applyProtection="1">
      <alignment horizontal="center" vertical="center"/>
      <protection locked="0"/>
    </xf>
    <xf numFmtId="1" fontId="107" fillId="38" borderId="62" xfId="0" applyNumberFormat="1" applyFont="1" applyFill="1" applyBorder="1" applyAlignment="1" applyProtection="1">
      <alignment horizontal="center" wrapText="1"/>
      <protection locked="0"/>
    </xf>
    <xf numFmtId="1" fontId="107" fillId="38" borderId="61" xfId="0" applyNumberFormat="1" applyFont="1" applyFill="1" applyBorder="1" applyAlignment="1" applyProtection="1">
      <alignment horizontal="center" wrapText="1"/>
      <protection locked="0"/>
    </xf>
    <xf numFmtId="0" fontId="107" fillId="38" borderId="62" xfId="0" applyFont="1" applyFill="1" applyBorder="1" applyAlignment="1" applyProtection="1">
      <alignment horizontal="center" wrapText="1"/>
      <protection locked="0"/>
    </xf>
    <xf numFmtId="0" fontId="107" fillId="38" borderId="61" xfId="0" applyFont="1" applyFill="1" applyBorder="1" applyAlignment="1" applyProtection="1">
      <alignment horizontal="center" wrapText="1"/>
      <protection locked="0"/>
    </xf>
    <xf numFmtId="0" fontId="107" fillId="38" borderId="62" xfId="0" applyFont="1" applyFill="1" applyBorder="1" applyAlignment="1" applyProtection="1">
      <alignment horizontal="center" vertical="center" wrapText="1"/>
      <protection locked="0"/>
    </xf>
    <xf numFmtId="0" fontId="107" fillId="38" borderId="61" xfId="0" applyFont="1" applyFill="1" applyBorder="1" applyAlignment="1" applyProtection="1">
      <alignment horizontal="center" vertical="center" wrapText="1"/>
      <protection locked="0"/>
    </xf>
    <xf numFmtId="1" fontId="107" fillId="38" borderId="28" xfId="0" applyNumberFormat="1" applyFont="1" applyFill="1" applyBorder="1" applyAlignment="1" applyProtection="1">
      <alignment horizontal="center" vertical="center"/>
      <protection locked="0"/>
    </xf>
    <xf numFmtId="1" fontId="107" fillId="38" borderId="29" xfId="0" applyNumberFormat="1" applyFont="1" applyFill="1" applyBorder="1" applyAlignment="1" applyProtection="1">
      <alignment horizontal="center" vertical="center"/>
      <protection locked="0"/>
    </xf>
    <xf numFmtId="1" fontId="107" fillId="38" borderId="10" xfId="0" applyNumberFormat="1" applyFont="1" applyFill="1" applyBorder="1" applyAlignment="1" applyProtection="1">
      <alignment horizontal="center" vertical="center"/>
      <protection locked="0"/>
    </xf>
    <xf numFmtId="1" fontId="107" fillId="38" borderId="1" xfId="0" applyNumberFormat="1" applyFont="1" applyFill="1" applyBorder="1" applyAlignment="1" applyProtection="1">
      <alignment horizontal="center" vertical="center" wrapText="1"/>
      <protection locked="0"/>
    </xf>
    <xf numFmtId="1" fontId="107" fillId="38" borderId="28" xfId="0" applyNumberFormat="1" applyFont="1" applyFill="1" applyBorder="1" applyAlignment="1" applyProtection="1">
      <alignment horizontal="center"/>
      <protection locked="0"/>
    </xf>
    <xf numFmtId="1" fontId="107" fillId="38" borderId="29" xfId="0" applyNumberFormat="1" applyFont="1" applyFill="1" applyBorder="1" applyAlignment="1" applyProtection="1">
      <alignment horizontal="center"/>
      <protection locked="0"/>
    </xf>
    <xf numFmtId="1" fontId="107" fillId="38" borderId="10" xfId="0" applyNumberFormat="1" applyFont="1" applyFill="1" applyBorder="1" applyAlignment="1" applyProtection="1">
      <alignment horizontal="center"/>
      <protection locked="0"/>
    </xf>
    <xf numFmtId="1" fontId="107" fillId="38" borderId="1" xfId="0" applyNumberFormat="1" applyFont="1" applyFill="1" applyBorder="1" applyAlignment="1" applyProtection="1">
      <alignment horizontal="center" wrapText="1"/>
      <protection locked="0"/>
    </xf>
    <xf numFmtId="1" fontId="107" fillId="38" borderId="62" xfId="0" applyNumberFormat="1" applyFont="1" applyFill="1" applyBorder="1" applyAlignment="1" applyProtection="1">
      <alignment horizontal="center" vertical="top" wrapText="1"/>
      <protection locked="0"/>
    </xf>
    <xf numFmtId="1" fontId="107" fillId="38" borderId="63" xfId="0" applyNumberFormat="1" applyFont="1" applyFill="1" applyBorder="1" applyAlignment="1" applyProtection="1">
      <alignment horizontal="center" vertical="top" wrapText="1"/>
      <protection locked="0"/>
    </xf>
    <xf numFmtId="1" fontId="107" fillId="38" borderId="61" xfId="0" applyNumberFormat="1" applyFont="1" applyFill="1" applyBorder="1" applyAlignment="1" applyProtection="1">
      <alignment horizontal="center" vertical="top" wrapText="1"/>
      <protection locked="0"/>
    </xf>
    <xf numFmtId="1" fontId="107" fillId="38" borderId="3" xfId="0" applyNumberFormat="1" applyFont="1" applyFill="1" applyBorder="1" applyAlignment="1" applyProtection="1">
      <alignment horizontal="center"/>
      <protection locked="0"/>
    </xf>
    <xf numFmtId="1" fontId="107" fillId="38" borderId="9" xfId="0" applyNumberFormat="1" applyFont="1" applyFill="1" applyBorder="1" applyAlignment="1" applyProtection="1">
      <alignment horizontal="center"/>
      <protection locked="0"/>
    </xf>
    <xf numFmtId="1" fontId="107" fillId="38" borderId="4" xfId="0" applyNumberFormat="1" applyFont="1" applyFill="1" applyBorder="1" applyAlignment="1" applyProtection="1">
      <alignment horizontal="center"/>
      <protection locked="0"/>
    </xf>
    <xf numFmtId="1" fontId="107" fillId="38" borderId="3" xfId="0" applyNumberFormat="1" applyFont="1" applyFill="1" applyBorder="1" applyAlignment="1" applyProtection="1">
      <alignment horizontal="center" vertical="center"/>
      <protection locked="0"/>
    </xf>
    <xf numFmtId="1" fontId="107" fillId="38" borderId="9" xfId="0" applyNumberFormat="1" applyFont="1" applyFill="1" applyBorder="1" applyAlignment="1" applyProtection="1">
      <alignment horizontal="center" vertical="center"/>
      <protection locked="0"/>
    </xf>
    <xf numFmtId="1" fontId="107" fillId="38" borderId="4" xfId="0" applyNumberFormat="1" applyFont="1" applyFill="1" applyBorder="1" applyAlignment="1" applyProtection="1">
      <alignment horizontal="center" vertical="center"/>
      <protection locked="0"/>
    </xf>
    <xf numFmtId="0" fontId="0" fillId="0" borderId="1" xfId="0" applyBorder="1" applyAlignment="1" applyProtection="1">
      <alignment horizontal="center"/>
    </xf>
    <xf numFmtId="0" fontId="0" fillId="0" borderId="0" xfId="0" applyAlignment="1" applyProtection="1">
      <alignment horizontal="left" wrapText="1"/>
      <protection locked="0"/>
    </xf>
    <xf numFmtId="0" fontId="125" fillId="0" borderId="1" xfId="0" applyFont="1" applyBorder="1" applyAlignment="1" applyProtection="1">
      <alignment horizontal="center"/>
    </xf>
    <xf numFmtId="0" fontId="125" fillId="0" borderId="1" xfId="0" applyFont="1" applyBorder="1" applyAlignment="1" applyProtection="1">
      <alignment horizontal="center" wrapText="1"/>
    </xf>
    <xf numFmtId="0" fontId="125" fillId="0" borderId="1" xfId="0" applyFont="1" applyBorder="1" applyAlignment="1" applyProtection="1">
      <alignment horizontal="center" vertical="center"/>
    </xf>
    <xf numFmtId="0" fontId="12" fillId="0" borderId="62" xfId="0" applyFont="1" applyBorder="1" applyAlignment="1" applyProtection="1">
      <alignment horizontal="center" wrapText="1"/>
      <protection locked="0"/>
    </xf>
    <xf numFmtId="0" fontId="12" fillId="0" borderId="61" xfId="0" applyFont="1" applyBorder="1" applyAlignment="1" applyProtection="1">
      <alignment horizontal="center" wrapText="1"/>
      <protection locked="0"/>
    </xf>
    <xf numFmtId="0" fontId="12" fillId="33" borderId="62" xfId="0" applyFont="1" applyFill="1" applyBorder="1" applyAlignment="1" applyProtection="1">
      <alignment horizontal="center" wrapText="1"/>
      <protection locked="0"/>
    </xf>
    <xf numFmtId="0" fontId="12" fillId="33" borderId="61" xfId="0" applyFont="1" applyFill="1" applyBorder="1" applyAlignment="1" applyProtection="1">
      <alignment horizontal="center" wrapText="1"/>
      <protection locked="0"/>
    </xf>
    <xf numFmtId="0" fontId="108" fillId="0" borderId="1" xfId="0" applyFont="1" applyBorder="1" applyAlignment="1" applyProtection="1">
      <alignment horizontal="center" vertical="center"/>
      <protection locked="0"/>
    </xf>
    <xf numFmtId="0" fontId="108" fillId="35" borderId="32" xfId="0" applyFont="1" applyFill="1" applyBorder="1" applyAlignment="1" applyProtection="1">
      <alignment horizontal="center"/>
      <protection locked="0"/>
    </xf>
    <xf numFmtId="0" fontId="108" fillId="35" borderId="27" xfId="0" applyFont="1" applyFill="1" applyBorder="1" applyAlignment="1" applyProtection="1">
      <alignment horizontal="center"/>
      <protection locked="0"/>
    </xf>
    <xf numFmtId="0" fontId="108" fillId="35" borderId="0" xfId="0" applyFont="1" applyFill="1" applyBorder="1" applyAlignment="1" applyProtection="1">
      <alignment horizontal="center"/>
      <protection locked="0"/>
    </xf>
    <xf numFmtId="0" fontId="108" fillId="35" borderId="0" xfId="0" applyFont="1" applyFill="1" applyAlignment="1" applyProtection="1">
      <alignment horizontal="center"/>
      <protection locked="0"/>
    </xf>
    <xf numFmtId="0" fontId="103" fillId="0" borderId="0" xfId="0" applyFont="1" applyAlignment="1">
      <alignment horizontal="left" wrapText="1"/>
    </xf>
    <xf numFmtId="0" fontId="103" fillId="0" borderId="29" xfId="0" applyFont="1" applyBorder="1" applyAlignment="1">
      <alignment horizontal="left" wrapText="1"/>
    </xf>
    <xf numFmtId="0" fontId="104" fillId="0" borderId="0" xfId="0" applyFont="1" applyFill="1" applyAlignment="1">
      <alignment horizontal="center" vertical="center" wrapText="1"/>
    </xf>
    <xf numFmtId="0" fontId="130" fillId="0" borderId="1" xfId="0" applyFont="1" applyBorder="1" applyAlignment="1">
      <alignment horizontal="center" vertical="center" wrapText="1"/>
    </xf>
    <xf numFmtId="0" fontId="130" fillId="0" borderId="1" xfId="0" applyFont="1" applyBorder="1" applyAlignment="1">
      <alignment horizontal="center" vertical="center"/>
    </xf>
    <xf numFmtId="0" fontId="104" fillId="0" borderId="0" xfId="0" applyFont="1" applyAlignment="1">
      <alignment horizontal="center" wrapText="1"/>
    </xf>
    <xf numFmtId="0" fontId="103" fillId="0" borderId="1" xfId="0" applyFont="1" applyBorder="1" applyAlignment="1">
      <alignment horizontal="center" vertical="center"/>
    </xf>
    <xf numFmtId="0" fontId="130" fillId="0" borderId="3" xfId="0" applyFont="1" applyBorder="1" applyAlignment="1">
      <alignment horizontal="center" vertical="center" wrapText="1"/>
    </xf>
    <xf numFmtId="0" fontId="104" fillId="0" borderId="1" xfId="0" applyFont="1" applyFill="1" applyBorder="1" applyAlignment="1">
      <alignment horizontal="center" vertical="center"/>
    </xf>
    <xf numFmtId="0" fontId="103" fillId="0" borderId="1" xfId="0" applyFont="1" applyFill="1" applyBorder="1" applyAlignment="1">
      <alignment horizontal="center" vertical="center" wrapText="1"/>
    </xf>
    <xf numFmtId="0" fontId="103" fillId="0" borderId="1" xfId="0" applyFont="1" applyBorder="1" applyAlignment="1">
      <alignment horizontal="center"/>
    </xf>
    <xf numFmtId="0" fontId="103" fillId="0" borderId="62" xfId="0" applyFont="1" applyFill="1" applyBorder="1" applyAlignment="1">
      <alignment horizontal="center" vertical="center" wrapText="1"/>
    </xf>
    <xf numFmtId="0" fontId="103" fillId="0" borderId="61" xfId="0" applyFont="1" applyFill="1" applyBorder="1" applyAlignment="1">
      <alignment horizontal="center" vertical="center" wrapText="1"/>
    </xf>
    <xf numFmtId="0" fontId="103" fillId="0" borderId="1" xfId="0" applyFont="1" applyFill="1" applyBorder="1" applyAlignment="1">
      <alignment horizontal="center"/>
    </xf>
    <xf numFmtId="0" fontId="103" fillId="0" borderId="0" xfId="0" applyFont="1" applyFill="1" applyAlignment="1">
      <alignment horizontal="left" wrapText="1"/>
    </xf>
    <xf numFmtId="0" fontId="103" fillId="0" borderId="0" xfId="0" applyFont="1" applyFill="1" applyBorder="1" applyAlignment="1">
      <alignment horizontal="center" vertical="center" wrapText="1"/>
    </xf>
    <xf numFmtId="0" fontId="103" fillId="0" borderId="3" xfId="0" applyFont="1" applyFill="1" applyBorder="1" applyAlignment="1">
      <alignment horizontal="center" vertical="center"/>
    </xf>
    <xf numFmtId="0" fontId="103" fillId="0" borderId="9" xfId="0" applyFont="1" applyFill="1" applyBorder="1" applyAlignment="1">
      <alignment horizontal="center" vertical="center"/>
    </xf>
    <xf numFmtId="0" fontId="103" fillId="0" borderId="4" xfId="0" applyFont="1" applyFill="1" applyBorder="1" applyAlignment="1">
      <alignment horizontal="center" vertical="center"/>
    </xf>
    <xf numFmtId="0" fontId="103" fillId="0" borderId="63" xfId="0" applyFont="1" applyFill="1" applyBorder="1" applyAlignment="1">
      <alignment horizontal="center" vertical="center" wrapText="1"/>
    </xf>
    <xf numFmtId="0" fontId="103" fillId="0" borderId="3" xfId="0" applyFont="1" applyFill="1" applyBorder="1" applyAlignment="1">
      <alignment horizontal="center" vertical="center" wrapText="1"/>
    </xf>
    <xf numFmtId="0" fontId="103" fillId="0" borderId="4" xfId="0" applyFont="1" applyFill="1" applyBorder="1" applyAlignment="1">
      <alignment horizontal="center" vertical="center" wrapText="1"/>
    </xf>
    <xf numFmtId="0" fontId="103" fillId="0" borderId="3" xfId="0" applyFont="1" applyFill="1" applyBorder="1" applyAlignment="1">
      <alignment horizontal="center"/>
    </xf>
    <xf numFmtId="0" fontId="103" fillId="0" borderId="9" xfId="0" applyFont="1" applyFill="1" applyBorder="1" applyAlignment="1">
      <alignment horizontal="center"/>
    </xf>
    <xf numFmtId="0" fontId="103" fillId="0" borderId="4" xfId="0" applyFont="1" applyFill="1" applyBorder="1" applyAlignment="1">
      <alignment horizontal="center"/>
    </xf>
    <xf numFmtId="0" fontId="103" fillId="0" borderId="0" xfId="0" applyFont="1" applyFill="1" applyAlignment="1">
      <alignment horizontal="justify" vertical="center" wrapText="1"/>
    </xf>
    <xf numFmtId="0" fontId="103" fillId="0" borderId="62" xfId="0" applyFont="1" applyFill="1" applyBorder="1" applyAlignment="1">
      <alignment horizontal="center" vertical="center"/>
    </xf>
    <xf numFmtId="0" fontId="103" fillId="0" borderId="61" xfId="0" applyFont="1" applyFill="1" applyBorder="1" applyAlignment="1">
      <alignment horizontal="center" vertical="center"/>
    </xf>
    <xf numFmtId="0" fontId="104" fillId="0" borderId="0" xfId="0" applyFont="1" applyFill="1" applyAlignment="1">
      <alignment horizontal="center" wrapText="1"/>
    </xf>
    <xf numFmtId="0" fontId="103" fillId="0" borderId="63" xfId="0" applyFont="1" applyFill="1" applyBorder="1" applyAlignment="1">
      <alignment horizontal="center" vertical="center"/>
    </xf>
    <xf numFmtId="0" fontId="103" fillId="0" borderId="3" xfId="0" applyFont="1" applyFill="1" applyBorder="1" applyAlignment="1">
      <alignment horizontal="center" wrapText="1"/>
    </xf>
    <xf numFmtId="0" fontId="103" fillId="0" borderId="9" xfId="0" applyFont="1" applyFill="1" applyBorder="1" applyAlignment="1">
      <alignment horizontal="center" wrapText="1"/>
    </xf>
    <xf numFmtId="0" fontId="103" fillId="0" borderId="4" xfId="0" applyFont="1" applyFill="1" applyBorder="1" applyAlignment="1">
      <alignment horizontal="center" wrapText="1"/>
    </xf>
    <xf numFmtId="0" fontId="103" fillId="0" borderId="28" xfId="0" applyFont="1" applyFill="1" applyBorder="1" applyAlignment="1">
      <alignment horizontal="center" vertical="center"/>
    </xf>
    <xf numFmtId="0" fontId="103" fillId="0" borderId="29" xfId="0" applyFont="1" applyFill="1" applyBorder="1" applyAlignment="1">
      <alignment horizontal="center" vertical="center"/>
    </xf>
    <xf numFmtId="0" fontId="103" fillId="0" borderId="10" xfId="0" applyFont="1" applyFill="1" applyBorder="1" applyAlignment="1">
      <alignment horizontal="center" vertical="center"/>
    </xf>
    <xf numFmtId="0" fontId="103" fillId="0" borderId="0" xfId="0" applyFont="1" applyFill="1" applyAlignment="1">
      <alignment horizontal="left" vertical="top" wrapText="1"/>
    </xf>
    <xf numFmtId="0" fontId="104" fillId="0" borderId="0" xfId="0" applyFont="1" applyBorder="1" applyAlignment="1">
      <alignment horizontal="center" vertical="top" wrapText="1"/>
    </xf>
    <xf numFmtId="0" fontId="103" fillId="0" borderId="62" xfId="0" applyFont="1" applyFill="1" applyBorder="1" applyAlignment="1">
      <alignment horizontal="left" vertical="center" wrapText="1"/>
    </xf>
    <xf numFmtId="0" fontId="103" fillId="0" borderId="61" xfId="0" applyFont="1" applyFill="1" applyBorder="1" applyAlignment="1">
      <alignment horizontal="left" vertical="center" wrapText="1"/>
    </xf>
    <xf numFmtId="0" fontId="103" fillId="0" borderId="62" xfId="0" applyFont="1" applyFill="1" applyBorder="1" applyAlignment="1">
      <alignment horizontal="center" vertical="top" wrapText="1"/>
    </xf>
    <xf numFmtId="0" fontId="103" fillId="0" borderId="61" xfId="0" applyFont="1" applyFill="1" applyBorder="1" applyAlignment="1">
      <alignment horizontal="center" vertical="top" wrapText="1"/>
    </xf>
    <xf numFmtId="0" fontId="103" fillId="0" borderId="62" xfId="0" applyFont="1" applyFill="1" applyBorder="1" applyAlignment="1">
      <alignment horizontal="left" wrapText="1"/>
    </xf>
    <xf numFmtId="0" fontId="103" fillId="0" borderId="61" xfId="0" applyFont="1" applyFill="1" applyBorder="1" applyAlignment="1">
      <alignment horizontal="left" wrapText="1"/>
    </xf>
    <xf numFmtId="0" fontId="103" fillId="0" borderId="28" xfId="0" applyFont="1" applyFill="1" applyBorder="1" applyAlignment="1">
      <alignment horizontal="center" wrapText="1"/>
    </xf>
    <xf numFmtId="0" fontId="103" fillId="0" borderId="29" xfId="0" applyFont="1" applyFill="1" applyBorder="1" applyAlignment="1">
      <alignment horizontal="center" wrapText="1"/>
    </xf>
    <xf numFmtId="0" fontId="103" fillId="0" borderId="0" xfId="0" applyFont="1" applyFill="1" applyAlignment="1">
      <alignment horizontal="center" vertical="center" wrapText="1"/>
    </xf>
    <xf numFmtId="0" fontId="104" fillId="0" borderId="0" xfId="0" applyFont="1" applyFill="1" applyAlignment="1">
      <alignment horizontal="center"/>
    </xf>
    <xf numFmtId="0" fontId="104" fillId="0" borderId="62" xfId="0" applyFont="1" applyFill="1" applyBorder="1" applyAlignment="1">
      <alignment horizontal="center" vertical="center" wrapText="1"/>
    </xf>
    <xf numFmtId="0" fontId="104" fillId="0" borderId="63" xfId="0" applyFont="1" applyFill="1" applyBorder="1" applyAlignment="1">
      <alignment horizontal="center" vertical="center" wrapText="1"/>
    </xf>
    <xf numFmtId="0" fontId="104" fillId="0" borderId="61" xfId="0" applyFont="1" applyFill="1" applyBorder="1" applyAlignment="1">
      <alignment horizontal="center" vertical="center" wrapText="1"/>
    </xf>
    <xf numFmtId="0" fontId="103" fillId="0" borderId="9" xfId="0" applyFont="1" applyFill="1" applyBorder="1" applyAlignment="1">
      <alignment horizontal="center" vertical="center" wrapText="1"/>
    </xf>
    <xf numFmtId="0" fontId="103" fillId="0" borderId="32" xfId="0" applyFont="1" applyBorder="1" applyAlignment="1">
      <alignment horizontal="center"/>
    </xf>
    <xf numFmtId="0" fontId="103" fillId="0" borderId="33" xfId="0" applyFont="1" applyBorder="1" applyAlignment="1">
      <alignment horizontal="center"/>
    </xf>
    <xf numFmtId="0" fontId="103" fillId="0" borderId="0" xfId="0" applyFont="1" applyFill="1" applyAlignment="1">
      <alignment horizontal="justify" wrapText="1"/>
    </xf>
    <xf numFmtId="0" fontId="103" fillId="0" borderId="62" xfId="0" applyFont="1" applyBorder="1" applyAlignment="1">
      <alignment horizontal="center" vertical="center"/>
    </xf>
    <xf numFmtId="0" fontId="103" fillId="0" borderId="61" xfId="0" applyFont="1" applyBorder="1" applyAlignment="1">
      <alignment horizontal="center" vertical="center"/>
    </xf>
    <xf numFmtId="0" fontId="103" fillId="0" borderId="62" xfId="0" applyFont="1" applyBorder="1" applyAlignment="1">
      <alignment horizontal="center" vertical="center" wrapText="1"/>
    </xf>
    <xf numFmtId="0" fontId="103" fillId="0" borderId="61" xfId="0" applyFont="1" applyBorder="1" applyAlignment="1">
      <alignment horizontal="center" vertical="center" wrapText="1"/>
    </xf>
    <xf numFmtId="0" fontId="103" fillId="0" borderId="0" xfId="0" applyFont="1" applyFill="1" applyAlignment="1">
      <alignment horizontal="center" wrapText="1"/>
    </xf>
    <xf numFmtId="0" fontId="103" fillId="0" borderId="62" xfId="0" applyFont="1" applyFill="1" applyBorder="1" applyAlignment="1">
      <alignment horizontal="center" wrapText="1"/>
    </xf>
    <xf numFmtId="0" fontId="103" fillId="0" borderId="61" xfId="0" applyFont="1" applyFill="1" applyBorder="1" applyAlignment="1">
      <alignment horizontal="center" wrapText="1"/>
    </xf>
    <xf numFmtId="0" fontId="103" fillId="0" borderId="0" xfId="0" applyFont="1" applyAlignment="1">
      <alignment horizontal="center" wrapText="1"/>
    </xf>
    <xf numFmtId="0" fontId="12" fillId="0" borderId="0" xfId="0" applyFont="1" applyBorder="1" applyAlignment="1" applyProtection="1">
      <alignment horizontal="center" wrapText="1"/>
    </xf>
    <xf numFmtId="0" fontId="0" fillId="0" borderId="0" xfId="0" applyBorder="1" applyAlignment="1">
      <alignment wrapText="1"/>
    </xf>
    <xf numFmtId="0" fontId="0" fillId="0" borderId="0" xfId="0" applyAlignment="1">
      <alignment wrapText="1"/>
    </xf>
    <xf numFmtId="0" fontId="96" fillId="4" borderId="0" xfId="0" applyFont="1" applyFill="1" applyBorder="1" applyAlignment="1">
      <alignment horizontal="center" vertical="center"/>
    </xf>
    <xf numFmtId="0" fontId="97" fillId="34" borderId="48" xfId="0" applyFont="1" applyFill="1" applyBorder="1" applyAlignment="1">
      <alignment horizontal="center" vertical="center" wrapText="1"/>
    </xf>
    <xf numFmtId="0" fontId="97" fillId="34" borderId="47" xfId="0" applyFont="1" applyFill="1" applyBorder="1" applyAlignment="1">
      <alignment horizontal="center" vertical="center" wrapText="1"/>
    </xf>
    <xf numFmtId="169" fontId="97" fillId="34" borderId="48" xfId="0" applyNumberFormat="1" applyFont="1" applyFill="1" applyBorder="1" applyAlignment="1">
      <alignment horizontal="center" vertical="center"/>
    </xf>
    <xf numFmtId="169" fontId="97" fillId="34" borderId="34" xfId="0" applyNumberFormat="1" applyFont="1" applyFill="1" applyBorder="1" applyAlignment="1">
      <alignment horizontal="center" vertical="center"/>
    </xf>
    <xf numFmtId="169" fontId="97" fillId="34" borderId="35" xfId="0" applyNumberFormat="1" applyFont="1" applyFill="1" applyBorder="1" applyAlignment="1">
      <alignment horizontal="center" vertical="center"/>
    </xf>
    <xf numFmtId="169" fontId="97" fillId="34" borderId="36" xfId="0" applyNumberFormat="1" applyFont="1" applyFill="1" applyBorder="1" applyAlignment="1">
      <alignment horizontal="center" vertical="center"/>
    </xf>
    <xf numFmtId="169" fontId="97" fillId="34" borderId="37" xfId="0" applyNumberFormat="1" applyFont="1" applyFill="1" applyBorder="1" applyAlignment="1">
      <alignment horizontal="center" vertical="center"/>
    </xf>
    <xf numFmtId="169" fontId="97" fillId="34" borderId="38" xfId="0" applyNumberFormat="1" applyFont="1" applyFill="1" applyBorder="1" applyAlignment="1">
      <alignment horizontal="center" vertical="center"/>
    </xf>
    <xf numFmtId="169" fontId="97" fillId="34" borderId="51" xfId="0" applyNumberFormat="1" applyFont="1" applyFill="1" applyBorder="1" applyAlignment="1">
      <alignment horizontal="center" vertical="center"/>
    </xf>
    <xf numFmtId="169" fontId="97" fillId="34" borderId="52" xfId="0" applyNumberFormat="1" applyFont="1" applyFill="1" applyBorder="1" applyAlignment="1">
      <alignment horizontal="center" vertical="center"/>
    </xf>
    <xf numFmtId="169" fontId="97" fillId="34" borderId="53" xfId="0" applyNumberFormat="1" applyFont="1" applyFill="1" applyBorder="1" applyAlignment="1">
      <alignment horizontal="center" vertical="center"/>
    </xf>
  </cellXfs>
  <cellStyles count="434">
    <cellStyle name="_x000d__x000a_JournalTemplate=C:\COMFO\CTALK\JOURSTD.TPL_x000d__x000a_LbStateAddress=3 3 0 251 1 89 2 311_x000d__x000a_LbStateJou" xfId="416"/>
    <cellStyle name="_15.03.07 план кредиты на 2007 год (1)" xfId="6"/>
    <cellStyle name="_999" xfId="7"/>
    <cellStyle name="_999_2pr" xfId="8"/>
    <cellStyle name="_999_bln" xfId="9"/>
    <cellStyle name="_999_BLNMIX" xfId="10"/>
    <cellStyle name="_999_BLNREST" xfId="11"/>
    <cellStyle name="_dlq_ruslana_2" xfId="12"/>
    <cellStyle name="_fin model IHMZ 16_02_2008" xfId="13"/>
    <cellStyle name="_адм бюджет" xfId="14"/>
    <cellStyle name="_бюджет Армавирский" xfId="15"/>
    <cellStyle name="_Доплата возврат" xfId="16"/>
    <cellStyle name="_Инфо по Байконысу для АО" xfId="17"/>
    <cellStyle name="_Копия Инфо по доходам на 01 06 07г  (1) (2)" xfId="18"/>
    <cellStyle name="_кредиты домашнее на 02.04.2007г.," xfId="19"/>
    <cellStyle name="_кредиты домашнее на 16.03.2007г.," xfId="20"/>
    <cellStyle name="_Лист в финансовая модель Аслан" xfId="21"/>
    <cellStyle name="_опер свод 9" xfId="22"/>
    <cellStyle name="_опер.свод.8" xfId="23"/>
    <cellStyle name="_продажи" xfId="24"/>
    <cellStyle name="_ФЗО АО (1)" xfId="25"/>
    <cellStyle name="_финансовая модель Дрожиловка 3" xfId="26"/>
    <cellStyle name="=C:\WINNT35\SYSTEM32\COMMAND.COM" xfId="27"/>
    <cellStyle name="1 000 K?_laroux" xfId="28"/>
    <cellStyle name="1 000 Kc_laroux" xfId="29"/>
    <cellStyle name="1 000 Ke_laroux" xfId="30"/>
    <cellStyle name="1Normal" xfId="31"/>
    <cellStyle name="20% - Accent1" xfId="32"/>
    <cellStyle name="20% - Accent2" xfId="33"/>
    <cellStyle name="20% - Accent3" xfId="34"/>
    <cellStyle name="20% - Accent4" xfId="35"/>
    <cellStyle name="20% - Accent5" xfId="36"/>
    <cellStyle name="20% - Accent6" xfId="37"/>
    <cellStyle name="40% - Accent1" xfId="38"/>
    <cellStyle name="40% - Accent2" xfId="39"/>
    <cellStyle name="40% - Accent3" xfId="40"/>
    <cellStyle name="40% - Accent4" xfId="41"/>
    <cellStyle name="40% - Accent5" xfId="42"/>
    <cellStyle name="40% - Accent6" xfId="43"/>
    <cellStyle name="6-0" xfId="44"/>
    <cellStyle name="60% - Accent1" xfId="45"/>
    <cellStyle name="60% - Accent2" xfId="46"/>
    <cellStyle name="60% - Accent3" xfId="47"/>
    <cellStyle name="60% - Accent4" xfId="48"/>
    <cellStyle name="60% - Accent5" xfId="49"/>
    <cellStyle name="60% - Accent6" xfId="50"/>
    <cellStyle name="Äåíåæíûé_laroux" xfId="51"/>
    <cellStyle name="Accent1" xfId="52"/>
    <cellStyle name="Accent2" xfId="53"/>
    <cellStyle name="Accent3" xfId="54"/>
    <cellStyle name="Accent4" xfId="55"/>
    <cellStyle name="Accent5" xfId="56"/>
    <cellStyle name="Accent6" xfId="57"/>
    <cellStyle name="alternate" xfId="58"/>
    <cellStyle name="Bad" xfId="59"/>
    <cellStyle name="Calc Currency (0)" xfId="60"/>
    <cellStyle name="Calc Currency (2)" xfId="61"/>
    <cellStyle name="Calc Percent (0)" xfId="62"/>
    <cellStyle name="Calc Percent (1)" xfId="63"/>
    <cellStyle name="Calc Percent (2)" xfId="64"/>
    <cellStyle name="Calc Units (0)" xfId="65"/>
    <cellStyle name="Calc Units (1)" xfId="66"/>
    <cellStyle name="Calc Units (2)" xfId="67"/>
    <cellStyle name="Calculation" xfId="68"/>
    <cellStyle name="cárky [0]_laroux" xfId="69"/>
    <cellStyle name="cárky_laroux" xfId="70"/>
    <cellStyle name="Cena" xfId="71"/>
    <cellStyle name="Check" xfId="72"/>
    <cellStyle name="Check Cell" xfId="73"/>
    <cellStyle name="column - Style1" xfId="74"/>
    <cellStyle name="Comma [0]_laroux" xfId="75"/>
    <cellStyle name="Comma [00]" xfId="76"/>
    <cellStyle name="Comma 2" xfId="77"/>
    <cellStyle name="Comma_FinPlan" xfId="78"/>
    <cellStyle name="Comma0" xfId="79"/>
    <cellStyle name="Currency [0]_laroux" xfId="80"/>
    <cellStyle name="Currency [00]" xfId="81"/>
    <cellStyle name="Currency_laroux" xfId="82"/>
    <cellStyle name="Date" xfId="83"/>
    <cellStyle name="DateTime" xfId="84"/>
    <cellStyle name="Deviant" xfId="85"/>
    <cellStyle name="done" xfId="86"/>
    <cellStyle name="Dziesiêtny [0]_1" xfId="87"/>
    <cellStyle name="Dziesiêtny_1" xfId="88"/>
    <cellStyle name="Euro" xfId="89"/>
    <cellStyle name="Explanatory Text" xfId="90"/>
    <cellStyle name="Factor" xfId="91"/>
    <cellStyle name="Flag" xfId="92"/>
    <cellStyle name="Format Number Column" xfId="93"/>
    <cellStyle name="From" xfId="94"/>
    <cellStyle name="Good" xfId="95"/>
    <cellStyle name="Grey" xfId="96"/>
    <cellStyle name="Header1" xfId="97"/>
    <cellStyle name="Header2" xfId="98"/>
    <cellStyle name="Heading 1" xfId="99"/>
    <cellStyle name="Heading 2" xfId="100"/>
    <cellStyle name="Heading 3" xfId="101"/>
    <cellStyle name="Heading 4" xfId="102"/>
    <cellStyle name="Hyperlink" xfId="417"/>
    <cellStyle name="Iau?iue_Cialnn. cca-ec" xfId="418"/>
    <cellStyle name="Îáû÷íûé_MOBI sample" xfId="103"/>
    <cellStyle name="Îáű÷íűé_Ńĺáĺńňîčěîńňü" xfId="419"/>
    <cellStyle name="Input" xfId="104"/>
    <cellStyle name="Input [yellow]" xfId="105"/>
    <cellStyle name="Input_%" xfId="106"/>
    <cellStyle name="KPMG Heading 1" xfId="107"/>
    <cellStyle name="KPMG Heading 2" xfId="108"/>
    <cellStyle name="KPMG Heading 3" xfId="109"/>
    <cellStyle name="KPMG Heading 4" xfId="110"/>
    <cellStyle name="KPMG Normal" xfId="111"/>
    <cellStyle name="KPMG Normal Text" xfId="112"/>
    <cellStyle name="KPMG Normal_Sheet1" xfId="113"/>
    <cellStyle name="Linked Cell" xfId="114"/>
    <cellStyle name="MarketRates" xfId="115"/>
    <cellStyle name="Milliers [0]_JULY97" xfId="116"/>
    <cellStyle name="Milliers_JULY97" xfId="117"/>
    <cellStyle name="Monétaire [0]_JULY97" xfId="118"/>
    <cellStyle name="Monétaire_JULY97" xfId="119"/>
    <cellStyle name="Neutral" xfId="120"/>
    <cellStyle name="New" xfId="121"/>
    <cellStyle name="Norma11l" xfId="122"/>
    <cellStyle name="Normal - Style1" xfId="123"/>
    <cellStyle name="Normal 2" xfId="124"/>
    <cellStyle name="Normal_1_multipart_x005f_xF8FF_10_SV150904-ridger" xfId="420"/>
    <cellStyle name="normální_Rozvaha - aktiva" xfId="125"/>
    <cellStyle name="Normalny_0" xfId="126"/>
    <cellStyle name="normбlnм_laroux" xfId="127"/>
    <cellStyle name="Note" xfId="128"/>
    <cellStyle name="Nun??c [0]_Nlalnniceinnu" xfId="421"/>
    <cellStyle name="Nun??c_Nlalnniceinnu" xfId="422"/>
    <cellStyle name="Ňűń˙÷č [0]_Ńĺáĺńňîčěîńňü" xfId="423"/>
    <cellStyle name="Ňűń˙÷č_Ńĺáĺńňîčěîńňü" xfId="424"/>
    <cellStyle name="Option" xfId="129"/>
    <cellStyle name="Output" xfId="130"/>
    <cellStyle name="Percent [2]" xfId="131"/>
    <cellStyle name="Percent 2" xfId="132"/>
    <cellStyle name="Percent_FinPlan" xfId="133"/>
    <cellStyle name="Pick Up" xfId="134"/>
    <cellStyle name="Price" xfId="135"/>
    <cellStyle name="Range_0_5" xfId="136"/>
    <cellStyle name="Rows - Style2" xfId="137"/>
    <cellStyle name="Seitenüberschrift" xfId="138"/>
    <cellStyle name="Style 1" xfId="139"/>
    <cellStyle name="Style 21" xfId="140"/>
    <cellStyle name="Style 22" xfId="141"/>
    <cellStyle name="Style 23" xfId="142"/>
    <cellStyle name="Style 24" xfId="143"/>
    <cellStyle name="Style 25" xfId="144"/>
    <cellStyle name="Style 26" xfId="145"/>
    <cellStyle name="Style 27" xfId="146"/>
    <cellStyle name="Style 28" xfId="147"/>
    <cellStyle name="Style 29" xfId="148"/>
    <cellStyle name="Style 30" xfId="149"/>
    <cellStyle name="Style 31" xfId="150"/>
    <cellStyle name="Style 32" xfId="151"/>
    <cellStyle name="Style 33" xfId="152"/>
    <cellStyle name="Style 34" xfId="153"/>
    <cellStyle name="Style 35" xfId="154"/>
    <cellStyle name="Style 36" xfId="155"/>
    <cellStyle name="STYLE1 - Style1" xfId="156"/>
    <cellStyle name="Text - Style3" xfId="157"/>
    <cellStyle name="Tickmark" xfId="158"/>
    <cellStyle name="Time" xfId="159"/>
    <cellStyle name="Title" xfId="160"/>
    <cellStyle name="To" xfId="161"/>
    <cellStyle name="Total" xfId="162"/>
    <cellStyle name="Unit" xfId="163"/>
    <cellStyle name="Vars - Style4" xfId="164"/>
    <cellStyle name="VarsIn - Style5" xfId="165"/>
    <cellStyle name="Währung [0]_laroux" xfId="166"/>
    <cellStyle name="Währung_laroux" xfId="167"/>
    <cellStyle name="Walutowy [0]_1" xfId="168"/>
    <cellStyle name="Walutowy_1" xfId="169"/>
    <cellStyle name="Warning Text" xfId="170"/>
    <cellStyle name="WIP" xfId="171"/>
    <cellStyle name="Zero" xfId="172"/>
    <cellStyle name="Баланс ИПК &quot;ШАРК&quot; (в рублях)" xfId="173"/>
    <cellStyle name="Гиперссылка 2" xfId="174"/>
    <cellStyle name="Денежный 2" xfId="175"/>
    <cellStyle name="КАНДАГАЧ тел3-33-96" xfId="224"/>
    <cellStyle name="КАНДАГАЧ тел3-33-96 2" xfId="425"/>
    <cellStyle name="КАНДАГАЧ тел3-33-96 2 2" xfId="426"/>
    <cellStyle name="КАНДАГАЧ тел3-33-96 3" xfId="427"/>
    <cellStyle name="КАНДАГАЧ тел3-33-96 4" xfId="428"/>
    <cellStyle name="Обычный" xfId="0" builtinId="0"/>
    <cellStyle name="Обычный 10" xfId="176"/>
    <cellStyle name="Обычный 10 2" xfId="177"/>
    <cellStyle name="Обычный 11" xfId="225"/>
    <cellStyle name="Обычный 11 2" xfId="226"/>
    <cellStyle name="Обычный 12" xfId="227"/>
    <cellStyle name="Обычный 12 2" xfId="228"/>
    <cellStyle name="Обычный 13" xfId="229"/>
    <cellStyle name="Обычный 13 2" xfId="230"/>
    <cellStyle name="Обычный 14" xfId="231"/>
    <cellStyle name="Обычный 14 2" xfId="232"/>
    <cellStyle name="Обычный 15" xfId="233"/>
    <cellStyle name="Обычный 15 2" xfId="234"/>
    <cellStyle name="Обычный 15 3" xfId="235"/>
    <cellStyle name="Обычный 15 4" xfId="236"/>
    <cellStyle name="Обычный 15 5" xfId="237"/>
    <cellStyle name="Обычный 15 6" xfId="238"/>
    <cellStyle name="Обычный 16" xfId="239"/>
    <cellStyle name="Обычный 16 2" xfId="240"/>
    <cellStyle name="Обычный 16 3" xfId="241"/>
    <cellStyle name="Обычный 16 4" xfId="242"/>
    <cellStyle name="Обычный 16 5" xfId="243"/>
    <cellStyle name="Обычный 16 6" xfId="244"/>
    <cellStyle name="Обычный 17" xfId="245"/>
    <cellStyle name="Обычный 17 2" xfId="246"/>
    <cellStyle name="Обычный 17 3" xfId="247"/>
    <cellStyle name="Обычный 17 4" xfId="248"/>
    <cellStyle name="Обычный 17 5" xfId="249"/>
    <cellStyle name="Обычный 17 6" xfId="250"/>
    <cellStyle name="Обычный 18" xfId="251"/>
    <cellStyle name="Обычный 19" xfId="252"/>
    <cellStyle name="Обычный 19 2" xfId="253"/>
    <cellStyle name="Обычный 19 3" xfId="254"/>
    <cellStyle name="Обычный 19 4" xfId="255"/>
    <cellStyle name="Обычный 19 5" xfId="256"/>
    <cellStyle name="Обычный 19 6" xfId="257"/>
    <cellStyle name="Обычный 2" xfId="5"/>
    <cellStyle name="Обычный 2 10" xfId="258"/>
    <cellStyle name="Обычный 2 11" xfId="259"/>
    <cellStyle name="Обычный 2 12" xfId="1"/>
    <cellStyle name="Обычный 2 12 2" xfId="260"/>
    <cellStyle name="Обычный 2 12 2 2" xfId="261"/>
    <cellStyle name="Обычный 2 12 2 3" xfId="262"/>
    <cellStyle name="Обычный 2 12 2 4" xfId="263"/>
    <cellStyle name="Обычный 2 12 2 5" xfId="264"/>
    <cellStyle name="Обычный 2 12 2 6" xfId="265"/>
    <cellStyle name="Обычный 2 12 3" xfId="266"/>
    <cellStyle name="Обычный 2 12 4" xfId="267"/>
    <cellStyle name="Обычный 2 12 5" xfId="268"/>
    <cellStyle name="Обычный 2 12 6" xfId="269"/>
    <cellStyle name="Обычный 2 13" xfId="270"/>
    <cellStyle name="Обычный 2 14" xfId="271"/>
    <cellStyle name="Обычный 2 15" xfId="272"/>
    <cellStyle name="Обычный 2 16" xfId="273"/>
    <cellStyle name="Обычный 2 17" xfId="274"/>
    <cellStyle name="Обычный 2 18" xfId="275"/>
    <cellStyle name="Обычный 2 19" xfId="276"/>
    <cellStyle name="Обычный 2 2" xfId="178"/>
    <cellStyle name="Обычный 2 2 10" xfId="277"/>
    <cellStyle name="Обычный 2 2 11" xfId="278"/>
    <cellStyle name="Обычный 2 2 12" xfId="279"/>
    <cellStyle name="Обычный 2 2 12 2" xfId="280"/>
    <cellStyle name="Обычный 2 2 12 2 2" xfId="281"/>
    <cellStyle name="Обычный 2 2 12 2 3" xfId="282"/>
    <cellStyle name="Обычный 2 2 12 2 4" xfId="283"/>
    <cellStyle name="Обычный 2 2 12 2 5" xfId="284"/>
    <cellStyle name="Обычный 2 2 12 2 6" xfId="285"/>
    <cellStyle name="Обычный 2 2 12 3" xfId="286"/>
    <cellStyle name="Обычный 2 2 12 4" xfId="287"/>
    <cellStyle name="Обычный 2 2 12 5" xfId="288"/>
    <cellStyle name="Обычный 2 2 12 6" xfId="289"/>
    <cellStyle name="Обычный 2 2 13" xfId="290"/>
    <cellStyle name="Обычный 2 2 14" xfId="291"/>
    <cellStyle name="Обычный 2 2 15" xfId="292"/>
    <cellStyle name="Обычный 2 2 16" xfId="293"/>
    <cellStyle name="Обычный 2 2 17" xfId="294"/>
    <cellStyle name="Обычный 2 2 18" xfId="295"/>
    <cellStyle name="Обычный 2 2 2" xfId="179"/>
    <cellStyle name="Обычный 2 2 2 2" xfId="296"/>
    <cellStyle name="Обычный 2 2 2 2 2" xfId="297"/>
    <cellStyle name="Обычный 2 2 2 2 2 2" xfId="298"/>
    <cellStyle name="Обычный 2 2 2 2 2 3" xfId="299"/>
    <cellStyle name="Обычный 2 2 2 2 2 4" xfId="300"/>
    <cellStyle name="Обычный 2 2 2 2 2 5" xfId="301"/>
    <cellStyle name="Обычный 2 2 2 2 2 6" xfId="302"/>
    <cellStyle name="Обычный 2 2 2 2 3" xfId="303"/>
    <cellStyle name="Обычный 2 2 2 2 4" xfId="304"/>
    <cellStyle name="Обычный 2 2 2 2 5" xfId="305"/>
    <cellStyle name="Обычный 2 2 2 2 6" xfId="306"/>
    <cellStyle name="Обычный 2 2 2 3" xfId="307"/>
    <cellStyle name="Обычный 2 2 2 4" xfId="308"/>
    <cellStyle name="Обычный 2 2 2 5" xfId="309"/>
    <cellStyle name="Обычный 2 2 2 6" xfId="310"/>
    <cellStyle name="Обычный 2 2 2 7" xfId="311"/>
    <cellStyle name="Обычный 2 2 2 8" xfId="312"/>
    <cellStyle name="Обычный 2 2 2 9" xfId="313"/>
    <cellStyle name="Обычный 2 2 2_Расчеты" xfId="314"/>
    <cellStyle name="Обычный 2 2 3" xfId="315"/>
    <cellStyle name="Обычный 2 2 4" xfId="316"/>
    <cellStyle name="Обычный 2 2 5" xfId="317"/>
    <cellStyle name="Обычный 2 2 6" xfId="318"/>
    <cellStyle name="Обычный 2 2 7" xfId="319"/>
    <cellStyle name="Обычный 2 2 8" xfId="320"/>
    <cellStyle name="Обычный 2 2 9" xfId="321"/>
    <cellStyle name="Обычный 2 2_Расчеты" xfId="322"/>
    <cellStyle name="Обычный 2 20" xfId="323"/>
    <cellStyle name="Обычный 2 3" xfId="324"/>
    <cellStyle name="Обычный 2 3 2" xfId="325"/>
    <cellStyle name="Обычный 2 3 2 2" xfId="326"/>
    <cellStyle name="Обычный 2 3 2 2 2" xfId="327"/>
    <cellStyle name="Обычный 2 3 2 2 3" xfId="328"/>
    <cellStyle name="Обычный 2 3 2 2 4" xfId="329"/>
    <cellStyle name="Обычный 2 3 2 2 5" xfId="330"/>
    <cellStyle name="Обычный 2 3 2 2 6" xfId="331"/>
    <cellStyle name="Обычный 2 3 2 3" xfId="332"/>
    <cellStyle name="Обычный 2 3 2 4" xfId="333"/>
    <cellStyle name="Обычный 2 3 2 5" xfId="334"/>
    <cellStyle name="Обычный 2 3 2 6" xfId="335"/>
    <cellStyle name="Обычный 2 3 3" xfId="336"/>
    <cellStyle name="Обычный 2 3 4" xfId="337"/>
    <cellStyle name="Обычный 2 3 5" xfId="338"/>
    <cellStyle name="Обычный 2 3 6" xfId="339"/>
    <cellStyle name="Обычный 2 3 7" xfId="340"/>
    <cellStyle name="Обычный 2 3 8" xfId="341"/>
    <cellStyle name="Обычный 2 3 9" xfId="342"/>
    <cellStyle name="Обычный 2 4" xfId="343"/>
    <cellStyle name="Обычный 2 5" xfId="344"/>
    <cellStyle name="Обычный 2 6" xfId="345"/>
    <cellStyle name="Обычный 2 7" xfId="346"/>
    <cellStyle name="Обычный 2 8" xfId="347"/>
    <cellStyle name="Обычный 2 9" xfId="180"/>
    <cellStyle name="Обычный 20" xfId="348"/>
    <cellStyle name="Обычный 20 2" xfId="349"/>
    <cellStyle name="Обычный 21" xfId="350"/>
    <cellStyle name="Обычный 21 2" xfId="351"/>
    <cellStyle name="Обычный 21 3" xfId="352"/>
    <cellStyle name="Обычный 21 4" xfId="353"/>
    <cellStyle name="Обычный 21 5" xfId="354"/>
    <cellStyle name="Обычный 21 6" xfId="355"/>
    <cellStyle name="Обычный 22" xfId="356"/>
    <cellStyle name="Обычный 23" xfId="357"/>
    <cellStyle name="Обычный 24" xfId="358"/>
    <cellStyle name="Обычный 24 2" xfId="359"/>
    <cellStyle name="Обычный 24 3" xfId="360"/>
    <cellStyle name="Обычный 24 4" xfId="361"/>
    <cellStyle name="Обычный 24 5" xfId="362"/>
    <cellStyle name="Обычный 24 6" xfId="363"/>
    <cellStyle name="Обычный 25" xfId="364"/>
    <cellStyle name="Обычный 26" xfId="365"/>
    <cellStyle name="Обычный 27" xfId="366"/>
    <cellStyle name="Обычный 28" xfId="367"/>
    <cellStyle name="Обычный 29" xfId="368"/>
    <cellStyle name="Обычный 3" xfId="181"/>
    <cellStyle name="Обычный 3 2" xfId="182"/>
    <cellStyle name="Обычный 3 2 10" xfId="369"/>
    <cellStyle name="Обычный 3 3" xfId="370"/>
    <cellStyle name="Обычный 3 8" xfId="371"/>
    <cellStyle name="Обычный 30" xfId="372"/>
    <cellStyle name="Обычный 31" xfId="373"/>
    <cellStyle name="Обычный 32" xfId="374"/>
    <cellStyle name="Обычный 33" xfId="414"/>
    <cellStyle name="Обычный 34" xfId="432"/>
    <cellStyle name="Обычный 35" xfId="433"/>
    <cellStyle name="Обычный 4" xfId="183"/>
    <cellStyle name="Обычный 4 10" xfId="375"/>
    <cellStyle name="Обычный 4 2" xfId="376"/>
    <cellStyle name="Обычный 4 3" xfId="377"/>
    <cellStyle name="Обычный 4 4" xfId="378"/>
    <cellStyle name="Обычный 4 5" xfId="379"/>
    <cellStyle name="Обычный 4 6" xfId="380"/>
    <cellStyle name="Обычный 4 7" xfId="381"/>
    <cellStyle name="Обычный 4 8" xfId="382"/>
    <cellStyle name="Обычный 4 9" xfId="383"/>
    <cellStyle name="Обычный 5" xfId="184"/>
    <cellStyle name="Обычный 5 2" xfId="384"/>
    <cellStyle name="Обычный 5 6" xfId="385"/>
    <cellStyle name="Обычный 6" xfId="185"/>
    <cellStyle name="Обычный 6 2" xfId="386"/>
    <cellStyle name="Обычный 6 7" xfId="387"/>
    <cellStyle name="Обычный 7" xfId="186"/>
    <cellStyle name="Обычный 7 2" xfId="388"/>
    <cellStyle name="Обычный 7 6" xfId="389"/>
    <cellStyle name="Обычный 8" xfId="187"/>
    <cellStyle name="Обычный 8 2" xfId="188"/>
    <cellStyle name="Обычный 8 5" xfId="390"/>
    <cellStyle name="Обычный 9" xfId="189"/>
    <cellStyle name="Обычный 9 2" xfId="391"/>
    <cellStyle name="Обычный 9 4" xfId="392"/>
    <cellStyle name="Обычный_зерновые 1" xfId="430"/>
    <cellStyle name="Процентный" xfId="4" builtinId="5"/>
    <cellStyle name="Процентный 10" xfId="393"/>
    <cellStyle name="Процентный 11" xfId="429"/>
    <cellStyle name="Процентный 2" xfId="190"/>
    <cellStyle name="Процентный 2 2" xfId="2"/>
    <cellStyle name="Процентный 2 2 2" xfId="191"/>
    <cellStyle name="Процентный 2 3" xfId="223"/>
    <cellStyle name="Процентный 3" xfId="192"/>
    <cellStyle name="Процентный 4" xfId="193"/>
    <cellStyle name="Процентный 4 2" xfId="394"/>
    <cellStyle name="Процентный 5" xfId="194"/>
    <cellStyle name="Процентный 6" xfId="395"/>
    <cellStyle name="Процентный 7" xfId="396"/>
    <cellStyle name="Процентный 8" xfId="397"/>
    <cellStyle name="Процентный 8 2" xfId="398"/>
    <cellStyle name="Процентный 9" xfId="399"/>
    <cellStyle name="Стиль 1" xfId="195"/>
    <cellStyle name="Тысячи [0]" xfId="400"/>
    <cellStyle name="Тысячи_010SN05" xfId="196"/>
    <cellStyle name="Финансовый" xfId="3" builtinId="3"/>
    <cellStyle name="Финансовый [0] 2" xfId="197"/>
    <cellStyle name="Финансовый [0] 3" xfId="198"/>
    <cellStyle name="Финансовый 10" xfId="199"/>
    <cellStyle name="Финансовый 11" xfId="200"/>
    <cellStyle name="Финансовый 12" xfId="201"/>
    <cellStyle name="Финансовый 13" xfId="202"/>
    <cellStyle name="Финансовый 14" xfId="203"/>
    <cellStyle name="Финансовый 15" xfId="401"/>
    <cellStyle name="Финансовый 16" xfId="204"/>
    <cellStyle name="Финансовый 16 2" xfId="205"/>
    <cellStyle name="Финансовый 17" xfId="402"/>
    <cellStyle name="Финансовый 18" xfId="403"/>
    <cellStyle name="Финансовый 19" xfId="404"/>
    <cellStyle name="Финансовый 2" xfId="206"/>
    <cellStyle name="Финансовый 2 2" xfId="207"/>
    <cellStyle name="Финансовый 2 2 2" xfId="405"/>
    <cellStyle name="Финансовый 2 3" xfId="406"/>
    <cellStyle name="Финансовый 2 3 2" xfId="208"/>
    <cellStyle name="Финансовый 20" xfId="209"/>
    <cellStyle name="Финансовый 21" xfId="415"/>
    <cellStyle name="Финансовый 22" xfId="431"/>
    <cellStyle name="Финансовый 3" xfId="210"/>
    <cellStyle name="Финансовый 3 2" xfId="407"/>
    <cellStyle name="Финансовый 3 3" xfId="408"/>
    <cellStyle name="Финансовый 4" xfId="211"/>
    <cellStyle name="Финансовый 4 2" xfId="409"/>
    <cellStyle name="Финансовый 5" xfId="212"/>
    <cellStyle name="Финансовый 5 2" xfId="410"/>
    <cellStyle name="Финансовый 6" xfId="213"/>
    <cellStyle name="Финансовый 6 2" xfId="411"/>
    <cellStyle name="Финансовый 7" xfId="214"/>
    <cellStyle name="Финансовый 7 2" xfId="215"/>
    <cellStyle name="Финансовый 8" xfId="216"/>
    <cellStyle name="Финансовый 8 2" xfId="412"/>
    <cellStyle name="Финансовый 9" xfId="217"/>
    <cellStyle name="Финансовый 9 2" xfId="413"/>
    <cellStyle name="桁区切り [0.00]_PERSONAL" xfId="218"/>
    <cellStyle name="桁区切り_PERSONAL" xfId="219"/>
    <cellStyle name="標準_PERSONAL" xfId="220"/>
    <cellStyle name="通貨 [0.00]_PERSONAL" xfId="221"/>
    <cellStyle name="通貨_PERSONAL" xfId="222"/>
  </cellStyles>
  <dxfs count="12">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
      <font>
        <color theme="8" tint="0.79998168889431442"/>
      </font>
    </dxf>
    <dxf>
      <font>
        <color theme="8" tint="0.59996337778862885"/>
      </font>
    </dxf>
    <dxf>
      <font>
        <color theme="0"/>
      </font>
      <numFmt numFmtId="0" formatCode="General"/>
    </dxf>
  </dxfs>
  <tableStyles count="0" defaultTableStyle="TableStyleMedium9" defaultPivotStyle="PivotStyleLight16"/>
  <colors>
    <mruColors>
      <color rgb="FFFFFF00"/>
      <color rgb="FFB7F5F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styles" Target="styles.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46;&#1086;&#1089;&#1087;&#1072;&#1088;\&#1050;&#1072;&#1081;&#1085;&#1072;&#1088;%20&#1040;&#1089;&#1090;&#1099;&#1082;\&#1046;&#1086;&#1089;&#1087;&#1072;&#1088;\&#1054;&#1074;&#1086;&#1097;&#1080;\Aqdala%20-%20fin%20model%20-%2014.01.08-1.3mlrdKZT%20-%206%20year%20loan%20-%20final%20edit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55;&#1088;&#1080;&#1084;&#1077;&#1088;&#1099;%20&#1088;&#1072;&#1089;&#1095;&#1077;&#1090;&#1072;%20&#1087;&#1086;%20&#1050;&#1056;&#1057;\&#1050;&#1072;&#1079;&#1041;&#1080;&#1092;\&#1050;&#1072;&#1079;&#1041;&#1080;&#1092;\Material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WINDOWS\Temporary%20Internet%20Files\OLK3034\AktobeFloat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8;&#1053;&#1060;&#1045;&#1057;&#1058;&#1048;&#1062;&#1048;&#1054;&#1053;&#1053;&#1067;&#1049;%20&#1060;&#1054;&#1053;&#1044;%20&#1050;&#1040;&#1047;&#1040;&#1061;&#1057;&#1058;&#1040;&#1053;&#1040;\&#1052;&#1086;&#1076;&#1077;&#1083;&#1100;%20&#1048;&#1061;&#1052;&#1047;%20(&#1048;&#1085;&#1074;.&#1092;&#1086;&#1085;&#107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nts%20and%20Settings\user\&#1052;&#1086;&#1080;%20&#1076;&#1086;&#1082;&#1091;&#1084;&#1077;&#1085;&#1090;&#1099;\&#1048;&#1053;&#1042;&#1045;&#1057;&#1058;&#1048;&#1062;&#1048;&#1049;\&#1040;&#1075;&#1088;&#1086;&#1050;&#1088;&#1077;&#1076;&#1080;&#1090;&#1050;&#1086;&#1088;&#1087;&#1086;&#1088;\&#1041;&#1055;%20&#1040;&#1040;&#1055;\&#1052;&#1103;&#1089;&#1086;&#1082;&#1086;&#1084;&#1073;&#1080;&#1085;&#1072;&#1090;%20&#1057;&#1072;&#1073;&#1099;&#1085;&#1076;&#1099;\&#1050;&#1072;&#1083;&#1100;&#1082;&#1091;&#1083;&#1103;&#1094;&#1080;&#108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My%20document\&#1040;&#1085;&#1072;&#1083;&#1080;&#1079;\&#1055;&#1088;&#1072;&#1074;&#1080;&#1083;&#1072;_&#1087;&#1086;&#1083;&#1085;&#1099;&#1081;%20&#1087;&#1072;&#1082;&#1077;&#1090;\1\form_&#1101;&#1083;&#1077;&#1082;&#1090;&#1088;&#1086;&#108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ERLAN\Zakluchenia\&#1047;&#1077;&#1088;&#1085;&#1086;&#1074;&#1072;&#1103;_&#1051;&#1050;\Proj_&#1047;&#1051;&#1050;_&#1087;&#1096;&#1077;&#1085;&#1080;&#1094;&#1072;_50%25_&#1083;&#1080;&#1079;_&#1087;&#1083;&#1072;&#109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b.sartayev\Desktop\&#1069;&#1082;&#1089;&#1087;&#1088;&#1077;&#1089;&#1089;-&#1051;&#1080;&#1079;&#1080;&#1085;&#1075;\&#1055;&#1088;&#1086;&#1075;&#1086;&#1085;%20&#1087;&#1088;&#1086;&#1077;&#1082;&#1090;&#1086;&#1074;\!%20&#1050;&#1061;%20&#1060;&#1080;&#1082;&#1089;&#1077;&#1083;&#1100;\&#1055;&#1088;&#1080;&#1083;&#1086;&#1078;&#1077;&#1085;&#1080;&#1077;%20&#8470;%202%20EXPRESS_KAF_16-05-17(v1.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1052;&#1086;&#1080;%20&#1076;&#1086;&#1082;&#1091;&#1084;&#1077;&#1085;&#1090;&#1099;\Vit\&#1050;&#1088;&#1077;&#1076;&#1080;&#1090;&#1099;\&#1055;&#1083;&#1072;&#1085;\&#1048;&#1085;&#1090;&#1077;&#1088;&#1085;&#1101;&#1096;&#1085;&#1083;%20&#1060;&#1091;&#1076;\Zayvka-Dreams%20(8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chingiz\&#1052;&#1086;&#1080;%20&#1076;&#1086;&#1082;&#1091;&#1084;&#1077;&#1085;&#1090;&#1099;\&#1092;&#1086;&#1088;&#1084;&#1099;\Proj_&#1044;&#1086;&#1081;&#1094;&#1060;&#1072;&#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20and%20Settings\Lyudmila.Chebotareva\&#1052;&#1086;&#1080;%20&#1076;&#1086;&#1082;&#1091;&#1084;&#1077;&#1085;&#1090;&#1099;\&#1057;&#1090;&#1072;&#1088;&#1099;&#1077;%20&#1076;&#1086;&#1082;&#1091;&#1084;&#1077;&#1085;&#1090;&#1099;\&#1041;&#1080;&#1079;&#1085;&#1077;&#1089;-&#1087;&#1083;&#1072;&#1085;&#1099;\&#1058;&#1086;&#1093;&#1090;&#1072;&#1079;&#1072;&#1085;\&#1058;&#1086;&#1093;&#1090;&#1072;&#1079;&#1072;&#1085;-&#1073;&#1072;&#1085;&#1082;&#1080;\&#1058;&#1086;&#1093;&#1090;&#1072;&#1079;&#1072;&#1085;-200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serdalin/AppData/Local/Microsoft/Windows/Temporary%20Internet%20Files/Content.Outlook/THDMD3Q2/EXPRESS_KAF_01.01.19&#1075;%20&#1089;%20&#1085;&#1086;&#1074;&#1086;&#1081;%20&#1089;&#1090;&#1072;&#1074;&#1082;&#1086;&#1081;%2017%25.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Ospanov\LOCALS~1\Temp\Rar$DI03.406\Documents%20and%20Settings\service\&#1052;&#1086;&#1080;%20&#1076;&#1086;&#1082;&#1091;&#1084;&#1077;&#1085;&#1090;&#1099;\&#1053;&#1086;&#1074;&#1072;&#1103;%20&#1087;&#1072;&#1087;&#1082;&#1072;\&#1052;&#1086;&#1080;%20&#1076;&#1086;&#1082;&#1091;&#1084;&#1077;&#1085;&#1090;&#1099;\Vit\&#1050;&#1088;&#1077;&#1076;&#1080;&#1090;&#1099;\&#1055;&#1083;&#1072;&#1085;\&#1048;&#1085;&#1090;&#1077;&#1088;&#1085;&#1101;&#1096;&#1085;&#1083;%20&#1060;&#1091;&#1076;\Zayvka-Dreams%20(80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1059;&#1050;&#1080;&#1051;\2%20&#1056;&#1072;&#1073;&#1086;&#1095;&#1072;&#1103;%20&#1087;&#1072;&#1087;&#1082;&#1072;%20&#1052;&#1057;&#1041;\&#1057;&#1077;&#1088;&#1080;&#1082;\&#1084;&#1077;&#1090;&#1086;&#1076;&#1080;&#1095;&#1077;&#1089;&#1082;&#1080;&#1077;%20&#1084;&#1072;&#1090;&#1077;&#1088;&#1080;&#1072;&#1083;&#1099;\&#1054;&#1090;&#1082;&#1086;&#1088;&#1084;\DOCUME~1\777\LOCALS~1\Temp\Rar$DI00.609\1_&#1042;&#1085;&#1077;&#1089;&#1048;&#1079;&#1084;%20&#1074;%20182\182_&#1103;&#1085;&#1074;&#1072;&#1088;&#1100;\&#1048;&#1079;&#1084;&#1077;&#1085;Forms_rus&#104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1\Saule-Ko\LOCALS~1\Temp\&#1058;&#1088;&#1072;&#1085;&#1089;&#1082;&#1086;&#1084;%20&#1092;&#1080;&#1085;.%20&#1095;&#1072;&#1089;&#1090;&#1100;%20(&#1087;&#1086;&#1089;&#1083;&#1077;&#1076;&#1085;&#1080;&#1081;%20&#1089;&#1086;%20&#1089;&#1090;&#1088;&#1072;&#1093;&#1086;&#1074;&#1082;&#1086;&#108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kaf.kz\temp\Users\a.beisembinova\Desktop\&#1088;&#1072;&#1073;&#1086;&#1095;&#1072;&#1103;%20&#1075;&#1088;&#1091;&#1087;&#1087;&#1072;\&#1091;&#1088;&#1086;&#1078;&#1072;&#1081;&#1085;&#1086;&#1089;&#1090;&#1100;%20&#1092;&#1080;&#1083;&#1080;&#1072;&#1083;&#1099;\&#1047;&#1072;&#1090;&#1088;&#1072;&#1090;&#1099;%20(&#1087;&#1086;%20&#1086;&#1073;&#1083;&#1072;&#1089;&#1090;&#1103;&#1084;)_2016%20ujl.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f.kz\temp\Users\a.beisembinova\Desktop\&#1079;&#1072;&#1087;&#1086;&#1083;&#1085;&#1077;&#1085;&#1099;&#1077;%20&#1076;&#1072;&#1085;&#1085;&#1099;&#1077;\!!!%20&#1059;&#1088;&#1086;&#1078;&#1072;&#1081;&#1085;&#1086;&#1089;&#1090;&#1100;%20(2007-2016&#1075;&#1075;.)%20&#1080;%20&#1062;&#1077;&#1085;&#1099;%20(2015-2016&#1075;.)-&#1080;&#1090;&#1086;&#1075;&#1086;&#1074;&#1072;&#1103;%20&#1074;&#1077;&#1088;&#1089;&#1080;&#11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ocuments%20and%20Settings\kaldarbekov\Local%20Settings\Temporary%20Internet%20Files\Content.Outlook\7CS9FLWC\Documents%20and%20Settings\ramanbekov\Desktop\Documents\Projects\RAO%20UES\Sample%20Reports\CEZ\CEZ_Model_16_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SvetaK.CORP\&#1052;&#1086;&#1080;%20&#1076;&#1086;&#1082;&#1091;&#1084;&#1077;&#1085;&#1090;&#1099;\&#1054;&#1073;&#1097;&#1072;&#1103;\&#1052;&#1086;&#1080;%20&#1076;&#1086;&#1082;&#1091;&#1084;&#1077;&#1085;&#1090;&#1099;\&#1052;&#1086;&#1085;&#1080;&#1090;&#1086;&#1088;&#1080;&#1085;&#1075;\&#1050;&#1072;&#1088;&#1072;&#1089;&#1091;\&#1056;&#1072;&#1089;&#1095;&#1077;&#1090;_&#1043;&#1056;&#1059;&#1055;&#1055;&#1040;_&#1050;&#1072;&#1088;&#1072;&#1089;&#10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BAL_&#1047;&#1077;&#1088;&#1085;&#1051;&#105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1052;&#1086;&#1080;%20&#1076;&#1086;&#1082;&#1091;&#1084;&#1077;&#1085;&#1090;&#1099;\KREDKOM\&#1050;&#1072;&#1088;&#1072;&#1089;&#1091;\2008%20&#1075;&#1086;&#1076;\Documents%20and%20Settings\Murad-Is\My%20Documents\Murad\&#1056;&#1072;&#1073;&#1086;&#1090;&#1072;\&#1084;&#1077;&#1090;&#1086;&#1076;&#1080;&#1082;&#1072;%20&#1054;&#1094;&#1077;&#1085;&#1082;&#1080;\&#1060;&#1080;&#1085;%20&#1090;&#1072;&#1073;&#1083;&#1080;&#1094;&#109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Lyubov\Local%20Settings\Temporary%20Internet%20Files\OLK1D\&#1055;&#1088;&#1080;&#1083;&#1086;&#1078;&#1077;&#1085;&#1080;&#1103;_&#1050;&#1072;&#1088;&#1072;&#1089;&#1091;(&#1043;&#1041;)&#1086;&#1082;&#1086;&#1085;1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Arman.ALMATY\&#1052;&#1086;&#1080;%20&#1076;&#1086;&#1082;&#1091;&#1084;&#1077;&#1085;&#1090;&#1099;\&#1041;&#1080;&#1079;&#1085;&#1077;&#1089;&#1087;&#1083;&#1072;&#1085;%20&#1057;&#1074;&#1077;&#1082;&#1083;&#1072;\&#1050;&#1086;&#1085;&#1089;&#1091;&#1083;&#1100;&#1090;&#1072;&#1085;&#1090;\&#1040;&#1056;&#1040;&#1058;_&#105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1059;&#1050;&#1080;&#1051;\Documents%20and%20Settings\&#1040;&#1083;&#1084;&#1072;.ALMA\&#1052;&#1086;&#1080;%20&#1076;&#1086;&#1082;&#1091;&#1084;&#1077;&#1085;&#1090;&#1099;\&#1041;&#1080;&#1079;&#1085;&#1077;&#1089;-&#1087;&#1083;&#1072;&#1085;&#1099;\&#1041;&#1080;&#1079;&#1085;&#1077;&#1089;%20&#1087;&#1083;&#1072;&#1085;&#1099;\&#1041;&#1080;&#1079;&#1085;&#1077;&#1089;%20&#1087;&#1083;&#1072;&#1085;&#1099;\2005%20&#1075;\2005%20&#1075;\&#1050;H%20Azimut\&#1040;&#1089;&#1090;&#1072;&#1085;&#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убсидии"/>
      <sheetName val="techkart"/>
      <sheetName val="Assumptions"/>
      <sheetName val="Production &amp; Sales"/>
      <sheetName val="Person"/>
      <sheetName val="CAPEX"/>
      <sheetName val="Prices for RM"/>
      <sheetName val="Raw Materials"/>
      <sheetName val="себест"/>
      <sheetName val="Detailed OPEX"/>
      <sheetName val="прибыль"/>
      <sheetName val="Funding"/>
      <sheetName val="наличка"/>
      <sheetName val="I-ST"/>
      <sheetName val="C-FL"/>
      <sheetName val="инвест"/>
      <sheetName val="Ratios"/>
      <sheetName val="CT I-ST"/>
      <sheetName val="CT C-FL"/>
      <sheetName val="Consolidated Ratios"/>
      <sheetName val="Funding 2"/>
      <sheetName val="текст"/>
    </sheetNames>
    <sheetDataSet>
      <sheetData sheetId="0" refreshError="1"/>
      <sheetData sheetId="1" refreshError="1"/>
      <sheetData sheetId="2" refreshError="1">
        <row r="36">
          <cell r="C36">
            <v>35000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Ls_XLB_WorkbookFile"/>
      <sheetName val="Ls_AgXLB_WorkbookFile"/>
      <sheetName val="Report"/>
    </sheetNames>
    <sheetDataSet>
      <sheetData sheetId="0">
        <row r="10">
          <cell r="C10" t="str">
            <v>2010/005</v>
          </cell>
          <cell r="E10" t="str">
            <v>2010/012</v>
          </cell>
        </row>
      </sheetData>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400"/>
      <sheetName val="CHARTS400"/>
      <sheetName val="MODEL500"/>
      <sheetName val="CHARTS500"/>
      <sheetName val="MODEL600"/>
      <sheetName val="CHARTS600"/>
      <sheetName val="INPUTS1"/>
      <sheetName val="SENS1.XLM"/>
    </sheetNames>
    <sheetDataSet>
      <sheetData sheetId="0"/>
      <sheetData sheetId="1"/>
      <sheetData sheetId="2">
        <row r="251">
          <cell r="G251">
            <v>500</v>
          </cell>
        </row>
      </sheetData>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анные"/>
      <sheetName val="Произв. себ."/>
      <sheetName val="Общие адм. расх."/>
      <sheetName val="Штат. расп."/>
      <sheetName val="Расходы по реал."/>
      <sheetName val="Кап.затраты"/>
      <sheetName val="План реал."/>
      <sheetName val="Налогооблажение"/>
      <sheetName val="Амортизация"/>
      <sheetName val="преференции"/>
      <sheetName val="Прогноз дох.и расх"/>
      <sheetName val="ДДС"/>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сновной"/>
      <sheetName val="кал(Б_Ж_Э)"/>
      <sheetName val="эксперем"/>
      <sheetName val="Умит"/>
      <sheetName val="Лист2"/>
      <sheetName val="Лист1"/>
      <sheetName val="Куйгенжар"/>
      <sheetName val="кал(вар)"/>
      <sheetName val="кал(п_коп)"/>
      <sheetName val="кал(нац_изд)"/>
      <sheetName val="кал (нац_ изд сыр)"/>
      <sheetName val="кал(копч_св)"/>
      <sheetName val="кал(ливер)"/>
      <sheetName val="кал(п_ф_гов)"/>
      <sheetName val="кал(п_ф_св)"/>
      <sheetName val="кал(п_ф_быстр)"/>
      <sheetName val="столовая"/>
    </sheetNames>
    <sheetDataSet>
      <sheetData sheetId="0" refreshError="1">
        <row r="156">
          <cell r="B156">
            <v>529.20000000000005</v>
          </cell>
        </row>
        <row r="157">
          <cell r="B157">
            <v>486.00000000000006</v>
          </cell>
        </row>
        <row r="167">
          <cell r="B167">
            <v>339.13043478260875</v>
          </cell>
        </row>
        <row r="184">
          <cell r="B184">
            <v>445.21739130434787</v>
          </cell>
        </row>
        <row r="219">
          <cell r="B219">
            <v>1779.13</v>
          </cell>
        </row>
        <row r="221">
          <cell r="B221">
            <v>1096</v>
          </cell>
        </row>
        <row r="224">
          <cell r="B224">
            <v>92.189860365198726</v>
          </cell>
        </row>
        <row r="225">
          <cell r="B225">
            <v>383.48</v>
          </cell>
        </row>
        <row r="233">
          <cell r="B233">
            <v>118.26</v>
          </cell>
        </row>
        <row r="234">
          <cell r="B234">
            <v>1200</v>
          </cell>
        </row>
        <row r="244">
          <cell r="B244">
            <v>866.96</v>
          </cell>
        </row>
        <row r="245">
          <cell r="B245">
            <v>44.52</v>
          </cell>
        </row>
        <row r="248">
          <cell r="B248">
            <v>434.78</v>
          </cell>
        </row>
        <row r="254">
          <cell r="B254">
            <v>1086.96</v>
          </cell>
        </row>
        <row r="255">
          <cell r="B255">
            <v>502.61</v>
          </cell>
        </row>
        <row r="256">
          <cell r="B256">
            <v>317.39</v>
          </cell>
        </row>
        <row r="260">
          <cell r="B260">
            <v>684.35</v>
          </cell>
        </row>
        <row r="265">
          <cell r="B265">
            <v>76.52</v>
          </cell>
        </row>
        <row r="289">
          <cell r="B289">
            <v>2754.78</v>
          </cell>
        </row>
        <row r="290">
          <cell r="B290">
            <v>78.260000000000005</v>
          </cell>
        </row>
        <row r="293">
          <cell r="B293">
            <v>295.64999999999998</v>
          </cell>
        </row>
        <row r="294">
          <cell r="B294">
            <v>952.17</v>
          </cell>
        </row>
        <row r="295">
          <cell r="B295">
            <v>1341.26</v>
          </cell>
        </row>
        <row r="301">
          <cell r="B301">
            <v>1687</v>
          </cell>
        </row>
        <row r="303">
          <cell r="B303">
            <v>1541.74</v>
          </cell>
        </row>
        <row r="309">
          <cell r="B309">
            <v>219.45</v>
          </cell>
        </row>
        <row r="334">
          <cell r="D334">
            <v>25.95</v>
          </cell>
        </row>
        <row r="363">
          <cell r="D363">
            <v>9.2054999999999989</v>
          </cell>
        </row>
        <row r="374">
          <cell r="D374">
            <v>14.348000000000003</v>
          </cell>
        </row>
        <row r="378">
          <cell r="D378">
            <v>15.384199999999998</v>
          </cell>
        </row>
      </sheetData>
      <sheetData sheetId="1" refreshError="1">
        <row r="32">
          <cell r="E32">
            <v>26.416501031314461</v>
          </cell>
        </row>
        <row r="55">
          <cell r="E55">
            <v>185.76348837209301</v>
          </cell>
        </row>
        <row r="68">
          <cell r="E68">
            <v>26.995854922279793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sheetName val="Форма1"/>
      <sheetName val="Форма2"/>
      <sheetName val="Форма3"/>
      <sheetName val="Форма4"/>
      <sheetName val="Форма5"/>
      <sheetName val="Форма6"/>
      <sheetName val="Форма7"/>
      <sheetName val="Форма8"/>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схД+"/>
      <sheetName val="КапЗатр+"/>
      <sheetName val="Вып1+"/>
      <sheetName val="Капит_1"/>
      <sheetName val="Вып2"/>
      <sheetName val="Капит_2"/>
      <sheetName val="Вып3"/>
      <sheetName val="Капит_3"/>
      <sheetName val="Вып4"/>
      <sheetName val="Капит_4"/>
      <sheetName val="СвВып+"/>
      <sheetName val="Аморт"/>
      <sheetName val="ВырРеал+"/>
      <sheetName val="Зерно"/>
      <sheetName val="Зерно_1"/>
      <sheetName val="Себест+"/>
      <sheetName val="ОбКап+"/>
      <sheetName val="Нетто3!!!"/>
      <sheetName val="отчприб1"/>
      <sheetName val="РостАкт+"/>
      <sheetName val="Приб+"/>
      <sheetName val="ПотокНал+"/>
      <sheetName val="потокден1"/>
      <sheetName val="ФинПок+"/>
      <sheetName val="Налоги"/>
      <sheetName val="СтоимПр1+"/>
      <sheetName val="СтоимПр2"/>
      <sheetName val="ЗЛК_осн"/>
      <sheetName val="ЗЛК_%"/>
      <sheetName val="ЗЛК_цена"/>
      <sheetName val="Не_удалять!!!"/>
      <sheetName val="Графики"/>
      <sheetName val="ПрогБал"/>
      <sheetName val="КоэфЧувств-ти"/>
      <sheetName val="РезЧувств"/>
      <sheetName val="Залог"/>
      <sheetName val="РискЗалога"/>
      <sheetName val="РезЗал"/>
      <sheetName val="Чувств1"/>
      <sheetName val="Чувств1-1"/>
      <sheetName val="Чувств1-2"/>
      <sheetName val="Чувств2"/>
      <sheetName val="Чувств2-1"/>
      <sheetName val="Чувств2-2"/>
      <sheetName val="Чувств3"/>
      <sheetName val="Чувтсв3-1"/>
      <sheetName val="Чувств3-2"/>
      <sheetName val="Чувств4"/>
      <sheetName val="Чувств4-1"/>
      <sheetName val="Чувств4-2"/>
      <sheetName val="Чувств5"/>
      <sheetName val="IRR"/>
    </sheetNames>
    <sheetDataSet>
      <sheetData sheetId="0">
        <row r="2">
          <cell r="A2" t="str">
            <v>Проект "Передача с/х техники на лизинговой основе зернопроизводителям Акмолинской, Костанайской и Северо-Казахстанской областей.</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 xml:space="preserve">Наименование предприятия </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цены реализации"/>
      <sheetName val="затраты на 1 га"/>
      <sheetName val="Справочник показателей"/>
      <sheetName val="СПРАВОЧНИК_Обл_рн"/>
      <sheetName val="урожайность"/>
      <sheetName val="Лист1"/>
    </sheetNames>
    <sheetDataSet>
      <sheetData sheetId="0">
        <row r="22">
          <cell r="I22">
            <v>2</v>
          </cell>
        </row>
        <row r="24">
          <cell r="I24">
            <v>25</v>
          </cell>
        </row>
        <row r="28">
          <cell r="I28">
            <v>25</v>
          </cell>
        </row>
        <row r="32">
          <cell r="I32">
            <v>25</v>
          </cell>
        </row>
        <row r="34">
          <cell r="I34">
            <v>25</v>
          </cell>
        </row>
        <row r="36">
          <cell r="I36">
            <v>25</v>
          </cell>
        </row>
        <row r="38">
          <cell r="I38">
            <v>25</v>
          </cell>
        </row>
      </sheetData>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 val="Список"/>
      <sheetName val="Кр_прод-Обесп-Фин_сост"/>
      <sheetName val="Cash_Flow-Прилож5"/>
      <sheetName val="Cash_Flow-Прилож5-1"/>
      <sheetName val="Cash_Flow-Прилож5-2"/>
      <sheetName val="Cash_Flow-Прилож5-3"/>
      <sheetName val="Кр_прод-Обесп-Фин_сост1"/>
      <sheetName val="Cash_Flow-Прилож51"/>
      <sheetName val="Cash_Flow-Прилож5-11"/>
      <sheetName val="Cash_Flow-Прилож5-21"/>
      <sheetName val="Cash_Flow-Прилож5-31"/>
      <sheetName val="Кр_прод-Обесп-Фин_сост2"/>
      <sheetName val="Cash_Flow-Прилож52"/>
      <sheetName val="Cash_Flow-Прилож5-12"/>
      <sheetName val="Cash_Flow-Прилож5-22"/>
      <sheetName val="Cash_Flow-Прилож5-32"/>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_Д"/>
      <sheetName val="Граф+осв"/>
      <sheetName val="L-1"/>
      <sheetName val="L-2"/>
      <sheetName val="L-3"/>
      <sheetName val="Займы"/>
      <sheetName val="АО"/>
      <sheetName val="Дох"/>
      <sheetName val="СС"/>
      <sheetName val="ОАО &quot;жанаДауiр&quot;"/>
      <sheetName val="Приб"/>
      <sheetName val="Налоги"/>
      <sheetName val="Обор_кап"/>
      <sheetName val="Источн"/>
      <sheetName val="Потоки"/>
      <sheetName val="NPV"/>
      <sheetName val="Чувств"/>
      <sheetName val="Графики"/>
      <sheetName val="Коэфф"/>
      <sheetName val="Залог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Loan"/>
      <sheetName val="Capital Expenditures"/>
      <sheetName val="Base model"/>
      <sheetName val="CF"/>
      <sheetName val="Ставки соц"/>
      <sheetName val="Обзол"/>
      <sheetName val="Оботкр"/>
      <sheetName val="Объем-свод"/>
      <sheetName val="Объем"/>
      <sheetName val="Рабочие"/>
      <sheetName val="ИТР"/>
      <sheetName val="Распред"/>
      <sheetName val="Вск"/>
      <sheetName val="Откр"/>
      <sheetName val="ГМЦ"/>
      <sheetName val="Спец"/>
      <sheetName val="Уголь"/>
      <sheetName val="Пит."/>
      <sheetName val="Зап.Ч"/>
      <sheetName val="ГСМ"/>
      <sheetName val="Элэн"/>
      <sheetName val="Аффинаж"/>
      <sheetName val="Кальк"/>
      <sheetName val="Кальк-Project"/>
      <sheetName val="Структура финансирования"/>
      <sheetName val="ЗУ"/>
      <sheetName val="29СХ"/>
      <sheetName val="КАМ"/>
      <sheetName val="Кредитная история"/>
      <sheetName val="Баланс "/>
      <sheetName val="ОПИУ "/>
      <sheetName val="ДДС "/>
      <sheetName val="Запасы"/>
      <sheetName val="ОС "/>
      <sheetName val="ДТ"/>
      <sheetName val="КТ"/>
      <sheetName val="Обороты"/>
      <sheetName val="Графики КАФ"/>
      <sheetName val="ГП заявка "/>
      <sheetName val="Аморт"/>
      <sheetName val="Рацион"/>
      <sheetName val="Потребность  кормов"/>
      <sheetName val="Затраты КРС"/>
      <sheetName val="Доход от растеневодства"/>
      <sheetName val="Тех.карта"/>
      <sheetName val="Химия"/>
      <sheetName val="Общ.параметры"/>
      <sheetName val="Субсидии"/>
      <sheetName val="Карта КРС"/>
      <sheetName val="Карта движения МРС и Лошадей"/>
      <sheetName val="Доход от живот-ва"/>
      <sheetName val="Cash"/>
      <sheetName val="Прогноз.ОПИУ"/>
      <sheetName val="Расчет потребности"/>
      <sheetName val="общая справка"/>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лавная страница"/>
      <sheetName val="старый шаблон "/>
      <sheetName val="затраты на 1 га"/>
      <sheetName val="Справочник районов"/>
      <sheetName val="Расчет доходов (для сведения)"/>
      <sheetName val="цены реализации (к удалению)"/>
      <sheetName val="урожайность (к удалению)"/>
    </sheetNames>
    <sheetDataSet>
      <sheetData sheetId="0" refreshError="1"/>
      <sheetData sheetId="1">
        <row r="7">
          <cell r="D7">
            <v>1</v>
          </cell>
        </row>
        <row r="20">
          <cell r="I20">
            <v>14</v>
          </cell>
        </row>
        <row r="22">
          <cell r="I22">
            <v>3</v>
          </cell>
        </row>
        <row r="24">
          <cell r="I24">
            <v>8</v>
          </cell>
        </row>
        <row r="26">
          <cell r="I26">
            <v>25</v>
          </cell>
        </row>
        <row r="28">
          <cell r="I28">
            <v>25</v>
          </cell>
        </row>
        <row r="30">
          <cell r="I30">
            <v>25</v>
          </cell>
        </row>
        <row r="32">
          <cell r="I32">
            <v>25</v>
          </cell>
        </row>
        <row r="34">
          <cell r="I34">
            <v>25</v>
          </cell>
        </row>
        <row r="36">
          <cell r="I36">
            <v>25</v>
          </cell>
        </row>
        <row r="38">
          <cell r="I38">
            <v>25</v>
          </cell>
        </row>
      </sheetData>
      <sheetData sheetId="2" refreshError="1"/>
      <sheetData sheetId="3" refreshError="1"/>
      <sheetData sheetId="4" refreshError="1"/>
      <sheetData sheetId="5" refreshError="1"/>
      <sheetData sheetId="6">
        <row r="27">
          <cell r="A27" t="str">
            <v>Акмолинская область</v>
          </cell>
        </row>
        <row r="50">
          <cell r="A50" t="str">
            <v>Актюбинская область</v>
          </cell>
        </row>
        <row r="73">
          <cell r="A73" t="str">
            <v>Алматинская область</v>
          </cell>
        </row>
        <row r="96">
          <cell r="A96" t="str">
            <v>Атырауская область</v>
          </cell>
        </row>
        <row r="119">
          <cell r="A119" t="str">
            <v>Восточно-Казахстанская
область</v>
          </cell>
        </row>
        <row r="142">
          <cell r="A142" t="str">
            <v>Жамбылская область</v>
          </cell>
        </row>
        <row r="165">
          <cell r="A165" t="str">
            <v>Западно-Казахстанская
область</v>
          </cell>
        </row>
        <row r="166">
          <cell r="B166" t="str">
            <v>пшеница</v>
          </cell>
          <cell r="C166" t="str">
            <v>ячмень</v>
          </cell>
          <cell r="D166" t="str">
            <v>овес</v>
          </cell>
          <cell r="E166" t="str">
            <v>просо</v>
          </cell>
          <cell r="F166" t="str">
            <v>гречиха</v>
          </cell>
          <cell r="G166" t="str">
            <v>кукуруза (на зерно)</v>
          </cell>
          <cell r="H166" t="str">
            <v>рис</v>
          </cell>
          <cell r="I166" t="str">
            <v>подсолнечник</v>
          </cell>
          <cell r="J166" t="str">
            <v>рапс</v>
          </cell>
          <cell r="K166" t="str">
            <v>лен</v>
          </cell>
          <cell r="L166" t="str">
            <v>горчица</v>
          </cell>
          <cell r="M166" t="str">
            <v>сафлор</v>
          </cell>
          <cell r="N166" t="str">
            <v>нут</v>
          </cell>
          <cell r="O166" t="str">
            <v>горох</v>
          </cell>
          <cell r="P166" t="str">
            <v>фасоль</v>
          </cell>
          <cell r="Q166" t="str">
            <v>картофель</v>
          </cell>
          <cell r="R166" t="str">
            <v>лук</v>
          </cell>
          <cell r="S166" t="str">
            <v>морковь</v>
          </cell>
          <cell r="T166" t="str">
            <v>капуста</v>
          </cell>
          <cell r="U166" t="str">
            <v>огурцы</v>
          </cell>
          <cell r="V166" t="str">
            <v>помидоры</v>
          </cell>
          <cell r="W166" t="str">
            <v>свекла</v>
          </cell>
          <cell r="X166" t="str">
            <v>арбузы</v>
          </cell>
          <cell r="Y166" t="str">
            <v>дыня</v>
          </cell>
        </row>
        <row r="188">
          <cell r="A188" t="str">
            <v>Карагандинская область</v>
          </cell>
        </row>
        <row r="211">
          <cell r="A211" t="str">
            <v>Костанайская область</v>
          </cell>
        </row>
        <row r="234">
          <cell r="A234" t="str">
            <v>Кызылординская область</v>
          </cell>
        </row>
        <row r="257">
          <cell r="A257" t="str">
            <v>Мангистауская область</v>
          </cell>
        </row>
        <row r="280">
          <cell r="A280" t="str">
            <v>Павлодарская область</v>
          </cell>
        </row>
        <row r="303">
          <cell r="A303" t="str">
            <v>Северо-Казахстанская
область</v>
          </cell>
        </row>
        <row r="326">
          <cell r="A326" t="str">
            <v>Южно-Казахстанская
область</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исх"/>
      <sheetName val="ОБЪЕД"/>
      <sheetName val="NEWисх"/>
      <sheetName val="Оборот"/>
      <sheetName val="Диаграмма2"/>
      <sheetName val="OBORисх"/>
      <sheetName val="Кр.прод-Обесп-Фин.сост"/>
      <sheetName val="Обор-Деб-Кр"/>
      <sheetName val="Деб-Кр-ком"/>
      <sheetName val="Обор-Прилож1"/>
      <sheetName val="Упр-Рын-Пост"/>
      <sheetName val="Деб-Кр-Прилож2"/>
      <sheetName val="АГРЕГбал-Прилож3"/>
      <sheetName val="АГРЕГприб-Прилож4"/>
      <sheetName val="Cash Flow-Прилож5"/>
      <sheetName val="Cash Flow-Прилож5-1"/>
      <sheetName val="Cash Flow-Прилож5-2"/>
      <sheetName val="Cash Flow-Прилож5-3"/>
      <sheetName val="Недв-Инв-Прилож6"/>
      <sheetName val="ОценкаЗаявки"/>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амятка 2"/>
      <sheetName val="Форма1"/>
      <sheetName val="Форма2"/>
      <sheetName val="Форма3"/>
      <sheetName val="Форма4"/>
      <sheetName val="Форма5"/>
      <sheetName val="Форма6"/>
      <sheetName val="Форма7"/>
      <sheetName val="Форма8"/>
      <sheetName val="Форма9"/>
    </sheetNames>
    <sheetDataSet>
      <sheetData sheetId="0"/>
      <sheetData sheetId="1"/>
      <sheetData sheetId="2">
        <row r="158">
          <cell r="D158">
            <v>0</v>
          </cell>
          <cell r="E158">
            <v>0</v>
          </cell>
          <cell r="F158">
            <v>0</v>
          </cell>
        </row>
        <row r="209">
          <cell r="C209">
            <v>0</v>
          </cell>
          <cell r="E209">
            <v>0</v>
          </cell>
          <cell r="F209">
            <v>0</v>
          </cell>
        </row>
      </sheetData>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ие данные"/>
      <sheetName val="График освоения"/>
      <sheetName val="L-1"/>
      <sheetName val="L-2"/>
      <sheetName val="g-1"/>
      <sheetName val="Займы"/>
      <sheetName val="Амортизация"/>
      <sheetName val="Доходы"/>
      <sheetName val="экспресс"/>
      <sheetName val="Затраты"/>
      <sheetName val="Налоги"/>
      <sheetName val="Прибыль"/>
      <sheetName val="Потоки"/>
      <sheetName val="NPV "/>
      <sheetName val="Коэффициенты"/>
      <sheetName val="Чувствительность"/>
      <sheetName val="Залоги"/>
      <sheetName val="Графики"/>
      <sheetName val="L_1"/>
    </sheetNames>
    <sheetDataSet>
      <sheetData sheetId="0" refreshError="1"/>
      <sheetData sheetId="1" refreshError="1"/>
      <sheetData sheetId="2" refreshError="1">
        <row r="2">
          <cell r="B2">
            <v>8337890.6879999992</v>
          </cell>
        </row>
        <row r="3">
          <cell r="B3">
            <v>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ow r="4">
          <cell r="M4">
            <v>24380.056179317078</v>
          </cell>
        </row>
        <row r="5">
          <cell r="M5">
            <v>23577.271906996397</v>
          </cell>
        </row>
        <row r="6">
          <cell r="M6">
            <v>36559.513898966936</v>
          </cell>
        </row>
        <row r="7">
          <cell r="M7">
            <v>0</v>
          </cell>
        </row>
        <row r="8">
          <cell r="M8">
            <v>24906.335391435743</v>
          </cell>
        </row>
        <row r="9">
          <cell r="M9">
            <v>37192.232744918976</v>
          </cell>
        </row>
        <row r="10">
          <cell r="M10">
            <v>25437.503024414193</v>
          </cell>
        </row>
        <row r="11">
          <cell r="M11">
            <v>24468.673621051352</v>
          </cell>
        </row>
        <row r="12">
          <cell r="M12">
            <v>25882.025225266938</v>
          </cell>
        </row>
        <row r="13">
          <cell r="M13">
            <v>36848.597650559095</v>
          </cell>
        </row>
        <row r="15">
          <cell r="M15">
            <v>23906.099504746653</v>
          </cell>
        </row>
        <row r="16">
          <cell r="M16">
            <v>27928.588890995554</v>
          </cell>
        </row>
        <row r="17">
          <cell r="M17">
            <v>36225.307835663698</v>
          </cell>
        </row>
        <row r="18">
          <cell r="M18">
            <v>23038.501831129819</v>
          </cell>
        </row>
        <row r="19">
          <cell r="M19">
            <v>30469.112161776255</v>
          </cell>
        </row>
        <row r="24">
          <cell r="M24">
            <v>23712.45392</v>
          </cell>
        </row>
        <row r="25">
          <cell r="M25">
            <v>23173.1</v>
          </cell>
        </row>
        <row r="26">
          <cell r="M26">
            <v>38070.6764687225</v>
          </cell>
        </row>
        <row r="28">
          <cell r="M28">
            <v>24965.619265527479</v>
          </cell>
        </row>
        <row r="29">
          <cell r="M29">
            <v>35929.809233998771</v>
          </cell>
        </row>
        <row r="30">
          <cell r="M30">
            <v>23255.784</v>
          </cell>
        </row>
        <row r="31">
          <cell r="M31">
            <v>23678.735999999997</v>
          </cell>
        </row>
        <row r="32">
          <cell r="M32">
            <v>24821.140800000001</v>
          </cell>
        </row>
        <row r="33">
          <cell r="M33">
            <v>34502.858595846585</v>
          </cell>
        </row>
        <row r="35">
          <cell r="M35">
            <v>23358.369120000003</v>
          </cell>
        </row>
        <row r="36">
          <cell r="M36">
            <v>25013.64976</v>
          </cell>
        </row>
        <row r="37">
          <cell r="M37">
            <v>36870.387160138082</v>
          </cell>
        </row>
        <row r="38">
          <cell r="M38">
            <v>22579.293920000004</v>
          </cell>
        </row>
        <row r="39">
          <cell r="M39">
            <v>32969.385982658205</v>
          </cell>
        </row>
        <row r="45">
          <cell r="M45">
            <v>21686.492279999999</v>
          </cell>
        </row>
        <row r="46">
          <cell r="M46">
            <v>24002.771000000001</v>
          </cell>
        </row>
        <row r="47">
          <cell r="M47">
            <v>27801.344312481669</v>
          </cell>
        </row>
        <row r="49">
          <cell r="M49">
            <v>23025.039510351657</v>
          </cell>
        </row>
        <row r="51">
          <cell r="M51">
            <v>21752.725999999999</v>
          </cell>
        </row>
        <row r="52">
          <cell r="M52">
            <v>22400.031999999999</v>
          </cell>
        </row>
        <row r="53">
          <cell r="M53">
            <v>22539.747200000002</v>
          </cell>
        </row>
        <row r="54">
          <cell r="M54">
            <v>25890.679063897722</v>
          </cell>
        </row>
        <row r="56">
          <cell r="M56">
            <v>21735.813080000004</v>
          </cell>
        </row>
        <row r="57">
          <cell r="M57">
            <v>22654.474839999995</v>
          </cell>
        </row>
        <row r="58">
          <cell r="N58">
            <v>16677.794234766505</v>
          </cell>
        </row>
        <row r="65">
          <cell r="M65">
            <v>17780.244280000003</v>
          </cell>
        </row>
        <row r="66">
          <cell r="M66">
            <v>17609.231</v>
          </cell>
        </row>
        <row r="67">
          <cell r="M67">
            <v>33335.104312481664</v>
          </cell>
        </row>
        <row r="69">
          <cell r="M69">
            <v>20855.539510351657</v>
          </cell>
        </row>
        <row r="70">
          <cell r="M70">
            <v>24615.688822665848</v>
          </cell>
        </row>
        <row r="71">
          <cell r="M71">
            <v>17938.706000000002</v>
          </cell>
        </row>
        <row r="73">
          <cell r="M73">
            <v>19723.163199999999</v>
          </cell>
        </row>
        <row r="74">
          <cell r="M74">
            <v>26224.93906389772</v>
          </cell>
        </row>
        <row r="76">
          <cell r="M76">
            <v>19767.409080000001</v>
          </cell>
        </row>
        <row r="77">
          <cell r="M77">
            <v>20303.47884</v>
          </cell>
        </row>
        <row r="78">
          <cell r="M78">
            <v>32916.911440092052</v>
          </cell>
          <cell r="N78">
            <v>18032.421110677784</v>
          </cell>
        </row>
        <row r="156">
          <cell r="M156">
            <v>34101.331299999998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row r="4">
          <cell r="M4">
            <v>24380.056179317078</v>
          </cell>
        </row>
        <row r="27">
          <cell r="M27">
            <v>0</v>
          </cell>
        </row>
        <row r="85">
          <cell r="M85">
            <v>22593.34751</v>
          </cell>
        </row>
        <row r="86">
          <cell r="M86">
            <v>32495.543429662284</v>
          </cell>
        </row>
        <row r="87">
          <cell r="M87">
            <v>27987.364326733521</v>
          </cell>
        </row>
        <row r="88">
          <cell r="M88">
            <v>24554.6774</v>
          </cell>
        </row>
        <row r="89">
          <cell r="M89">
            <v>24983.655110000003</v>
          </cell>
        </row>
        <row r="90">
          <cell r="M90">
            <v>27038.71703</v>
          </cell>
          <cell r="N90">
            <v>26608.884134399301</v>
          </cell>
        </row>
        <row r="96">
          <cell r="M96">
            <v>106983.908</v>
          </cell>
        </row>
        <row r="97">
          <cell r="M97">
            <v>102291.6424</v>
          </cell>
        </row>
        <row r="98">
          <cell r="M98">
            <v>104893.80840000001</v>
          </cell>
        </row>
        <row r="99">
          <cell r="M99">
            <v>104247.23800000001</v>
          </cell>
        </row>
        <row r="100">
          <cell r="M100">
            <v>106512.058</v>
          </cell>
        </row>
        <row r="101">
          <cell r="M101">
            <v>107693.6544</v>
          </cell>
          <cell r="N101">
            <v>105437.05153333333</v>
          </cell>
        </row>
        <row r="107">
          <cell r="M107">
            <v>175994.01800000001</v>
          </cell>
        </row>
        <row r="108">
          <cell r="M108">
            <v>164729.3928</v>
          </cell>
        </row>
        <row r="109">
          <cell r="M109">
            <v>163743.4032</v>
          </cell>
        </row>
        <row r="132">
          <cell r="M132">
            <v>332676.33499999996</v>
          </cell>
        </row>
        <row r="133">
          <cell r="M133">
            <v>300773.09052500001</v>
          </cell>
        </row>
        <row r="134">
          <cell r="M134">
            <v>359498.5</v>
          </cell>
        </row>
        <row r="135">
          <cell r="M135">
            <v>314224.65500000003</v>
          </cell>
        </row>
        <row r="136">
          <cell r="M136">
            <v>326150.09850000002</v>
          </cell>
        </row>
        <row r="137">
          <cell r="M137">
            <v>348145.78950000001</v>
          </cell>
        </row>
        <row r="138">
          <cell r="M138">
            <v>308010</v>
          </cell>
        </row>
        <row r="139">
          <cell r="M139">
            <v>334955.99</v>
          </cell>
        </row>
        <row r="140">
          <cell r="M140">
            <v>322701.92</v>
          </cell>
        </row>
        <row r="141">
          <cell r="M141">
            <v>324693.86200000002</v>
          </cell>
        </row>
        <row r="143">
          <cell r="M143">
            <v>368045.2</v>
          </cell>
        </row>
        <row r="144">
          <cell r="M144">
            <v>332700.18</v>
          </cell>
        </row>
        <row r="145">
          <cell r="M145">
            <v>324017.4546</v>
          </cell>
        </row>
        <row r="146">
          <cell r="M146">
            <v>330467.28500000003</v>
          </cell>
        </row>
        <row r="147">
          <cell r="M147">
            <v>355589.05</v>
          </cell>
          <cell r="N147">
            <v>311415.58813281253</v>
          </cell>
        </row>
        <row r="152">
          <cell r="M152">
            <v>24472.727200000001</v>
          </cell>
        </row>
        <row r="153">
          <cell r="M153">
            <v>27418.937000000002</v>
          </cell>
        </row>
        <row r="154">
          <cell r="M154">
            <v>48890.262000000002</v>
          </cell>
        </row>
        <row r="157">
          <cell r="M157">
            <v>53408.067800000004</v>
          </cell>
        </row>
        <row r="158">
          <cell r="M158">
            <v>26116.14</v>
          </cell>
        </row>
        <row r="159">
          <cell r="M159">
            <v>26069.995999999999</v>
          </cell>
        </row>
        <row r="160">
          <cell r="M160">
            <v>25836.938000000002</v>
          </cell>
        </row>
        <row r="161">
          <cell r="M161">
            <v>46812.160000000003</v>
          </cell>
        </row>
        <row r="163">
          <cell r="M163">
            <v>28763.840000000004</v>
          </cell>
        </row>
        <row r="164">
          <cell r="M164">
            <v>25247.088000000003</v>
          </cell>
        </row>
        <row r="165">
          <cell r="M165">
            <v>48113.531999999999</v>
          </cell>
        </row>
        <row r="173">
          <cell r="M173">
            <v>29045.807499999995</v>
          </cell>
        </row>
        <row r="174">
          <cell r="M174">
            <v>27997.33</v>
          </cell>
        </row>
        <row r="176">
          <cell r="M176">
            <v>26304.486000000004</v>
          </cell>
        </row>
        <row r="177">
          <cell r="M177">
            <v>32508.872000000003</v>
          </cell>
        </row>
        <row r="178">
          <cell r="M178">
            <v>23027.195</v>
          </cell>
        </row>
        <row r="179">
          <cell r="M179">
            <v>18658.8</v>
          </cell>
        </row>
        <row r="180">
          <cell r="M180">
            <v>18901.944</v>
          </cell>
        </row>
        <row r="181">
          <cell r="M181">
            <v>30447.619999999995</v>
          </cell>
        </row>
        <row r="185">
          <cell r="M185">
            <v>32019.883999999998</v>
          </cell>
          <cell r="N185">
            <v>17065.138464285712</v>
          </cell>
        </row>
        <row r="193">
          <cell r="M193">
            <v>43515.58</v>
          </cell>
        </row>
        <row r="195">
          <cell r="M195">
            <v>48756.5</v>
          </cell>
        </row>
        <row r="197">
          <cell r="M197">
            <v>44947.235000000001</v>
          </cell>
        </row>
        <row r="198">
          <cell r="M198">
            <v>48164.551999999996</v>
          </cell>
        </row>
        <row r="200">
          <cell r="M200">
            <v>43760.78</v>
          </cell>
        </row>
        <row r="201">
          <cell r="M201">
            <v>44767.54</v>
          </cell>
        </row>
        <row r="204">
          <cell r="M204">
            <v>40657.08</v>
          </cell>
        </row>
        <row r="205">
          <cell r="M205">
            <v>45031.345999999998</v>
          </cell>
          <cell r="N205">
            <v>27661.585615384618</v>
          </cell>
        </row>
        <row r="214">
          <cell r="M214">
            <v>20657.861499999999</v>
          </cell>
        </row>
        <row r="218">
          <cell r="M218">
            <v>14127.369999999999</v>
          </cell>
        </row>
        <row r="222">
          <cell r="M222">
            <v>21165.530666666666</v>
          </cell>
        </row>
        <row r="225">
          <cell r="M225">
            <v>19778.904433333337</v>
          </cell>
        </row>
        <row r="226">
          <cell r="M226">
            <v>22794.3459</v>
          </cell>
        </row>
        <row r="227">
          <cell r="N227">
            <v>7037.4294642857139</v>
          </cell>
        </row>
        <row r="237">
          <cell r="M237">
            <v>32170.585099999997</v>
          </cell>
        </row>
        <row r="238">
          <cell r="M238">
            <v>32602.107499999998</v>
          </cell>
        </row>
        <row r="241">
          <cell r="M241">
            <v>30435.345999999998</v>
          </cell>
        </row>
        <row r="243">
          <cell r="M243">
            <v>31173.794999999998</v>
          </cell>
        </row>
        <row r="244">
          <cell r="M244">
            <v>32410.755000000005</v>
          </cell>
        </row>
        <row r="245">
          <cell r="M245">
            <v>32747.199000000001</v>
          </cell>
        </row>
        <row r="248">
          <cell r="M248">
            <v>33094.191099999996</v>
          </cell>
        </row>
        <row r="249">
          <cell r="M249">
            <v>33771.660299999996</v>
          </cell>
        </row>
        <row r="278">
          <cell r="M278">
            <v>551437.41500000004</v>
          </cell>
        </row>
        <row r="279">
          <cell r="M279">
            <v>611860.76925000001</v>
          </cell>
        </row>
        <row r="280">
          <cell r="M280">
            <v>606706.56000000006</v>
          </cell>
        </row>
        <row r="281">
          <cell r="M281">
            <v>536916.23</v>
          </cell>
        </row>
        <row r="282">
          <cell r="M282">
            <v>552648.80499999993</v>
          </cell>
        </row>
        <row r="283">
          <cell r="M283">
            <v>639985.80900000001</v>
          </cell>
        </row>
        <row r="284">
          <cell r="M284">
            <v>628092.47499999998</v>
          </cell>
        </row>
        <row r="285">
          <cell r="M285">
            <v>540267.18999999994</v>
          </cell>
        </row>
        <row r="286">
          <cell r="M286">
            <v>589382.375</v>
          </cell>
        </row>
        <row r="287">
          <cell r="M287">
            <v>564681.06499999994</v>
          </cell>
        </row>
        <row r="288">
          <cell r="M288">
            <v>0</v>
          </cell>
        </row>
        <row r="289">
          <cell r="M289">
            <v>546762.92204999994</v>
          </cell>
        </row>
        <row r="290">
          <cell r="M290">
            <v>616755.62950000004</v>
          </cell>
        </row>
        <row r="291">
          <cell r="M291">
            <v>643670.74800000002</v>
          </cell>
        </row>
        <row r="292">
          <cell r="M292">
            <v>549229.41500000004</v>
          </cell>
        </row>
        <row r="293">
          <cell r="M293">
            <v>604090.56000000006</v>
          </cell>
        </row>
        <row r="300">
          <cell r="M300">
            <v>192431.71924999999</v>
          </cell>
        </row>
        <row r="301">
          <cell r="M301">
            <v>222989.70999999996</v>
          </cell>
        </row>
        <row r="302">
          <cell r="M302">
            <v>199390.78</v>
          </cell>
        </row>
        <row r="303">
          <cell r="M303">
            <v>209582.08000000002</v>
          </cell>
        </row>
        <row r="304">
          <cell r="M304">
            <v>215997.85900000003</v>
          </cell>
        </row>
        <row r="305">
          <cell r="M305">
            <v>209304.27500000002</v>
          </cell>
        </row>
        <row r="306">
          <cell r="M306">
            <v>203874.09</v>
          </cell>
        </row>
        <row r="307">
          <cell r="M307">
            <v>207409.125</v>
          </cell>
        </row>
        <row r="308">
          <cell r="M308">
            <v>216318.565</v>
          </cell>
        </row>
        <row r="309">
          <cell r="M309">
            <v>140167.09</v>
          </cell>
        </row>
        <row r="310">
          <cell r="M310">
            <v>232860.76204999999</v>
          </cell>
        </row>
        <row r="312">
          <cell r="M312">
            <v>214405.29800000001</v>
          </cell>
          <cell r="N312">
            <v>189594.7194846154</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ерновые"/>
      <sheetName val="Масличные"/>
      <sheetName val="Бобовые"/>
      <sheetName val="Овощи"/>
      <sheetName val="Бахчевые"/>
      <sheetName val="Цены-2016г."/>
      <sheetName val="Цены-2015г."/>
      <sheetName val="Список культур"/>
    </sheetNames>
    <sheetDataSet>
      <sheetData sheetId="0" refreshError="1">
        <row r="6">
          <cell r="A6" t="str">
            <v>г.Кокшетау</v>
          </cell>
          <cell r="B6">
            <v>9.6999999999999993</v>
          </cell>
          <cell r="C6">
            <v>1.6</v>
          </cell>
          <cell r="D6">
            <v>4.8</v>
          </cell>
          <cell r="E6">
            <v>2.8</v>
          </cell>
          <cell r="F6">
            <v>16.8</v>
          </cell>
          <cell r="G6">
            <v>5.4489000000000001</v>
          </cell>
          <cell r="H6">
            <v>7.1230000000000002</v>
          </cell>
          <cell r="I6">
            <v>9.2942999999999998</v>
          </cell>
          <cell r="J6">
            <v>5.9835000000000003</v>
          </cell>
          <cell r="K6">
            <v>12.420999999999999</v>
          </cell>
          <cell r="L6">
            <v>7.5970699999999995</v>
          </cell>
          <cell r="M6">
            <v>0</v>
          </cell>
          <cell r="N6">
            <v>4.8</v>
          </cell>
          <cell r="O6">
            <v>8.4</v>
          </cell>
          <cell r="P6">
            <v>4.2</v>
          </cell>
          <cell r="Q6">
            <v>17.3</v>
          </cell>
          <cell r="R6">
            <v>6.9275000000000002</v>
          </cell>
          <cell r="S6">
            <v>10.1272</v>
          </cell>
          <cell r="T6">
            <v>9.5426000000000002</v>
          </cell>
          <cell r="U6">
            <v>7.3120000000000003</v>
          </cell>
          <cell r="V6">
            <v>19.832799999999999</v>
          </cell>
          <cell r="W6">
            <v>8.8442100000000003</v>
          </cell>
          <cell r="X6">
            <v>0</v>
          </cell>
          <cell r="Y6">
            <v>8.3000000000000007</v>
          </cell>
          <cell r="Z6">
            <v>3.9</v>
          </cell>
          <cell r="AA6">
            <v>0</v>
          </cell>
          <cell r="AB6">
            <v>15.7</v>
          </cell>
          <cell r="AC6">
            <v>0.6</v>
          </cell>
          <cell r="AD6">
            <v>5.5067000000000004</v>
          </cell>
          <cell r="AE6">
            <v>16.732700000000001</v>
          </cell>
          <cell r="AF6">
            <v>9.8591999999999995</v>
          </cell>
          <cell r="AG6">
            <v>22.3</v>
          </cell>
          <cell r="AH6">
            <v>8.2898600000000009</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0</v>
          </cell>
          <cell r="BX6">
            <v>0</v>
          </cell>
          <cell r="BY6">
            <v>0</v>
          </cell>
          <cell r="BZ6">
            <v>0</v>
          </cell>
        </row>
        <row r="7">
          <cell r="A7" t="str">
            <v>г.Степногорск</v>
          </cell>
          <cell r="B7">
            <v>9.1</v>
          </cell>
          <cell r="C7">
            <v>0</v>
          </cell>
          <cell r="D7">
            <v>6.2</v>
          </cell>
          <cell r="E7">
            <v>0.7</v>
          </cell>
          <cell r="F7">
            <v>5.2</v>
          </cell>
          <cell r="G7">
            <v>4.0677000000000003</v>
          </cell>
          <cell r="H7">
            <v>10.277699999999999</v>
          </cell>
          <cell r="I7">
            <v>2.2778</v>
          </cell>
          <cell r="J7">
            <v>4.2313000000000001</v>
          </cell>
          <cell r="K7">
            <v>5.1624999999999996</v>
          </cell>
          <cell r="L7">
            <v>4.7217000000000002</v>
          </cell>
          <cell r="M7">
            <v>9.6999999999999993</v>
          </cell>
          <cell r="N7">
            <v>0</v>
          </cell>
          <cell r="O7">
            <v>7.6</v>
          </cell>
          <cell r="P7">
            <v>0.5</v>
          </cell>
          <cell r="Q7">
            <v>5.0999999999999996</v>
          </cell>
          <cell r="R7">
            <v>3.6850999999999998</v>
          </cell>
          <cell r="S7">
            <v>10.518000000000001</v>
          </cell>
          <cell r="T7">
            <v>2</v>
          </cell>
          <cell r="U7">
            <v>3.9110999999999998</v>
          </cell>
          <cell r="V7">
            <v>5.2050000000000001</v>
          </cell>
          <cell r="W7">
            <v>4.8219199999999995</v>
          </cell>
          <cell r="X7">
            <v>8.6</v>
          </cell>
          <cell r="Y7">
            <v>0</v>
          </cell>
          <cell r="Z7">
            <v>12</v>
          </cell>
          <cell r="AA7">
            <v>0</v>
          </cell>
          <cell r="AB7">
            <v>3.4</v>
          </cell>
          <cell r="AC7">
            <v>5</v>
          </cell>
          <cell r="AD7">
            <v>11.3269</v>
          </cell>
          <cell r="AE7">
            <v>0</v>
          </cell>
          <cell r="AF7">
            <v>3.7667000000000002</v>
          </cell>
          <cell r="AG7">
            <v>5.6295999999999999</v>
          </cell>
          <cell r="AH7">
            <v>4.9723200000000007</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row>
        <row r="8">
          <cell r="A8" t="str">
            <v>Аккольский</v>
          </cell>
          <cell r="B8">
            <v>9</v>
          </cell>
          <cell r="C8">
            <v>4</v>
          </cell>
          <cell r="D8">
            <v>12.7</v>
          </cell>
          <cell r="E8">
            <v>5.8</v>
          </cell>
          <cell r="F8">
            <v>12.6</v>
          </cell>
          <cell r="G8">
            <v>5.7941000000000003</v>
          </cell>
          <cell r="H8">
            <v>8.8478999999999992</v>
          </cell>
          <cell r="I8">
            <v>8.3398000000000003</v>
          </cell>
          <cell r="J8">
            <v>10.5459</v>
          </cell>
          <cell r="K8">
            <v>10.325799999999999</v>
          </cell>
          <cell r="L8">
            <v>8.7953500000000009</v>
          </cell>
          <cell r="M8">
            <v>10.5</v>
          </cell>
          <cell r="N8">
            <v>4.5</v>
          </cell>
          <cell r="O8">
            <v>13</v>
          </cell>
          <cell r="P8">
            <v>3.8</v>
          </cell>
          <cell r="Q8">
            <v>15.5</v>
          </cell>
          <cell r="R8">
            <v>6.6801000000000004</v>
          </cell>
          <cell r="S8">
            <v>11.4811</v>
          </cell>
          <cell r="T8">
            <v>7.8696999999999999</v>
          </cell>
          <cell r="U8">
            <v>8.9649999999999999</v>
          </cell>
          <cell r="V8">
            <v>13.680199999999999</v>
          </cell>
          <cell r="W8">
            <v>9.5976099999999995</v>
          </cell>
          <cell r="X8">
            <v>8.4</v>
          </cell>
          <cell r="Y8">
            <v>3.3</v>
          </cell>
          <cell r="Z8">
            <v>10.199999999999999</v>
          </cell>
          <cell r="AA8">
            <v>2.1</v>
          </cell>
          <cell r="AB8">
            <v>10.1</v>
          </cell>
          <cell r="AC8">
            <v>5.1856999999999998</v>
          </cell>
          <cell r="AD8">
            <v>15.044600000000001</v>
          </cell>
          <cell r="AE8">
            <v>6.0479000000000003</v>
          </cell>
          <cell r="AF8">
            <v>10.074</v>
          </cell>
          <cell r="AG8">
            <v>13.2277</v>
          </cell>
          <cell r="AH8">
            <v>8.3679900000000007</v>
          </cell>
          <cell r="AI8">
            <v>0</v>
          </cell>
          <cell r="AJ8">
            <v>0</v>
          </cell>
          <cell r="AK8">
            <v>5.4</v>
          </cell>
          <cell r="AL8">
            <v>2.4</v>
          </cell>
          <cell r="AM8">
            <v>6.9</v>
          </cell>
          <cell r="AN8">
            <v>3.1640000000000001</v>
          </cell>
          <cell r="AO8">
            <v>12.7333</v>
          </cell>
          <cell r="AP8">
            <v>0</v>
          </cell>
          <cell r="AQ8">
            <v>0</v>
          </cell>
          <cell r="AR8">
            <v>0</v>
          </cell>
          <cell r="AS8">
            <v>3.0597300000000001</v>
          </cell>
          <cell r="AT8">
            <v>0</v>
          </cell>
          <cell r="AU8">
            <v>0</v>
          </cell>
          <cell r="AV8">
            <v>0</v>
          </cell>
          <cell r="AW8">
            <v>0</v>
          </cell>
          <cell r="AX8">
            <v>0</v>
          </cell>
          <cell r="AY8">
            <v>0</v>
          </cell>
          <cell r="AZ8">
            <v>0</v>
          </cell>
          <cell r="BA8">
            <v>4.2519999999999998</v>
          </cell>
          <cell r="BB8">
            <v>5</v>
          </cell>
          <cell r="BC8">
            <v>0</v>
          </cell>
          <cell r="BD8">
            <v>0.92519999999999991</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row>
        <row r="9">
          <cell r="A9" t="str">
            <v>Аршалынский</v>
          </cell>
          <cell r="B9">
            <v>12</v>
          </cell>
          <cell r="C9">
            <v>7.7</v>
          </cell>
          <cell r="D9">
            <v>11.3</v>
          </cell>
          <cell r="E9">
            <v>7.9</v>
          </cell>
          <cell r="F9">
            <v>12.6</v>
          </cell>
          <cell r="G9">
            <v>7.3746999999999998</v>
          </cell>
          <cell r="H9">
            <v>11.292199999999999</v>
          </cell>
          <cell r="I9">
            <v>10.857100000000001</v>
          </cell>
          <cell r="J9">
            <v>10.7942</v>
          </cell>
          <cell r="K9">
            <v>9.3093000000000004</v>
          </cell>
          <cell r="L9">
            <v>10.11275</v>
          </cell>
          <cell r="M9">
            <v>17.399999999999999</v>
          </cell>
          <cell r="N9">
            <v>10.4</v>
          </cell>
          <cell r="O9">
            <v>14.4</v>
          </cell>
          <cell r="P9">
            <v>10.199999999999999</v>
          </cell>
          <cell r="Q9">
            <v>13</v>
          </cell>
          <cell r="R9">
            <v>8.1550999999999991</v>
          </cell>
          <cell r="S9">
            <v>14.752000000000001</v>
          </cell>
          <cell r="T9">
            <v>12.839600000000001</v>
          </cell>
          <cell r="U9">
            <v>10.0555</v>
          </cell>
          <cell r="V9">
            <v>12.0854</v>
          </cell>
          <cell r="W9">
            <v>12.328759999999999</v>
          </cell>
          <cell r="X9">
            <v>14</v>
          </cell>
          <cell r="Y9">
            <v>8.6</v>
          </cell>
          <cell r="Z9">
            <v>11.4</v>
          </cell>
          <cell r="AA9">
            <v>6.4</v>
          </cell>
          <cell r="AB9">
            <v>13.8</v>
          </cell>
          <cell r="AC9">
            <v>7.6695000000000002</v>
          </cell>
          <cell r="AD9">
            <v>16.535</v>
          </cell>
          <cell r="AE9">
            <v>9.9047000000000001</v>
          </cell>
          <cell r="AF9">
            <v>10.2408</v>
          </cell>
          <cell r="AG9">
            <v>11.1586</v>
          </cell>
          <cell r="AH9">
            <v>10.970860000000002</v>
          </cell>
          <cell r="AI9">
            <v>5</v>
          </cell>
          <cell r="AJ9">
            <v>0</v>
          </cell>
          <cell r="AK9">
            <v>0</v>
          </cell>
          <cell r="AL9">
            <v>0</v>
          </cell>
          <cell r="AM9">
            <v>0</v>
          </cell>
          <cell r="AN9">
            <v>5.6285999999999996</v>
          </cell>
          <cell r="AO9">
            <v>0</v>
          </cell>
          <cell r="AP9">
            <v>0</v>
          </cell>
          <cell r="AQ9">
            <v>0</v>
          </cell>
          <cell r="AR9">
            <v>0</v>
          </cell>
          <cell r="AS9">
            <v>1.0628599999999999</v>
          </cell>
          <cell r="AT9">
            <v>0</v>
          </cell>
          <cell r="AU9">
            <v>0</v>
          </cell>
          <cell r="AV9">
            <v>0</v>
          </cell>
          <cell r="AW9">
            <v>5</v>
          </cell>
          <cell r="AX9">
            <v>25</v>
          </cell>
          <cell r="AY9">
            <v>1</v>
          </cell>
          <cell r="AZ9">
            <v>2</v>
          </cell>
          <cell r="BA9">
            <v>6.0316999999999998</v>
          </cell>
          <cell r="BB9">
            <v>0</v>
          </cell>
          <cell r="BC9">
            <v>0</v>
          </cell>
          <cell r="BD9">
            <v>3.9031700000000003</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row>
        <row r="10">
          <cell r="A10" t="str">
            <v>Астраханский</v>
          </cell>
          <cell r="B10">
            <v>8.3000000000000007</v>
          </cell>
          <cell r="C10">
            <v>5.9</v>
          </cell>
          <cell r="D10">
            <v>9.5</v>
          </cell>
          <cell r="E10">
            <v>3.9</v>
          </cell>
          <cell r="F10">
            <v>12.6</v>
          </cell>
          <cell r="G10">
            <v>6.3608000000000002</v>
          </cell>
          <cell r="H10">
            <v>9.8352000000000004</v>
          </cell>
          <cell r="I10">
            <v>11.223100000000001</v>
          </cell>
          <cell r="J10">
            <v>10.611499999999999</v>
          </cell>
          <cell r="K10">
            <v>11.7286</v>
          </cell>
          <cell r="L10">
            <v>8.9959200000000017</v>
          </cell>
          <cell r="M10">
            <v>7.2</v>
          </cell>
          <cell r="N10">
            <v>6.7</v>
          </cell>
          <cell r="O10">
            <v>9.9</v>
          </cell>
          <cell r="P10">
            <v>3</v>
          </cell>
          <cell r="Q10">
            <v>13.3</v>
          </cell>
          <cell r="R10">
            <v>6.7100999999999997</v>
          </cell>
          <cell r="S10">
            <v>10.7628</v>
          </cell>
          <cell r="T10">
            <v>10.373100000000001</v>
          </cell>
          <cell r="U10">
            <v>10.9815</v>
          </cell>
          <cell r="V10">
            <v>13.781000000000001</v>
          </cell>
          <cell r="W10">
            <v>9.2708499999999994</v>
          </cell>
          <cell r="X10">
            <v>5.9</v>
          </cell>
          <cell r="Y10">
            <v>7.4</v>
          </cell>
          <cell r="Z10">
            <v>11</v>
          </cell>
          <cell r="AA10">
            <v>1.9</v>
          </cell>
          <cell r="AB10">
            <v>21.3</v>
          </cell>
          <cell r="AC10">
            <v>9.2394999999999996</v>
          </cell>
          <cell r="AD10">
            <v>8.0325000000000006</v>
          </cell>
          <cell r="AE10">
            <v>8.4583999999999993</v>
          </cell>
          <cell r="AF10">
            <v>6.3319999999999999</v>
          </cell>
          <cell r="AG10">
            <v>10.7263</v>
          </cell>
          <cell r="AH10">
            <v>9.0288699999999995</v>
          </cell>
          <cell r="AI10">
            <v>0</v>
          </cell>
          <cell r="AJ10">
            <v>0</v>
          </cell>
          <cell r="AK10">
            <v>4.3</v>
          </cell>
          <cell r="AL10">
            <v>0</v>
          </cell>
          <cell r="AM10">
            <v>11.5</v>
          </cell>
          <cell r="AN10">
            <v>5.6285999999999996</v>
          </cell>
          <cell r="AO10">
            <v>0</v>
          </cell>
          <cell r="AP10">
            <v>0</v>
          </cell>
          <cell r="AQ10">
            <v>10.859</v>
          </cell>
          <cell r="AR10">
            <v>18.101800000000001</v>
          </cell>
          <cell r="AS10">
            <v>5.0389399999999993</v>
          </cell>
          <cell r="AT10">
            <v>0</v>
          </cell>
          <cell r="AU10">
            <v>0</v>
          </cell>
          <cell r="AV10">
            <v>0</v>
          </cell>
          <cell r="AW10">
            <v>0</v>
          </cell>
          <cell r="AX10">
            <v>18.5</v>
          </cell>
          <cell r="AY10">
            <v>0</v>
          </cell>
          <cell r="AZ10">
            <v>0</v>
          </cell>
          <cell r="BA10">
            <v>0</v>
          </cell>
          <cell r="BB10">
            <v>0</v>
          </cell>
          <cell r="BC10">
            <v>0</v>
          </cell>
          <cell r="BD10">
            <v>1.85</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row>
        <row r="11">
          <cell r="A11" t="str">
            <v>Атбасарский</v>
          </cell>
          <cell r="B11">
            <v>10.4</v>
          </cell>
          <cell r="C11">
            <v>7.9</v>
          </cell>
          <cell r="D11">
            <v>12.2</v>
          </cell>
          <cell r="E11">
            <v>5.0999999999999996</v>
          </cell>
          <cell r="F11">
            <v>15</v>
          </cell>
          <cell r="G11">
            <v>5.7754000000000003</v>
          </cell>
          <cell r="H11">
            <v>9.4413999999999998</v>
          </cell>
          <cell r="I11">
            <v>10.7728</v>
          </cell>
          <cell r="J11">
            <v>9.8193999999999999</v>
          </cell>
          <cell r="K11">
            <v>10.7873</v>
          </cell>
          <cell r="L11">
            <v>9.7196300000000004</v>
          </cell>
          <cell r="M11">
            <v>12.7</v>
          </cell>
          <cell r="N11">
            <v>8.4</v>
          </cell>
          <cell r="O11">
            <v>15.7</v>
          </cell>
          <cell r="P11">
            <v>3.7</v>
          </cell>
          <cell r="Q11">
            <v>19.8</v>
          </cell>
          <cell r="R11">
            <v>4.8781999999999996</v>
          </cell>
          <cell r="S11">
            <v>15.305199999999999</v>
          </cell>
          <cell r="T11">
            <v>13.4709</v>
          </cell>
          <cell r="U11">
            <v>10.622299999999999</v>
          </cell>
          <cell r="V11">
            <v>19.1325</v>
          </cell>
          <cell r="W11">
            <v>12.37091</v>
          </cell>
          <cell r="X11">
            <v>10.3</v>
          </cell>
          <cell r="Y11">
            <v>8.6</v>
          </cell>
          <cell r="Z11">
            <v>15</v>
          </cell>
          <cell r="AA11">
            <v>2.7</v>
          </cell>
          <cell r="AB11">
            <v>18.5</v>
          </cell>
          <cell r="AC11">
            <v>7.0087000000000002</v>
          </cell>
          <cell r="AD11">
            <v>18.380500000000001</v>
          </cell>
          <cell r="AE11">
            <v>17.4101</v>
          </cell>
          <cell r="AF11">
            <v>11.7361</v>
          </cell>
          <cell r="AG11">
            <v>20.6889</v>
          </cell>
          <cell r="AH11">
            <v>13.03243</v>
          </cell>
          <cell r="AI11">
            <v>0</v>
          </cell>
          <cell r="AJ11">
            <v>0</v>
          </cell>
          <cell r="AK11">
            <v>0</v>
          </cell>
          <cell r="AL11">
            <v>0</v>
          </cell>
          <cell r="AM11">
            <v>0</v>
          </cell>
          <cell r="AN11">
            <v>0</v>
          </cell>
          <cell r="AO11">
            <v>0</v>
          </cell>
          <cell r="AP11">
            <v>0</v>
          </cell>
          <cell r="AQ11">
            <v>0</v>
          </cell>
          <cell r="AR11">
            <v>0</v>
          </cell>
          <cell r="AS11">
            <v>0</v>
          </cell>
          <cell r="AT11">
            <v>0</v>
          </cell>
          <cell r="AU11">
            <v>9</v>
          </cell>
          <cell r="AV11">
            <v>0</v>
          </cell>
          <cell r="AW11">
            <v>0</v>
          </cell>
          <cell r="AX11">
            <v>0</v>
          </cell>
          <cell r="AY11">
            <v>3</v>
          </cell>
          <cell r="AZ11">
            <v>0</v>
          </cell>
          <cell r="BA11">
            <v>0</v>
          </cell>
          <cell r="BB11">
            <v>0</v>
          </cell>
          <cell r="BC11">
            <v>10.9802</v>
          </cell>
          <cell r="BD11">
            <v>2.2980200000000002</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row>
        <row r="12">
          <cell r="A12" t="str">
            <v>Буландинский</v>
          </cell>
          <cell r="B12">
            <v>11.4</v>
          </cell>
          <cell r="C12">
            <v>6.4</v>
          </cell>
          <cell r="D12">
            <v>13.3</v>
          </cell>
          <cell r="E12">
            <v>6.9</v>
          </cell>
          <cell r="F12">
            <v>15.8</v>
          </cell>
          <cell r="G12">
            <v>8.9459999999999997</v>
          </cell>
          <cell r="H12">
            <v>9.0684000000000005</v>
          </cell>
          <cell r="I12">
            <v>10.482900000000001</v>
          </cell>
          <cell r="J12">
            <v>12.4352</v>
          </cell>
          <cell r="K12">
            <v>12.5528</v>
          </cell>
          <cell r="L12">
            <v>10.728529999999999</v>
          </cell>
          <cell r="M12">
            <v>13.9</v>
          </cell>
          <cell r="N12">
            <v>7.1</v>
          </cell>
          <cell r="O12">
            <v>20.7</v>
          </cell>
          <cell r="P12">
            <v>6.8</v>
          </cell>
          <cell r="Q12">
            <v>22.2</v>
          </cell>
          <cell r="R12">
            <v>8.1798999999999999</v>
          </cell>
          <cell r="S12">
            <v>18.220300000000002</v>
          </cell>
          <cell r="T12">
            <v>14.1395</v>
          </cell>
          <cell r="U12">
            <v>12.516299999999999</v>
          </cell>
          <cell r="V12">
            <v>17.176100000000002</v>
          </cell>
          <cell r="W12">
            <v>14.093209999999999</v>
          </cell>
          <cell r="X12">
            <v>10.5</v>
          </cell>
          <cell r="Y12">
            <v>5.2</v>
          </cell>
          <cell r="Z12">
            <v>16.899999999999999</v>
          </cell>
          <cell r="AA12">
            <v>9.4</v>
          </cell>
          <cell r="AB12">
            <v>24.8</v>
          </cell>
          <cell r="AC12">
            <v>11.039</v>
          </cell>
          <cell r="AD12">
            <v>25.574300000000001</v>
          </cell>
          <cell r="AE12">
            <v>9.9161000000000001</v>
          </cell>
          <cell r="AF12">
            <v>14.4217</v>
          </cell>
          <cell r="AG12">
            <v>17.9495</v>
          </cell>
          <cell r="AH12">
            <v>14.570060000000002</v>
          </cell>
          <cell r="AI12">
            <v>0</v>
          </cell>
          <cell r="AJ12">
            <v>0</v>
          </cell>
          <cell r="AK12">
            <v>0</v>
          </cell>
          <cell r="AL12">
            <v>1.1000000000000001</v>
          </cell>
          <cell r="AM12">
            <v>0.7</v>
          </cell>
          <cell r="AN12">
            <v>0</v>
          </cell>
          <cell r="AO12">
            <v>8</v>
          </cell>
          <cell r="AP12">
            <v>0</v>
          </cell>
          <cell r="AQ12">
            <v>0</v>
          </cell>
          <cell r="AR12">
            <v>0</v>
          </cell>
          <cell r="AS12">
            <v>0.98000000000000009</v>
          </cell>
          <cell r="AT12">
            <v>0</v>
          </cell>
          <cell r="AU12">
            <v>0</v>
          </cell>
          <cell r="AV12">
            <v>0</v>
          </cell>
          <cell r="AW12">
            <v>1.9</v>
          </cell>
          <cell r="AX12">
            <v>7.8</v>
          </cell>
          <cell r="AY12">
            <v>4.2407000000000004</v>
          </cell>
          <cell r="AZ12">
            <v>6.1040000000000001</v>
          </cell>
          <cell r="BA12">
            <v>2.3494999999999999</v>
          </cell>
          <cell r="BB12">
            <v>0</v>
          </cell>
          <cell r="BC12">
            <v>0</v>
          </cell>
          <cell r="BD12">
            <v>2.23942</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row>
        <row r="13">
          <cell r="A13" t="str">
            <v>Щучинский</v>
          </cell>
          <cell r="B13">
            <v>12.5</v>
          </cell>
          <cell r="C13">
            <v>7.5</v>
          </cell>
          <cell r="D13">
            <v>14.1</v>
          </cell>
          <cell r="E13">
            <v>6.6</v>
          </cell>
          <cell r="F13">
            <v>17.899999999999999</v>
          </cell>
          <cell r="G13">
            <v>11.0253</v>
          </cell>
          <cell r="H13">
            <v>8.4926999999999992</v>
          </cell>
          <cell r="I13">
            <v>12.131500000000001</v>
          </cell>
          <cell r="J13">
            <v>11.873699999999999</v>
          </cell>
          <cell r="K13">
            <v>11.065099999999999</v>
          </cell>
          <cell r="L13">
            <v>11.31883</v>
          </cell>
          <cell r="M13">
            <v>14.9</v>
          </cell>
          <cell r="N13">
            <v>8</v>
          </cell>
          <cell r="O13">
            <v>14.4</v>
          </cell>
          <cell r="P13">
            <v>5.7</v>
          </cell>
          <cell r="Q13">
            <v>20.8</v>
          </cell>
          <cell r="R13">
            <v>9.8574999999999999</v>
          </cell>
          <cell r="S13">
            <v>14.7966</v>
          </cell>
          <cell r="T13">
            <v>14.583</v>
          </cell>
          <cell r="U13">
            <v>15.8407</v>
          </cell>
          <cell r="V13">
            <v>15.8505</v>
          </cell>
          <cell r="W13">
            <v>13.472829999999998</v>
          </cell>
          <cell r="X13">
            <v>12.6</v>
          </cell>
          <cell r="Y13">
            <v>6.1</v>
          </cell>
          <cell r="Z13">
            <v>17.600000000000001</v>
          </cell>
          <cell r="AA13">
            <v>3.1</v>
          </cell>
          <cell r="AB13">
            <v>17.5</v>
          </cell>
          <cell r="AC13">
            <v>0</v>
          </cell>
          <cell r="AD13">
            <v>12.6082</v>
          </cell>
          <cell r="AE13">
            <v>13.7538</v>
          </cell>
          <cell r="AF13">
            <v>14.692500000000001</v>
          </cell>
          <cell r="AG13">
            <v>10.2559</v>
          </cell>
          <cell r="AH13">
            <v>10.82104</v>
          </cell>
          <cell r="AI13">
            <v>0</v>
          </cell>
          <cell r="AJ13">
            <v>0</v>
          </cell>
          <cell r="AK13">
            <v>0</v>
          </cell>
          <cell r="AL13">
            <v>0</v>
          </cell>
          <cell r="AM13">
            <v>0</v>
          </cell>
          <cell r="AN13">
            <v>0</v>
          </cell>
          <cell r="AO13">
            <v>0</v>
          </cell>
          <cell r="AP13">
            <v>0</v>
          </cell>
          <cell r="AQ13">
            <v>0</v>
          </cell>
          <cell r="AR13">
            <v>0</v>
          </cell>
          <cell r="AS13">
            <v>0</v>
          </cell>
          <cell r="AT13">
            <v>2.2999999999999998</v>
          </cell>
          <cell r="AU13">
            <v>1.8</v>
          </cell>
          <cell r="AV13">
            <v>2.7</v>
          </cell>
          <cell r="AW13">
            <v>0</v>
          </cell>
          <cell r="AX13">
            <v>0</v>
          </cell>
          <cell r="AY13">
            <v>0</v>
          </cell>
          <cell r="AZ13">
            <v>14.619</v>
          </cell>
          <cell r="BA13">
            <v>0</v>
          </cell>
          <cell r="BB13">
            <v>0</v>
          </cell>
          <cell r="BC13">
            <v>0</v>
          </cell>
          <cell r="BD13">
            <v>2.1419000000000001</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row>
        <row r="14">
          <cell r="A14" t="str">
            <v>Егиндыкольский</v>
          </cell>
          <cell r="B14">
            <v>7.5</v>
          </cell>
          <cell r="C14">
            <v>6.7</v>
          </cell>
          <cell r="D14">
            <v>8</v>
          </cell>
          <cell r="E14">
            <v>4.3</v>
          </cell>
          <cell r="F14">
            <v>10.9</v>
          </cell>
          <cell r="G14">
            <v>5.6773999999999996</v>
          </cell>
          <cell r="H14">
            <v>10.245699999999999</v>
          </cell>
          <cell r="I14">
            <v>10.7699</v>
          </cell>
          <cell r="J14">
            <v>9.8093000000000004</v>
          </cell>
          <cell r="K14">
            <v>10.3134</v>
          </cell>
          <cell r="L14">
            <v>8.4215699999999991</v>
          </cell>
          <cell r="M14">
            <v>6.6</v>
          </cell>
          <cell r="N14">
            <v>4.7</v>
          </cell>
          <cell r="O14">
            <v>6.7</v>
          </cell>
          <cell r="P14">
            <v>4.0999999999999996</v>
          </cell>
          <cell r="Q14">
            <v>16.8</v>
          </cell>
          <cell r="R14">
            <v>2.6821999999999999</v>
          </cell>
          <cell r="S14">
            <v>13.300700000000001</v>
          </cell>
          <cell r="T14">
            <v>6.8137999999999996</v>
          </cell>
          <cell r="U14">
            <v>6.7397999999999998</v>
          </cell>
          <cell r="V14">
            <v>13.898999999999999</v>
          </cell>
          <cell r="W14">
            <v>8.233550000000001</v>
          </cell>
          <cell r="X14">
            <v>6.3</v>
          </cell>
          <cell r="Y14">
            <v>2.2999999999999998</v>
          </cell>
          <cell r="Z14">
            <v>8.5</v>
          </cell>
          <cell r="AA14">
            <v>6.4</v>
          </cell>
          <cell r="AB14">
            <v>15.3</v>
          </cell>
          <cell r="AC14">
            <v>3.4491000000000001</v>
          </cell>
          <cell r="AD14">
            <v>17.4726</v>
          </cell>
          <cell r="AE14">
            <v>7.5750000000000002</v>
          </cell>
          <cell r="AF14">
            <v>5.9249999999999998</v>
          </cell>
          <cell r="AG14">
            <v>16.958400000000001</v>
          </cell>
          <cell r="AH14">
            <v>9.0180100000000003</v>
          </cell>
          <cell r="AI14">
            <v>0</v>
          </cell>
          <cell r="AJ14">
            <v>0</v>
          </cell>
          <cell r="AK14">
            <v>4.8</v>
          </cell>
          <cell r="AL14">
            <v>0</v>
          </cell>
          <cell r="AM14">
            <v>0</v>
          </cell>
          <cell r="AN14">
            <v>0</v>
          </cell>
          <cell r="AO14">
            <v>0</v>
          </cell>
          <cell r="AP14">
            <v>1</v>
          </cell>
          <cell r="AQ14">
            <v>0</v>
          </cell>
          <cell r="AR14">
            <v>0</v>
          </cell>
          <cell r="AS14">
            <v>0.57999999999999996</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row>
        <row r="15">
          <cell r="A15" t="str">
            <v>Енбекшильдерский</v>
          </cell>
          <cell r="B15">
            <v>15.7</v>
          </cell>
          <cell r="C15">
            <v>4.0999999999999996</v>
          </cell>
          <cell r="D15">
            <v>15.4</v>
          </cell>
          <cell r="E15">
            <v>6.1</v>
          </cell>
          <cell r="F15">
            <v>15.8</v>
          </cell>
          <cell r="G15">
            <v>5.5464000000000002</v>
          </cell>
          <cell r="H15">
            <v>9.9009</v>
          </cell>
          <cell r="I15">
            <v>11.683400000000001</v>
          </cell>
          <cell r="J15">
            <v>11.5343</v>
          </cell>
          <cell r="K15">
            <v>10.4168</v>
          </cell>
          <cell r="L15">
            <v>10.618179999999999</v>
          </cell>
          <cell r="M15">
            <v>11.5</v>
          </cell>
          <cell r="N15">
            <v>4.7</v>
          </cell>
          <cell r="O15">
            <v>18</v>
          </cell>
          <cell r="P15">
            <v>4.3</v>
          </cell>
          <cell r="Q15">
            <v>15.8</v>
          </cell>
          <cell r="R15">
            <v>5.3560999999999996</v>
          </cell>
          <cell r="S15">
            <v>12.3398</v>
          </cell>
          <cell r="T15">
            <v>13.291600000000001</v>
          </cell>
          <cell r="U15">
            <v>9.1433999999999997</v>
          </cell>
          <cell r="V15">
            <v>11.5321</v>
          </cell>
          <cell r="W15">
            <v>10.596299999999999</v>
          </cell>
          <cell r="X15">
            <v>8.6</v>
          </cell>
          <cell r="Y15">
            <v>3</v>
          </cell>
          <cell r="Z15">
            <v>21</v>
          </cell>
          <cell r="AA15">
            <v>4.8</v>
          </cell>
          <cell r="AB15">
            <v>11.9</v>
          </cell>
          <cell r="AC15">
            <v>5.2561999999999998</v>
          </cell>
          <cell r="AD15">
            <v>9.4209999999999994</v>
          </cell>
          <cell r="AE15">
            <v>9.5414999999999992</v>
          </cell>
          <cell r="AF15">
            <v>11.3879</v>
          </cell>
          <cell r="AG15">
            <v>13.013299999999999</v>
          </cell>
          <cell r="AH15">
            <v>9.7919900000000002</v>
          </cell>
          <cell r="AI15">
            <v>0</v>
          </cell>
          <cell r="AJ15">
            <v>0</v>
          </cell>
          <cell r="AK15">
            <v>0</v>
          </cell>
          <cell r="AL15">
            <v>0</v>
          </cell>
          <cell r="AM15">
            <v>0</v>
          </cell>
          <cell r="AN15">
            <v>3.3332999999999999</v>
          </cell>
          <cell r="AO15">
            <v>0</v>
          </cell>
          <cell r="AP15">
            <v>4.5</v>
          </cell>
          <cell r="AQ15">
            <v>0</v>
          </cell>
          <cell r="AR15">
            <v>0</v>
          </cell>
          <cell r="AS15">
            <v>0.78332999999999997</v>
          </cell>
          <cell r="AT15">
            <v>7.8</v>
          </cell>
          <cell r="AU15">
            <v>1.8</v>
          </cell>
          <cell r="AV15">
            <v>5.5</v>
          </cell>
          <cell r="AW15">
            <v>0</v>
          </cell>
          <cell r="AX15">
            <v>0</v>
          </cell>
          <cell r="AY15">
            <v>0</v>
          </cell>
          <cell r="AZ15">
            <v>0</v>
          </cell>
          <cell r="BA15">
            <v>0</v>
          </cell>
          <cell r="BB15">
            <v>0</v>
          </cell>
          <cell r="BC15">
            <v>0</v>
          </cell>
          <cell r="BD15">
            <v>1.51</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row>
        <row r="16">
          <cell r="A16" t="str">
            <v>Ерементауский</v>
          </cell>
          <cell r="B16">
            <v>9.3000000000000007</v>
          </cell>
          <cell r="C16">
            <v>4.3</v>
          </cell>
          <cell r="D16">
            <v>8</v>
          </cell>
          <cell r="E16">
            <v>3.7</v>
          </cell>
          <cell r="F16">
            <v>5.6</v>
          </cell>
          <cell r="G16">
            <v>4.6890999999999998</v>
          </cell>
          <cell r="H16">
            <v>9.2119999999999997</v>
          </cell>
          <cell r="I16">
            <v>5.0185000000000004</v>
          </cell>
          <cell r="J16">
            <v>6.5529000000000002</v>
          </cell>
          <cell r="K16">
            <v>7.6284999999999998</v>
          </cell>
          <cell r="L16">
            <v>6.4001000000000001</v>
          </cell>
          <cell r="M16">
            <v>12.8</v>
          </cell>
          <cell r="N16">
            <v>2.8</v>
          </cell>
          <cell r="O16">
            <v>7.7</v>
          </cell>
          <cell r="P16">
            <v>3.7</v>
          </cell>
          <cell r="Q16">
            <v>7.8</v>
          </cell>
          <cell r="R16">
            <v>5.1859999999999999</v>
          </cell>
          <cell r="S16">
            <v>10.537800000000001</v>
          </cell>
          <cell r="T16">
            <v>5.0724</v>
          </cell>
          <cell r="U16">
            <v>3.9937999999999998</v>
          </cell>
          <cell r="V16">
            <v>7.7773000000000003</v>
          </cell>
          <cell r="W16">
            <v>6.7367299999999997</v>
          </cell>
          <cell r="X16">
            <v>14.5</v>
          </cell>
          <cell r="Y16">
            <v>3</v>
          </cell>
          <cell r="Z16">
            <v>8.6999999999999993</v>
          </cell>
          <cell r="AA16">
            <v>2.8</v>
          </cell>
          <cell r="AB16">
            <v>3.3</v>
          </cell>
          <cell r="AC16">
            <v>5.6879</v>
          </cell>
          <cell r="AD16">
            <v>13.823700000000001</v>
          </cell>
          <cell r="AE16">
            <v>3.8231000000000002</v>
          </cell>
          <cell r="AF16">
            <v>3.4112</v>
          </cell>
          <cell r="AG16">
            <v>7.6028000000000002</v>
          </cell>
          <cell r="AH16">
            <v>6.6648699999999987</v>
          </cell>
          <cell r="AI16">
            <v>0</v>
          </cell>
          <cell r="AJ16">
            <v>0</v>
          </cell>
          <cell r="AK16">
            <v>2</v>
          </cell>
          <cell r="AL16">
            <v>0</v>
          </cell>
          <cell r="AM16">
            <v>0</v>
          </cell>
          <cell r="AN16">
            <v>0</v>
          </cell>
          <cell r="AO16">
            <v>0</v>
          </cell>
          <cell r="AP16">
            <v>0</v>
          </cell>
          <cell r="AQ16">
            <v>0</v>
          </cell>
          <cell r="AR16">
            <v>4.4184999999999999</v>
          </cell>
          <cell r="AS16">
            <v>0.64185000000000003</v>
          </cell>
          <cell r="AT16">
            <v>0</v>
          </cell>
          <cell r="AU16">
            <v>2.5</v>
          </cell>
          <cell r="AV16">
            <v>2</v>
          </cell>
          <cell r="AW16">
            <v>0</v>
          </cell>
          <cell r="AX16">
            <v>0</v>
          </cell>
          <cell r="AY16">
            <v>0</v>
          </cell>
          <cell r="AZ16">
            <v>0</v>
          </cell>
          <cell r="BA16">
            <v>0</v>
          </cell>
          <cell r="BB16">
            <v>0</v>
          </cell>
          <cell r="BC16">
            <v>0</v>
          </cell>
          <cell r="BD16">
            <v>0.45</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row>
        <row r="17">
          <cell r="A17" t="str">
            <v>Есильский</v>
          </cell>
          <cell r="B17">
            <v>12.1</v>
          </cell>
          <cell r="C17">
            <v>6.5</v>
          </cell>
          <cell r="D17">
            <v>8.1</v>
          </cell>
          <cell r="E17">
            <v>3.1</v>
          </cell>
          <cell r="F17">
            <v>19.399999999999999</v>
          </cell>
          <cell r="G17">
            <v>5.8951000000000002</v>
          </cell>
          <cell r="H17">
            <v>8.4314999999999998</v>
          </cell>
          <cell r="I17">
            <v>10.1915</v>
          </cell>
          <cell r="J17">
            <v>10.3797</v>
          </cell>
          <cell r="K17">
            <v>10.8864</v>
          </cell>
          <cell r="L17">
            <v>9.4984199999999994</v>
          </cell>
          <cell r="M17">
            <v>16.899999999999999</v>
          </cell>
          <cell r="N17">
            <v>7.6</v>
          </cell>
          <cell r="O17">
            <v>9</v>
          </cell>
          <cell r="P17">
            <v>3.1</v>
          </cell>
          <cell r="Q17">
            <v>23.4</v>
          </cell>
          <cell r="R17">
            <v>6.5381</v>
          </cell>
          <cell r="S17">
            <v>12.053000000000001</v>
          </cell>
          <cell r="T17">
            <v>13.0349</v>
          </cell>
          <cell r="U17">
            <v>12.020099999999999</v>
          </cell>
          <cell r="V17">
            <v>18.788399999999999</v>
          </cell>
          <cell r="W17">
            <v>12.243449999999999</v>
          </cell>
          <cell r="X17">
            <v>16.100000000000001</v>
          </cell>
          <cell r="Y17">
            <v>4.9000000000000004</v>
          </cell>
          <cell r="Z17">
            <v>7</v>
          </cell>
          <cell r="AA17">
            <v>2.2000000000000002</v>
          </cell>
          <cell r="AB17">
            <v>22.7</v>
          </cell>
          <cell r="AC17">
            <v>5.1780999999999997</v>
          </cell>
          <cell r="AD17">
            <v>9.8115000000000006</v>
          </cell>
          <cell r="AE17">
            <v>10.423500000000001</v>
          </cell>
          <cell r="AF17">
            <v>10.0059</v>
          </cell>
          <cell r="AG17">
            <v>17.270700000000001</v>
          </cell>
          <cell r="AH17">
            <v>10.55897</v>
          </cell>
          <cell r="AI17">
            <v>0</v>
          </cell>
          <cell r="AJ17">
            <v>0</v>
          </cell>
          <cell r="AK17">
            <v>0</v>
          </cell>
          <cell r="AL17">
            <v>0</v>
          </cell>
          <cell r="AM17">
            <v>0</v>
          </cell>
          <cell r="AN17">
            <v>0</v>
          </cell>
          <cell r="AO17">
            <v>7.3289</v>
          </cell>
          <cell r="AP17">
            <v>0</v>
          </cell>
          <cell r="AQ17">
            <v>19.2788</v>
          </cell>
          <cell r="AR17">
            <v>16.2911</v>
          </cell>
          <cell r="AS17">
            <v>4.2898800000000001</v>
          </cell>
          <cell r="AT17">
            <v>4.9000000000000004</v>
          </cell>
          <cell r="AU17">
            <v>4.4000000000000004</v>
          </cell>
          <cell r="AV17">
            <v>4.5999999999999996</v>
          </cell>
          <cell r="AW17">
            <v>1.3</v>
          </cell>
          <cell r="AX17">
            <v>15.7</v>
          </cell>
          <cell r="AY17">
            <v>4.1704999999999997</v>
          </cell>
          <cell r="AZ17">
            <v>19.936299999999999</v>
          </cell>
          <cell r="BA17">
            <v>8.9688999999999997</v>
          </cell>
          <cell r="BB17">
            <v>5.4009999999999998</v>
          </cell>
          <cell r="BC17">
            <v>18.117799999999999</v>
          </cell>
          <cell r="BD17">
            <v>8.7494499999999995</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row>
        <row r="18">
          <cell r="A18" t="str">
            <v>Жаксынский</v>
          </cell>
          <cell r="B18">
            <v>16.5</v>
          </cell>
          <cell r="C18">
            <v>9</v>
          </cell>
          <cell r="D18">
            <v>12.3</v>
          </cell>
          <cell r="E18">
            <v>5.4</v>
          </cell>
          <cell r="F18">
            <v>20.399999999999999</v>
          </cell>
          <cell r="G18">
            <v>8.0934000000000008</v>
          </cell>
          <cell r="H18">
            <v>10.200799999999999</v>
          </cell>
          <cell r="I18">
            <v>13.3443</v>
          </cell>
          <cell r="J18">
            <v>13.258100000000001</v>
          </cell>
          <cell r="K18">
            <v>12.343</v>
          </cell>
          <cell r="L18">
            <v>12.083960000000001</v>
          </cell>
          <cell r="M18">
            <v>18.899999999999999</v>
          </cell>
          <cell r="N18">
            <v>10.199999999999999</v>
          </cell>
          <cell r="O18">
            <v>14.5</v>
          </cell>
          <cell r="P18">
            <v>4.4000000000000004</v>
          </cell>
          <cell r="Q18">
            <v>22.2</v>
          </cell>
          <cell r="R18">
            <v>5.6879</v>
          </cell>
          <cell r="S18">
            <v>16.861899999999999</v>
          </cell>
          <cell r="T18">
            <v>13.600300000000001</v>
          </cell>
          <cell r="U18">
            <v>11.5877</v>
          </cell>
          <cell r="V18">
            <v>19.122299999999999</v>
          </cell>
          <cell r="W18">
            <v>13.706010000000001</v>
          </cell>
          <cell r="X18">
            <v>18.2</v>
          </cell>
          <cell r="Y18">
            <v>8.4</v>
          </cell>
          <cell r="Z18">
            <v>7.4</v>
          </cell>
          <cell r="AA18">
            <v>5.0999999999999996</v>
          </cell>
          <cell r="AB18">
            <v>24.5</v>
          </cell>
          <cell r="AC18">
            <v>4.9787999999999997</v>
          </cell>
          <cell r="AD18">
            <v>14.381500000000001</v>
          </cell>
          <cell r="AE18">
            <v>8.5001999999999995</v>
          </cell>
          <cell r="AF18">
            <v>11.4504</v>
          </cell>
          <cell r="AG18">
            <v>18.779399999999999</v>
          </cell>
          <cell r="AH18">
            <v>12.169029999999999</v>
          </cell>
          <cell r="AI18">
            <v>0</v>
          </cell>
          <cell r="AJ18">
            <v>0</v>
          </cell>
          <cell r="AK18">
            <v>0</v>
          </cell>
          <cell r="AL18">
            <v>0.9</v>
          </cell>
          <cell r="AM18">
            <v>0</v>
          </cell>
          <cell r="AN18">
            <v>0</v>
          </cell>
          <cell r="AO18">
            <v>0</v>
          </cell>
          <cell r="AP18">
            <v>0</v>
          </cell>
          <cell r="AQ18">
            <v>0</v>
          </cell>
          <cell r="AR18">
            <v>0</v>
          </cell>
          <cell r="AS18">
            <v>0.09</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row>
        <row r="19">
          <cell r="A19" t="str">
            <v>Жаркаинский</v>
          </cell>
          <cell r="B19">
            <v>10.8</v>
          </cell>
          <cell r="C19">
            <v>9.1999999999999993</v>
          </cell>
          <cell r="D19">
            <v>9.1999999999999993</v>
          </cell>
          <cell r="E19">
            <v>4.4000000000000004</v>
          </cell>
          <cell r="F19">
            <v>16.899999999999999</v>
          </cell>
          <cell r="G19">
            <v>6.3750999999999998</v>
          </cell>
          <cell r="H19">
            <v>11.8352</v>
          </cell>
          <cell r="I19">
            <v>10.542400000000001</v>
          </cell>
          <cell r="J19">
            <v>9.7749000000000006</v>
          </cell>
          <cell r="K19">
            <v>10.2768</v>
          </cell>
          <cell r="L19">
            <v>9.9304400000000008</v>
          </cell>
          <cell r="M19">
            <v>10.8</v>
          </cell>
          <cell r="N19">
            <v>9.6</v>
          </cell>
          <cell r="O19">
            <v>6.9</v>
          </cell>
          <cell r="P19">
            <v>1.9</v>
          </cell>
          <cell r="Q19">
            <v>16</v>
          </cell>
          <cell r="R19">
            <v>4.1551999999999998</v>
          </cell>
          <cell r="S19">
            <v>12.495100000000001</v>
          </cell>
          <cell r="T19">
            <v>9.5861999999999998</v>
          </cell>
          <cell r="U19">
            <v>6.9164000000000003</v>
          </cell>
          <cell r="V19">
            <v>17.114899999999999</v>
          </cell>
          <cell r="W19">
            <v>9.5467799999999983</v>
          </cell>
          <cell r="X19">
            <v>8</v>
          </cell>
          <cell r="Y19">
            <v>7.6</v>
          </cell>
          <cell r="Z19">
            <v>7.5</v>
          </cell>
          <cell r="AA19">
            <v>1.5</v>
          </cell>
          <cell r="AB19">
            <v>20.8</v>
          </cell>
          <cell r="AC19">
            <v>2.5390000000000001</v>
          </cell>
          <cell r="AD19">
            <v>10.8047</v>
          </cell>
          <cell r="AE19">
            <v>7.8798000000000004</v>
          </cell>
          <cell r="AF19">
            <v>5.3615000000000004</v>
          </cell>
          <cell r="AG19">
            <v>22.041499999999999</v>
          </cell>
          <cell r="AH19">
            <v>9.4026500000000013</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0.1</v>
          </cell>
          <cell r="AX19">
            <v>13.5</v>
          </cell>
          <cell r="AY19">
            <v>0.2273</v>
          </cell>
          <cell r="AZ19">
            <v>7.6923000000000004</v>
          </cell>
          <cell r="BA19">
            <v>0.3125</v>
          </cell>
          <cell r="BB19">
            <v>3.4615</v>
          </cell>
          <cell r="BC19">
            <v>3.8372000000000002</v>
          </cell>
          <cell r="BD19">
            <v>2.9130799999999999</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row>
        <row r="20">
          <cell r="A20" t="str">
            <v>Зерендинский</v>
          </cell>
          <cell r="B20">
            <v>16.100000000000001</v>
          </cell>
          <cell r="C20">
            <v>10.3</v>
          </cell>
          <cell r="D20">
            <v>14.4</v>
          </cell>
          <cell r="E20">
            <v>9.5</v>
          </cell>
          <cell r="F20">
            <v>22.2</v>
          </cell>
          <cell r="G20">
            <v>12.398099999999999</v>
          </cell>
          <cell r="H20">
            <v>10.938599999999999</v>
          </cell>
          <cell r="I20">
            <v>11.4975</v>
          </cell>
          <cell r="J20">
            <v>14.2685</v>
          </cell>
          <cell r="K20">
            <v>12.2597</v>
          </cell>
          <cell r="L20">
            <v>13.386240000000001</v>
          </cell>
          <cell r="M20">
            <v>17.100000000000001</v>
          </cell>
          <cell r="N20">
            <v>13</v>
          </cell>
          <cell r="O20">
            <v>18.100000000000001</v>
          </cell>
          <cell r="P20">
            <v>9.1</v>
          </cell>
          <cell r="Q20">
            <v>21.4</v>
          </cell>
          <cell r="R20">
            <v>11.2133</v>
          </cell>
          <cell r="S20">
            <v>14.210699999999999</v>
          </cell>
          <cell r="T20">
            <v>13.3649</v>
          </cell>
          <cell r="U20">
            <v>14.9529</v>
          </cell>
          <cell r="V20">
            <v>15.788500000000001</v>
          </cell>
          <cell r="W20">
            <v>14.823029999999999</v>
          </cell>
          <cell r="X20">
            <v>15.9</v>
          </cell>
          <cell r="Y20">
            <v>11.8</v>
          </cell>
          <cell r="Z20">
            <v>16.7</v>
          </cell>
          <cell r="AA20">
            <v>8.3000000000000007</v>
          </cell>
          <cell r="AB20">
            <v>25.1</v>
          </cell>
          <cell r="AC20">
            <v>12.9025</v>
          </cell>
          <cell r="AD20">
            <v>15.9961</v>
          </cell>
          <cell r="AE20">
            <v>14.306900000000001</v>
          </cell>
          <cell r="AF20">
            <v>12.4521</v>
          </cell>
          <cell r="AG20">
            <v>12.131399999999999</v>
          </cell>
          <cell r="AH20">
            <v>14.5589</v>
          </cell>
          <cell r="AI20">
            <v>12.9</v>
          </cell>
          <cell r="AJ20">
            <v>2.2999999999999998</v>
          </cell>
          <cell r="AK20">
            <v>8.3000000000000007</v>
          </cell>
          <cell r="AL20">
            <v>1.8</v>
          </cell>
          <cell r="AM20">
            <v>0</v>
          </cell>
          <cell r="AN20">
            <v>0</v>
          </cell>
          <cell r="AO20">
            <v>0</v>
          </cell>
          <cell r="AP20">
            <v>0</v>
          </cell>
          <cell r="AQ20">
            <v>0</v>
          </cell>
          <cell r="AR20">
            <v>0</v>
          </cell>
          <cell r="AS20">
            <v>2.5300000000000002</v>
          </cell>
          <cell r="AT20">
            <v>5</v>
          </cell>
          <cell r="AU20">
            <v>0</v>
          </cell>
          <cell r="AV20">
            <v>0</v>
          </cell>
          <cell r="AW20">
            <v>0</v>
          </cell>
          <cell r="AX20">
            <v>0</v>
          </cell>
          <cell r="AY20">
            <v>4.6749999999999998</v>
          </cell>
          <cell r="AZ20">
            <v>5.1482999999999999</v>
          </cell>
          <cell r="BA20">
            <v>4.0833000000000004</v>
          </cell>
          <cell r="BB20">
            <v>7.5061</v>
          </cell>
          <cell r="BC20">
            <v>12.3795</v>
          </cell>
          <cell r="BD20">
            <v>3.8792200000000001</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row>
        <row r="21">
          <cell r="A21" t="str">
            <v>Коргалжынский</v>
          </cell>
          <cell r="B21">
            <v>6.9</v>
          </cell>
          <cell r="C21">
            <v>5.0999999999999996</v>
          </cell>
          <cell r="D21">
            <v>6.2</v>
          </cell>
          <cell r="E21">
            <v>3.8</v>
          </cell>
          <cell r="F21">
            <v>9.1999999999999993</v>
          </cell>
          <cell r="G21">
            <v>5.7744</v>
          </cell>
          <cell r="H21">
            <v>10.443199999999999</v>
          </cell>
          <cell r="I21">
            <v>8.9933999999999994</v>
          </cell>
          <cell r="J21">
            <v>7.3080999999999996</v>
          </cell>
          <cell r="K21">
            <v>9.1896000000000004</v>
          </cell>
          <cell r="L21">
            <v>7.29087</v>
          </cell>
          <cell r="M21">
            <v>4.9000000000000004</v>
          </cell>
          <cell r="N21">
            <v>4.5999999999999996</v>
          </cell>
          <cell r="O21">
            <v>6.8</v>
          </cell>
          <cell r="P21">
            <v>3.1</v>
          </cell>
          <cell r="Q21">
            <v>5.5</v>
          </cell>
          <cell r="R21">
            <v>4.4927000000000001</v>
          </cell>
          <cell r="S21">
            <v>13.194599999999999</v>
          </cell>
          <cell r="T21">
            <v>5.3365999999999998</v>
          </cell>
          <cell r="U21">
            <v>5.0453999999999999</v>
          </cell>
          <cell r="V21">
            <v>6.8707000000000003</v>
          </cell>
          <cell r="W21">
            <v>5.984</v>
          </cell>
          <cell r="X21">
            <v>8.1</v>
          </cell>
          <cell r="Y21">
            <v>2.7</v>
          </cell>
          <cell r="Z21">
            <v>8.1999999999999993</v>
          </cell>
          <cell r="AA21">
            <v>0.2</v>
          </cell>
          <cell r="AB21">
            <v>3.4</v>
          </cell>
          <cell r="AC21">
            <v>0</v>
          </cell>
          <cell r="AD21">
            <v>6.2857000000000003</v>
          </cell>
          <cell r="AE21">
            <v>4.3711000000000002</v>
          </cell>
          <cell r="AF21">
            <v>4.4775999999999998</v>
          </cell>
          <cell r="AG21">
            <v>5.2907000000000002</v>
          </cell>
          <cell r="AH21">
            <v>4.3025099999999998</v>
          </cell>
          <cell r="AI21">
            <v>0</v>
          </cell>
          <cell r="AJ21">
            <v>0</v>
          </cell>
          <cell r="AK21">
            <v>0</v>
          </cell>
          <cell r="AL21">
            <v>0</v>
          </cell>
          <cell r="AM21">
            <v>0</v>
          </cell>
          <cell r="AN21">
            <v>0</v>
          </cell>
          <cell r="AO21">
            <v>0</v>
          </cell>
          <cell r="AP21">
            <v>4.8611000000000004</v>
          </cell>
          <cell r="AQ21">
            <v>1</v>
          </cell>
          <cell r="AR21">
            <v>0</v>
          </cell>
          <cell r="AS21">
            <v>0.58611000000000002</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row>
        <row r="22">
          <cell r="A22" t="str">
            <v>Сандыктауский</v>
          </cell>
          <cell r="B22">
            <v>13.3</v>
          </cell>
          <cell r="C22">
            <v>10</v>
          </cell>
          <cell r="D22">
            <v>13.3</v>
          </cell>
          <cell r="E22">
            <v>7.5</v>
          </cell>
          <cell r="F22">
            <v>18.100000000000001</v>
          </cell>
          <cell r="G22">
            <v>9.4467999999999996</v>
          </cell>
          <cell r="H22">
            <v>9.5324000000000009</v>
          </cell>
          <cell r="I22">
            <v>13.949400000000001</v>
          </cell>
          <cell r="J22">
            <v>13.696999999999999</v>
          </cell>
          <cell r="K22">
            <v>13.396100000000001</v>
          </cell>
          <cell r="L22">
            <v>12.22217</v>
          </cell>
          <cell r="M22">
            <v>14.3</v>
          </cell>
          <cell r="N22">
            <v>12.1</v>
          </cell>
          <cell r="O22">
            <v>16.100000000000001</v>
          </cell>
          <cell r="P22">
            <v>10.1</v>
          </cell>
          <cell r="Q22">
            <v>20.399999999999999</v>
          </cell>
          <cell r="R22">
            <v>11.215199999999999</v>
          </cell>
          <cell r="S22">
            <v>14.613300000000001</v>
          </cell>
          <cell r="T22">
            <v>15.7621</v>
          </cell>
          <cell r="U22">
            <v>13.2895</v>
          </cell>
          <cell r="V22">
            <v>16.4617</v>
          </cell>
          <cell r="W22">
            <v>14.434180000000001</v>
          </cell>
          <cell r="X22">
            <v>22.8</v>
          </cell>
          <cell r="Y22">
            <v>17.899999999999999</v>
          </cell>
          <cell r="Z22">
            <v>19.2</v>
          </cell>
          <cell r="AA22">
            <v>9.1</v>
          </cell>
          <cell r="AB22">
            <v>14.7</v>
          </cell>
          <cell r="AC22">
            <v>15.8691</v>
          </cell>
          <cell r="AD22">
            <v>22.089700000000001</v>
          </cell>
          <cell r="AE22">
            <v>17.7179</v>
          </cell>
          <cell r="AF22">
            <v>14.957100000000001</v>
          </cell>
          <cell r="AG22">
            <v>18.617999999999999</v>
          </cell>
          <cell r="AH22">
            <v>17.295180000000002</v>
          </cell>
          <cell r="AI22">
            <v>0</v>
          </cell>
          <cell r="AJ22">
            <v>0</v>
          </cell>
          <cell r="AK22">
            <v>0</v>
          </cell>
          <cell r="AL22">
            <v>0</v>
          </cell>
          <cell r="AM22">
            <v>0</v>
          </cell>
          <cell r="AN22">
            <v>0</v>
          </cell>
          <cell r="AO22">
            <v>0</v>
          </cell>
          <cell r="AP22">
            <v>0</v>
          </cell>
          <cell r="AQ22">
            <v>20</v>
          </cell>
          <cell r="AR22">
            <v>0</v>
          </cell>
          <cell r="AS22">
            <v>2</v>
          </cell>
          <cell r="AT22">
            <v>0</v>
          </cell>
          <cell r="AU22">
            <v>0</v>
          </cell>
          <cell r="AV22">
            <v>0</v>
          </cell>
          <cell r="AW22">
            <v>0</v>
          </cell>
          <cell r="AX22">
            <v>0</v>
          </cell>
          <cell r="AY22">
            <v>12.2667</v>
          </cell>
          <cell r="AZ22">
            <v>21</v>
          </cell>
          <cell r="BA22">
            <v>8.8406000000000002</v>
          </cell>
          <cell r="BB22">
            <v>0</v>
          </cell>
          <cell r="BC22">
            <v>0</v>
          </cell>
          <cell r="BD22">
            <v>4.2107299999999999</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row>
        <row r="23">
          <cell r="A23" t="str">
            <v>Целиноградский</v>
          </cell>
          <cell r="B23">
            <v>8.1999999999999993</v>
          </cell>
          <cell r="C23">
            <v>6.7</v>
          </cell>
          <cell r="D23">
            <v>9</v>
          </cell>
          <cell r="E23">
            <v>4.2</v>
          </cell>
          <cell r="F23">
            <v>10.4</v>
          </cell>
          <cell r="G23">
            <v>5.4292999999999996</v>
          </cell>
          <cell r="H23">
            <v>11.0932</v>
          </cell>
          <cell r="I23">
            <v>9.7260000000000009</v>
          </cell>
          <cell r="J23">
            <v>9.1233000000000004</v>
          </cell>
          <cell r="K23">
            <v>11.0845</v>
          </cell>
          <cell r="L23">
            <v>8.4956300000000002</v>
          </cell>
          <cell r="M23">
            <v>9.6999999999999993</v>
          </cell>
          <cell r="N23">
            <v>7.4</v>
          </cell>
          <cell r="O23">
            <v>11.4</v>
          </cell>
          <cell r="P23">
            <v>4.3</v>
          </cell>
          <cell r="Q23">
            <v>12.7</v>
          </cell>
          <cell r="R23">
            <v>4.9085000000000001</v>
          </cell>
          <cell r="S23">
            <v>13.9391</v>
          </cell>
          <cell r="T23">
            <v>7.4993999999999996</v>
          </cell>
          <cell r="U23">
            <v>8.2882999999999996</v>
          </cell>
          <cell r="V23">
            <v>15.371700000000001</v>
          </cell>
          <cell r="W23">
            <v>9.5507000000000009</v>
          </cell>
          <cell r="X23">
            <v>8.9</v>
          </cell>
          <cell r="Y23">
            <v>6.9</v>
          </cell>
          <cell r="Z23">
            <v>6.9</v>
          </cell>
          <cell r="AA23">
            <v>4.8</v>
          </cell>
          <cell r="AB23">
            <v>17.100000000000001</v>
          </cell>
          <cell r="AC23">
            <v>6.1299000000000001</v>
          </cell>
          <cell r="AD23">
            <v>14.147</v>
          </cell>
          <cell r="AE23">
            <v>8.0711999999999993</v>
          </cell>
          <cell r="AF23">
            <v>7.4092000000000002</v>
          </cell>
          <cell r="AG23">
            <v>14.365500000000001</v>
          </cell>
          <cell r="AH23">
            <v>9.4722800000000014</v>
          </cell>
          <cell r="AI23">
            <v>4.8</v>
          </cell>
          <cell r="AJ23">
            <v>0</v>
          </cell>
          <cell r="AK23">
            <v>0</v>
          </cell>
          <cell r="AL23">
            <v>0</v>
          </cell>
          <cell r="AM23">
            <v>6.9</v>
          </cell>
          <cell r="AN23">
            <v>4.5157999999999996</v>
          </cell>
          <cell r="AO23">
            <v>29.391999999999999</v>
          </cell>
          <cell r="AP23">
            <v>9.25</v>
          </cell>
          <cell r="AQ23">
            <v>0</v>
          </cell>
          <cell r="AR23">
            <v>2.57</v>
          </cell>
          <cell r="AS23">
            <v>5.7427799999999998</v>
          </cell>
          <cell r="AT23">
            <v>0</v>
          </cell>
          <cell r="AU23">
            <v>0</v>
          </cell>
          <cell r="AV23">
            <v>0</v>
          </cell>
          <cell r="AW23">
            <v>0.8</v>
          </cell>
          <cell r="AX23">
            <v>7.4</v>
          </cell>
          <cell r="AY23">
            <v>2.6</v>
          </cell>
          <cell r="AZ23">
            <v>0</v>
          </cell>
          <cell r="BA23">
            <v>1.8</v>
          </cell>
          <cell r="BB23">
            <v>4.5</v>
          </cell>
          <cell r="BC23">
            <v>3.9</v>
          </cell>
          <cell r="BD23">
            <v>2.1</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row>
        <row r="24">
          <cell r="A24" t="str">
            <v>Шортандинский</v>
          </cell>
          <cell r="B24">
            <v>9.3000000000000007</v>
          </cell>
          <cell r="C24">
            <v>6.8</v>
          </cell>
          <cell r="D24">
            <v>11.9</v>
          </cell>
          <cell r="E24">
            <v>4.2</v>
          </cell>
          <cell r="F24">
            <v>11.5</v>
          </cell>
          <cell r="G24">
            <v>5.6341999999999999</v>
          </cell>
          <cell r="H24">
            <v>10.231</v>
          </cell>
          <cell r="I24">
            <v>8.8648000000000007</v>
          </cell>
          <cell r="J24">
            <v>10.8576</v>
          </cell>
          <cell r="K24">
            <v>12.306699999999999</v>
          </cell>
          <cell r="L24">
            <v>9.1594300000000004</v>
          </cell>
          <cell r="M24">
            <v>11.4</v>
          </cell>
          <cell r="N24">
            <v>8.1</v>
          </cell>
          <cell r="O24">
            <v>17.100000000000001</v>
          </cell>
          <cell r="P24">
            <v>4.5999999999999996</v>
          </cell>
          <cell r="Q24">
            <v>18.7</v>
          </cell>
          <cell r="R24">
            <v>7.1933999999999996</v>
          </cell>
          <cell r="S24">
            <v>17.9283</v>
          </cell>
          <cell r="T24">
            <v>14.5908</v>
          </cell>
          <cell r="U24">
            <v>10.1327</v>
          </cell>
          <cell r="V24">
            <v>17.3947</v>
          </cell>
          <cell r="W24">
            <v>12.713990000000001</v>
          </cell>
          <cell r="X24">
            <v>11.6</v>
          </cell>
          <cell r="Y24">
            <v>7.7</v>
          </cell>
          <cell r="Z24">
            <v>34</v>
          </cell>
          <cell r="AA24">
            <v>2.8</v>
          </cell>
          <cell r="AB24">
            <v>17.399999999999999</v>
          </cell>
          <cell r="AC24">
            <v>9.9830000000000005</v>
          </cell>
          <cell r="AD24">
            <v>22.540199999999999</v>
          </cell>
          <cell r="AE24">
            <v>11.660299999999999</v>
          </cell>
          <cell r="AF24">
            <v>6.9983000000000004</v>
          </cell>
          <cell r="AG24">
            <v>11.440200000000001</v>
          </cell>
          <cell r="AH24">
            <v>13.612200000000001</v>
          </cell>
          <cell r="AI24">
            <v>13.5</v>
          </cell>
          <cell r="AJ24">
            <v>11.6</v>
          </cell>
          <cell r="AK24">
            <v>2.2999999999999998</v>
          </cell>
          <cell r="AL24">
            <v>2</v>
          </cell>
          <cell r="AM24">
            <v>3.5</v>
          </cell>
          <cell r="AN24">
            <v>15.666700000000001</v>
          </cell>
          <cell r="AO24">
            <v>14.222200000000001</v>
          </cell>
          <cell r="AP24">
            <v>4.1287000000000003</v>
          </cell>
          <cell r="AQ24">
            <v>6</v>
          </cell>
          <cell r="AR24">
            <v>2.9750000000000001</v>
          </cell>
          <cell r="AS24">
            <v>7.5892600000000003</v>
          </cell>
          <cell r="AT24">
            <v>8.5</v>
          </cell>
          <cell r="AU24">
            <v>9.4</v>
          </cell>
          <cell r="AV24">
            <v>10.7</v>
          </cell>
          <cell r="AW24">
            <v>0.5</v>
          </cell>
          <cell r="AX24">
            <v>4.9000000000000004</v>
          </cell>
          <cell r="AY24">
            <v>4.4847999999999999</v>
          </cell>
          <cell r="AZ24">
            <v>2.75</v>
          </cell>
          <cell r="BA24">
            <v>2.7349000000000001</v>
          </cell>
          <cell r="BB24">
            <v>6.8</v>
          </cell>
          <cell r="BC24">
            <v>9.26</v>
          </cell>
          <cell r="BD24">
            <v>6.0029699999999995</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row>
        <row r="29">
          <cell r="A29" t="str">
            <v>Актобе г.а.</v>
          </cell>
          <cell r="B29">
            <v>8.4</v>
          </cell>
          <cell r="C29">
            <v>6.4</v>
          </cell>
          <cell r="D29">
            <v>6.8</v>
          </cell>
          <cell r="E29">
            <v>1.5</v>
          </cell>
          <cell r="F29">
            <v>6.1</v>
          </cell>
          <cell r="G29">
            <v>1.3</v>
          </cell>
          <cell r="H29">
            <v>2.6</v>
          </cell>
          <cell r="I29">
            <v>2.6</v>
          </cell>
          <cell r="J29">
            <v>2.4</v>
          </cell>
          <cell r="K29">
            <v>10.5</v>
          </cell>
          <cell r="L29">
            <v>4.8600000000000003</v>
          </cell>
          <cell r="M29">
            <v>7.3</v>
          </cell>
          <cell r="N29">
            <v>7</v>
          </cell>
          <cell r="O29">
            <v>4.5</v>
          </cell>
          <cell r="P29">
            <v>2.4</v>
          </cell>
          <cell r="Q29">
            <v>7.4</v>
          </cell>
          <cell r="R29">
            <v>1.1000000000000001</v>
          </cell>
          <cell r="S29">
            <v>2.7</v>
          </cell>
          <cell r="T29">
            <v>1.3</v>
          </cell>
          <cell r="U29">
            <v>1.9</v>
          </cell>
          <cell r="V29">
            <v>11.4</v>
          </cell>
          <cell r="W29">
            <v>4.7</v>
          </cell>
          <cell r="X29">
            <v>3</v>
          </cell>
          <cell r="Y29">
            <v>6.5</v>
          </cell>
          <cell r="Z29">
            <v>4</v>
          </cell>
          <cell r="AA29">
            <v>0</v>
          </cell>
          <cell r="AB29">
            <v>4.2</v>
          </cell>
          <cell r="AC29">
            <v>1.2</v>
          </cell>
          <cell r="AD29">
            <v>1</v>
          </cell>
          <cell r="AE29">
            <v>0.9</v>
          </cell>
          <cell r="AF29">
            <v>0.6</v>
          </cell>
          <cell r="AG29">
            <v>9.3000000000000007</v>
          </cell>
          <cell r="AH29">
            <v>3.07</v>
          </cell>
          <cell r="AI29">
            <v>4.7</v>
          </cell>
          <cell r="AJ29">
            <v>9</v>
          </cell>
          <cell r="AK29">
            <v>11.4</v>
          </cell>
          <cell r="AL29">
            <v>0</v>
          </cell>
          <cell r="AM29">
            <v>4.7</v>
          </cell>
          <cell r="AN29">
            <v>0.4</v>
          </cell>
          <cell r="AO29">
            <v>12.4</v>
          </cell>
          <cell r="AP29">
            <v>3.5</v>
          </cell>
          <cell r="AQ29">
            <v>1.6</v>
          </cell>
          <cell r="AR29">
            <v>23.9</v>
          </cell>
          <cell r="AS29">
            <v>7.1599999999999993</v>
          </cell>
          <cell r="AT29">
            <v>3</v>
          </cell>
          <cell r="AU29">
            <v>0</v>
          </cell>
          <cell r="AV29">
            <v>0</v>
          </cell>
          <cell r="AW29">
            <v>0</v>
          </cell>
          <cell r="AX29">
            <v>3.3</v>
          </cell>
          <cell r="AY29">
            <v>0</v>
          </cell>
          <cell r="AZ29">
            <v>0</v>
          </cell>
          <cell r="BA29">
            <v>0</v>
          </cell>
          <cell r="BB29">
            <v>0</v>
          </cell>
          <cell r="BC29">
            <v>0</v>
          </cell>
          <cell r="BD29">
            <v>0.63</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row>
        <row r="30">
          <cell r="A30" t="str">
            <v>Алгинский</v>
          </cell>
          <cell r="B30">
            <v>7.1</v>
          </cell>
          <cell r="C30">
            <v>6.4</v>
          </cell>
          <cell r="D30">
            <v>4.5</v>
          </cell>
          <cell r="E30">
            <v>0</v>
          </cell>
          <cell r="F30">
            <v>4.9000000000000004</v>
          </cell>
          <cell r="G30">
            <v>1.5</v>
          </cell>
          <cell r="H30">
            <v>2.5</v>
          </cell>
          <cell r="I30">
            <v>2.6</v>
          </cell>
          <cell r="J30">
            <v>1.7</v>
          </cell>
          <cell r="K30">
            <v>9.8000000000000007</v>
          </cell>
          <cell r="L30">
            <v>4.0999999999999996</v>
          </cell>
          <cell r="M30">
            <v>8</v>
          </cell>
          <cell r="N30">
            <v>6.8</v>
          </cell>
          <cell r="O30">
            <v>4.5</v>
          </cell>
          <cell r="P30">
            <v>0</v>
          </cell>
          <cell r="Q30">
            <v>9</v>
          </cell>
          <cell r="R30">
            <v>2.2000000000000002</v>
          </cell>
          <cell r="S30">
            <v>2.4</v>
          </cell>
          <cell r="T30">
            <v>3.9</v>
          </cell>
          <cell r="U30">
            <v>3.4</v>
          </cell>
          <cell r="V30">
            <v>12.4</v>
          </cell>
          <cell r="W30">
            <v>5.26</v>
          </cell>
          <cell r="X30">
            <v>5.6</v>
          </cell>
          <cell r="Y30">
            <v>3.7</v>
          </cell>
          <cell r="Z30">
            <v>3.8</v>
          </cell>
          <cell r="AA30">
            <v>0</v>
          </cell>
          <cell r="AB30">
            <v>3.8</v>
          </cell>
          <cell r="AC30">
            <v>2.9</v>
          </cell>
          <cell r="AD30">
            <v>0</v>
          </cell>
          <cell r="AE30">
            <v>0</v>
          </cell>
          <cell r="AF30">
            <v>0</v>
          </cell>
          <cell r="AG30">
            <v>0</v>
          </cell>
          <cell r="AH30">
            <v>1.98</v>
          </cell>
          <cell r="AI30">
            <v>4.5</v>
          </cell>
          <cell r="AJ30">
            <v>2.5</v>
          </cell>
          <cell r="AK30">
            <v>3.1</v>
          </cell>
          <cell r="AL30">
            <v>0</v>
          </cell>
          <cell r="AM30">
            <v>5.7</v>
          </cell>
          <cell r="AN30">
            <v>0</v>
          </cell>
          <cell r="AO30">
            <v>10.8</v>
          </cell>
          <cell r="AP30">
            <v>2.8</v>
          </cell>
          <cell r="AQ30">
            <v>1.2</v>
          </cell>
          <cell r="AR30">
            <v>14.5</v>
          </cell>
          <cell r="AS30">
            <v>4.51</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row>
        <row r="31">
          <cell r="A31" t="str">
            <v>Аитекебийский</v>
          </cell>
          <cell r="B31">
            <v>7.2</v>
          </cell>
          <cell r="C31">
            <v>6.3</v>
          </cell>
          <cell r="D31">
            <v>5.2</v>
          </cell>
          <cell r="E31">
            <v>2.4</v>
          </cell>
          <cell r="F31">
            <v>7.2</v>
          </cell>
          <cell r="G31">
            <v>2.8</v>
          </cell>
          <cell r="H31">
            <v>6.5</v>
          </cell>
          <cell r="I31">
            <v>5.2</v>
          </cell>
          <cell r="J31">
            <v>6.6</v>
          </cell>
          <cell r="K31">
            <v>12.6</v>
          </cell>
          <cell r="L31">
            <v>6.2</v>
          </cell>
          <cell r="M31">
            <v>8.5</v>
          </cell>
          <cell r="N31">
            <v>7.4</v>
          </cell>
          <cell r="O31">
            <v>4.4000000000000004</v>
          </cell>
          <cell r="P31">
            <v>1.5</v>
          </cell>
          <cell r="Q31">
            <v>7.5</v>
          </cell>
          <cell r="R31">
            <v>2</v>
          </cell>
          <cell r="S31">
            <v>6.8</v>
          </cell>
          <cell r="T31">
            <v>3.6</v>
          </cell>
          <cell r="U31">
            <v>5</v>
          </cell>
          <cell r="V31">
            <v>13.4</v>
          </cell>
          <cell r="W31">
            <v>6.01</v>
          </cell>
          <cell r="X31">
            <v>0</v>
          </cell>
          <cell r="Y31">
            <v>0</v>
          </cell>
          <cell r="Z31">
            <v>0</v>
          </cell>
          <cell r="AA31">
            <v>0</v>
          </cell>
          <cell r="AB31">
            <v>0</v>
          </cell>
          <cell r="AC31">
            <v>1.7</v>
          </cell>
          <cell r="AD31">
            <v>5.2</v>
          </cell>
          <cell r="AE31">
            <v>0</v>
          </cell>
          <cell r="AF31">
            <v>5</v>
          </cell>
          <cell r="AG31">
            <v>7.3</v>
          </cell>
          <cell r="AH31">
            <v>1.92</v>
          </cell>
          <cell r="AI31">
            <v>3.9</v>
          </cell>
          <cell r="AJ31">
            <v>1.9</v>
          </cell>
          <cell r="AK31">
            <v>1.8</v>
          </cell>
          <cell r="AL31">
            <v>0</v>
          </cell>
          <cell r="AM31">
            <v>1.5</v>
          </cell>
          <cell r="AN31">
            <v>1</v>
          </cell>
          <cell r="AO31">
            <v>3.7</v>
          </cell>
          <cell r="AP31">
            <v>0</v>
          </cell>
          <cell r="AQ31">
            <v>2.2999999999999998</v>
          </cell>
          <cell r="AR31">
            <v>3.1</v>
          </cell>
          <cell r="AS31">
            <v>1.9200000000000004</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13.3</v>
          </cell>
          <cell r="AL32">
            <v>0</v>
          </cell>
          <cell r="AM32">
            <v>0</v>
          </cell>
          <cell r="AN32">
            <v>0</v>
          </cell>
          <cell r="AO32">
            <v>0</v>
          </cell>
          <cell r="AP32">
            <v>0</v>
          </cell>
          <cell r="AQ32">
            <v>0</v>
          </cell>
          <cell r="AR32">
            <v>0</v>
          </cell>
          <cell r="AS32">
            <v>1.33</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row>
        <row r="33">
          <cell r="A33" t="str">
            <v>Каргалинский</v>
          </cell>
          <cell r="B33">
            <v>8.1</v>
          </cell>
          <cell r="C33">
            <v>11.2</v>
          </cell>
          <cell r="D33">
            <v>9.6999999999999993</v>
          </cell>
          <cell r="E33">
            <v>2.5</v>
          </cell>
          <cell r="F33">
            <v>8.5</v>
          </cell>
          <cell r="G33">
            <v>3.4</v>
          </cell>
          <cell r="H33">
            <v>5.8</v>
          </cell>
          <cell r="I33">
            <v>4.8</v>
          </cell>
          <cell r="J33">
            <v>5.2</v>
          </cell>
          <cell r="K33">
            <v>11.3</v>
          </cell>
          <cell r="L33">
            <v>7.05</v>
          </cell>
          <cell r="M33">
            <v>10.8</v>
          </cell>
          <cell r="N33">
            <v>12.9</v>
          </cell>
          <cell r="O33">
            <v>12</v>
          </cell>
          <cell r="P33">
            <v>2.7</v>
          </cell>
          <cell r="Q33">
            <v>8.1</v>
          </cell>
          <cell r="R33">
            <v>4</v>
          </cell>
          <cell r="S33">
            <v>3.9</v>
          </cell>
          <cell r="T33">
            <v>5.5</v>
          </cell>
          <cell r="U33">
            <v>4.7</v>
          </cell>
          <cell r="V33">
            <v>15.6</v>
          </cell>
          <cell r="W33">
            <v>8.02</v>
          </cell>
          <cell r="X33">
            <v>10.4</v>
          </cell>
          <cell r="Y33">
            <v>0</v>
          </cell>
          <cell r="Z33">
            <v>7.8</v>
          </cell>
          <cell r="AA33">
            <v>0</v>
          </cell>
          <cell r="AB33">
            <v>1.8</v>
          </cell>
          <cell r="AC33">
            <v>2.6</v>
          </cell>
          <cell r="AD33">
            <v>4.5</v>
          </cell>
          <cell r="AE33">
            <v>11.4</v>
          </cell>
          <cell r="AF33">
            <v>11.11</v>
          </cell>
          <cell r="AG33">
            <v>9.6999999999999993</v>
          </cell>
          <cell r="AH33">
            <v>5.931</v>
          </cell>
          <cell r="AI33">
            <v>0</v>
          </cell>
          <cell r="AJ33">
            <v>0</v>
          </cell>
          <cell r="AK33">
            <v>0</v>
          </cell>
          <cell r="AL33">
            <v>4.3</v>
          </cell>
          <cell r="AM33">
            <v>11.7</v>
          </cell>
          <cell r="AN33">
            <v>0.9</v>
          </cell>
          <cell r="AO33">
            <v>9.3000000000000007</v>
          </cell>
          <cell r="AP33">
            <v>9.5</v>
          </cell>
          <cell r="AQ33">
            <v>3.5</v>
          </cell>
          <cell r="AR33">
            <v>5.4</v>
          </cell>
          <cell r="AS33">
            <v>4.46</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row>
        <row r="34">
          <cell r="A34" t="str">
            <v>Хобдинский</v>
          </cell>
          <cell r="B34">
            <v>6.9</v>
          </cell>
          <cell r="C34">
            <v>6.2</v>
          </cell>
          <cell r="D34">
            <v>2.8</v>
          </cell>
          <cell r="E34">
            <v>0</v>
          </cell>
          <cell r="F34">
            <v>5.9</v>
          </cell>
          <cell r="G34">
            <v>1.7</v>
          </cell>
          <cell r="H34">
            <v>1.8</v>
          </cell>
          <cell r="I34">
            <v>1.5</v>
          </cell>
          <cell r="J34">
            <v>2.9</v>
          </cell>
          <cell r="K34">
            <v>11.2</v>
          </cell>
          <cell r="L34">
            <v>4.0900000000000007</v>
          </cell>
          <cell r="M34">
            <v>6.5</v>
          </cell>
          <cell r="N34">
            <v>6.8</v>
          </cell>
          <cell r="O34">
            <v>1.9</v>
          </cell>
          <cell r="P34">
            <v>0</v>
          </cell>
          <cell r="Q34">
            <v>7.6</v>
          </cell>
          <cell r="R34">
            <v>1.8</v>
          </cell>
          <cell r="S34">
            <v>2.2000000000000002</v>
          </cell>
          <cell r="T34">
            <v>1.5</v>
          </cell>
          <cell r="U34">
            <v>2.4</v>
          </cell>
          <cell r="V34">
            <v>12</v>
          </cell>
          <cell r="W34">
            <v>4.2700000000000005</v>
          </cell>
          <cell r="X34">
            <v>0</v>
          </cell>
          <cell r="Y34">
            <v>0</v>
          </cell>
          <cell r="Z34">
            <v>0</v>
          </cell>
          <cell r="AA34">
            <v>0</v>
          </cell>
          <cell r="AB34">
            <v>0</v>
          </cell>
          <cell r="AC34">
            <v>0</v>
          </cell>
          <cell r="AD34">
            <v>0</v>
          </cell>
          <cell r="AE34">
            <v>0</v>
          </cell>
          <cell r="AF34">
            <v>0</v>
          </cell>
          <cell r="AG34">
            <v>0</v>
          </cell>
          <cell r="AH34">
            <v>0</v>
          </cell>
          <cell r="AI34">
            <v>3</v>
          </cell>
          <cell r="AJ34">
            <v>3.5</v>
          </cell>
          <cell r="AK34">
            <v>0</v>
          </cell>
          <cell r="AL34">
            <v>0</v>
          </cell>
          <cell r="AM34">
            <v>3</v>
          </cell>
          <cell r="AN34">
            <v>2.7</v>
          </cell>
          <cell r="AO34">
            <v>6.3</v>
          </cell>
          <cell r="AP34">
            <v>0</v>
          </cell>
          <cell r="AQ34">
            <v>1.3</v>
          </cell>
          <cell r="AR34">
            <v>10.3</v>
          </cell>
          <cell r="AS34">
            <v>3.0100000000000002</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row>
        <row r="35">
          <cell r="A35" t="str">
            <v>Мартукский</v>
          </cell>
          <cell r="B35">
            <v>9.4</v>
          </cell>
          <cell r="C35">
            <v>11.9</v>
          </cell>
          <cell r="D35">
            <v>5.4</v>
          </cell>
          <cell r="E35">
            <v>1.9</v>
          </cell>
          <cell r="F35">
            <v>9.6999999999999993</v>
          </cell>
          <cell r="G35">
            <v>2.7</v>
          </cell>
          <cell r="H35">
            <v>5</v>
          </cell>
          <cell r="I35">
            <v>3.9</v>
          </cell>
          <cell r="J35">
            <v>5.9</v>
          </cell>
          <cell r="K35">
            <v>10.5</v>
          </cell>
          <cell r="L35">
            <v>6.63</v>
          </cell>
          <cell r="M35">
            <v>8.4</v>
          </cell>
          <cell r="N35">
            <v>12.7</v>
          </cell>
          <cell r="O35">
            <v>4.4000000000000004</v>
          </cell>
          <cell r="P35">
            <v>2.1</v>
          </cell>
          <cell r="Q35">
            <v>11.4</v>
          </cell>
          <cell r="R35">
            <v>3.2</v>
          </cell>
          <cell r="S35">
            <v>3.3</v>
          </cell>
          <cell r="T35">
            <v>3.6</v>
          </cell>
          <cell r="U35">
            <v>4.5999999999999996</v>
          </cell>
          <cell r="V35">
            <v>12.5</v>
          </cell>
          <cell r="W35">
            <v>6.62</v>
          </cell>
          <cell r="X35">
            <v>7.5</v>
          </cell>
          <cell r="Y35">
            <v>9.1999999999999993</v>
          </cell>
          <cell r="Z35">
            <v>5.7</v>
          </cell>
          <cell r="AA35">
            <v>0</v>
          </cell>
          <cell r="AB35">
            <v>7.2</v>
          </cell>
          <cell r="AC35">
            <v>3.5</v>
          </cell>
          <cell r="AD35">
            <v>3</v>
          </cell>
          <cell r="AE35">
            <v>0.8</v>
          </cell>
          <cell r="AF35">
            <v>3</v>
          </cell>
          <cell r="AG35">
            <v>12.7</v>
          </cell>
          <cell r="AH35">
            <v>5.26</v>
          </cell>
          <cell r="AI35">
            <v>5.4</v>
          </cell>
          <cell r="AJ35">
            <v>0</v>
          </cell>
          <cell r="AK35">
            <v>3.6</v>
          </cell>
          <cell r="AL35">
            <v>0</v>
          </cell>
          <cell r="AM35">
            <v>5.7</v>
          </cell>
          <cell r="AN35">
            <v>1.4</v>
          </cell>
          <cell r="AO35">
            <v>4.8</v>
          </cell>
          <cell r="AP35">
            <v>0</v>
          </cell>
          <cell r="AQ35">
            <v>0</v>
          </cell>
          <cell r="AR35">
            <v>10.3</v>
          </cell>
          <cell r="AS35">
            <v>3.12</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row>
        <row r="36">
          <cell r="A36" t="str">
            <v>Мугалжарский</v>
          </cell>
          <cell r="B36">
            <v>6.2</v>
          </cell>
          <cell r="C36">
            <v>5.6</v>
          </cell>
          <cell r="D36">
            <v>4.8</v>
          </cell>
          <cell r="E36">
            <v>0</v>
          </cell>
          <cell r="F36">
            <v>3.3</v>
          </cell>
          <cell r="G36">
            <v>3</v>
          </cell>
          <cell r="H36">
            <v>3.2</v>
          </cell>
          <cell r="I36">
            <v>2</v>
          </cell>
          <cell r="J36">
            <v>1.9</v>
          </cell>
          <cell r="K36">
            <v>11.8</v>
          </cell>
          <cell r="L36">
            <v>4.18</v>
          </cell>
          <cell r="M36">
            <v>7.1</v>
          </cell>
          <cell r="N36">
            <v>5.9</v>
          </cell>
          <cell r="O36">
            <v>4.2</v>
          </cell>
          <cell r="P36">
            <v>0</v>
          </cell>
          <cell r="Q36">
            <v>4.7</v>
          </cell>
          <cell r="R36">
            <v>1.2</v>
          </cell>
          <cell r="S36">
            <v>2</v>
          </cell>
          <cell r="T36">
            <v>2</v>
          </cell>
          <cell r="U36">
            <v>2.2000000000000002</v>
          </cell>
          <cell r="V36">
            <v>10.199999999999999</v>
          </cell>
          <cell r="W36">
            <v>3.95</v>
          </cell>
          <cell r="X36">
            <v>4.4000000000000004</v>
          </cell>
          <cell r="Y36">
            <v>4.9000000000000004</v>
          </cell>
          <cell r="Z36">
            <v>0</v>
          </cell>
          <cell r="AA36">
            <v>0</v>
          </cell>
          <cell r="AB36">
            <v>0</v>
          </cell>
          <cell r="AC36">
            <v>0.9</v>
          </cell>
          <cell r="AD36">
            <v>0</v>
          </cell>
          <cell r="AE36">
            <v>0</v>
          </cell>
          <cell r="AF36">
            <v>0</v>
          </cell>
          <cell r="AG36">
            <v>0</v>
          </cell>
          <cell r="AH36">
            <v>1.02</v>
          </cell>
          <cell r="AI36">
            <v>2.7</v>
          </cell>
          <cell r="AJ36">
            <v>1.4</v>
          </cell>
          <cell r="AK36">
            <v>0.8</v>
          </cell>
          <cell r="AL36">
            <v>0</v>
          </cell>
          <cell r="AM36">
            <v>3.3</v>
          </cell>
          <cell r="AN36">
            <v>1</v>
          </cell>
          <cell r="AO36">
            <v>2.2999999999999998</v>
          </cell>
          <cell r="AP36">
            <v>1.5</v>
          </cell>
          <cell r="AQ36">
            <v>3.6</v>
          </cell>
          <cell r="AR36">
            <v>12.3</v>
          </cell>
          <cell r="AS36">
            <v>2.89</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row>
        <row r="37">
          <cell r="A37" t="str">
            <v>Уилский</v>
          </cell>
          <cell r="B37">
            <v>3.5</v>
          </cell>
          <cell r="C37">
            <v>5.7</v>
          </cell>
          <cell r="D37">
            <v>0</v>
          </cell>
          <cell r="E37">
            <v>0</v>
          </cell>
          <cell r="F37">
            <v>0</v>
          </cell>
          <cell r="G37">
            <v>0</v>
          </cell>
          <cell r="H37">
            <v>0</v>
          </cell>
          <cell r="I37">
            <v>0</v>
          </cell>
          <cell r="J37">
            <v>0</v>
          </cell>
          <cell r="K37">
            <v>0</v>
          </cell>
          <cell r="L37">
            <v>0.91999999999999993</v>
          </cell>
          <cell r="M37">
            <v>3</v>
          </cell>
          <cell r="N37">
            <v>4.7</v>
          </cell>
          <cell r="O37">
            <v>1.1000000000000001</v>
          </cell>
          <cell r="P37">
            <v>0</v>
          </cell>
          <cell r="Q37">
            <v>0</v>
          </cell>
          <cell r="R37">
            <v>0</v>
          </cell>
          <cell r="S37">
            <v>0</v>
          </cell>
          <cell r="T37">
            <v>0</v>
          </cell>
          <cell r="U37">
            <v>0</v>
          </cell>
          <cell r="V37">
            <v>9.5</v>
          </cell>
          <cell r="W37">
            <v>1.83</v>
          </cell>
          <cell r="X37">
            <v>0</v>
          </cell>
          <cell r="Y37">
            <v>0</v>
          </cell>
          <cell r="Z37">
            <v>0</v>
          </cell>
          <cell r="AA37">
            <v>0</v>
          </cell>
          <cell r="AB37">
            <v>0</v>
          </cell>
          <cell r="AC37">
            <v>0</v>
          </cell>
          <cell r="AD37">
            <v>0</v>
          </cell>
          <cell r="AE37">
            <v>0</v>
          </cell>
          <cell r="AF37">
            <v>0</v>
          </cell>
          <cell r="AG37">
            <v>0</v>
          </cell>
          <cell r="AH37">
            <v>0</v>
          </cell>
          <cell r="AI37">
            <v>0.9</v>
          </cell>
          <cell r="AJ37">
            <v>3.5</v>
          </cell>
          <cell r="AK37">
            <v>1</v>
          </cell>
          <cell r="AL37">
            <v>0</v>
          </cell>
          <cell r="AM37">
            <v>0</v>
          </cell>
          <cell r="AN37">
            <v>12</v>
          </cell>
          <cell r="AO37">
            <v>6.7</v>
          </cell>
          <cell r="AP37">
            <v>0</v>
          </cell>
          <cell r="AQ37">
            <v>0</v>
          </cell>
          <cell r="AR37">
            <v>13.1</v>
          </cell>
          <cell r="AS37">
            <v>3.7199999999999998</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row>
        <row r="38">
          <cell r="A38" t="str">
            <v>Темирский</v>
          </cell>
          <cell r="B38">
            <v>9.5</v>
          </cell>
          <cell r="C38">
            <v>6.6</v>
          </cell>
          <cell r="D38">
            <v>3.5</v>
          </cell>
          <cell r="E38">
            <v>0</v>
          </cell>
          <cell r="F38">
            <v>5.4</v>
          </cell>
          <cell r="G38">
            <v>2.1</v>
          </cell>
          <cell r="H38">
            <v>3.9</v>
          </cell>
          <cell r="I38">
            <v>1.4</v>
          </cell>
          <cell r="J38">
            <v>2.6</v>
          </cell>
          <cell r="K38">
            <v>0</v>
          </cell>
          <cell r="L38">
            <v>3.5</v>
          </cell>
          <cell r="M38">
            <v>8.1999999999999993</v>
          </cell>
          <cell r="N38">
            <v>6.5</v>
          </cell>
          <cell r="O38">
            <v>3.1</v>
          </cell>
          <cell r="P38">
            <v>0</v>
          </cell>
          <cell r="Q38">
            <v>6</v>
          </cell>
          <cell r="R38">
            <v>2</v>
          </cell>
          <cell r="S38">
            <v>4.5</v>
          </cell>
          <cell r="T38">
            <v>2.1</v>
          </cell>
          <cell r="U38">
            <v>3.7</v>
          </cell>
          <cell r="V38">
            <v>12.8</v>
          </cell>
          <cell r="W38">
            <v>4.8900000000000006</v>
          </cell>
          <cell r="X38">
            <v>0</v>
          </cell>
          <cell r="Y38">
            <v>0</v>
          </cell>
          <cell r="Z38">
            <v>0</v>
          </cell>
          <cell r="AA38">
            <v>0</v>
          </cell>
          <cell r="AB38">
            <v>0</v>
          </cell>
          <cell r="AC38">
            <v>0</v>
          </cell>
          <cell r="AD38">
            <v>0</v>
          </cell>
          <cell r="AE38">
            <v>0</v>
          </cell>
          <cell r="AF38">
            <v>0</v>
          </cell>
          <cell r="AG38">
            <v>0</v>
          </cell>
          <cell r="AH38">
            <v>0</v>
          </cell>
          <cell r="AI38">
            <v>7.6</v>
          </cell>
          <cell r="AJ38">
            <v>8.3000000000000007</v>
          </cell>
          <cell r="AK38">
            <v>2.7</v>
          </cell>
          <cell r="AL38">
            <v>0</v>
          </cell>
          <cell r="AM38">
            <v>3.5</v>
          </cell>
          <cell r="AN38">
            <v>0</v>
          </cell>
          <cell r="AO38">
            <v>0</v>
          </cell>
          <cell r="AP38">
            <v>0</v>
          </cell>
          <cell r="AQ38">
            <v>2.6</v>
          </cell>
          <cell r="AR38">
            <v>15</v>
          </cell>
          <cell r="AS38">
            <v>3.97</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row>
        <row r="39">
          <cell r="A39" t="str">
            <v>Хромтауский</v>
          </cell>
          <cell r="B39">
            <v>7.3</v>
          </cell>
          <cell r="C39">
            <v>8.9</v>
          </cell>
          <cell r="D39">
            <v>9.1</v>
          </cell>
          <cell r="E39">
            <v>2.8</v>
          </cell>
          <cell r="F39">
            <v>7.2</v>
          </cell>
          <cell r="G39">
            <v>2.7</v>
          </cell>
          <cell r="H39">
            <v>2.9</v>
          </cell>
          <cell r="I39">
            <v>6</v>
          </cell>
          <cell r="J39">
            <v>5.5</v>
          </cell>
          <cell r="K39">
            <v>10.7</v>
          </cell>
          <cell r="L39">
            <v>6.31</v>
          </cell>
          <cell r="M39">
            <v>8.4</v>
          </cell>
          <cell r="N39">
            <v>9.6999999999999993</v>
          </cell>
          <cell r="O39">
            <v>8</v>
          </cell>
          <cell r="P39">
            <v>1.9</v>
          </cell>
          <cell r="Q39">
            <v>8.6999999999999993</v>
          </cell>
          <cell r="R39">
            <v>2.5</v>
          </cell>
          <cell r="S39">
            <v>2.2999999999999998</v>
          </cell>
          <cell r="T39">
            <v>4.8</v>
          </cell>
          <cell r="U39">
            <v>8</v>
          </cell>
          <cell r="V39">
            <v>13.8</v>
          </cell>
          <cell r="W39">
            <v>6.81</v>
          </cell>
          <cell r="X39">
            <v>8.3000000000000007</v>
          </cell>
          <cell r="Y39">
            <v>6.2</v>
          </cell>
          <cell r="Z39">
            <v>12.3</v>
          </cell>
          <cell r="AA39">
            <v>0</v>
          </cell>
          <cell r="AB39">
            <v>9.8000000000000007</v>
          </cell>
          <cell r="AC39">
            <v>3.1</v>
          </cell>
          <cell r="AD39">
            <v>1</v>
          </cell>
          <cell r="AE39">
            <v>0.9</v>
          </cell>
          <cell r="AF39">
            <v>3.8</v>
          </cell>
          <cell r="AG39">
            <v>0</v>
          </cell>
          <cell r="AH39">
            <v>4.54</v>
          </cell>
          <cell r="AI39">
            <v>4.5</v>
          </cell>
          <cell r="AJ39">
            <v>12.9</v>
          </cell>
          <cell r="AK39">
            <v>5</v>
          </cell>
          <cell r="AL39">
            <v>0</v>
          </cell>
          <cell r="AM39">
            <v>12.3</v>
          </cell>
          <cell r="AN39">
            <v>2.9</v>
          </cell>
          <cell r="AO39">
            <v>11.8</v>
          </cell>
          <cell r="AP39">
            <v>1.8</v>
          </cell>
          <cell r="AQ39">
            <v>0</v>
          </cell>
          <cell r="AR39">
            <v>8.8000000000000007</v>
          </cell>
          <cell r="AS39">
            <v>6</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2.9</v>
          </cell>
          <cell r="N40">
            <v>0</v>
          </cell>
          <cell r="O40">
            <v>0</v>
          </cell>
          <cell r="P40">
            <v>0</v>
          </cell>
          <cell r="Q40">
            <v>0</v>
          </cell>
          <cell r="R40">
            <v>0</v>
          </cell>
          <cell r="S40">
            <v>0</v>
          </cell>
          <cell r="T40">
            <v>0</v>
          </cell>
          <cell r="U40">
            <v>0</v>
          </cell>
          <cell r="V40">
            <v>0</v>
          </cell>
          <cell r="W40">
            <v>0.28999999999999998</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3</v>
          </cell>
          <cell r="AS41">
            <v>0.3</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row>
        <row r="46">
          <cell r="A46" t="str">
            <v>Аксуский</v>
          </cell>
          <cell r="B46">
            <v>18</v>
          </cell>
          <cell r="C46">
            <v>10.1</v>
          </cell>
          <cell r="D46">
            <v>23</v>
          </cell>
          <cell r="E46">
            <v>14.8</v>
          </cell>
          <cell r="F46">
            <v>15.4</v>
          </cell>
          <cell r="G46">
            <v>14.048999999999999</v>
          </cell>
          <cell r="H46">
            <v>15.2</v>
          </cell>
          <cell r="I46">
            <v>14.23</v>
          </cell>
          <cell r="J46">
            <v>16.591200000000001</v>
          </cell>
          <cell r="K46">
            <v>19.2821</v>
          </cell>
          <cell r="L46">
            <v>16.065230000000003</v>
          </cell>
          <cell r="M46">
            <v>18.7</v>
          </cell>
          <cell r="N46">
            <v>9</v>
          </cell>
          <cell r="O46">
            <v>17.3</v>
          </cell>
          <cell r="P46">
            <v>12.2</v>
          </cell>
          <cell r="Q46">
            <v>13.1</v>
          </cell>
          <cell r="R46">
            <v>14.347</v>
          </cell>
          <cell r="S46">
            <v>13.7</v>
          </cell>
          <cell r="T46">
            <v>13.52</v>
          </cell>
          <cell r="U46">
            <v>15.928800000000001</v>
          </cell>
          <cell r="V46">
            <v>20.7224</v>
          </cell>
          <cell r="W46">
            <v>14.851819999999998</v>
          </cell>
          <cell r="X46">
            <v>0</v>
          </cell>
          <cell r="Y46">
            <v>0</v>
          </cell>
          <cell r="Z46">
            <v>0</v>
          </cell>
          <cell r="AA46">
            <v>0</v>
          </cell>
          <cell r="AB46">
            <v>0</v>
          </cell>
          <cell r="AC46">
            <v>0</v>
          </cell>
          <cell r="AD46">
            <v>0</v>
          </cell>
          <cell r="AE46">
            <v>0</v>
          </cell>
          <cell r="AF46">
            <v>7.8474000000000004</v>
          </cell>
          <cell r="AG46">
            <v>0</v>
          </cell>
          <cell r="AH46">
            <v>0.78473999999999999</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15</v>
          </cell>
          <cell r="BB46">
            <v>0</v>
          </cell>
          <cell r="BC46">
            <v>0</v>
          </cell>
          <cell r="BD46">
            <v>1.5</v>
          </cell>
          <cell r="BE46">
            <v>0</v>
          </cell>
          <cell r="BF46">
            <v>0</v>
          </cell>
          <cell r="BG46">
            <v>42</v>
          </cell>
          <cell r="BH46">
            <v>0</v>
          </cell>
          <cell r="BI46">
            <v>45</v>
          </cell>
          <cell r="BJ46">
            <v>45</v>
          </cell>
          <cell r="BK46">
            <v>45</v>
          </cell>
          <cell r="BL46">
            <v>45.23</v>
          </cell>
          <cell r="BM46">
            <v>47.324800000000003</v>
          </cell>
          <cell r="BN46">
            <v>60</v>
          </cell>
          <cell r="BO46">
            <v>32.955480000000001</v>
          </cell>
          <cell r="BP46">
            <v>0</v>
          </cell>
          <cell r="BQ46">
            <v>0</v>
          </cell>
          <cell r="BR46">
            <v>0</v>
          </cell>
          <cell r="BS46">
            <v>0</v>
          </cell>
          <cell r="BT46">
            <v>0</v>
          </cell>
          <cell r="BU46">
            <v>0</v>
          </cell>
          <cell r="BV46">
            <v>0</v>
          </cell>
          <cell r="BW46">
            <v>0</v>
          </cell>
          <cell r="BX46">
            <v>0</v>
          </cell>
          <cell r="BY46">
            <v>0</v>
          </cell>
          <cell r="BZ46">
            <v>0</v>
          </cell>
        </row>
        <row r="47">
          <cell r="A47" t="str">
            <v>Алакольский</v>
          </cell>
          <cell r="B47">
            <v>16.5</v>
          </cell>
          <cell r="C47">
            <v>8.9</v>
          </cell>
          <cell r="D47">
            <v>20.7</v>
          </cell>
          <cell r="E47">
            <v>16.2</v>
          </cell>
          <cell r="F47">
            <v>17.399999999999999</v>
          </cell>
          <cell r="G47">
            <v>17.530899999999999</v>
          </cell>
          <cell r="H47">
            <v>19.8</v>
          </cell>
          <cell r="I47">
            <v>13.04</v>
          </cell>
          <cell r="J47">
            <v>16.5413</v>
          </cell>
          <cell r="K47">
            <v>17.936499999999999</v>
          </cell>
          <cell r="L47">
            <v>16.45487</v>
          </cell>
          <cell r="M47">
            <v>15.4</v>
          </cell>
          <cell r="N47">
            <v>10.6</v>
          </cell>
          <cell r="O47">
            <v>23</v>
          </cell>
          <cell r="P47">
            <v>16.5</v>
          </cell>
          <cell r="Q47">
            <v>17.5</v>
          </cell>
          <cell r="R47">
            <v>17.706700000000001</v>
          </cell>
          <cell r="S47">
            <v>17.600000000000001</v>
          </cell>
          <cell r="T47">
            <v>18.850000000000001</v>
          </cell>
          <cell r="U47">
            <v>19.846699999999998</v>
          </cell>
          <cell r="V47">
            <v>19.467300000000002</v>
          </cell>
          <cell r="W47">
            <v>17.647069999999999</v>
          </cell>
          <cell r="X47">
            <v>15.7</v>
          </cell>
          <cell r="Y47">
            <v>6.2</v>
          </cell>
          <cell r="Z47">
            <v>19.5</v>
          </cell>
          <cell r="AA47">
            <v>16.5</v>
          </cell>
          <cell r="AB47">
            <v>17.2</v>
          </cell>
          <cell r="AC47">
            <v>9.4</v>
          </cell>
          <cell r="AD47">
            <v>12.9</v>
          </cell>
          <cell r="AE47">
            <v>12.95</v>
          </cell>
          <cell r="AF47">
            <v>12.4489</v>
          </cell>
          <cell r="AG47">
            <v>12.924200000000001</v>
          </cell>
          <cell r="AH47">
            <v>13.572310000000002</v>
          </cell>
          <cell r="AI47">
            <v>0</v>
          </cell>
          <cell r="AJ47">
            <v>0</v>
          </cell>
          <cell r="AK47">
            <v>0</v>
          </cell>
          <cell r="AL47">
            <v>0</v>
          </cell>
          <cell r="AM47">
            <v>0</v>
          </cell>
          <cell r="AN47">
            <v>0</v>
          </cell>
          <cell r="AO47">
            <v>0</v>
          </cell>
          <cell r="AP47">
            <v>0</v>
          </cell>
          <cell r="AQ47">
            <v>0</v>
          </cell>
          <cell r="AR47">
            <v>0</v>
          </cell>
          <cell r="AS47">
            <v>0</v>
          </cell>
          <cell r="AT47">
            <v>11.7</v>
          </cell>
          <cell r="AU47">
            <v>17.5</v>
          </cell>
          <cell r="AV47">
            <v>20</v>
          </cell>
          <cell r="AW47">
            <v>15</v>
          </cell>
          <cell r="AX47">
            <v>12</v>
          </cell>
          <cell r="AY47">
            <v>1.5</v>
          </cell>
          <cell r="AZ47">
            <v>6.1</v>
          </cell>
          <cell r="BA47">
            <v>10.91</v>
          </cell>
          <cell r="BB47">
            <v>0</v>
          </cell>
          <cell r="BC47">
            <v>0</v>
          </cell>
          <cell r="BD47">
            <v>9.4710000000000001</v>
          </cell>
          <cell r="BE47">
            <v>32.6</v>
          </cell>
          <cell r="BF47">
            <v>29.6</v>
          </cell>
          <cell r="BG47">
            <v>44.9</v>
          </cell>
          <cell r="BH47">
            <v>52.5</v>
          </cell>
          <cell r="BI47">
            <v>41.1</v>
          </cell>
          <cell r="BJ47">
            <v>60.606099999999998</v>
          </cell>
          <cell r="BK47">
            <v>60</v>
          </cell>
          <cell r="BL47">
            <v>65.400000000000006</v>
          </cell>
          <cell r="BM47">
            <v>65.533299999999997</v>
          </cell>
          <cell r="BN47">
            <v>66</v>
          </cell>
          <cell r="BO47">
            <v>51.823939999999993</v>
          </cell>
          <cell r="BP47">
            <v>0</v>
          </cell>
          <cell r="BQ47">
            <v>0</v>
          </cell>
          <cell r="BR47">
            <v>0</v>
          </cell>
          <cell r="BS47">
            <v>0</v>
          </cell>
          <cell r="BT47">
            <v>0</v>
          </cell>
          <cell r="BU47">
            <v>0</v>
          </cell>
          <cell r="BV47">
            <v>0</v>
          </cell>
          <cell r="BW47">
            <v>0</v>
          </cell>
          <cell r="BX47">
            <v>0</v>
          </cell>
          <cell r="BY47">
            <v>0</v>
          </cell>
          <cell r="BZ47">
            <v>0</v>
          </cell>
        </row>
        <row r="48">
          <cell r="A48" t="str">
            <v>Балхашский</v>
          </cell>
          <cell r="B48">
            <v>18.600000000000001</v>
          </cell>
          <cell r="C48">
            <v>17.3</v>
          </cell>
          <cell r="D48">
            <v>25.3</v>
          </cell>
          <cell r="E48">
            <v>22</v>
          </cell>
          <cell r="F48">
            <v>16.899999999999999</v>
          </cell>
          <cell r="G48">
            <v>15.0749</v>
          </cell>
          <cell r="H48">
            <v>16.7</v>
          </cell>
          <cell r="I48">
            <v>16.23</v>
          </cell>
          <cell r="J48">
            <v>19.054099999999998</v>
          </cell>
          <cell r="K48">
            <v>16.141500000000001</v>
          </cell>
          <cell r="L48">
            <v>18.33005</v>
          </cell>
          <cell r="M48">
            <v>18.3</v>
          </cell>
          <cell r="N48">
            <v>14.9</v>
          </cell>
          <cell r="O48">
            <v>20</v>
          </cell>
          <cell r="P48">
            <v>20.3</v>
          </cell>
          <cell r="Q48">
            <v>20.9</v>
          </cell>
          <cell r="R48">
            <v>11.866199999999999</v>
          </cell>
          <cell r="S48">
            <v>13.5</v>
          </cell>
          <cell r="T48">
            <v>15.02</v>
          </cell>
          <cell r="U48">
            <v>13.4033</v>
          </cell>
          <cell r="V48">
            <v>16.503299999999999</v>
          </cell>
          <cell r="W48">
            <v>16.469280000000001</v>
          </cell>
          <cell r="X48">
            <v>18.899999999999999</v>
          </cell>
          <cell r="Y48">
            <v>24.1</v>
          </cell>
          <cell r="Z48">
            <v>23.8</v>
          </cell>
          <cell r="AA48">
            <v>20.9</v>
          </cell>
          <cell r="AB48">
            <v>14.9</v>
          </cell>
          <cell r="AC48">
            <v>20.3</v>
          </cell>
          <cell r="AD48">
            <v>12.2</v>
          </cell>
          <cell r="AE48">
            <v>18.78</v>
          </cell>
          <cell r="AF48">
            <v>0</v>
          </cell>
          <cell r="AG48">
            <v>0</v>
          </cell>
          <cell r="AH48">
            <v>15.388</v>
          </cell>
          <cell r="AI48">
            <v>0</v>
          </cell>
          <cell r="AJ48">
            <v>17</v>
          </cell>
          <cell r="AK48">
            <v>0</v>
          </cell>
          <cell r="AL48">
            <v>0</v>
          </cell>
          <cell r="AM48">
            <v>0</v>
          </cell>
          <cell r="AN48">
            <v>0</v>
          </cell>
          <cell r="AO48">
            <v>0</v>
          </cell>
          <cell r="AP48">
            <v>0</v>
          </cell>
          <cell r="AQ48">
            <v>0</v>
          </cell>
          <cell r="AR48">
            <v>0</v>
          </cell>
          <cell r="AS48">
            <v>1.7</v>
          </cell>
          <cell r="AT48">
            <v>0</v>
          </cell>
          <cell r="AU48">
            <v>0</v>
          </cell>
          <cell r="AV48">
            <v>0</v>
          </cell>
          <cell r="AW48">
            <v>0</v>
          </cell>
          <cell r="AX48">
            <v>0</v>
          </cell>
          <cell r="AY48">
            <v>0</v>
          </cell>
          <cell r="AZ48">
            <v>0</v>
          </cell>
          <cell r="BA48">
            <v>0</v>
          </cell>
          <cell r="BB48">
            <v>0</v>
          </cell>
          <cell r="BC48">
            <v>0</v>
          </cell>
          <cell r="BD48">
            <v>0</v>
          </cell>
          <cell r="BE48">
            <v>30</v>
          </cell>
          <cell r="BF48">
            <v>0</v>
          </cell>
          <cell r="BG48">
            <v>50</v>
          </cell>
          <cell r="BH48">
            <v>31</v>
          </cell>
          <cell r="BI48">
            <v>51.6</v>
          </cell>
          <cell r="BJ48">
            <v>52</v>
          </cell>
          <cell r="BK48">
            <v>45</v>
          </cell>
          <cell r="BL48">
            <v>52</v>
          </cell>
          <cell r="BM48">
            <v>52.817100000000003</v>
          </cell>
          <cell r="BN48">
            <v>53.298900000000003</v>
          </cell>
          <cell r="BO48">
            <v>41.771599999999999</v>
          </cell>
          <cell r="BP48">
            <v>40</v>
          </cell>
          <cell r="BQ48">
            <v>41</v>
          </cell>
          <cell r="BR48">
            <v>41</v>
          </cell>
          <cell r="BS48">
            <v>42.1</v>
          </cell>
          <cell r="BT48">
            <v>42.1</v>
          </cell>
          <cell r="BU48">
            <v>34</v>
          </cell>
          <cell r="BV48">
            <v>33.5</v>
          </cell>
          <cell r="BW48">
            <v>32.4</v>
          </cell>
          <cell r="BX48">
            <v>33.095500000000001</v>
          </cell>
          <cell r="BY48">
            <v>33.609099999999998</v>
          </cell>
          <cell r="BZ48">
            <v>37.280459999999998</v>
          </cell>
        </row>
        <row r="49">
          <cell r="A49" t="str">
            <v>Енбекшиказах</v>
          </cell>
          <cell r="B49">
            <v>25.4</v>
          </cell>
          <cell r="C49">
            <v>13.2</v>
          </cell>
          <cell r="D49">
            <v>27.4</v>
          </cell>
          <cell r="E49">
            <v>25.8</v>
          </cell>
          <cell r="F49">
            <v>26</v>
          </cell>
          <cell r="G49">
            <v>24.755400000000002</v>
          </cell>
          <cell r="H49">
            <v>25.1</v>
          </cell>
          <cell r="I49">
            <v>25.15</v>
          </cell>
          <cell r="J49">
            <v>26.691600000000001</v>
          </cell>
          <cell r="K49">
            <v>26.841799999999999</v>
          </cell>
          <cell r="L49">
            <v>24.633879999999998</v>
          </cell>
          <cell r="M49">
            <v>21.7</v>
          </cell>
          <cell r="N49">
            <v>15.4</v>
          </cell>
          <cell r="O49">
            <v>25.8</v>
          </cell>
          <cell r="P49">
            <v>23</v>
          </cell>
          <cell r="Q49">
            <v>25.3</v>
          </cell>
          <cell r="R49">
            <v>25.758800000000001</v>
          </cell>
          <cell r="S49">
            <v>24.8</v>
          </cell>
          <cell r="T49">
            <v>25.19</v>
          </cell>
          <cell r="U49">
            <v>26.074200000000001</v>
          </cell>
          <cell r="V49">
            <v>26.427600000000002</v>
          </cell>
          <cell r="W49">
            <v>23.945060000000002</v>
          </cell>
          <cell r="X49">
            <v>17.3</v>
          </cell>
          <cell r="Y49">
            <v>17.3</v>
          </cell>
          <cell r="Z49">
            <v>22</v>
          </cell>
          <cell r="AA49">
            <v>22.1</v>
          </cell>
          <cell r="AB49">
            <v>21.8</v>
          </cell>
          <cell r="AC49">
            <v>20.9</v>
          </cell>
          <cell r="AD49">
            <v>21.5</v>
          </cell>
          <cell r="AE49">
            <v>24.64</v>
          </cell>
          <cell r="AF49">
            <v>25.311</v>
          </cell>
          <cell r="AG49">
            <v>25.9</v>
          </cell>
          <cell r="AH49">
            <v>21.875100000000003</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50.1</v>
          </cell>
          <cell r="BF49">
            <v>50.3</v>
          </cell>
          <cell r="BG49">
            <v>50.9</v>
          </cell>
          <cell r="BH49">
            <v>52</v>
          </cell>
          <cell r="BI49">
            <v>56.4</v>
          </cell>
          <cell r="BJ49">
            <v>57.125399999999999</v>
          </cell>
          <cell r="BK49">
            <v>57.1</v>
          </cell>
          <cell r="BL49">
            <v>59</v>
          </cell>
          <cell r="BM49">
            <v>60.783900000000003</v>
          </cell>
          <cell r="BN49">
            <v>65.162199999999999</v>
          </cell>
          <cell r="BO49">
            <v>55.887150000000005</v>
          </cell>
          <cell r="BP49">
            <v>0</v>
          </cell>
          <cell r="BQ49">
            <v>0</v>
          </cell>
          <cell r="BR49">
            <v>20</v>
          </cell>
          <cell r="BS49">
            <v>20</v>
          </cell>
          <cell r="BT49">
            <v>0</v>
          </cell>
          <cell r="BU49">
            <v>0</v>
          </cell>
          <cell r="BV49">
            <v>0</v>
          </cell>
          <cell r="BW49">
            <v>0</v>
          </cell>
          <cell r="BX49">
            <v>0</v>
          </cell>
          <cell r="BY49">
            <v>0</v>
          </cell>
          <cell r="BZ49">
            <v>4</v>
          </cell>
        </row>
        <row r="50">
          <cell r="A50" t="str">
            <v>Ескельдинский</v>
          </cell>
          <cell r="B50">
            <v>21.5</v>
          </cell>
          <cell r="C50">
            <v>12.4</v>
          </cell>
          <cell r="D50">
            <v>20.9</v>
          </cell>
          <cell r="E50">
            <v>21.6</v>
          </cell>
          <cell r="F50">
            <v>24</v>
          </cell>
          <cell r="G50">
            <v>21.7712</v>
          </cell>
          <cell r="H50">
            <v>23.4</v>
          </cell>
          <cell r="I50">
            <v>20.34</v>
          </cell>
          <cell r="J50">
            <v>23.142600000000002</v>
          </cell>
          <cell r="K50">
            <v>23.778600000000001</v>
          </cell>
          <cell r="L50">
            <v>21.283240000000003</v>
          </cell>
          <cell r="M50">
            <v>19.7</v>
          </cell>
          <cell r="N50">
            <v>16.7</v>
          </cell>
          <cell r="O50">
            <v>25.4</v>
          </cell>
          <cell r="P50">
            <v>22</v>
          </cell>
          <cell r="Q50">
            <v>23.1</v>
          </cell>
          <cell r="R50">
            <v>21.8918</v>
          </cell>
          <cell r="S50">
            <v>23</v>
          </cell>
          <cell r="T50">
            <v>18.28</v>
          </cell>
          <cell r="U50">
            <v>20.754100000000001</v>
          </cell>
          <cell r="V50">
            <v>22.6066</v>
          </cell>
          <cell r="W50">
            <v>21.343250000000001</v>
          </cell>
          <cell r="X50">
            <v>18.100000000000001</v>
          </cell>
          <cell r="Y50">
            <v>14.4</v>
          </cell>
          <cell r="Z50">
            <v>18.8</v>
          </cell>
          <cell r="AA50">
            <v>0</v>
          </cell>
          <cell r="AB50">
            <v>18</v>
          </cell>
          <cell r="AC50">
            <v>16.7</v>
          </cell>
          <cell r="AD50">
            <v>17.399999999999999</v>
          </cell>
          <cell r="AE50">
            <v>8.3699999999999992</v>
          </cell>
          <cell r="AF50">
            <v>12.0152</v>
          </cell>
          <cell r="AG50">
            <v>13.120699999999999</v>
          </cell>
          <cell r="AH50">
            <v>13.69059</v>
          </cell>
          <cell r="AI50">
            <v>0</v>
          </cell>
          <cell r="AJ50">
            <v>0</v>
          </cell>
          <cell r="AK50">
            <v>0</v>
          </cell>
          <cell r="AL50">
            <v>0</v>
          </cell>
          <cell r="AM50">
            <v>0</v>
          </cell>
          <cell r="AN50">
            <v>0</v>
          </cell>
          <cell r="AO50">
            <v>0</v>
          </cell>
          <cell r="AP50">
            <v>0</v>
          </cell>
          <cell r="AQ50">
            <v>0</v>
          </cell>
          <cell r="AR50">
            <v>0</v>
          </cell>
          <cell r="AS50">
            <v>0</v>
          </cell>
          <cell r="AT50">
            <v>12.2</v>
          </cell>
          <cell r="AU50">
            <v>11</v>
          </cell>
          <cell r="AV50">
            <v>14.3</v>
          </cell>
          <cell r="AW50">
            <v>0</v>
          </cell>
          <cell r="AX50">
            <v>14.5</v>
          </cell>
          <cell r="AY50">
            <v>14.5</v>
          </cell>
          <cell r="AZ50">
            <v>0</v>
          </cell>
          <cell r="BA50">
            <v>0</v>
          </cell>
          <cell r="BB50">
            <v>0</v>
          </cell>
          <cell r="BC50">
            <v>0</v>
          </cell>
          <cell r="BD50">
            <v>6.65</v>
          </cell>
          <cell r="BE50">
            <v>43.8</v>
          </cell>
          <cell r="BF50">
            <v>58</v>
          </cell>
          <cell r="BG50">
            <v>57.6</v>
          </cell>
          <cell r="BH50">
            <v>58.9</v>
          </cell>
          <cell r="BI50">
            <v>57.4</v>
          </cell>
          <cell r="BJ50">
            <v>58.254800000000003</v>
          </cell>
          <cell r="BK50">
            <v>59.4</v>
          </cell>
          <cell r="BL50">
            <v>54.45</v>
          </cell>
          <cell r="BM50">
            <v>54.670699999999997</v>
          </cell>
          <cell r="BN50">
            <v>0</v>
          </cell>
          <cell r="BO50">
            <v>50.247549999999997</v>
          </cell>
          <cell r="BP50">
            <v>0</v>
          </cell>
          <cell r="BQ50">
            <v>0</v>
          </cell>
          <cell r="BR50">
            <v>0</v>
          </cell>
          <cell r="BS50">
            <v>0</v>
          </cell>
          <cell r="BT50">
            <v>0</v>
          </cell>
          <cell r="BU50">
            <v>0</v>
          </cell>
          <cell r="BV50">
            <v>0</v>
          </cell>
          <cell r="BW50">
            <v>0</v>
          </cell>
          <cell r="BX50">
            <v>0</v>
          </cell>
          <cell r="BY50">
            <v>0</v>
          </cell>
          <cell r="BZ50">
            <v>0</v>
          </cell>
        </row>
        <row r="51">
          <cell r="A51" t="str">
            <v>Жамбылский</v>
          </cell>
          <cell r="B51">
            <v>14.4</v>
          </cell>
          <cell r="C51">
            <v>4.8</v>
          </cell>
          <cell r="D51">
            <v>18</v>
          </cell>
          <cell r="E51">
            <v>18.2</v>
          </cell>
          <cell r="F51">
            <v>20.5</v>
          </cell>
          <cell r="G51">
            <v>13.7216</v>
          </cell>
          <cell r="H51">
            <v>16.8</v>
          </cell>
          <cell r="I51">
            <v>17.079999999999998</v>
          </cell>
          <cell r="J51">
            <v>19.551300000000001</v>
          </cell>
          <cell r="K51">
            <v>19.606300000000001</v>
          </cell>
          <cell r="L51">
            <v>16.265920000000001</v>
          </cell>
          <cell r="M51">
            <v>18.3</v>
          </cell>
          <cell r="N51">
            <v>3.5</v>
          </cell>
          <cell r="O51">
            <v>23.2</v>
          </cell>
          <cell r="P51">
            <v>23.1</v>
          </cell>
          <cell r="Q51">
            <v>23.8</v>
          </cell>
          <cell r="R51">
            <v>22.861999999999998</v>
          </cell>
          <cell r="S51">
            <v>20.7</v>
          </cell>
          <cell r="T51">
            <v>22.1</v>
          </cell>
          <cell r="U51">
            <v>22.0398</v>
          </cell>
          <cell r="V51">
            <v>22.133800000000001</v>
          </cell>
          <cell r="W51">
            <v>20.173559999999998</v>
          </cell>
          <cell r="X51">
            <v>7</v>
          </cell>
          <cell r="Y51">
            <v>0</v>
          </cell>
          <cell r="Z51">
            <v>13</v>
          </cell>
          <cell r="AA51">
            <v>0</v>
          </cell>
          <cell r="AB51">
            <v>0</v>
          </cell>
          <cell r="AC51">
            <v>0</v>
          </cell>
          <cell r="AD51">
            <v>0</v>
          </cell>
          <cell r="AE51">
            <v>0</v>
          </cell>
          <cell r="AF51">
            <v>0</v>
          </cell>
          <cell r="AG51">
            <v>0</v>
          </cell>
          <cell r="AH51">
            <v>2</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31</v>
          </cell>
          <cell r="BH51">
            <v>31</v>
          </cell>
          <cell r="BI51">
            <v>31</v>
          </cell>
          <cell r="BJ51">
            <v>31</v>
          </cell>
          <cell r="BK51">
            <v>44.9</v>
          </cell>
          <cell r="BL51">
            <v>48.59</v>
          </cell>
          <cell r="BM51">
            <v>53.0032</v>
          </cell>
          <cell r="BN51">
            <v>53.1008</v>
          </cell>
          <cell r="BO51">
            <v>32.359400000000001</v>
          </cell>
          <cell r="BP51">
            <v>0</v>
          </cell>
          <cell r="BQ51">
            <v>0</v>
          </cell>
          <cell r="BR51">
            <v>0</v>
          </cell>
          <cell r="BS51">
            <v>0</v>
          </cell>
          <cell r="BT51">
            <v>0</v>
          </cell>
          <cell r="BU51">
            <v>0</v>
          </cell>
          <cell r="BV51">
            <v>0</v>
          </cell>
          <cell r="BW51">
            <v>0</v>
          </cell>
          <cell r="BX51">
            <v>0</v>
          </cell>
          <cell r="BY51">
            <v>0</v>
          </cell>
          <cell r="BZ51">
            <v>0</v>
          </cell>
        </row>
        <row r="52">
          <cell r="A52" t="str">
            <v>Илийский</v>
          </cell>
          <cell r="B52">
            <v>15.7</v>
          </cell>
          <cell r="C52">
            <v>5.6</v>
          </cell>
          <cell r="D52">
            <v>21.2</v>
          </cell>
          <cell r="E52">
            <v>14.4</v>
          </cell>
          <cell r="F52">
            <v>14.6</v>
          </cell>
          <cell r="G52">
            <v>10.639799999999999</v>
          </cell>
          <cell r="H52">
            <v>14.6</v>
          </cell>
          <cell r="I52">
            <v>8.07</v>
          </cell>
          <cell r="J52">
            <v>14.155099999999999</v>
          </cell>
          <cell r="K52">
            <v>15.198</v>
          </cell>
          <cell r="L52">
            <v>13.41629</v>
          </cell>
          <cell r="M52">
            <v>14.1</v>
          </cell>
          <cell r="N52">
            <v>7.2</v>
          </cell>
          <cell r="O52">
            <v>20</v>
          </cell>
          <cell r="P52">
            <v>13.2</v>
          </cell>
          <cell r="Q52">
            <v>13.9</v>
          </cell>
          <cell r="R52">
            <v>12.9169</v>
          </cell>
          <cell r="S52">
            <v>13.7</v>
          </cell>
          <cell r="T52">
            <v>9.1199999999999992</v>
          </cell>
          <cell r="U52">
            <v>13.8879</v>
          </cell>
          <cell r="V52">
            <v>15.353</v>
          </cell>
          <cell r="W52">
            <v>13.33778</v>
          </cell>
          <cell r="X52">
            <v>10.1</v>
          </cell>
          <cell r="Y52">
            <v>14</v>
          </cell>
          <cell r="Z52">
            <v>18.5</v>
          </cell>
          <cell r="AA52">
            <v>14</v>
          </cell>
          <cell r="AB52">
            <v>12.5</v>
          </cell>
          <cell r="AC52">
            <v>0</v>
          </cell>
          <cell r="AD52">
            <v>0</v>
          </cell>
          <cell r="AE52">
            <v>0</v>
          </cell>
          <cell r="AF52">
            <v>0</v>
          </cell>
          <cell r="AG52">
            <v>0</v>
          </cell>
          <cell r="AH52">
            <v>6.9099999999999993</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55.6</v>
          </cell>
          <cell r="BF52">
            <v>55.6</v>
          </cell>
          <cell r="BG52">
            <v>57</v>
          </cell>
          <cell r="BH52">
            <v>62</v>
          </cell>
          <cell r="BI52">
            <v>62.1</v>
          </cell>
          <cell r="BJ52">
            <v>62.000799999999998</v>
          </cell>
          <cell r="BK52">
            <v>62.4</v>
          </cell>
          <cell r="BL52">
            <v>63.24</v>
          </cell>
          <cell r="BM52">
            <v>63.200099999999999</v>
          </cell>
          <cell r="BN52">
            <v>0</v>
          </cell>
          <cell r="BO52">
            <v>54.31409</v>
          </cell>
          <cell r="BP52">
            <v>0</v>
          </cell>
          <cell r="BQ52">
            <v>0</v>
          </cell>
          <cell r="BR52">
            <v>0</v>
          </cell>
          <cell r="BS52">
            <v>0</v>
          </cell>
          <cell r="BT52">
            <v>0</v>
          </cell>
          <cell r="BU52">
            <v>0</v>
          </cell>
          <cell r="BV52">
            <v>0</v>
          </cell>
          <cell r="BW52">
            <v>0</v>
          </cell>
          <cell r="BX52">
            <v>0</v>
          </cell>
          <cell r="BY52">
            <v>0</v>
          </cell>
          <cell r="BZ52">
            <v>0</v>
          </cell>
        </row>
        <row r="53">
          <cell r="A53" t="str">
            <v>Карасайский</v>
          </cell>
          <cell r="B53">
            <v>23.9</v>
          </cell>
          <cell r="C53">
            <v>14.7</v>
          </cell>
          <cell r="D53">
            <v>26.7</v>
          </cell>
          <cell r="E53">
            <v>25</v>
          </cell>
          <cell r="F53">
            <v>25</v>
          </cell>
          <cell r="G53">
            <v>17.235399999999998</v>
          </cell>
          <cell r="H53">
            <v>19.399999999999999</v>
          </cell>
          <cell r="I53">
            <v>15.2</v>
          </cell>
          <cell r="J53">
            <v>18.6751</v>
          </cell>
          <cell r="K53">
            <v>20.006</v>
          </cell>
          <cell r="L53">
            <v>20.58165</v>
          </cell>
          <cell r="M53">
            <v>21.7</v>
          </cell>
          <cell r="N53">
            <v>7.9</v>
          </cell>
          <cell r="O53">
            <v>22.8</v>
          </cell>
          <cell r="P53">
            <v>22.6</v>
          </cell>
          <cell r="Q53">
            <v>23.5</v>
          </cell>
          <cell r="R53">
            <v>21.260999999999999</v>
          </cell>
          <cell r="S53">
            <v>21.7</v>
          </cell>
          <cell r="T53">
            <v>19.57</v>
          </cell>
          <cell r="U53">
            <v>20.800899999999999</v>
          </cell>
          <cell r="V53">
            <v>21.979500000000002</v>
          </cell>
          <cell r="W53">
            <v>20.381139999999995</v>
          </cell>
          <cell r="X53">
            <v>10</v>
          </cell>
          <cell r="Y53">
            <v>8.1999999999999993</v>
          </cell>
          <cell r="Z53">
            <v>29</v>
          </cell>
          <cell r="AA53">
            <v>16.100000000000001</v>
          </cell>
          <cell r="AB53">
            <v>15.8</v>
          </cell>
          <cell r="AC53">
            <v>19.2</v>
          </cell>
          <cell r="AD53">
            <v>22.3</v>
          </cell>
          <cell r="AE53">
            <v>21.058599999999998</v>
          </cell>
          <cell r="AF53">
            <v>21.058599999999998</v>
          </cell>
          <cell r="AG53">
            <v>20.563400000000001</v>
          </cell>
          <cell r="AH53">
            <v>18.328060000000001</v>
          </cell>
          <cell r="AI53">
            <v>0</v>
          </cell>
          <cell r="AJ53">
            <v>0</v>
          </cell>
          <cell r="AK53">
            <v>0</v>
          </cell>
          <cell r="AL53">
            <v>0</v>
          </cell>
          <cell r="AM53">
            <v>0</v>
          </cell>
          <cell r="AN53">
            <v>0</v>
          </cell>
          <cell r="AO53">
            <v>0</v>
          </cell>
          <cell r="AP53">
            <v>0</v>
          </cell>
          <cell r="AQ53">
            <v>0</v>
          </cell>
          <cell r="AR53">
            <v>0</v>
          </cell>
          <cell r="AS53">
            <v>0</v>
          </cell>
          <cell r="AT53">
            <v>0</v>
          </cell>
          <cell r="AU53">
            <v>0</v>
          </cell>
          <cell r="AV53">
            <v>6.7</v>
          </cell>
          <cell r="AW53">
            <v>0</v>
          </cell>
          <cell r="AX53">
            <v>0</v>
          </cell>
          <cell r="AY53">
            <v>0</v>
          </cell>
          <cell r="AZ53">
            <v>0</v>
          </cell>
          <cell r="BA53">
            <v>0</v>
          </cell>
          <cell r="BB53">
            <v>0</v>
          </cell>
          <cell r="BC53">
            <v>0</v>
          </cell>
          <cell r="BD53">
            <v>0.67</v>
          </cell>
          <cell r="BE53">
            <v>61</v>
          </cell>
          <cell r="BF53">
            <v>54.7</v>
          </cell>
          <cell r="BG53">
            <v>56.8</v>
          </cell>
          <cell r="BH53">
            <v>57.1</v>
          </cell>
          <cell r="BI53">
            <v>55.3</v>
          </cell>
          <cell r="BJ53">
            <v>56.779800000000002</v>
          </cell>
          <cell r="BK53">
            <v>57.1</v>
          </cell>
          <cell r="BL53">
            <v>57.71</v>
          </cell>
          <cell r="BM53">
            <v>59.135800000000003</v>
          </cell>
          <cell r="BN53">
            <v>59.352800000000002</v>
          </cell>
          <cell r="BO53">
            <v>57.497839999999997</v>
          </cell>
          <cell r="BP53">
            <v>0</v>
          </cell>
          <cell r="BQ53">
            <v>0</v>
          </cell>
          <cell r="BR53">
            <v>0</v>
          </cell>
          <cell r="BS53">
            <v>0</v>
          </cell>
          <cell r="BT53">
            <v>0</v>
          </cell>
          <cell r="BU53">
            <v>0</v>
          </cell>
          <cell r="BV53">
            <v>0</v>
          </cell>
          <cell r="BW53">
            <v>0</v>
          </cell>
          <cell r="BX53">
            <v>0</v>
          </cell>
          <cell r="BY53">
            <v>0</v>
          </cell>
          <cell r="BZ53">
            <v>0</v>
          </cell>
        </row>
        <row r="54">
          <cell r="A54" t="str">
            <v>Каратальский</v>
          </cell>
          <cell r="B54">
            <v>19.2</v>
          </cell>
          <cell r="C54">
            <v>12.8</v>
          </cell>
          <cell r="D54">
            <v>23.1</v>
          </cell>
          <cell r="E54">
            <v>15.3</v>
          </cell>
          <cell r="F54">
            <v>17</v>
          </cell>
          <cell r="G54">
            <v>16.559000000000001</v>
          </cell>
          <cell r="H54">
            <v>16.100000000000001</v>
          </cell>
          <cell r="I54">
            <v>15.17</v>
          </cell>
          <cell r="J54">
            <v>17.520299999999999</v>
          </cell>
          <cell r="K54">
            <v>19.215800000000002</v>
          </cell>
          <cell r="L54">
            <v>17.196509999999996</v>
          </cell>
          <cell r="M54">
            <v>15.1</v>
          </cell>
          <cell r="N54">
            <v>11</v>
          </cell>
          <cell r="O54">
            <v>20.3</v>
          </cell>
          <cell r="P54">
            <v>15</v>
          </cell>
          <cell r="Q54">
            <v>15.3</v>
          </cell>
          <cell r="R54">
            <v>14.6996</v>
          </cell>
          <cell r="S54">
            <v>12.7</v>
          </cell>
          <cell r="T54">
            <v>11.74</v>
          </cell>
          <cell r="U54">
            <v>13.901400000000001</v>
          </cell>
          <cell r="V54">
            <v>13.779</v>
          </cell>
          <cell r="W54">
            <v>14.352</v>
          </cell>
          <cell r="X54">
            <v>0</v>
          </cell>
          <cell r="Y54">
            <v>10</v>
          </cell>
          <cell r="Z54">
            <v>0</v>
          </cell>
          <cell r="AA54">
            <v>0</v>
          </cell>
          <cell r="AB54">
            <v>0</v>
          </cell>
          <cell r="AC54">
            <v>0</v>
          </cell>
          <cell r="AD54">
            <v>0</v>
          </cell>
          <cell r="AE54">
            <v>0</v>
          </cell>
          <cell r="AF54">
            <v>0</v>
          </cell>
          <cell r="AG54">
            <v>0</v>
          </cell>
          <cell r="AH54">
            <v>1</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55</v>
          </cell>
          <cell r="BF54">
            <v>50</v>
          </cell>
          <cell r="BG54">
            <v>51</v>
          </cell>
          <cell r="BH54">
            <v>51</v>
          </cell>
          <cell r="BI54">
            <v>52</v>
          </cell>
          <cell r="BJ54">
            <v>51.997500000000002</v>
          </cell>
          <cell r="BK54">
            <v>52</v>
          </cell>
          <cell r="BL54">
            <v>52.51</v>
          </cell>
          <cell r="BM54">
            <v>53.000100000000003</v>
          </cell>
          <cell r="BN54">
            <v>64.137500000000003</v>
          </cell>
          <cell r="BO54">
            <v>53.264510000000008</v>
          </cell>
          <cell r="BP54">
            <v>36.4</v>
          </cell>
          <cell r="BQ54">
            <v>38</v>
          </cell>
          <cell r="BR54">
            <v>38.200000000000003</v>
          </cell>
          <cell r="BS54">
            <v>38.200000000000003</v>
          </cell>
          <cell r="BT54">
            <v>38.5</v>
          </cell>
          <cell r="BU54">
            <v>31.9</v>
          </cell>
          <cell r="BV54">
            <v>31.9</v>
          </cell>
          <cell r="BW54">
            <v>33.75</v>
          </cell>
          <cell r="BX54">
            <v>33.272799999999997</v>
          </cell>
          <cell r="BY54">
            <v>32.442300000000003</v>
          </cell>
          <cell r="BZ54">
            <v>35.256510000000006</v>
          </cell>
        </row>
        <row r="55">
          <cell r="A55" t="str">
            <v>Кербулакский</v>
          </cell>
          <cell r="B55">
            <v>19.100000000000001</v>
          </cell>
          <cell r="C55">
            <v>4.5999999999999996</v>
          </cell>
          <cell r="D55">
            <v>21.8</v>
          </cell>
          <cell r="E55">
            <v>16.7</v>
          </cell>
          <cell r="F55">
            <v>17.8</v>
          </cell>
          <cell r="G55">
            <v>12.8284</v>
          </cell>
          <cell r="H55">
            <v>16.7</v>
          </cell>
          <cell r="I55">
            <v>14.61</v>
          </cell>
          <cell r="J55">
            <v>17.673300000000001</v>
          </cell>
          <cell r="K55">
            <v>18.528700000000001</v>
          </cell>
          <cell r="L55">
            <v>16.034039999999997</v>
          </cell>
          <cell r="M55">
            <v>15</v>
          </cell>
          <cell r="N55">
            <v>7.3</v>
          </cell>
          <cell r="O55">
            <v>20.6</v>
          </cell>
          <cell r="P55">
            <v>14.4</v>
          </cell>
          <cell r="Q55">
            <v>18.3</v>
          </cell>
          <cell r="R55">
            <v>15.351699999999999</v>
          </cell>
          <cell r="S55">
            <v>17.2</v>
          </cell>
          <cell r="T55">
            <v>16.010000000000002</v>
          </cell>
          <cell r="U55">
            <v>17.278400000000001</v>
          </cell>
          <cell r="V55">
            <v>19.237500000000001</v>
          </cell>
          <cell r="W55">
            <v>16.06776</v>
          </cell>
          <cell r="X55">
            <v>16.7</v>
          </cell>
          <cell r="Y55">
            <v>7.3</v>
          </cell>
          <cell r="Z55">
            <v>22.8</v>
          </cell>
          <cell r="AA55">
            <v>13.9</v>
          </cell>
          <cell r="AB55">
            <v>18.5</v>
          </cell>
          <cell r="AC55">
            <v>9.3000000000000007</v>
          </cell>
          <cell r="AD55">
            <v>13.2</v>
          </cell>
          <cell r="AE55">
            <v>17.3</v>
          </cell>
          <cell r="AF55">
            <v>14.349500000000001</v>
          </cell>
          <cell r="AG55">
            <v>20.821100000000001</v>
          </cell>
          <cell r="AH55">
            <v>15.417059999999998</v>
          </cell>
          <cell r="AI55">
            <v>0</v>
          </cell>
          <cell r="AJ55">
            <v>0</v>
          </cell>
          <cell r="AK55">
            <v>0</v>
          </cell>
          <cell r="AL55">
            <v>0</v>
          </cell>
          <cell r="AM55">
            <v>0</v>
          </cell>
          <cell r="AN55">
            <v>0</v>
          </cell>
          <cell r="AO55">
            <v>0</v>
          </cell>
          <cell r="AP55">
            <v>0</v>
          </cell>
          <cell r="AQ55">
            <v>9.5</v>
          </cell>
          <cell r="AR55">
            <v>0</v>
          </cell>
          <cell r="AS55">
            <v>0.95</v>
          </cell>
          <cell r="AT55">
            <v>7.9</v>
          </cell>
          <cell r="AU55">
            <v>10.3</v>
          </cell>
          <cell r="AV55">
            <v>30</v>
          </cell>
          <cell r="AW55">
            <v>0</v>
          </cell>
          <cell r="AX55">
            <v>0</v>
          </cell>
          <cell r="AY55">
            <v>16.2</v>
          </cell>
          <cell r="AZ55">
            <v>15</v>
          </cell>
          <cell r="BA55">
            <v>18.7</v>
          </cell>
          <cell r="BB55">
            <v>16.162500000000001</v>
          </cell>
          <cell r="BC55">
            <v>16.6249</v>
          </cell>
          <cell r="BD55">
            <v>13.088740000000001</v>
          </cell>
          <cell r="BE55">
            <v>37</v>
          </cell>
          <cell r="BF55">
            <v>34.4</v>
          </cell>
          <cell r="BG55">
            <v>32.9</v>
          </cell>
          <cell r="BH55">
            <v>37.1</v>
          </cell>
          <cell r="BI55">
            <v>37</v>
          </cell>
          <cell r="BJ55">
            <v>36.996099999999998</v>
          </cell>
          <cell r="BK55">
            <v>37.1</v>
          </cell>
          <cell r="BL55">
            <v>37.31</v>
          </cell>
          <cell r="BM55">
            <v>43.790599999999998</v>
          </cell>
          <cell r="BN55">
            <v>44.000100000000003</v>
          </cell>
          <cell r="BO55">
            <v>37.759680000000003</v>
          </cell>
          <cell r="BP55">
            <v>0</v>
          </cell>
          <cell r="BQ55">
            <v>0</v>
          </cell>
          <cell r="BR55">
            <v>0</v>
          </cell>
          <cell r="BS55">
            <v>0</v>
          </cell>
          <cell r="BT55">
            <v>0</v>
          </cell>
          <cell r="BU55">
            <v>0</v>
          </cell>
          <cell r="BV55">
            <v>0</v>
          </cell>
          <cell r="BW55">
            <v>0</v>
          </cell>
          <cell r="BX55">
            <v>0</v>
          </cell>
          <cell r="BY55">
            <v>0</v>
          </cell>
          <cell r="BZ55">
            <v>0</v>
          </cell>
        </row>
        <row r="56">
          <cell r="A56" t="str">
            <v>Коксуский</v>
          </cell>
          <cell r="B56">
            <v>21.4</v>
          </cell>
          <cell r="C56">
            <v>15.1</v>
          </cell>
          <cell r="D56">
            <v>24.4</v>
          </cell>
          <cell r="E56">
            <v>24.5</v>
          </cell>
          <cell r="F56">
            <v>24.7</v>
          </cell>
          <cell r="G56">
            <v>19.4465</v>
          </cell>
          <cell r="H56">
            <v>21.9</v>
          </cell>
          <cell r="I56">
            <v>20.04</v>
          </cell>
          <cell r="J56">
            <v>22.016500000000001</v>
          </cell>
          <cell r="K56">
            <v>23.090699999999998</v>
          </cell>
          <cell r="L56">
            <v>21.659370000000003</v>
          </cell>
          <cell r="M56">
            <v>22.3</v>
          </cell>
          <cell r="N56">
            <v>10.4</v>
          </cell>
          <cell r="O56">
            <v>19.2</v>
          </cell>
          <cell r="P56">
            <v>20.5</v>
          </cell>
          <cell r="Q56">
            <v>23.7</v>
          </cell>
          <cell r="R56">
            <v>19.750499999999999</v>
          </cell>
          <cell r="S56">
            <v>19.399999999999999</v>
          </cell>
          <cell r="T56">
            <v>19.940000000000001</v>
          </cell>
          <cell r="U56">
            <v>20.114699999999999</v>
          </cell>
          <cell r="V56">
            <v>20.2315</v>
          </cell>
          <cell r="W56">
            <v>19.553670000000004</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39.200000000000003</v>
          </cell>
          <cell r="BF56">
            <v>39</v>
          </cell>
          <cell r="BG56">
            <v>41.5</v>
          </cell>
          <cell r="BH56">
            <v>59.9</v>
          </cell>
          <cell r="BI56">
            <v>60.8</v>
          </cell>
          <cell r="BJ56">
            <v>61.025300000000001</v>
          </cell>
          <cell r="BK56">
            <v>61.1</v>
          </cell>
          <cell r="BL56">
            <v>61.33</v>
          </cell>
          <cell r="BM56">
            <v>61.301200000000001</v>
          </cell>
          <cell r="BN56">
            <v>62.4069</v>
          </cell>
          <cell r="BO56">
            <v>54.756340000000002</v>
          </cell>
          <cell r="BP56">
            <v>0</v>
          </cell>
          <cell r="BQ56">
            <v>0</v>
          </cell>
          <cell r="BR56">
            <v>0</v>
          </cell>
          <cell r="BS56">
            <v>0</v>
          </cell>
          <cell r="BT56">
            <v>0</v>
          </cell>
          <cell r="BU56">
            <v>0</v>
          </cell>
          <cell r="BV56">
            <v>0</v>
          </cell>
          <cell r="BW56">
            <v>0</v>
          </cell>
          <cell r="BX56">
            <v>0</v>
          </cell>
          <cell r="BY56">
            <v>0</v>
          </cell>
          <cell r="BZ56">
            <v>0</v>
          </cell>
        </row>
        <row r="57">
          <cell r="A57" t="str">
            <v>Панфиловский</v>
          </cell>
          <cell r="B57">
            <v>22.3</v>
          </cell>
          <cell r="C57">
            <v>11.9</v>
          </cell>
          <cell r="D57">
            <v>20.5</v>
          </cell>
          <cell r="E57">
            <v>20.6</v>
          </cell>
          <cell r="F57">
            <v>21.2</v>
          </cell>
          <cell r="G57">
            <v>20.715800000000002</v>
          </cell>
          <cell r="H57">
            <v>20.7</v>
          </cell>
          <cell r="I57">
            <v>21.4</v>
          </cell>
          <cell r="J57">
            <v>21.9923</v>
          </cell>
          <cell r="K57">
            <v>22</v>
          </cell>
          <cell r="L57">
            <v>20.330810000000003</v>
          </cell>
          <cell r="M57">
            <v>17</v>
          </cell>
          <cell r="N57">
            <v>15.6</v>
          </cell>
          <cell r="O57">
            <v>16.5</v>
          </cell>
          <cell r="P57">
            <v>17.899999999999999</v>
          </cell>
          <cell r="Q57">
            <v>19.5</v>
          </cell>
          <cell r="R57">
            <v>18.123100000000001</v>
          </cell>
          <cell r="S57">
            <v>20.8</v>
          </cell>
          <cell r="T57">
            <v>21.69</v>
          </cell>
          <cell r="U57">
            <v>21.936699999999998</v>
          </cell>
          <cell r="V57">
            <v>22.117599999999999</v>
          </cell>
          <cell r="W57">
            <v>19.11674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48.3</v>
          </cell>
          <cell r="BF57">
            <v>50</v>
          </cell>
          <cell r="BG57">
            <v>54</v>
          </cell>
          <cell r="BH57">
            <v>54.9</v>
          </cell>
          <cell r="BI57">
            <v>55.2</v>
          </cell>
          <cell r="BJ57">
            <v>55.562399999999997</v>
          </cell>
          <cell r="BK57">
            <v>56.6</v>
          </cell>
          <cell r="BL57">
            <v>58.02</v>
          </cell>
          <cell r="BM57">
            <v>60.253599999999999</v>
          </cell>
          <cell r="BN57">
            <v>61.815300000000001</v>
          </cell>
          <cell r="BO57">
            <v>55.465130000000002</v>
          </cell>
          <cell r="BP57">
            <v>0</v>
          </cell>
          <cell r="BQ57">
            <v>0</v>
          </cell>
          <cell r="BR57">
            <v>0</v>
          </cell>
          <cell r="BS57">
            <v>0</v>
          </cell>
          <cell r="BT57">
            <v>0</v>
          </cell>
          <cell r="BU57">
            <v>0</v>
          </cell>
          <cell r="BV57">
            <v>0</v>
          </cell>
          <cell r="BW57">
            <v>0</v>
          </cell>
          <cell r="BX57">
            <v>0</v>
          </cell>
          <cell r="BY57">
            <v>0</v>
          </cell>
          <cell r="BZ57">
            <v>0</v>
          </cell>
        </row>
        <row r="58">
          <cell r="A58" t="str">
            <v>Райымбекский</v>
          </cell>
          <cell r="B58">
            <v>19.5</v>
          </cell>
          <cell r="C58">
            <v>7.7</v>
          </cell>
          <cell r="D58">
            <v>18.600000000000001</v>
          </cell>
          <cell r="E58">
            <v>15.3</v>
          </cell>
          <cell r="F58">
            <v>20.2</v>
          </cell>
          <cell r="G58">
            <v>15.806100000000001</v>
          </cell>
          <cell r="H58">
            <v>18.899999999999999</v>
          </cell>
          <cell r="I58">
            <v>7.02</v>
          </cell>
          <cell r="J58">
            <v>18.882400000000001</v>
          </cell>
          <cell r="K58">
            <v>19.146000000000001</v>
          </cell>
          <cell r="L58">
            <v>16.105450000000001</v>
          </cell>
          <cell r="M58">
            <v>16.100000000000001</v>
          </cell>
          <cell r="N58">
            <v>14</v>
          </cell>
          <cell r="O58">
            <v>24.2</v>
          </cell>
          <cell r="P58">
            <v>24.5</v>
          </cell>
          <cell r="Q58">
            <v>21.5</v>
          </cell>
          <cell r="R58">
            <v>17.8261</v>
          </cell>
          <cell r="S58">
            <v>16.3</v>
          </cell>
          <cell r="T58">
            <v>12.53</v>
          </cell>
          <cell r="U58">
            <v>17.1281</v>
          </cell>
          <cell r="V58">
            <v>18.893000000000001</v>
          </cell>
          <cell r="W58">
            <v>18.297719999999998</v>
          </cell>
          <cell r="X58">
            <v>0</v>
          </cell>
          <cell r="Y58">
            <v>0</v>
          </cell>
          <cell r="Z58">
            <v>0</v>
          </cell>
          <cell r="AA58">
            <v>0</v>
          </cell>
          <cell r="AB58">
            <v>0</v>
          </cell>
          <cell r="AC58">
            <v>0</v>
          </cell>
          <cell r="AD58">
            <v>0</v>
          </cell>
          <cell r="AE58">
            <v>0</v>
          </cell>
          <cell r="AF58">
            <v>2.6667000000000001</v>
          </cell>
          <cell r="AG58">
            <v>0</v>
          </cell>
          <cell r="AH58">
            <v>0.26667000000000002</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row>
        <row r="59">
          <cell r="A59" t="str">
            <v>Саркандский</v>
          </cell>
          <cell r="B59">
            <v>23.1</v>
          </cell>
          <cell r="C59">
            <v>8.4</v>
          </cell>
          <cell r="D59">
            <v>24.4</v>
          </cell>
          <cell r="E59">
            <v>19.8</v>
          </cell>
          <cell r="F59">
            <v>20.3</v>
          </cell>
          <cell r="G59">
            <v>18.099799999999998</v>
          </cell>
          <cell r="H59">
            <v>19.5</v>
          </cell>
          <cell r="I59">
            <v>9.67</v>
          </cell>
          <cell r="J59">
            <v>18.802199999999999</v>
          </cell>
          <cell r="K59">
            <v>22.415099999999999</v>
          </cell>
          <cell r="L59">
            <v>18.448709999999998</v>
          </cell>
          <cell r="M59">
            <v>23.8</v>
          </cell>
          <cell r="N59">
            <v>12</v>
          </cell>
          <cell r="O59">
            <v>28</v>
          </cell>
          <cell r="P59">
            <v>22.3</v>
          </cell>
          <cell r="Q59">
            <v>22.4</v>
          </cell>
          <cell r="R59">
            <v>21.6157</v>
          </cell>
          <cell r="S59">
            <v>20.9</v>
          </cell>
          <cell r="T59">
            <v>18.91</v>
          </cell>
          <cell r="U59">
            <v>21.235700000000001</v>
          </cell>
          <cell r="V59">
            <v>22.976500000000001</v>
          </cell>
          <cell r="W59">
            <v>21.413789999999999</v>
          </cell>
          <cell r="X59">
            <v>16.7</v>
          </cell>
          <cell r="Y59">
            <v>10</v>
          </cell>
          <cell r="Z59">
            <v>18.899999999999999</v>
          </cell>
          <cell r="AA59">
            <v>12.3</v>
          </cell>
          <cell r="AB59">
            <v>12.6</v>
          </cell>
          <cell r="AC59">
            <v>11.6</v>
          </cell>
          <cell r="AD59">
            <v>12.2</v>
          </cell>
          <cell r="AE59">
            <v>12.08</v>
          </cell>
          <cell r="AF59">
            <v>12.6068</v>
          </cell>
          <cell r="AG59">
            <v>12.411199999999999</v>
          </cell>
          <cell r="AH59">
            <v>13.139799999999999</v>
          </cell>
          <cell r="AI59">
            <v>9.1999999999999993</v>
          </cell>
          <cell r="AJ59">
            <v>14.6</v>
          </cell>
          <cell r="AK59">
            <v>12.3</v>
          </cell>
          <cell r="AL59">
            <v>19.600000000000001</v>
          </cell>
          <cell r="AM59">
            <v>11.7</v>
          </cell>
          <cell r="AN59">
            <v>12.6</v>
          </cell>
          <cell r="AO59">
            <v>12.6</v>
          </cell>
          <cell r="AP59">
            <v>11.9</v>
          </cell>
          <cell r="AQ59">
            <v>12.057600000000001</v>
          </cell>
          <cell r="AR59">
            <v>17.072900000000001</v>
          </cell>
          <cell r="AS59">
            <v>13.363049999999998</v>
          </cell>
          <cell r="AT59">
            <v>17.100000000000001</v>
          </cell>
          <cell r="AU59">
            <v>9.3000000000000007</v>
          </cell>
          <cell r="AV59">
            <v>16.899999999999999</v>
          </cell>
          <cell r="AW59">
            <v>13.3</v>
          </cell>
          <cell r="AX59">
            <v>13.4</v>
          </cell>
          <cell r="AY59">
            <v>14.3</v>
          </cell>
          <cell r="AZ59">
            <v>12.4</v>
          </cell>
          <cell r="BA59">
            <v>12.58</v>
          </cell>
          <cell r="BB59">
            <v>12.6</v>
          </cell>
          <cell r="BC59">
            <v>13.95</v>
          </cell>
          <cell r="BD59">
            <v>13.582999999999998</v>
          </cell>
          <cell r="BE59">
            <v>32.200000000000003</v>
          </cell>
          <cell r="BF59">
            <v>35.4</v>
          </cell>
          <cell r="BG59">
            <v>50.1</v>
          </cell>
          <cell r="BH59">
            <v>35.6</v>
          </cell>
          <cell r="BI59">
            <v>35.700000000000003</v>
          </cell>
          <cell r="BJ59">
            <v>35.7121</v>
          </cell>
          <cell r="BK59">
            <v>35.700000000000003</v>
          </cell>
          <cell r="BL59">
            <v>36</v>
          </cell>
          <cell r="BM59">
            <v>36.539099999999998</v>
          </cell>
          <cell r="BN59">
            <v>37.693800000000003</v>
          </cell>
          <cell r="BO59">
            <v>37.064500000000002</v>
          </cell>
          <cell r="BP59">
            <v>0</v>
          </cell>
          <cell r="BQ59">
            <v>0</v>
          </cell>
          <cell r="BR59">
            <v>0</v>
          </cell>
          <cell r="BS59">
            <v>0</v>
          </cell>
          <cell r="BT59">
            <v>0</v>
          </cell>
          <cell r="BU59">
            <v>0</v>
          </cell>
          <cell r="BV59">
            <v>0</v>
          </cell>
          <cell r="BW59">
            <v>0</v>
          </cell>
          <cell r="BX59">
            <v>0</v>
          </cell>
          <cell r="BY59">
            <v>0</v>
          </cell>
          <cell r="BZ59">
            <v>0</v>
          </cell>
        </row>
        <row r="60">
          <cell r="A60" t="str">
            <v>Талгарский</v>
          </cell>
          <cell r="B60">
            <v>23.1</v>
          </cell>
          <cell r="C60">
            <v>15.8</v>
          </cell>
          <cell r="D60">
            <v>26.1</v>
          </cell>
          <cell r="E60">
            <v>22.2</v>
          </cell>
          <cell r="F60">
            <v>25.7</v>
          </cell>
          <cell r="G60">
            <v>23.3032</v>
          </cell>
          <cell r="H60">
            <v>22.5</v>
          </cell>
          <cell r="I60">
            <v>24.11</v>
          </cell>
          <cell r="J60">
            <v>24.4316</v>
          </cell>
          <cell r="K60">
            <v>24.464200000000002</v>
          </cell>
          <cell r="L60">
            <v>23.1709</v>
          </cell>
          <cell r="M60">
            <v>17.8</v>
          </cell>
          <cell r="N60">
            <v>12.8</v>
          </cell>
          <cell r="O60">
            <v>25.2</v>
          </cell>
          <cell r="P60">
            <v>24.7</v>
          </cell>
          <cell r="Q60">
            <v>24.1</v>
          </cell>
          <cell r="R60">
            <v>22.884799999999998</v>
          </cell>
          <cell r="S60">
            <v>25.2</v>
          </cell>
          <cell r="T60">
            <v>23.57</v>
          </cell>
          <cell r="U60">
            <v>24.729099999999999</v>
          </cell>
          <cell r="V60">
            <v>20.2806</v>
          </cell>
          <cell r="W60">
            <v>22.126449999999998</v>
          </cell>
          <cell r="X60">
            <v>20.8</v>
          </cell>
          <cell r="Y60">
            <v>11.3</v>
          </cell>
          <cell r="Z60">
            <v>20.9</v>
          </cell>
          <cell r="AA60">
            <v>21.4</v>
          </cell>
          <cell r="AB60">
            <v>18.100000000000001</v>
          </cell>
          <cell r="AC60">
            <v>19.100000000000001</v>
          </cell>
          <cell r="AD60">
            <v>19.100000000000001</v>
          </cell>
          <cell r="AE60">
            <v>18.5</v>
          </cell>
          <cell r="AF60">
            <v>19.132999999999999</v>
          </cell>
          <cell r="AG60">
            <v>18.4742</v>
          </cell>
          <cell r="AH60">
            <v>18.680720000000001</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55.3</v>
          </cell>
          <cell r="BF60">
            <v>58</v>
          </cell>
          <cell r="BG60">
            <v>59</v>
          </cell>
          <cell r="BH60">
            <v>59.6</v>
          </cell>
          <cell r="BI60">
            <v>59.7</v>
          </cell>
          <cell r="BJ60">
            <v>70.263900000000007</v>
          </cell>
          <cell r="BK60">
            <v>70.8</v>
          </cell>
          <cell r="BL60">
            <v>85.39</v>
          </cell>
          <cell r="BM60">
            <v>87.045500000000004</v>
          </cell>
          <cell r="BN60">
            <v>73.505499999999998</v>
          </cell>
          <cell r="BO60">
            <v>67.860489999999999</v>
          </cell>
          <cell r="BP60">
            <v>0</v>
          </cell>
          <cell r="BQ60">
            <v>0</v>
          </cell>
          <cell r="BR60">
            <v>0</v>
          </cell>
          <cell r="BS60">
            <v>0</v>
          </cell>
          <cell r="BT60">
            <v>0</v>
          </cell>
          <cell r="BU60">
            <v>0</v>
          </cell>
          <cell r="BV60">
            <v>0</v>
          </cell>
          <cell r="BW60">
            <v>0</v>
          </cell>
          <cell r="BX60">
            <v>0</v>
          </cell>
          <cell r="BY60">
            <v>0</v>
          </cell>
          <cell r="BZ60">
            <v>0</v>
          </cell>
        </row>
        <row r="61">
          <cell r="A61" t="str">
            <v>Уйгурский</v>
          </cell>
          <cell r="B61">
            <v>22.3</v>
          </cell>
          <cell r="C61">
            <v>13.6</v>
          </cell>
          <cell r="D61">
            <v>19.7</v>
          </cell>
          <cell r="E61">
            <v>20.3</v>
          </cell>
          <cell r="F61">
            <v>20.8</v>
          </cell>
          <cell r="G61">
            <v>20.9285</v>
          </cell>
          <cell r="H61">
            <v>15.8</v>
          </cell>
          <cell r="I61">
            <v>9.61</v>
          </cell>
          <cell r="J61">
            <v>18.7347</v>
          </cell>
          <cell r="K61">
            <v>20.187799999999999</v>
          </cell>
          <cell r="L61">
            <v>18.196100000000001</v>
          </cell>
          <cell r="M61">
            <v>18.100000000000001</v>
          </cell>
          <cell r="N61">
            <v>13.9</v>
          </cell>
          <cell r="O61">
            <v>18.600000000000001</v>
          </cell>
          <cell r="P61">
            <v>19.399999999999999</v>
          </cell>
          <cell r="Q61">
            <v>19.399999999999999</v>
          </cell>
          <cell r="R61">
            <v>17.910299999999999</v>
          </cell>
          <cell r="S61">
            <v>19.5</v>
          </cell>
          <cell r="T61">
            <v>12.57</v>
          </cell>
          <cell r="U61">
            <v>18.1752</v>
          </cell>
          <cell r="V61">
            <v>18.7926</v>
          </cell>
          <cell r="W61">
            <v>17.634809999999998</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43.9</v>
          </cell>
          <cell r="BF61">
            <v>44.2</v>
          </cell>
          <cell r="BG61">
            <v>50</v>
          </cell>
          <cell r="BH61">
            <v>51.8</v>
          </cell>
          <cell r="BI61">
            <v>56.7</v>
          </cell>
          <cell r="BJ61">
            <v>56.986800000000002</v>
          </cell>
          <cell r="BK61">
            <v>58.9</v>
          </cell>
          <cell r="BL61">
            <v>61.56</v>
          </cell>
          <cell r="BM61">
            <v>63.970599999999997</v>
          </cell>
          <cell r="BN61">
            <v>64.719700000000003</v>
          </cell>
          <cell r="BO61">
            <v>55.273709999999994</v>
          </cell>
          <cell r="BP61">
            <v>0</v>
          </cell>
          <cell r="BQ61">
            <v>0</v>
          </cell>
          <cell r="BR61">
            <v>0</v>
          </cell>
          <cell r="BS61">
            <v>0</v>
          </cell>
          <cell r="BT61">
            <v>0</v>
          </cell>
          <cell r="BU61">
            <v>0</v>
          </cell>
          <cell r="BV61">
            <v>0</v>
          </cell>
          <cell r="BW61">
            <v>3</v>
          </cell>
          <cell r="BX61">
            <v>0</v>
          </cell>
          <cell r="BY61">
            <v>0</v>
          </cell>
          <cell r="BZ61">
            <v>0.3</v>
          </cell>
        </row>
        <row r="62">
          <cell r="A62" t="str">
            <v>г.Капшагай</v>
          </cell>
          <cell r="B62">
            <v>25.5</v>
          </cell>
          <cell r="C62">
            <v>6.8</v>
          </cell>
          <cell r="D62">
            <v>22.6</v>
          </cell>
          <cell r="E62">
            <v>23.4</v>
          </cell>
          <cell r="F62">
            <v>13.5</v>
          </cell>
          <cell r="G62">
            <v>7.4066999999999998</v>
          </cell>
          <cell r="H62">
            <v>10.199999999999999</v>
          </cell>
          <cell r="I62">
            <v>2.0099999999999998</v>
          </cell>
          <cell r="J62">
            <v>4.4000000000000004</v>
          </cell>
          <cell r="K62">
            <v>8.8956999999999997</v>
          </cell>
          <cell r="L62">
            <v>12.471240000000002</v>
          </cell>
          <cell r="M62">
            <v>20.5</v>
          </cell>
          <cell r="N62">
            <v>5.6</v>
          </cell>
          <cell r="O62">
            <v>15.4</v>
          </cell>
          <cell r="P62">
            <v>17.5</v>
          </cell>
          <cell r="Q62">
            <v>18.899999999999999</v>
          </cell>
          <cell r="R62">
            <v>7.5121000000000002</v>
          </cell>
          <cell r="S62">
            <v>9.6</v>
          </cell>
          <cell r="T62">
            <v>10.26</v>
          </cell>
          <cell r="U62">
            <v>12.005000000000001</v>
          </cell>
          <cell r="V62">
            <v>16.541599999999999</v>
          </cell>
          <cell r="W62">
            <v>13.381870000000001</v>
          </cell>
          <cell r="X62">
            <v>0</v>
          </cell>
          <cell r="Y62">
            <v>0</v>
          </cell>
          <cell r="Z62">
            <v>0</v>
          </cell>
          <cell r="AA62">
            <v>0</v>
          </cell>
          <cell r="AB62">
            <v>0</v>
          </cell>
          <cell r="AC62">
            <v>0</v>
          </cell>
          <cell r="AD62">
            <v>0</v>
          </cell>
          <cell r="AE62">
            <v>2</v>
          </cell>
          <cell r="AF62">
            <v>0</v>
          </cell>
          <cell r="AG62">
            <v>0</v>
          </cell>
          <cell r="AH62">
            <v>0.2</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40.9</v>
          </cell>
          <cell r="BF62">
            <v>41.9</v>
          </cell>
          <cell r="BG62">
            <v>42</v>
          </cell>
          <cell r="BH62">
            <v>42.6</v>
          </cell>
          <cell r="BI62">
            <v>43</v>
          </cell>
          <cell r="BJ62">
            <v>43.061199999999999</v>
          </cell>
          <cell r="BK62">
            <v>58.5</v>
          </cell>
          <cell r="BL62">
            <v>68.31</v>
          </cell>
          <cell r="BM62">
            <v>68.331699999999998</v>
          </cell>
          <cell r="BN62">
            <v>73.769199999999998</v>
          </cell>
          <cell r="BO62">
            <v>52.237210000000005</v>
          </cell>
          <cell r="BP62">
            <v>0</v>
          </cell>
          <cell r="BQ62">
            <v>0</v>
          </cell>
          <cell r="BR62">
            <v>0</v>
          </cell>
          <cell r="BS62">
            <v>0</v>
          </cell>
          <cell r="BT62">
            <v>0</v>
          </cell>
          <cell r="BU62">
            <v>0</v>
          </cell>
          <cell r="BV62">
            <v>0</v>
          </cell>
          <cell r="BW62">
            <v>0</v>
          </cell>
          <cell r="BX62">
            <v>0</v>
          </cell>
          <cell r="BY62">
            <v>0</v>
          </cell>
          <cell r="BZ62">
            <v>0</v>
          </cell>
        </row>
        <row r="63">
          <cell r="A63" t="str">
            <v>г.Талдыкорган</v>
          </cell>
          <cell r="B63">
            <v>21</v>
          </cell>
          <cell r="C63">
            <v>6.8</v>
          </cell>
          <cell r="D63">
            <v>17.8</v>
          </cell>
          <cell r="E63">
            <v>20.399999999999999</v>
          </cell>
          <cell r="F63">
            <v>20.7</v>
          </cell>
          <cell r="G63">
            <v>0</v>
          </cell>
          <cell r="H63">
            <v>0</v>
          </cell>
          <cell r="I63">
            <v>8.52</v>
          </cell>
          <cell r="J63">
            <v>18</v>
          </cell>
          <cell r="K63">
            <v>19.872299999999999</v>
          </cell>
          <cell r="L63">
            <v>13.309229999999999</v>
          </cell>
          <cell r="M63">
            <v>17.2</v>
          </cell>
          <cell r="N63">
            <v>17.600000000000001</v>
          </cell>
          <cell r="O63">
            <v>19.600000000000001</v>
          </cell>
          <cell r="P63">
            <v>18.7</v>
          </cell>
          <cell r="Q63">
            <v>20.399999999999999</v>
          </cell>
          <cell r="R63">
            <v>17.7758</v>
          </cell>
          <cell r="S63">
            <v>20.2</v>
          </cell>
          <cell r="T63">
            <v>18.96</v>
          </cell>
          <cell r="U63">
            <v>18.806100000000001</v>
          </cell>
          <cell r="V63">
            <v>22.7683</v>
          </cell>
          <cell r="W63">
            <v>19.20102</v>
          </cell>
          <cell r="X63">
            <v>20.8</v>
          </cell>
          <cell r="Y63">
            <v>15</v>
          </cell>
          <cell r="Z63">
            <v>18.3</v>
          </cell>
          <cell r="AA63">
            <v>8</v>
          </cell>
          <cell r="AB63">
            <v>14.8</v>
          </cell>
          <cell r="AC63">
            <v>0</v>
          </cell>
          <cell r="AD63">
            <v>0</v>
          </cell>
          <cell r="AE63">
            <v>0</v>
          </cell>
          <cell r="AF63">
            <v>0</v>
          </cell>
          <cell r="AG63">
            <v>0</v>
          </cell>
          <cell r="AH63">
            <v>7.6899999999999995</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55.8</v>
          </cell>
          <cell r="BF63">
            <v>37</v>
          </cell>
          <cell r="BG63">
            <v>50</v>
          </cell>
          <cell r="BH63">
            <v>28.1</v>
          </cell>
          <cell r="BI63">
            <v>46.1</v>
          </cell>
          <cell r="BJ63">
            <v>40</v>
          </cell>
          <cell r="BK63">
            <v>36.4</v>
          </cell>
          <cell r="BL63">
            <v>39.29</v>
          </cell>
          <cell r="BM63">
            <v>40.523800000000001</v>
          </cell>
          <cell r="BN63">
            <v>40.721800000000002</v>
          </cell>
          <cell r="BO63">
            <v>41.393560000000001</v>
          </cell>
          <cell r="BP63">
            <v>0</v>
          </cell>
          <cell r="BQ63">
            <v>0</v>
          </cell>
          <cell r="BR63">
            <v>0</v>
          </cell>
          <cell r="BS63">
            <v>0</v>
          </cell>
          <cell r="BT63">
            <v>0</v>
          </cell>
          <cell r="BU63">
            <v>0</v>
          </cell>
          <cell r="BV63">
            <v>0</v>
          </cell>
          <cell r="BW63">
            <v>0</v>
          </cell>
          <cell r="BX63">
            <v>0</v>
          </cell>
          <cell r="BY63">
            <v>0</v>
          </cell>
          <cell r="BZ63">
            <v>0</v>
          </cell>
        </row>
        <row r="64">
          <cell r="A64" t="str">
            <v>г.Текели</v>
          </cell>
          <cell r="B64">
            <v>20.6</v>
          </cell>
          <cell r="C64">
            <v>18</v>
          </cell>
          <cell r="D64">
            <v>22.5</v>
          </cell>
          <cell r="E64">
            <v>23.1</v>
          </cell>
          <cell r="F64">
            <v>26</v>
          </cell>
          <cell r="G64">
            <v>0</v>
          </cell>
          <cell r="H64">
            <v>0</v>
          </cell>
          <cell r="I64">
            <v>0</v>
          </cell>
          <cell r="J64">
            <v>0</v>
          </cell>
          <cell r="K64">
            <v>0</v>
          </cell>
          <cell r="L64">
            <v>11.02</v>
          </cell>
          <cell r="M64">
            <v>20.6</v>
          </cell>
          <cell r="N64">
            <v>18</v>
          </cell>
          <cell r="O64">
            <v>21.5</v>
          </cell>
          <cell r="P64">
            <v>23</v>
          </cell>
          <cell r="Q64">
            <v>24.4</v>
          </cell>
          <cell r="R64">
            <v>23.504300000000001</v>
          </cell>
          <cell r="S64">
            <v>26.6</v>
          </cell>
          <cell r="T64">
            <v>17.61</v>
          </cell>
          <cell r="U64">
            <v>25.184899999999999</v>
          </cell>
          <cell r="V64">
            <v>25.3414</v>
          </cell>
          <cell r="W64">
            <v>22.574059999999996</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70</v>
          </cell>
          <cell r="BJ64">
            <v>70</v>
          </cell>
          <cell r="BK64">
            <v>67</v>
          </cell>
          <cell r="BL64">
            <v>67</v>
          </cell>
          <cell r="BM64">
            <v>67.5</v>
          </cell>
          <cell r="BN64">
            <v>0</v>
          </cell>
          <cell r="BO64">
            <v>34.15</v>
          </cell>
          <cell r="BP64">
            <v>0</v>
          </cell>
          <cell r="BQ64">
            <v>0</v>
          </cell>
          <cell r="BR64">
            <v>0</v>
          </cell>
          <cell r="BS64">
            <v>0</v>
          </cell>
          <cell r="BT64">
            <v>0</v>
          </cell>
          <cell r="BU64">
            <v>0</v>
          </cell>
          <cell r="BV64">
            <v>0</v>
          </cell>
          <cell r="BW64">
            <v>0</v>
          </cell>
          <cell r="BX64">
            <v>0</v>
          </cell>
          <cell r="BY64">
            <v>0</v>
          </cell>
          <cell r="BZ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20</v>
          </cell>
          <cell r="T69">
            <v>0</v>
          </cell>
          <cell r="U69">
            <v>0</v>
          </cell>
          <cell r="V69">
            <v>0</v>
          </cell>
          <cell r="W69">
            <v>2</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1.5</v>
          </cell>
          <cell r="N74">
            <v>6.7</v>
          </cell>
          <cell r="O74">
            <v>0.8</v>
          </cell>
          <cell r="P74">
            <v>1</v>
          </cell>
          <cell r="Q74">
            <v>7.7</v>
          </cell>
          <cell r="R74">
            <v>0</v>
          </cell>
          <cell r="S74">
            <v>4.2</v>
          </cell>
          <cell r="T74">
            <v>0</v>
          </cell>
          <cell r="U74">
            <v>0</v>
          </cell>
          <cell r="V74">
            <v>0</v>
          </cell>
          <cell r="W74">
            <v>2.19</v>
          </cell>
          <cell r="X74">
            <v>0</v>
          </cell>
          <cell r="Y74">
            <v>0</v>
          </cell>
          <cell r="Z74">
            <v>0</v>
          </cell>
          <cell r="AA74">
            <v>0</v>
          </cell>
          <cell r="AB74">
            <v>0</v>
          </cell>
          <cell r="AC74">
            <v>0</v>
          </cell>
          <cell r="AD74">
            <v>0</v>
          </cell>
          <cell r="AE74">
            <v>0</v>
          </cell>
          <cell r="AF74">
            <v>0</v>
          </cell>
          <cell r="AG74">
            <v>0</v>
          </cell>
          <cell r="AH74">
            <v>0</v>
          </cell>
          <cell r="AI74">
            <v>0.5</v>
          </cell>
          <cell r="AJ74">
            <v>1</v>
          </cell>
          <cell r="AK74">
            <v>0</v>
          </cell>
          <cell r="AL74">
            <v>0</v>
          </cell>
          <cell r="AM74">
            <v>0</v>
          </cell>
          <cell r="AN74">
            <v>2.2999999999999998</v>
          </cell>
          <cell r="AO74">
            <v>0</v>
          </cell>
          <cell r="AP74">
            <v>0</v>
          </cell>
          <cell r="AQ74">
            <v>0</v>
          </cell>
          <cell r="AR74">
            <v>0</v>
          </cell>
          <cell r="AS74">
            <v>0.38</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86.1</v>
          </cell>
          <cell r="AH76">
            <v>8.61</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row>
        <row r="81">
          <cell r="A81" t="str">
            <v>г. Усть-Каменогорск</v>
          </cell>
          <cell r="B81">
            <v>10.4</v>
          </cell>
          <cell r="C81">
            <v>5.0999999999999996</v>
          </cell>
          <cell r="D81">
            <v>18.2</v>
          </cell>
          <cell r="E81">
            <v>11.2</v>
          </cell>
          <cell r="F81">
            <v>10.4</v>
          </cell>
          <cell r="G81">
            <v>7.5</v>
          </cell>
          <cell r="H81">
            <v>11.8</v>
          </cell>
          <cell r="I81">
            <v>11.5</v>
          </cell>
          <cell r="J81">
            <v>8.1809999999999992</v>
          </cell>
          <cell r="K81">
            <v>10.735300000000001</v>
          </cell>
          <cell r="L81">
            <v>10.50163</v>
          </cell>
          <cell r="M81">
            <v>12.8</v>
          </cell>
          <cell r="N81">
            <v>13</v>
          </cell>
          <cell r="O81">
            <v>19.7</v>
          </cell>
          <cell r="P81">
            <v>9.1</v>
          </cell>
          <cell r="Q81">
            <v>7.7</v>
          </cell>
          <cell r="R81">
            <v>7.6</v>
          </cell>
          <cell r="S81">
            <v>11.6</v>
          </cell>
          <cell r="T81">
            <v>8.8000000000000007</v>
          </cell>
          <cell r="U81">
            <v>6.7396000000000003</v>
          </cell>
          <cell r="V81">
            <v>14</v>
          </cell>
          <cell r="W81">
            <v>11.103959999999999</v>
          </cell>
          <cell r="X81">
            <v>0</v>
          </cell>
          <cell r="Y81">
            <v>0</v>
          </cell>
          <cell r="Z81">
            <v>0</v>
          </cell>
          <cell r="AA81">
            <v>7.7</v>
          </cell>
          <cell r="AB81">
            <v>4.5</v>
          </cell>
          <cell r="AC81">
            <v>5.8</v>
          </cell>
          <cell r="AD81">
            <v>0</v>
          </cell>
          <cell r="AE81">
            <v>0</v>
          </cell>
          <cell r="AF81">
            <v>13.485799999999999</v>
          </cell>
          <cell r="AG81">
            <v>0</v>
          </cell>
          <cell r="AH81">
            <v>3.1485799999999999</v>
          </cell>
          <cell r="AI81">
            <v>0</v>
          </cell>
          <cell r="AJ81">
            <v>0</v>
          </cell>
          <cell r="AK81">
            <v>0</v>
          </cell>
          <cell r="AL81">
            <v>0</v>
          </cell>
          <cell r="AM81">
            <v>0</v>
          </cell>
          <cell r="AN81">
            <v>0</v>
          </cell>
          <cell r="AO81">
            <v>0</v>
          </cell>
          <cell r="AP81">
            <v>0</v>
          </cell>
          <cell r="AQ81">
            <v>0</v>
          </cell>
          <cell r="AR81">
            <v>0</v>
          </cell>
          <cell r="AS81">
            <v>0</v>
          </cell>
          <cell r="AT81">
            <v>9.4</v>
          </cell>
          <cell r="AU81">
            <v>6.1</v>
          </cell>
          <cell r="AV81">
            <v>8.8000000000000007</v>
          </cell>
          <cell r="AW81">
            <v>6.2</v>
          </cell>
          <cell r="AX81">
            <v>7.1</v>
          </cell>
          <cell r="AY81">
            <v>5.7</v>
          </cell>
          <cell r="AZ81">
            <v>11.1</v>
          </cell>
          <cell r="BA81">
            <v>8.3000000000000007</v>
          </cell>
          <cell r="BB81">
            <v>7.3</v>
          </cell>
          <cell r="BC81">
            <v>13.5215</v>
          </cell>
          <cell r="BD81">
            <v>8.35215</v>
          </cell>
          <cell r="BE81">
            <v>18</v>
          </cell>
          <cell r="BF81">
            <v>27.6</v>
          </cell>
          <cell r="BG81">
            <v>0</v>
          </cell>
          <cell r="BH81">
            <v>0</v>
          </cell>
          <cell r="BI81">
            <v>0</v>
          </cell>
          <cell r="BJ81">
            <v>0</v>
          </cell>
          <cell r="BK81">
            <v>0</v>
          </cell>
          <cell r="BL81">
            <v>0</v>
          </cell>
          <cell r="BM81">
            <v>0</v>
          </cell>
          <cell r="BN81">
            <v>0</v>
          </cell>
          <cell r="BO81">
            <v>4.5600000000000005</v>
          </cell>
          <cell r="BP81">
            <v>0</v>
          </cell>
          <cell r="BQ81">
            <v>0</v>
          </cell>
          <cell r="BR81">
            <v>0</v>
          </cell>
          <cell r="BS81">
            <v>0</v>
          </cell>
          <cell r="BT81">
            <v>0</v>
          </cell>
          <cell r="BU81">
            <v>0</v>
          </cell>
          <cell r="BV81">
            <v>0</v>
          </cell>
          <cell r="BW81">
            <v>0</v>
          </cell>
          <cell r="BX81">
            <v>0</v>
          </cell>
          <cell r="BY81">
            <v>0</v>
          </cell>
          <cell r="BZ81">
            <v>0</v>
          </cell>
        </row>
        <row r="82">
          <cell r="A82" t="str">
            <v>г. Семей</v>
          </cell>
          <cell r="B82">
            <v>6</v>
          </cell>
          <cell r="C82">
            <v>0.1</v>
          </cell>
          <cell r="D82">
            <v>0</v>
          </cell>
          <cell r="E82">
            <v>0</v>
          </cell>
          <cell r="F82">
            <v>0</v>
          </cell>
          <cell r="G82">
            <v>1.8</v>
          </cell>
          <cell r="H82">
            <v>0</v>
          </cell>
          <cell r="I82">
            <v>0</v>
          </cell>
          <cell r="J82">
            <v>18.636399999999998</v>
          </cell>
          <cell r="K82">
            <v>26.3611</v>
          </cell>
          <cell r="L82">
            <v>5.2897499999999997</v>
          </cell>
          <cell r="M82">
            <v>10</v>
          </cell>
          <cell r="N82">
            <v>4</v>
          </cell>
          <cell r="O82">
            <v>5.9</v>
          </cell>
          <cell r="P82">
            <v>7.9</v>
          </cell>
          <cell r="Q82">
            <v>12.6</v>
          </cell>
          <cell r="R82">
            <v>11</v>
          </cell>
          <cell r="S82">
            <v>14</v>
          </cell>
          <cell r="T82">
            <v>1.9</v>
          </cell>
          <cell r="U82">
            <v>6.0271999999999997</v>
          </cell>
          <cell r="V82">
            <v>23.4</v>
          </cell>
          <cell r="W82">
            <v>9.6727200000000018</v>
          </cell>
          <cell r="X82">
            <v>8.5</v>
          </cell>
          <cell r="Y82">
            <v>6.1</v>
          </cell>
          <cell r="Z82">
            <v>23.4</v>
          </cell>
          <cell r="AA82">
            <v>0</v>
          </cell>
          <cell r="AB82">
            <v>6.7</v>
          </cell>
          <cell r="AC82">
            <v>13.6</v>
          </cell>
          <cell r="AD82">
            <v>18.2</v>
          </cell>
          <cell r="AE82">
            <v>9.6</v>
          </cell>
          <cell r="AF82">
            <v>11.4933</v>
          </cell>
          <cell r="AG82">
            <v>17.641300000000001</v>
          </cell>
          <cell r="AH82">
            <v>11.52346</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25.5</v>
          </cell>
          <cell r="BF82">
            <v>24.5</v>
          </cell>
          <cell r="BG82">
            <v>24.5</v>
          </cell>
          <cell r="BH82">
            <v>0</v>
          </cell>
          <cell r="BI82">
            <v>0</v>
          </cell>
          <cell r="BJ82">
            <v>0</v>
          </cell>
          <cell r="BK82">
            <v>0</v>
          </cell>
          <cell r="BL82">
            <v>40</v>
          </cell>
          <cell r="BM82">
            <v>30</v>
          </cell>
          <cell r="BN82">
            <v>0</v>
          </cell>
          <cell r="BO82">
            <v>14.45</v>
          </cell>
          <cell r="BP82">
            <v>0</v>
          </cell>
          <cell r="BQ82">
            <v>0</v>
          </cell>
          <cell r="BR82">
            <v>0</v>
          </cell>
          <cell r="BS82">
            <v>0</v>
          </cell>
          <cell r="BT82">
            <v>0</v>
          </cell>
          <cell r="BU82">
            <v>0</v>
          </cell>
          <cell r="BV82">
            <v>0</v>
          </cell>
          <cell r="BW82">
            <v>0</v>
          </cell>
          <cell r="BX82">
            <v>0</v>
          </cell>
          <cell r="BY82">
            <v>0</v>
          </cell>
          <cell r="BZ82">
            <v>0</v>
          </cell>
        </row>
        <row r="83">
          <cell r="A83" t="str">
            <v>г. Риддер</v>
          </cell>
          <cell r="B83">
            <v>21.5</v>
          </cell>
          <cell r="C83">
            <v>12.5</v>
          </cell>
          <cell r="D83">
            <v>17.5</v>
          </cell>
          <cell r="E83">
            <v>14.5</v>
          </cell>
          <cell r="F83">
            <v>14.1</v>
          </cell>
          <cell r="G83">
            <v>17.399999999999999</v>
          </cell>
          <cell r="H83">
            <v>21.1</v>
          </cell>
          <cell r="I83">
            <v>23.5</v>
          </cell>
          <cell r="J83">
            <v>24.5731</v>
          </cell>
          <cell r="K83">
            <v>11.6279</v>
          </cell>
          <cell r="L83">
            <v>17.830100000000002</v>
          </cell>
          <cell r="M83">
            <v>11.7</v>
          </cell>
          <cell r="N83">
            <v>3</v>
          </cell>
          <cell r="O83">
            <v>0</v>
          </cell>
          <cell r="P83">
            <v>12.2</v>
          </cell>
          <cell r="Q83">
            <v>12</v>
          </cell>
          <cell r="R83">
            <v>12.4</v>
          </cell>
          <cell r="S83">
            <v>16.3</v>
          </cell>
          <cell r="T83">
            <v>23.1</v>
          </cell>
          <cell r="U83">
            <v>23.384599999999999</v>
          </cell>
          <cell r="V83">
            <v>8.6</v>
          </cell>
          <cell r="W83">
            <v>12.268459999999999</v>
          </cell>
          <cell r="X83">
            <v>21</v>
          </cell>
          <cell r="Y83">
            <v>14.5</v>
          </cell>
          <cell r="Z83">
            <v>13.3</v>
          </cell>
          <cell r="AA83">
            <v>14.1</v>
          </cell>
          <cell r="AB83">
            <v>15.8</v>
          </cell>
          <cell r="AC83">
            <v>16</v>
          </cell>
          <cell r="AD83">
            <v>20.7</v>
          </cell>
          <cell r="AE83">
            <v>21.8</v>
          </cell>
          <cell r="AF83">
            <v>20.846599999999999</v>
          </cell>
          <cell r="AG83">
            <v>24.158100000000001</v>
          </cell>
          <cell r="AH83">
            <v>18.220469999999999</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row>
        <row r="86">
          <cell r="A86" t="str">
            <v>Аягозский</v>
          </cell>
          <cell r="B86">
            <v>6</v>
          </cell>
          <cell r="C86">
            <v>1.4</v>
          </cell>
          <cell r="D86">
            <v>6.7</v>
          </cell>
          <cell r="E86">
            <v>9.3000000000000007</v>
          </cell>
          <cell r="F86">
            <v>7.8</v>
          </cell>
          <cell r="G86">
            <v>9.3000000000000007</v>
          </cell>
          <cell r="H86">
            <v>10.199999999999999</v>
          </cell>
          <cell r="I86">
            <v>4.9000000000000004</v>
          </cell>
          <cell r="J86">
            <v>4.8716999999999997</v>
          </cell>
          <cell r="K86">
            <v>10.8911</v>
          </cell>
          <cell r="L86">
            <v>7.1362799999999993</v>
          </cell>
          <cell r="M86">
            <v>9.6999999999999993</v>
          </cell>
          <cell r="N86">
            <v>1.9</v>
          </cell>
          <cell r="O86">
            <v>8.4</v>
          </cell>
          <cell r="P86">
            <v>9.4</v>
          </cell>
          <cell r="Q86">
            <v>7.3</v>
          </cell>
          <cell r="R86">
            <v>10.9</v>
          </cell>
          <cell r="S86">
            <v>11.8</v>
          </cell>
          <cell r="T86">
            <v>9.3000000000000007</v>
          </cell>
          <cell r="U86">
            <v>5.2920999999999996</v>
          </cell>
          <cell r="V86">
            <v>16.3</v>
          </cell>
          <cell r="W86">
            <v>9.0292099999999991</v>
          </cell>
          <cell r="X86">
            <v>0</v>
          </cell>
          <cell r="Y86">
            <v>0</v>
          </cell>
          <cell r="Z86">
            <v>3.6</v>
          </cell>
          <cell r="AA86">
            <v>0</v>
          </cell>
          <cell r="AB86">
            <v>0</v>
          </cell>
          <cell r="AC86">
            <v>0</v>
          </cell>
          <cell r="AD86">
            <v>0</v>
          </cell>
          <cell r="AE86">
            <v>0</v>
          </cell>
          <cell r="AF86">
            <v>0</v>
          </cell>
          <cell r="AG86">
            <v>0</v>
          </cell>
          <cell r="AH86">
            <v>0.36</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9</v>
          </cell>
          <cell r="BD86">
            <v>0.9</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row>
        <row r="87">
          <cell r="A87" t="str">
            <v>Бескарагайский</v>
          </cell>
          <cell r="B87">
            <v>7.8</v>
          </cell>
          <cell r="C87">
            <v>1</v>
          </cell>
          <cell r="D87">
            <v>8.4</v>
          </cell>
          <cell r="E87">
            <v>4.8</v>
          </cell>
          <cell r="F87">
            <v>7.8</v>
          </cell>
          <cell r="G87">
            <v>7.8</v>
          </cell>
          <cell r="H87">
            <v>11.2</v>
          </cell>
          <cell r="I87">
            <v>9.8000000000000007</v>
          </cell>
          <cell r="J87">
            <v>8.7670999999999992</v>
          </cell>
          <cell r="K87">
            <v>12.7453</v>
          </cell>
          <cell r="L87">
            <v>8.011239999999999</v>
          </cell>
          <cell r="M87">
            <v>9.1</v>
          </cell>
          <cell r="N87">
            <v>1.3</v>
          </cell>
          <cell r="O87">
            <v>9</v>
          </cell>
          <cell r="P87">
            <v>4.0999999999999996</v>
          </cell>
          <cell r="Q87">
            <v>8.1</v>
          </cell>
          <cell r="R87">
            <v>9</v>
          </cell>
          <cell r="S87">
            <v>11</v>
          </cell>
          <cell r="T87">
            <v>9.4</v>
          </cell>
          <cell r="U87">
            <v>8.0024999999999995</v>
          </cell>
          <cell r="V87">
            <v>14.2</v>
          </cell>
          <cell r="W87">
            <v>8.3202499999999997</v>
          </cell>
          <cell r="X87">
            <v>7.9</v>
          </cell>
          <cell r="Y87">
            <v>0</v>
          </cell>
          <cell r="Z87">
            <v>8.5</v>
          </cell>
          <cell r="AA87">
            <v>0</v>
          </cell>
          <cell r="AB87">
            <v>9.5</v>
          </cell>
          <cell r="AC87">
            <v>0</v>
          </cell>
          <cell r="AD87">
            <v>11</v>
          </cell>
          <cell r="AE87">
            <v>10.1</v>
          </cell>
          <cell r="AF87">
            <v>8.1071000000000009</v>
          </cell>
          <cell r="AG87">
            <v>15.0655</v>
          </cell>
          <cell r="AH87">
            <v>7.0172600000000003</v>
          </cell>
          <cell r="AI87">
            <v>0</v>
          </cell>
          <cell r="AJ87">
            <v>0</v>
          </cell>
          <cell r="AK87">
            <v>0</v>
          </cell>
          <cell r="AL87">
            <v>0.2</v>
          </cell>
          <cell r="AM87">
            <v>0</v>
          </cell>
          <cell r="AN87">
            <v>0</v>
          </cell>
          <cell r="AO87">
            <v>0</v>
          </cell>
          <cell r="AP87">
            <v>0</v>
          </cell>
          <cell r="AQ87">
            <v>0</v>
          </cell>
          <cell r="AR87">
            <v>0</v>
          </cell>
          <cell r="AS87">
            <v>0.02</v>
          </cell>
          <cell r="AT87">
            <v>7.3</v>
          </cell>
          <cell r="AU87">
            <v>4.4000000000000004</v>
          </cell>
          <cell r="AV87">
            <v>5.6</v>
          </cell>
          <cell r="AW87">
            <v>0</v>
          </cell>
          <cell r="AX87">
            <v>0</v>
          </cell>
          <cell r="AY87">
            <v>4.5</v>
          </cell>
          <cell r="AZ87">
            <v>13</v>
          </cell>
          <cell r="BA87">
            <v>10.6</v>
          </cell>
          <cell r="BB87">
            <v>8</v>
          </cell>
          <cell r="BC87">
            <v>0</v>
          </cell>
          <cell r="BD87">
            <v>5.34</v>
          </cell>
          <cell r="BE87">
            <v>0</v>
          </cell>
          <cell r="BF87">
            <v>0</v>
          </cell>
          <cell r="BG87">
            <v>8</v>
          </cell>
          <cell r="BH87">
            <v>8</v>
          </cell>
          <cell r="BI87">
            <v>26.6</v>
          </cell>
          <cell r="BJ87">
            <v>0</v>
          </cell>
          <cell r="BK87">
            <v>0</v>
          </cell>
          <cell r="BL87">
            <v>10</v>
          </cell>
          <cell r="BM87">
            <v>0</v>
          </cell>
          <cell r="BN87">
            <v>0</v>
          </cell>
          <cell r="BO87">
            <v>5.26</v>
          </cell>
          <cell r="BP87">
            <v>0</v>
          </cell>
          <cell r="BQ87">
            <v>0</v>
          </cell>
          <cell r="BR87">
            <v>0</v>
          </cell>
          <cell r="BS87">
            <v>0</v>
          </cell>
          <cell r="BT87">
            <v>0</v>
          </cell>
          <cell r="BU87">
            <v>0</v>
          </cell>
          <cell r="BV87">
            <v>0</v>
          </cell>
          <cell r="BW87">
            <v>0</v>
          </cell>
          <cell r="BX87">
            <v>0</v>
          </cell>
          <cell r="BY87">
            <v>0</v>
          </cell>
          <cell r="BZ87">
            <v>0</v>
          </cell>
        </row>
        <row r="88">
          <cell r="A88" t="str">
            <v>Бородулихинский</v>
          </cell>
          <cell r="B88">
            <v>9.5</v>
          </cell>
          <cell r="C88">
            <v>2.2000000000000002</v>
          </cell>
          <cell r="D88">
            <v>17</v>
          </cell>
          <cell r="E88">
            <v>7.9</v>
          </cell>
          <cell r="F88">
            <v>9.4</v>
          </cell>
          <cell r="G88">
            <v>11</v>
          </cell>
          <cell r="H88">
            <v>14</v>
          </cell>
          <cell r="I88">
            <v>11.2</v>
          </cell>
          <cell r="J88">
            <v>8.1958000000000002</v>
          </cell>
          <cell r="K88">
            <v>8.4360999999999997</v>
          </cell>
          <cell r="L88">
            <v>9.8831900000000008</v>
          </cell>
          <cell r="M88">
            <v>9.5</v>
          </cell>
          <cell r="N88">
            <v>2.5</v>
          </cell>
          <cell r="O88">
            <v>15.4</v>
          </cell>
          <cell r="P88">
            <v>8.1999999999999993</v>
          </cell>
          <cell r="Q88">
            <v>9.4</v>
          </cell>
          <cell r="R88">
            <v>11.9</v>
          </cell>
          <cell r="S88">
            <v>12.1</v>
          </cell>
          <cell r="T88">
            <v>10.3</v>
          </cell>
          <cell r="U88">
            <v>7.2911999999999999</v>
          </cell>
          <cell r="V88">
            <v>11.5</v>
          </cell>
          <cell r="W88">
            <v>9.8091199999999983</v>
          </cell>
          <cell r="X88">
            <v>13.3</v>
          </cell>
          <cell r="Y88">
            <v>2.4</v>
          </cell>
          <cell r="Z88">
            <v>17.399999999999999</v>
          </cell>
          <cell r="AA88">
            <v>9.6999999999999993</v>
          </cell>
          <cell r="AB88">
            <v>10</v>
          </cell>
          <cell r="AC88">
            <v>12.1</v>
          </cell>
          <cell r="AD88">
            <v>14.4</v>
          </cell>
          <cell r="AE88">
            <v>12.8</v>
          </cell>
          <cell r="AF88">
            <v>8.8949999999999996</v>
          </cell>
          <cell r="AG88">
            <v>14.0319</v>
          </cell>
          <cell r="AH88">
            <v>11.502689999999998</v>
          </cell>
          <cell r="AI88">
            <v>0</v>
          </cell>
          <cell r="AJ88">
            <v>0</v>
          </cell>
          <cell r="AK88">
            <v>0</v>
          </cell>
          <cell r="AL88">
            <v>0</v>
          </cell>
          <cell r="AM88">
            <v>0</v>
          </cell>
          <cell r="AN88">
            <v>0</v>
          </cell>
          <cell r="AO88">
            <v>0</v>
          </cell>
          <cell r="AP88">
            <v>0</v>
          </cell>
          <cell r="AQ88">
            <v>0</v>
          </cell>
          <cell r="AR88">
            <v>0</v>
          </cell>
          <cell r="AS88">
            <v>0</v>
          </cell>
          <cell r="AT88">
            <v>3.6</v>
          </cell>
          <cell r="AU88">
            <v>0.8</v>
          </cell>
          <cell r="AV88">
            <v>9.8000000000000007</v>
          </cell>
          <cell r="AW88">
            <v>4.3</v>
          </cell>
          <cell r="AX88">
            <v>3.4</v>
          </cell>
          <cell r="AY88">
            <v>7.7</v>
          </cell>
          <cell r="AZ88">
            <v>8.3000000000000007</v>
          </cell>
          <cell r="BA88">
            <v>8.6</v>
          </cell>
          <cell r="BB88">
            <v>4.0999999999999996</v>
          </cell>
          <cell r="BC88">
            <v>8.6074000000000002</v>
          </cell>
          <cell r="BD88">
            <v>5.9207400000000003</v>
          </cell>
          <cell r="BE88">
            <v>0</v>
          </cell>
          <cell r="BF88">
            <v>0</v>
          </cell>
          <cell r="BG88">
            <v>0</v>
          </cell>
          <cell r="BH88">
            <v>0</v>
          </cell>
          <cell r="BI88">
            <v>0</v>
          </cell>
          <cell r="BJ88">
            <v>0</v>
          </cell>
          <cell r="BK88">
            <v>0</v>
          </cell>
          <cell r="BL88">
            <v>0</v>
          </cell>
          <cell r="BM88">
            <v>13.8</v>
          </cell>
          <cell r="BN88">
            <v>9.3332999999999995</v>
          </cell>
          <cell r="BO88">
            <v>2.3133299999999997</v>
          </cell>
          <cell r="BP88">
            <v>0</v>
          </cell>
          <cell r="BQ88">
            <v>0</v>
          </cell>
          <cell r="BR88">
            <v>0</v>
          </cell>
          <cell r="BS88">
            <v>0</v>
          </cell>
          <cell r="BT88">
            <v>0</v>
          </cell>
          <cell r="BU88">
            <v>0</v>
          </cell>
          <cell r="BV88">
            <v>0</v>
          </cell>
          <cell r="BW88">
            <v>0</v>
          </cell>
          <cell r="BX88">
            <v>0</v>
          </cell>
          <cell r="BY88">
            <v>0</v>
          </cell>
          <cell r="BZ88">
            <v>0</v>
          </cell>
        </row>
        <row r="89">
          <cell r="A89" t="str">
            <v>Глубоковский</v>
          </cell>
          <cell r="B89">
            <v>14.8</v>
          </cell>
          <cell r="C89">
            <v>6.7</v>
          </cell>
          <cell r="D89">
            <v>19.600000000000001</v>
          </cell>
          <cell r="E89">
            <v>13.7</v>
          </cell>
          <cell r="F89">
            <v>14.4</v>
          </cell>
          <cell r="G89">
            <v>14</v>
          </cell>
          <cell r="H89">
            <v>20.3</v>
          </cell>
          <cell r="I89">
            <v>19.600000000000001</v>
          </cell>
          <cell r="J89">
            <v>17.023700000000002</v>
          </cell>
          <cell r="K89">
            <v>16.833400000000001</v>
          </cell>
          <cell r="L89">
            <v>15.69571</v>
          </cell>
          <cell r="M89">
            <v>12.5</v>
          </cell>
          <cell r="N89">
            <v>6.5</v>
          </cell>
          <cell r="O89">
            <v>19.5</v>
          </cell>
          <cell r="P89">
            <v>11</v>
          </cell>
          <cell r="Q89">
            <v>9.8000000000000007</v>
          </cell>
          <cell r="R89">
            <v>13.5</v>
          </cell>
          <cell r="S89">
            <v>20.7</v>
          </cell>
          <cell r="T89">
            <v>21.9</v>
          </cell>
          <cell r="U89">
            <v>18.117999999999999</v>
          </cell>
          <cell r="V89">
            <v>22.5</v>
          </cell>
          <cell r="W89">
            <v>15.601800000000001</v>
          </cell>
          <cell r="X89">
            <v>18</v>
          </cell>
          <cell r="Y89">
            <v>6</v>
          </cell>
          <cell r="Z89">
            <v>24.8</v>
          </cell>
          <cell r="AA89">
            <v>18.899999999999999</v>
          </cell>
          <cell r="AB89">
            <v>16.7</v>
          </cell>
          <cell r="AC89">
            <v>11</v>
          </cell>
          <cell r="AD89">
            <v>19.8</v>
          </cell>
          <cell r="AE89">
            <v>18.5</v>
          </cell>
          <cell r="AF89">
            <v>13.3567</v>
          </cell>
          <cell r="AG89">
            <v>21.7684</v>
          </cell>
          <cell r="AH89">
            <v>16.882509999999996</v>
          </cell>
          <cell r="AI89">
            <v>0</v>
          </cell>
          <cell r="AJ89">
            <v>9.5</v>
          </cell>
          <cell r="AK89">
            <v>17.3</v>
          </cell>
          <cell r="AL89">
            <v>0</v>
          </cell>
          <cell r="AM89">
            <v>1.3</v>
          </cell>
          <cell r="AN89">
            <v>7.1</v>
          </cell>
          <cell r="AO89">
            <v>8.4</v>
          </cell>
          <cell r="AP89">
            <v>17.643999999999998</v>
          </cell>
          <cell r="AQ89">
            <v>12.4488</v>
          </cell>
          <cell r="AR89">
            <v>16.642600000000002</v>
          </cell>
          <cell r="AS89">
            <v>9.0335400000000003</v>
          </cell>
          <cell r="AT89">
            <v>8.9</v>
          </cell>
          <cell r="AU89">
            <v>4.5</v>
          </cell>
          <cell r="AV89">
            <v>13.2</v>
          </cell>
          <cell r="AW89">
            <v>9.1</v>
          </cell>
          <cell r="AX89">
            <v>8</v>
          </cell>
          <cell r="AY89">
            <v>12.6</v>
          </cell>
          <cell r="AZ89">
            <v>15.5</v>
          </cell>
          <cell r="BA89">
            <v>13.3</v>
          </cell>
          <cell r="BB89">
            <v>9.6999999999999993</v>
          </cell>
          <cell r="BC89">
            <v>15.775700000000001</v>
          </cell>
          <cell r="BD89">
            <v>11.057570000000002</v>
          </cell>
          <cell r="BE89">
            <v>0</v>
          </cell>
          <cell r="BF89">
            <v>0</v>
          </cell>
          <cell r="BG89">
            <v>0</v>
          </cell>
          <cell r="BH89">
            <v>0</v>
          </cell>
          <cell r="BI89">
            <v>0</v>
          </cell>
          <cell r="BJ89">
            <v>0</v>
          </cell>
          <cell r="BK89">
            <v>0</v>
          </cell>
          <cell r="BL89">
            <v>19</v>
          </cell>
          <cell r="BM89">
            <v>41.331800000000001</v>
          </cell>
          <cell r="BN89">
            <v>55.366399999999999</v>
          </cell>
          <cell r="BO89">
            <v>11.56982</v>
          </cell>
          <cell r="BP89">
            <v>0</v>
          </cell>
          <cell r="BQ89">
            <v>0</v>
          </cell>
          <cell r="BR89">
            <v>0</v>
          </cell>
          <cell r="BS89">
            <v>0</v>
          </cell>
          <cell r="BT89">
            <v>0</v>
          </cell>
          <cell r="BU89">
            <v>0</v>
          </cell>
          <cell r="BV89">
            <v>0</v>
          </cell>
          <cell r="BW89">
            <v>0</v>
          </cell>
          <cell r="BX89">
            <v>0</v>
          </cell>
          <cell r="BY89">
            <v>0</v>
          </cell>
          <cell r="BZ89">
            <v>0</v>
          </cell>
        </row>
        <row r="90">
          <cell r="A90" t="str">
            <v>Жарминский</v>
          </cell>
          <cell r="B90">
            <v>9.6</v>
          </cell>
          <cell r="C90">
            <v>4.4000000000000004</v>
          </cell>
          <cell r="D90">
            <v>12.4</v>
          </cell>
          <cell r="E90">
            <v>6.5</v>
          </cell>
          <cell r="F90">
            <v>6.5</v>
          </cell>
          <cell r="G90">
            <v>7.1</v>
          </cell>
          <cell r="H90">
            <v>12.9</v>
          </cell>
          <cell r="I90">
            <v>10.199999999999999</v>
          </cell>
          <cell r="J90">
            <v>5.6375000000000002</v>
          </cell>
          <cell r="K90">
            <v>13.486599999999999</v>
          </cell>
          <cell r="L90">
            <v>8.8724099999999986</v>
          </cell>
          <cell r="M90">
            <v>10.199999999999999</v>
          </cell>
          <cell r="N90">
            <v>5.0999999999999996</v>
          </cell>
          <cell r="O90">
            <v>11.6</v>
          </cell>
          <cell r="P90">
            <v>6.2</v>
          </cell>
          <cell r="Q90">
            <v>7.1</v>
          </cell>
          <cell r="R90">
            <v>7.8</v>
          </cell>
          <cell r="S90">
            <v>13.5</v>
          </cell>
          <cell r="T90">
            <v>8.6999999999999993</v>
          </cell>
          <cell r="U90">
            <v>7.6219999999999999</v>
          </cell>
          <cell r="V90">
            <v>14.3</v>
          </cell>
          <cell r="W90">
            <v>9.2121999999999993</v>
          </cell>
          <cell r="X90">
            <v>5.7</v>
          </cell>
          <cell r="Y90">
            <v>0</v>
          </cell>
          <cell r="Z90">
            <v>12.1</v>
          </cell>
          <cell r="AA90">
            <v>5.7</v>
          </cell>
          <cell r="AB90">
            <v>3.8</v>
          </cell>
          <cell r="AC90">
            <v>10.3</v>
          </cell>
          <cell r="AD90">
            <v>14</v>
          </cell>
          <cell r="AE90">
            <v>13.8</v>
          </cell>
          <cell r="AF90">
            <v>7.8</v>
          </cell>
          <cell r="AG90">
            <v>14.384600000000001</v>
          </cell>
          <cell r="AH90">
            <v>8.7584600000000012</v>
          </cell>
          <cell r="AI90">
            <v>0</v>
          </cell>
          <cell r="AJ90">
            <v>0</v>
          </cell>
          <cell r="AK90">
            <v>0</v>
          </cell>
          <cell r="AL90">
            <v>0</v>
          </cell>
          <cell r="AM90">
            <v>2</v>
          </cell>
          <cell r="AN90">
            <v>0</v>
          </cell>
          <cell r="AO90">
            <v>0</v>
          </cell>
          <cell r="AP90">
            <v>0</v>
          </cell>
          <cell r="AQ90">
            <v>0</v>
          </cell>
          <cell r="AR90">
            <v>0</v>
          </cell>
          <cell r="AS90">
            <v>0.2</v>
          </cell>
          <cell r="AT90">
            <v>5.7</v>
          </cell>
          <cell r="AU90">
            <v>4.2</v>
          </cell>
          <cell r="AV90">
            <v>7.3</v>
          </cell>
          <cell r="AW90">
            <v>3.8</v>
          </cell>
          <cell r="AX90">
            <v>0</v>
          </cell>
          <cell r="AY90">
            <v>7.3</v>
          </cell>
          <cell r="AZ90">
            <v>9.1999999999999993</v>
          </cell>
          <cell r="BA90">
            <v>10.1</v>
          </cell>
          <cell r="BB90">
            <v>7.4</v>
          </cell>
          <cell r="BC90">
            <v>12.316700000000001</v>
          </cell>
          <cell r="BD90">
            <v>6.7316699999999994</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row>
        <row r="91">
          <cell r="A91" t="str">
            <v>Зайсанский</v>
          </cell>
          <cell r="B91">
            <v>17.899999999999999</v>
          </cell>
          <cell r="C91">
            <v>8.6999999999999993</v>
          </cell>
          <cell r="D91">
            <v>16.2</v>
          </cell>
          <cell r="E91">
            <v>13.8</v>
          </cell>
          <cell r="F91">
            <v>16.7</v>
          </cell>
          <cell r="G91">
            <v>11</v>
          </cell>
          <cell r="H91">
            <v>21.2</v>
          </cell>
          <cell r="I91">
            <v>15.2</v>
          </cell>
          <cell r="J91">
            <v>20.442399999999999</v>
          </cell>
          <cell r="K91">
            <v>17.883099999999999</v>
          </cell>
          <cell r="L91">
            <v>15.902550000000002</v>
          </cell>
          <cell r="M91">
            <v>17.100000000000001</v>
          </cell>
          <cell r="N91">
            <v>7</v>
          </cell>
          <cell r="O91">
            <v>12.3</v>
          </cell>
          <cell r="P91">
            <v>9.8000000000000007</v>
          </cell>
          <cell r="Q91">
            <v>16.600000000000001</v>
          </cell>
          <cell r="R91">
            <v>16.399999999999999</v>
          </cell>
          <cell r="S91">
            <v>22.8</v>
          </cell>
          <cell r="T91">
            <v>20</v>
          </cell>
          <cell r="U91">
            <v>22.423200000000001</v>
          </cell>
          <cell r="V91">
            <v>22.1</v>
          </cell>
          <cell r="W91">
            <v>16.65232</v>
          </cell>
          <cell r="X91">
            <v>17.100000000000001</v>
          </cell>
          <cell r="Y91">
            <v>8.8000000000000007</v>
          </cell>
          <cell r="Z91">
            <v>16.899999999999999</v>
          </cell>
          <cell r="AA91">
            <v>9.1999999999999993</v>
          </cell>
          <cell r="AB91">
            <v>15.4</v>
          </cell>
          <cell r="AC91">
            <v>10.199999999999999</v>
          </cell>
          <cell r="AD91">
            <v>20</v>
          </cell>
          <cell r="AE91">
            <v>18.100000000000001</v>
          </cell>
          <cell r="AF91">
            <v>20.787199999999999</v>
          </cell>
          <cell r="AG91">
            <v>21.717400000000001</v>
          </cell>
          <cell r="AH91">
            <v>15.820460000000002</v>
          </cell>
          <cell r="AI91">
            <v>7.5</v>
          </cell>
          <cell r="AJ91">
            <v>15.5</v>
          </cell>
          <cell r="AK91">
            <v>10.199999999999999</v>
          </cell>
          <cell r="AL91">
            <v>16.2</v>
          </cell>
          <cell r="AM91">
            <v>18.7</v>
          </cell>
          <cell r="AN91">
            <v>22</v>
          </cell>
          <cell r="AO91">
            <v>20</v>
          </cell>
          <cell r="AP91">
            <v>19.046900000000001</v>
          </cell>
          <cell r="AQ91">
            <v>19.690200000000001</v>
          </cell>
          <cell r="AR91">
            <v>19.046900000000001</v>
          </cell>
          <cell r="AS91">
            <v>16.788400000000003</v>
          </cell>
          <cell r="AT91">
            <v>10.199999999999999</v>
          </cell>
          <cell r="AU91">
            <v>6.6</v>
          </cell>
          <cell r="AV91">
            <v>0</v>
          </cell>
          <cell r="AW91">
            <v>0</v>
          </cell>
          <cell r="AX91">
            <v>0</v>
          </cell>
          <cell r="AY91">
            <v>0</v>
          </cell>
          <cell r="AZ91">
            <v>0</v>
          </cell>
          <cell r="BA91">
            <v>0</v>
          </cell>
          <cell r="BB91">
            <v>0</v>
          </cell>
          <cell r="BC91">
            <v>0</v>
          </cell>
          <cell r="BD91">
            <v>1.6799999999999997</v>
          </cell>
          <cell r="BE91">
            <v>0</v>
          </cell>
          <cell r="BF91">
            <v>0</v>
          </cell>
          <cell r="BG91">
            <v>0</v>
          </cell>
          <cell r="BH91">
            <v>0</v>
          </cell>
          <cell r="BI91">
            <v>0</v>
          </cell>
          <cell r="BJ91">
            <v>0</v>
          </cell>
          <cell r="BK91">
            <v>20</v>
          </cell>
          <cell r="BL91">
            <v>25</v>
          </cell>
          <cell r="BM91">
            <v>19.130400000000002</v>
          </cell>
          <cell r="BN91">
            <v>24.8688</v>
          </cell>
          <cell r="BO91">
            <v>8.8999199999999998</v>
          </cell>
          <cell r="BP91">
            <v>0</v>
          </cell>
          <cell r="BQ91">
            <v>0</v>
          </cell>
          <cell r="BR91">
            <v>0</v>
          </cell>
          <cell r="BS91">
            <v>0</v>
          </cell>
          <cell r="BT91">
            <v>0</v>
          </cell>
          <cell r="BU91">
            <v>0</v>
          </cell>
          <cell r="BV91">
            <v>0</v>
          </cell>
          <cell r="BW91">
            <v>0</v>
          </cell>
          <cell r="BX91">
            <v>0</v>
          </cell>
          <cell r="BY91">
            <v>0</v>
          </cell>
          <cell r="BZ91">
            <v>0</v>
          </cell>
        </row>
        <row r="92">
          <cell r="A92" t="str">
            <v>Зыряновский</v>
          </cell>
          <cell r="B92">
            <v>14.9</v>
          </cell>
          <cell r="C92">
            <v>6</v>
          </cell>
          <cell r="D92">
            <v>20.5</v>
          </cell>
          <cell r="E92">
            <v>14.2</v>
          </cell>
          <cell r="F92">
            <v>15.5</v>
          </cell>
          <cell r="G92">
            <v>12.7</v>
          </cell>
          <cell r="H92">
            <v>16.899999999999999</v>
          </cell>
          <cell r="I92">
            <v>20.6</v>
          </cell>
          <cell r="J92">
            <v>16.501999999999999</v>
          </cell>
          <cell r="K92">
            <v>16.134599999999999</v>
          </cell>
          <cell r="L92">
            <v>15.393660000000001</v>
          </cell>
          <cell r="M92">
            <v>11.6</v>
          </cell>
          <cell r="N92">
            <v>6.1</v>
          </cell>
          <cell r="O92">
            <v>22</v>
          </cell>
          <cell r="P92">
            <v>12.7</v>
          </cell>
          <cell r="Q92">
            <v>11.7</v>
          </cell>
          <cell r="R92">
            <v>11.9</v>
          </cell>
          <cell r="S92">
            <v>15.4</v>
          </cell>
          <cell r="T92">
            <v>20.8</v>
          </cell>
          <cell r="U92">
            <v>19.232399999999998</v>
          </cell>
          <cell r="V92">
            <v>15.4</v>
          </cell>
          <cell r="W92">
            <v>14.683240000000003</v>
          </cell>
          <cell r="X92">
            <v>17.7</v>
          </cell>
          <cell r="Y92">
            <v>6.4</v>
          </cell>
          <cell r="Z92">
            <v>19.600000000000001</v>
          </cell>
          <cell r="AA92">
            <v>17.8</v>
          </cell>
          <cell r="AB92">
            <v>13</v>
          </cell>
          <cell r="AC92">
            <v>11.3</v>
          </cell>
          <cell r="AD92">
            <v>17.8</v>
          </cell>
          <cell r="AE92">
            <v>20.2</v>
          </cell>
          <cell r="AF92">
            <v>12.5212</v>
          </cell>
          <cell r="AG92">
            <v>12.224</v>
          </cell>
          <cell r="AH92">
            <v>14.854519999999999</v>
          </cell>
          <cell r="AI92">
            <v>9.3000000000000007</v>
          </cell>
          <cell r="AJ92">
            <v>8.1</v>
          </cell>
          <cell r="AK92">
            <v>1</v>
          </cell>
          <cell r="AL92">
            <v>4.7</v>
          </cell>
          <cell r="AM92">
            <v>1.8</v>
          </cell>
          <cell r="AN92">
            <v>8.5</v>
          </cell>
          <cell r="AO92">
            <v>0</v>
          </cell>
          <cell r="AP92">
            <v>0</v>
          </cell>
          <cell r="AQ92">
            <v>0</v>
          </cell>
          <cell r="AR92">
            <v>0</v>
          </cell>
          <cell r="AS92">
            <v>3.34</v>
          </cell>
          <cell r="AT92">
            <v>8.9</v>
          </cell>
          <cell r="AU92">
            <v>5.2</v>
          </cell>
          <cell r="AV92">
            <v>7.1</v>
          </cell>
          <cell r="AW92">
            <v>7.9</v>
          </cell>
          <cell r="AX92">
            <v>8.4</v>
          </cell>
          <cell r="AY92">
            <v>14</v>
          </cell>
          <cell r="AZ92">
            <v>12.8</v>
          </cell>
          <cell r="BA92">
            <v>18.2</v>
          </cell>
          <cell r="BB92">
            <v>18.8</v>
          </cell>
          <cell r="BC92">
            <v>16.7088</v>
          </cell>
          <cell r="BD92">
            <v>11.800879999999999</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row>
        <row r="93">
          <cell r="A93" t="str">
            <v>Катон-Карагайский</v>
          </cell>
          <cell r="B93">
            <v>14.8</v>
          </cell>
          <cell r="C93">
            <v>4.0999999999999996</v>
          </cell>
          <cell r="D93">
            <v>23.7</v>
          </cell>
          <cell r="E93">
            <v>11.2</v>
          </cell>
          <cell r="F93">
            <v>13.1</v>
          </cell>
          <cell r="G93">
            <v>9</v>
          </cell>
          <cell r="H93">
            <v>18.5</v>
          </cell>
          <cell r="I93">
            <v>13.4</v>
          </cell>
          <cell r="J93">
            <v>15.0908</v>
          </cell>
          <cell r="K93">
            <v>12.5312</v>
          </cell>
          <cell r="L93">
            <v>13.542199999999999</v>
          </cell>
          <cell r="M93">
            <v>14.3</v>
          </cell>
          <cell r="N93">
            <v>3.1</v>
          </cell>
          <cell r="O93">
            <v>26.1</v>
          </cell>
          <cell r="P93">
            <v>16</v>
          </cell>
          <cell r="Q93">
            <v>11.4</v>
          </cell>
          <cell r="R93">
            <v>13.1</v>
          </cell>
          <cell r="S93">
            <v>13.9</v>
          </cell>
          <cell r="T93">
            <v>12</v>
          </cell>
          <cell r="U93">
            <v>15.992599999999999</v>
          </cell>
          <cell r="V93">
            <v>13.1</v>
          </cell>
          <cell r="W93">
            <v>13.899260000000002</v>
          </cell>
          <cell r="X93">
            <v>16.5</v>
          </cell>
          <cell r="Y93">
            <v>2.2999999999999998</v>
          </cell>
          <cell r="Z93">
            <v>27.5</v>
          </cell>
          <cell r="AA93">
            <v>16.8</v>
          </cell>
          <cell r="AB93">
            <v>12.6</v>
          </cell>
          <cell r="AC93">
            <v>14</v>
          </cell>
          <cell r="AD93">
            <v>15.2</v>
          </cell>
          <cell r="AE93">
            <v>15.8</v>
          </cell>
          <cell r="AF93">
            <v>15.174200000000001</v>
          </cell>
          <cell r="AG93">
            <v>20.029499999999999</v>
          </cell>
          <cell r="AH93">
            <v>15.590370000000002</v>
          </cell>
          <cell r="AI93">
            <v>0</v>
          </cell>
          <cell r="AJ93">
            <v>0</v>
          </cell>
          <cell r="AK93">
            <v>0</v>
          </cell>
          <cell r="AL93">
            <v>0</v>
          </cell>
          <cell r="AM93">
            <v>0</v>
          </cell>
          <cell r="AN93">
            <v>0</v>
          </cell>
          <cell r="AO93">
            <v>0</v>
          </cell>
          <cell r="AP93">
            <v>0</v>
          </cell>
          <cell r="AQ93">
            <v>0</v>
          </cell>
          <cell r="AR93">
            <v>0</v>
          </cell>
          <cell r="AS93">
            <v>0</v>
          </cell>
          <cell r="AT93">
            <v>8.6999999999999993</v>
          </cell>
          <cell r="AU93">
            <v>3.2</v>
          </cell>
          <cell r="AV93">
            <v>11.2</v>
          </cell>
          <cell r="AW93">
            <v>5</v>
          </cell>
          <cell r="AX93">
            <v>10.1</v>
          </cell>
          <cell r="AY93">
            <v>6.9</v>
          </cell>
          <cell r="AZ93">
            <v>8.3000000000000007</v>
          </cell>
          <cell r="BA93">
            <v>13.4</v>
          </cell>
          <cell r="BB93">
            <v>8</v>
          </cell>
          <cell r="BC93">
            <v>11.511900000000001</v>
          </cell>
          <cell r="BD93">
            <v>8.6311900000000001</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row>
        <row r="94">
          <cell r="A94" t="str">
            <v>Кокпектинский</v>
          </cell>
          <cell r="B94">
            <v>12.4</v>
          </cell>
          <cell r="C94">
            <v>2.6</v>
          </cell>
          <cell r="D94">
            <v>12.7</v>
          </cell>
          <cell r="E94">
            <v>7.7</v>
          </cell>
          <cell r="F94">
            <v>9.1999999999999993</v>
          </cell>
          <cell r="G94">
            <v>10.4</v>
          </cell>
          <cell r="H94">
            <v>12.7</v>
          </cell>
          <cell r="I94">
            <v>6.5</v>
          </cell>
          <cell r="J94">
            <v>10.3002</v>
          </cell>
          <cell r="K94">
            <v>15.521699999999999</v>
          </cell>
          <cell r="L94">
            <v>10.002189999999999</v>
          </cell>
          <cell r="M94">
            <v>12.2</v>
          </cell>
          <cell r="N94">
            <v>2.9</v>
          </cell>
          <cell r="O94">
            <v>11.6</v>
          </cell>
          <cell r="P94">
            <v>8.6999999999999993</v>
          </cell>
          <cell r="Q94">
            <v>12</v>
          </cell>
          <cell r="R94">
            <v>11.1</v>
          </cell>
          <cell r="S94">
            <v>14.5</v>
          </cell>
          <cell r="T94">
            <v>6.3</v>
          </cell>
          <cell r="U94">
            <v>10.693899999999999</v>
          </cell>
          <cell r="V94">
            <v>20.7</v>
          </cell>
          <cell r="W94">
            <v>11.06939</v>
          </cell>
          <cell r="X94">
            <v>9.1</v>
          </cell>
          <cell r="Y94">
            <v>1.9</v>
          </cell>
          <cell r="Z94">
            <v>12.5</v>
          </cell>
          <cell r="AA94">
            <v>8.6</v>
          </cell>
          <cell r="AB94">
            <v>12.2</v>
          </cell>
          <cell r="AC94">
            <v>13</v>
          </cell>
          <cell r="AD94">
            <v>12.3</v>
          </cell>
          <cell r="AE94">
            <v>8.9</v>
          </cell>
          <cell r="AF94">
            <v>9.9415999999999993</v>
          </cell>
          <cell r="AG94">
            <v>16.072299999999998</v>
          </cell>
          <cell r="AH94">
            <v>10.45139</v>
          </cell>
          <cell r="AI94">
            <v>2.7</v>
          </cell>
          <cell r="AJ94">
            <v>7.4</v>
          </cell>
          <cell r="AK94">
            <v>10</v>
          </cell>
          <cell r="AL94">
            <v>9.5</v>
          </cell>
          <cell r="AM94">
            <v>9.1</v>
          </cell>
          <cell r="AN94">
            <v>12.6</v>
          </cell>
          <cell r="AO94">
            <v>6.5</v>
          </cell>
          <cell r="AP94">
            <v>19.046900000000001</v>
          </cell>
          <cell r="AQ94">
            <v>7.9962</v>
          </cell>
          <cell r="AR94">
            <v>17.9023</v>
          </cell>
          <cell r="AS94">
            <v>10.27454</v>
          </cell>
          <cell r="AT94">
            <v>6</v>
          </cell>
          <cell r="AU94">
            <v>0.2</v>
          </cell>
          <cell r="AV94">
            <v>0</v>
          </cell>
          <cell r="AW94">
            <v>4.4000000000000004</v>
          </cell>
          <cell r="AX94">
            <v>8.3000000000000007</v>
          </cell>
          <cell r="AY94">
            <v>8.6</v>
          </cell>
          <cell r="AZ94">
            <v>0</v>
          </cell>
          <cell r="BA94">
            <v>0</v>
          </cell>
          <cell r="BB94">
            <v>8</v>
          </cell>
          <cell r="BC94">
            <v>9.2355</v>
          </cell>
          <cell r="BD94">
            <v>4.4735500000000004</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row>
        <row r="95">
          <cell r="A95" t="str">
            <v>Курчумский</v>
          </cell>
          <cell r="B95">
            <v>10.8</v>
          </cell>
          <cell r="C95">
            <v>2.6</v>
          </cell>
          <cell r="D95">
            <v>16.100000000000001</v>
          </cell>
          <cell r="E95">
            <v>13.5</v>
          </cell>
          <cell r="F95">
            <v>13.8</v>
          </cell>
          <cell r="G95">
            <v>9.6</v>
          </cell>
          <cell r="H95">
            <v>18.899999999999999</v>
          </cell>
          <cell r="I95">
            <v>12.8</v>
          </cell>
          <cell r="J95">
            <v>16.346</v>
          </cell>
          <cell r="K95">
            <v>19.6464</v>
          </cell>
          <cell r="L95">
            <v>13.40924</v>
          </cell>
          <cell r="M95">
            <v>13.2</v>
          </cell>
          <cell r="N95">
            <v>3.5</v>
          </cell>
          <cell r="O95">
            <v>14.9</v>
          </cell>
          <cell r="P95">
            <v>12.9</v>
          </cell>
          <cell r="Q95">
            <v>13.5</v>
          </cell>
          <cell r="R95">
            <v>14.3</v>
          </cell>
          <cell r="S95">
            <v>20.100000000000001</v>
          </cell>
          <cell r="T95">
            <v>11.3</v>
          </cell>
          <cell r="U95">
            <v>16.6023</v>
          </cell>
          <cell r="V95">
            <v>21.3</v>
          </cell>
          <cell r="W95">
            <v>14.160230000000002</v>
          </cell>
          <cell r="X95">
            <v>12.9</v>
          </cell>
          <cell r="Y95">
            <v>11.7</v>
          </cell>
          <cell r="Z95">
            <v>18</v>
          </cell>
          <cell r="AA95">
            <v>14.4</v>
          </cell>
          <cell r="AB95">
            <v>13.3</v>
          </cell>
          <cell r="AC95">
            <v>15.1</v>
          </cell>
          <cell r="AD95">
            <v>20.5</v>
          </cell>
          <cell r="AE95">
            <v>11.1</v>
          </cell>
          <cell r="AF95">
            <v>13.5</v>
          </cell>
          <cell r="AG95">
            <v>16.003799999999998</v>
          </cell>
          <cell r="AH95">
            <v>14.650380000000002</v>
          </cell>
          <cell r="AI95">
            <v>3.6</v>
          </cell>
          <cell r="AJ95">
            <v>13.8</v>
          </cell>
          <cell r="AK95">
            <v>13.3</v>
          </cell>
          <cell r="AL95">
            <v>15.2</v>
          </cell>
          <cell r="AM95">
            <v>12.9</v>
          </cell>
          <cell r="AN95">
            <v>17.7</v>
          </cell>
          <cell r="AO95">
            <v>11</v>
          </cell>
          <cell r="AP95">
            <v>17.9023</v>
          </cell>
          <cell r="AQ95">
            <v>13.7</v>
          </cell>
          <cell r="AR95">
            <v>18.6861</v>
          </cell>
          <cell r="AS95">
            <v>13.778839999999999</v>
          </cell>
          <cell r="AT95">
            <v>0</v>
          </cell>
          <cell r="AU95">
            <v>0</v>
          </cell>
          <cell r="AV95">
            <v>0</v>
          </cell>
          <cell r="AW95">
            <v>0</v>
          </cell>
          <cell r="AX95">
            <v>0</v>
          </cell>
          <cell r="AY95">
            <v>0</v>
          </cell>
          <cell r="AZ95">
            <v>0</v>
          </cell>
          <cell r="BA95">
            <v>0</v>
          </cell>
          <cell r="BB95">
            <v>11</v>
          </cell>
          <cell r="BC95">
            <v>14.962999999999999</v>
          </cell>
          <cell r="BD95">
            <v>2.5963000000000003</v>
          </cell>
          <cell r="BE95">
            <v>0</v>
          </cell>
          <cell r="BF95">
            <v>0</v>
          </cell>
          <cell r="BG95">
            <v>0</v>
          </cell>
          <cell r="BH95">
            <v>10</v>
          </cell>
          <cell r="BI95">
            <v>19.5</v>
          </cell>
          <cell r="BJ95">
            <v>0</v>
          </cell>
          <cell r="BK95">
            <v>0</v>
          </cell>
          <cell r="BL95">
            <v>0</v>
          </cell>
          <cell r="BM95">
            <v>0</v>
          </cell>
          <cell r="BN95">
            <v>0</v>
          </cell>
          <cell r="BO95">
            <v>2.95</v>
          </cell>
          <cell r="BP95">
            <v>0</v>
          </cell>
          <cell r="BQ95">
            <v>0</v>
          </cell>
          <cell r="BR95">
            <v>0</v>
          </cell>
          <cell r="BS95">
            <v>0</v>
          </cell>
          <cell r="BT95">
            <v>0</v>
          </cell>
          <cell r="BU95">
            <v>0</v>
          </cell>
          <cell r="BV95">
            <v>0</v>
          </cell>
          <cell r="BW95">
            <v>0</v>
          </cell>
          <cell r="BX95">
            <v>0</v>
          </cell>
          <cell r="BY95">
            <v>0</v>
          </cell>
          <cell r="BZ95">
            <v>0</v>
          </cell>
        </row>
        <row r="96">
          <cell r="A96" t="str">
            <v>Тарбагатайский</v>
          </cell>
          <cell r="B96">
            <v>9.9</v>
          </cell>
          <cell r="C96">
            <v>7.5</v>
          </cell>
          <cell r="D96">
            <v>14.8</v>
          </cell>
          <cell r="E96">
            <v>15</v>
          </cell>
          <cell r="F96">
            <v>15.8</v>
          </cell>
          <cell r="G96">
            <v>14.6</v>
          </cell>
          <cell r="H96">
            <v>14.7</v>
          </cell>
          <cell r="I96">
            <v>15.1</v>
          </cell>
          <cell r="J96">
            <v>15.9953</v>
          </cell>
          <cell r="K96">
            <v>21.901599999999998</v>
          </cell>
          <cell r="L96">
            <v>14.529689999999999</v>
          </cell>
          <cell r="M96">
            <v>3.5</v>
          </cell>
          <cell r="N96">
            <v>3.4</v>
          </cell>
          <cell r="O96">
            <v>9.3000000000000007</v>
          </cell>
          <cell r="P96">
            <v>11.4</v>
          </cell>
          <cell r="Q96">
            <v>13.9</v>
          </cell>
          <cell r="R96">
            <v>12.9</v>
          </cell>
          <cell r="S96">
            <v>13.6</v>
          </cell>
          <cell r="T96">
            <v>14</v>
          </cell>
          <cell r="U96">
            <v>8.4519000000000002</v>
          </cell>
          <cell r="V96">
            <v>18.899999999999999</v>
          </cell>
          <cell r="W96">
            <v>10.93519</v>
          </cell>
          <cell r="X96">
            <v>0.5</v>
          </cell>
          <cell r="Y96">
            <v>6.7</v>
          </cell>
          <cell r="Z96">
            <v>13.1</v>
          </cell>
          <cell r="AA96">
            <v>6.7</v>
          </cell>
          <cell r="AB96">
            <v>11.8</v>
          </cell>
          <cell r="AC96">
            <v>15.8</v>
          </cell>
          <cell r="AD96">
            <v>0</v>
          </cell>
          <cell r="AE96">
            <v>11.7</v>
          </cell>
          <cell r="AF96">
            <v>16.904800000000002</v>
          </cell>
          <cell r="AG96">
            <v>0</v>
          </cell>
          <cell r="AH96">
            <v>8.3204799999999999</v>
          </cell>
          <cell r="AI96">
            <v>0</v>
          </cell>
          <cell r="AJ96">
            <v>0</v>
          </cell>
          <cell r="AK96">
            <v>0</v>
          </cell>
          <cell r="AL96">
            <v>0</v>
          </cell>
          <cell r="AM96">
            <v>0</v>
          </cell>
          <cell r="AN96">
            <v>0</v>
          </cell>
          <cell r="AO96">
            <v>0</v>
          </cell>
          <cell r="AP96">
            <v>18.6861</v>
          </cell>
          <cell r="AQ96">
            <v>18.77</v>
          </cell>
          <cell r="AR96">
            <v>16.149999999999999</v>
          </cell>
          <cell r="AS96">
            <v>5.3606099999999994</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row>
        <row r="97">
          <cell r="A97" t="str">
            <v>Уланский</v>
          </cell>
          <cell r="B97">
            <v>8.8000000000000007</v>
          </cell>
          <cell r="C97">
            <v>3.1</v>
          </cell>
          <cell r="D97">
            <v>15.6</v>
          </cell>
          <cell r="E97">
            <v>7</v>
          </cell>
          <cell r="F97">
            <v>7.2</v>
          </cell>
          <cell r="G97">
            <v>6.4</v>
          </cell>
          <cell r="H97">
            <v>8.6</v>
          </cell>
          <cell r="I97">
            <v>9.1</v>
          </cell>
          <cell r="J97">
            <v>6.4587000000000003</v>
          </cell>
          <cell r="K97">
            <v>10.450699999999999</v>
          </cell>
          <cell r="L97">
            <v>8.2709399999999995</v>
          </cell>
          <cell r="M97">
            <v>10.9</v>
          </cell>
          <cell r="N97">
            <v>3.9</v>
          </cell>
          <cell r="O97">
            <v>18.2</v>
          </cell>
          <cell r="P97">
            <v>7.5</v>
          </cell>
          <cell r="Q97">
            <v>8.5</v>
          </cell>
          <cell r="R97">
            <v>7.3</v>
          </cell>
          <cell r="S97">
            <v>8.1999999999999993</v>
          </cell>
          <cell r="T97">
            <v>7.1</v>
          </cell>
          <cell r="U97">
            <v>9.0474999999999994</v>
          </cell>
          <cell r="V97">
            <v>13.6</v>
          </cell>
          <cell r="W97">
            <v>9.4247499999999995</v>
          </cell>
          <cell r="X97">
            <v>10.6</v>
          </cell>
          <cell r="Y97">
            <v>1.9</v>
          </cell>
          <cell r="Z97">
            <v>20.8</v>
          </cell>
          <cell r="AA97">
            <v>10.5</v>
          </cell>
          <cell r="AB97">
            <v>9.1</v>
          </cell>
          <cell r="AC97">
            <v>6.5</v>
          </cell>
          <cell r="AD97">
            <v>8.9</v>
          </cell>
          <cell r="AE97">
            <v>9.9</v>
          </cell>
          <cell r="AF97">
            <v>8.8542000000000005</v>
          </cell>
          <cell r="AG97">
            <v>16.594799999999999</v>
          </cell>
          <cell r="AH97">
            <v>10.3649</v>
          </cell>
          <cell r="AI97">
            <v>0</v>
          </cell>
          <cell r="AJ97">
            <v>0</v>
          </cell>
          <cell r="AK97">
            <v>0</v>
          </cell>
          <cell r="AL97">
            <v>0</v>
          </cell>
          <cell r="AM97">
            <v>0</v>
          </cell>
          <cell r="AN97">
            <v>0</v>
          </cell>
          <cell r="AO97">
            <v>0</v>
          </cell>
          <cell r="AP97">
            <v>16.149999999999999</v>
          </cell>
          <cell r="AQ97">
            <v>0</v>
          </cell>
          <cell r="AR97">
            <v>0</v>
          </cell>
          <cell r="AS97">
            <v>1.6149999999999998</v>
          </cell>
          <cell r="AT97">
            <v>1.5</v>
          </cell>
          <cell r="AU97">
            <v>8.4</v>
          </cell>
          <cell r="AV97">
            <v>9.6999999999999993</v>
          </cell>
          <cell r="AW97">
            <v>6.4</v>
          </cell>
          <cell r="AX97">
            <v>3.7</v>
          </cell>
          <cell r="AY97">
            <v>5.4</v>
          </cell>
          <cell r="AZ97">
            <v>9.5</v>
          </cell>
          <cell r="BA97">
            <v>5.0999999999999996</v>
          </cell>
          <cell r="BB97">
            <v>3.1</v>
          </cell>
          <cell r="BC97">
            <v>5.7125000000000004</v>
          </cell>
          <cell r="BD97">
            <v>5.8512500000000003</v>
          </cell>
          <cell r="BE97">
            <v>0</v>
          </cell>
          <cell r="BF97">
            <v>0</v>
          </cell>
          <cell r="BG97">
            <v>0</v>
          </cell>
          <cell r="BH97">
            <v>0</v>
          </cell>
          <cell r="BI97">
            <v>0</v>
          </cell>
          <cell r="BJ97">
            <v>0</v>
          </cell>
          <cell r="BK97">
            <v>0</v>
          </cell>
          <cell r="BL97">
            <v>0</v>
          </cell>
          <cell r="BM97">
            <v>0</v>
          </cell>
          <cell r="BN97">
            <v>30</v>
          </cell>
          <cell r="BO97">
            <v>3</v>
          </cell>
          <cell r="BP97">
            <v>0</v>
          </cell>
          <cell r="BQ97">
            <v>0</v>
          </cell>
          <cell r="BR97">
            <v>0</v>
          </cell>
          <cell r="BS97">
            <v>0</v>
          </cell>
          <cell r="BT97">
            <v>0</v>
          </cell>
          <cell r="BU97">
            <v>0</v>
          </cell>
          <cell r="BV97">
            <v>0</v>
          </cell>
          <cell r="BW97">
            <v>0</v>
          </cell>
          <cell r="BX97">
            <v>0</v>
          </cell>
          <cell r="BY97">
            <v>0</v>
          </cell>
          <cell r="BZ97">
            <v>0</v>
          </cell>
        </row>
        <row r="98">
          <cell r="A98" t="str">
            <v>Урджарский</v>
          </cell>
          <cell r="B98">
            <v>13.7</v>
          </cell>
          <cell r="C98">
            <v>3</v>
          </cell>
          <cell r="D98">
            <v>10.8</v>
          </cell>
          <cell r="E98">
            <v>8</v>
          </cell>
          <cell r="F98">
            <v>10</v>
          </cell>
          <cell r="G98">
            <v>9.8000000000000007</v>
          </cell>
          <cell r="H98">
            <v>13.4</v>
          </cell>
          <cell r="I98">
            <v>11.2</v>
          </cell>
          <cell r="J98">
            <v>14.133100000000001</v>
          </cell>
          <cell r="K98">
            <v>19.703099999999999</v>
          </cell>
          <cell r="L98">
            <v>11.373619999999999</v>
          </cell>
          <cell r="M98">
            <v>13.1</v>
          </cell>
          <cell r="N98">
            <v>3.7</v>
          </cell>
          <cell r="O98">
            <v>11</v>
          </cell>
          <cell r="P98">
            <v>6.4</v>
          </cell>
          <cell r="Q98">
            <v>11.8</v>
          </cell>
          <cell r="R98">
            <v>9.1999999999999993</v>
          </cell>
          <cell r="S98">
            <v>17.899999999999999</v>
          </cell>
          <cell r="T98">
            <v>13.4</v>
          </cell>
          <cell r="U98">
            <v>16.412400000000002</v>
          </cell>
          <cell r="V98">
            <v>24.1</v>
          </cell>
          <cell r="W98">
            <v>12.701240000000002</v>
          </cell>
          <cell r="X98">
            <v>10.5</v>
          </cell>
          <cell r="Y98">
            <v>4.5</v>
          </cell>
          <cell r="Z98">
            <v>9.4</v>
          </cell>
          <cell r="AA98">
            <v>8.5</v>
          </cell>
          <cell r="AB98">
            <v>12.2</v>
          </cell>
          <cell r="AC98">
            <v>4.9000000000000004</v>
          </cell>
          <cell r="AD98">
            <v>22.3</v>
          </cell>
          <cell r="AE98">
            <v>10.8</v>
          </cell>
          <cell r="AF98">
            <v>17.2529</v>
          </cell>
          <cell r="AG98">
            <v>22</v>
          </cell>
          <cell r="AH98">
            <v>12.235289999999999</v>
          </cell>
          <cell r="AI98">
            <v>0</v>
          </cell>
          <cell r="AJ98">
            <v>2.5</v>
          </cell>
          <cell r="AK98">
            <v>0</v>
          </cell>
          <cell r="AL98">
            <v>15</v>
          </cell>
          <cell r="AM98">
            <v>4</v>
          </cell>
          <cell r="AN98">
            <v>10</v>
          </cell>
          <cell r="AO98">
            <v>3</v>
          </cell>
          <cell r="AP98">
            <v>4</v>
          </cell>
          <cell r="AQ98">
            <v>5.3333000000000004</v>
          </cell>
          <cell r="AR98">
            <v>4</v>
          </cell>
          <cell r="AS98">
            <v>4.7833300000000003</v>
          </cell>
          <cell r="AT98">
            <v>0</v>
          </cell>
          <cell r="AU98">
            <v>0</v>
          </cell>
          <cell r="AV98">
            <v>0</v>
          </cell>
          <cell r="AW98">
            <v>0</v>
          </cell>
          <cell r="AX98">
            <v>0</v>
          </cell>
          <cell r="AY98">
            <v>6.3</v>
          </cell>
          <cell r="AZ98">
            <v>12</v>
          </cell>
          <cell r="BA98">
            <v>9.8000000000000007</v>
          </cell>
          <cell r="BB98">
            <v>0</v>
          </cell>
          <cell r="BC98">
            <v>0</v>
          </cell>
          <cell r="BD98">
            <v>2.81</v>
          </cell>
          <cell r="BE98">
            <v>18.3</v>
          </cell>
          <cell r="BF98">
            <v>3.6</v>
          </cell>
          <cell r="BG98">
            <v>4</v>
          </cell>
          <cell r="BH98">
            <v>20</v>
          </cell>
          <cell r="BI98">
            <v>33.6</v>
          </cell>
          <cell r="BJ98">
            <v>0</v>
          </cell>
          <cell r="BK98">
            <v>14.8</v>
          </cell>
          <cell r="BL98">
            <v>10</v>
          </cell>
          <cell r="BM98">
            <v>12.1044</v>
          </cell>
          <cell r="BN98">
            <v>10.612500000000001</v>
          </cell>
          <cell r="BO98">
            <v>12.701689999999999</v>
          </cell>
          <cell r="BP98">
            <v>0</v>
          </cell>
          <cell r="BQ98">
            <v>0</v>
          </cell>
          <cell r="BR98">
            <v>0</v>
          </cell>
          <cell r="BS98">
            <v>0</v>
          </cell>
          <cell r="BT98">
            <v>0</v>
          </cell>
          <cell r="BU98">
            <v>0</v>
          </cell>
          <cell r="BV98">
            <v>0</v>
          </cell>
          <cell r="BW98">
            <v>0</v>
          </cell>
          <cell r="BX98">
            <v>0</v>
          </cell>
          <cell r="BY98">
            <v>0</v>
          </cell>
          <cell r="BZ98">
            <v>0</v>
          </cell>
        </row>
        <row r="99">
          <cell r="A99" t="str">
            <v>Шемонаихинский</v>
          </cell>
          <cell r="B99">
            <v>17.5</v>
          </cell>
          <cell r="C99">
            <v>7.7</v>
          </cell>
          <cell r="D99">
            <v>19.899999999999999</v>
          </cell>
          <cell r="E99">
            <v>13.5</v>
          </cell>
          <cell r="F99">
            <v>12</v>
          </cell>
          <cell r="G99">
            <v>13.4</v>
          </cell>
          <cell r="H99">
            <v>14.3</v>
          </cell>
          <cell r="I99">
            <v>15.7</v>
          </cell>
          <cell r="J99">
            <v>11.5304</v>
          </cell>
          <cell r="K99">
            <v>11.9674</v>
          </cell>
          <cell r="L99">
            <v>13.749780000000001</v>
          </cell>
          <cell r="M99">
            <v>16.2</v>
          </cell>
          <cell r="N99">
            <v>6.1</v>
          </cell>
          <cell r="O99">
            <v>21.7</v>
          </cell>
          <cell r="P99">
            <v>12.6</v>
          </cell>
          <cell r="Q99">
            <v>11.9</v>
          </cell>
          <cell r="R99">
            <v>13.4</v>
          </cell>
          <cell r="S99">
            <v>14.1</v>
          </cell>
          <cell r="T99">
            <v>16.5</v>
          </cell>
          <cell r="U99">
            <v>13.5992</v>
          </cell>
          <cell r="V99">
            <v>16.3</v>
          </cell>
          <cell r="W99">
            <v>14.239920000000001</v>
          </cell>
          <cell r="X99">
            <v>21.6</v>
          </cell>
          <cell r="Y99">
            <v>9.3000000000000007</v>
          </cell>
          <cell r="Z99">
            <v>22.7</v>
          </cell>
          <cell r="AA99">
            <v>15.7</v>
          </cell>
          <cell r="AB99">
            <v>13.5</v>
          </cell>
          <cell r="AC99">
            <v>14.1</v>
          </cell>
          <cell r="AD99">
            <v>16.399999999999999</v>
          </cell>
          <cell r="AE99">
            <v>16</v>
          </cell>
          <cell r="AF99">
            <v>14.0238</v>
          </cell>
          <cell r="AG99">
            <v>17.479900000000001</v>
          </cell>
          <cell r="AH99">
            <v>16.080369999999998</v>
          </cell>
          <cell r="AI99">
            <v>0</v>
          </cell>
          <cell r="AJ99">
            <v>0</v>
          </cell>
          <cell r="AK99">
            <v>0</v>
          </cell>
          <cell r="AL99">
            <v>0</v>
          </cell>
          <cell r="AM99">
            <v>0</v>
          </cell>
          <cell r="AN99">
            <v>0</v>
          </cell>
          <cell r="AO99">
            <v>0</v>
          </cell>
          <cell r="AP99">
            <v>0</v>
          </cell>
          <cell r="AQ99">
            <v>0</v>
          </cell>
          <cell r="AR99">
            <v>0</v>
          </cell>
          <cell r="AS99">
            <v>0</v>
          </cell>
          <cell r="AT99">
            <v>8.9</v>
          </cell>
          <cell r="AU99">
            <v>5</v>
          </cell>
          <cell r="AV99">
            <v>13.2</v>
          </cell>
          <cell r="AW99">
            <v>7.1</v>
          </cell>
          <cell r="AX99">
            <v>6.4</v>
          </cell>
          <cell r="AY99">
            <v>11.8</v>
          </cell>
          <cell r="AZ99">
            <v>10.5</v>
          </cell>
          <cell r="BA99">
            <v>11.6</v>
          </cell>
          <cell r="BB99">
            <v>11.4</v>
          </cell>
          <cell r="BC99">
            <v>14.9574</v>
          </cell>
          <cell r="BD99">
            <v>10.085740000000001</v>
          </cell>
          <cell r="BE99">
            <v>0</v>
          </cell>
          <cell r="BF99">
            <v>0</v>
          </cell>
          <cell r="BG99">
            <v>0</v>
          </cell>
          <cell r="BH99">
            <v>0</v>
          </cell>
          <cell r="BI99">
            <v>0</v>
          </cell>
          <cell r="BJ99">
            <v>0</v>
          </cell>
          <cell r="BK99">
            <v>0</v>
          </cell>
          <cell r="BL99">
            <v>23.6</v>
          </cell>
          <cell r="BM99">
            <v>78.2333</v>
          </cell>
          <cell r="BN99">
            <v>73.148099999999999</v>
          </cell>
          <cell r="BO99">
            <v>17.498139999999999</v>
          </cell>
          <cell r="BP99">
            <v>0</v>
          </cell>
          <cell r="BQ99">
            <v>0</v>
          </cell>
          <cell r="BR99">
            <v>0</v>
          </cell>
          <cell r="BS99">
            <v>0</v>
          </cell>
          <cell r="BT99">
            <v>0</v>
          </cell>
          <cell r="BU99">
            <v>0</v>
          </cell>
          <cell r="BV99">
            <v>0</v>
          </cell>
          <cell r="BW99">
            <v>0</v>
          </cell>
          <cell r="BX99">
            <v>0</v>
          </cell>
          <cell r="BY99">
            <v>0</v>
          </cell>
          <cell r="BZ99">
            <v>0</v>
          </cell>
        </row>
        <row r="104">
          <cell r="A104" t="str">
            <v>г.Тараз</v>
          </cell>
          <cell r="B104">
            <v>0</v>
          </cell>
          <cell r="C104">
            <v>0</v>
          </cell>
          <cell r="D104">
            <v>0</v>
          </cell>
          <cell r="E104">
            <v>0</v>
          </cell>
          <cell r="F104">
            <v>0</v>
          </cell>
          <cell r="G104">
            <v>0</v>
          </cell>
          <cell r="H104">
            <v>0</v>
          </cell>
          <cell r="I104">
            <v>8</v>
          </cell>
          <cell r="J104">
            <v>9.9</v>
          </cell>
          <cell r="K104">
            <v>0</v>
          </cell>
          <cell r="L104">
            <v>1.7899999999999998</v>
          </cell>
          <cell r="M104">
            <v>0</v>
          </cell>
          <cell r="N104">
            <v>0</v>
          </cell>
          <cell r="O104">
            <v>0</v>
          </cell>
          <cell r="P104">
            <v>0</v>
          </cell>
          <cell r="Q104">
            <v>0</v>
          </cell>
          <cell r="R104">
            <v>0</v>
          </cell>
          <cell r="S104">
            <v>0</v>
          </cell>
          <cell r="T104">
            <v>10</v>
          </cell>
          <cell r="U104">
            <v>11.5</v>
          </cell>
          <cell r="V104">
            <v>14.7</v>
          </cell>
          <cell r="W104">
            <v>3.62</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37</v>
          </cell>
          <cell r="BF104">
            <v>33.299999999999997</v>
          </cell>
          <cell r="BG104">
            <v>49</v>
          </cell>
          <cell r="BH104">
            <v>62.5</v>
          </cell>
          <cell r="BI104">
            <v>54.8</v>
          </cell>
          <cell r="BJ104">
            <v>54.8</v>
          </cell>
          <cell r="BK104">
            <v>45.4</v>
          </cell>
          <cell r="BL104">
            <v>51.041699999999999</v>
          </cell>
          <cell r="BM104">
            <v>57.700400000000002</v>
          </cell>
          <cell r="BN104">
            <v>0</v>
          </cell>
          <cell r="BO104">
            <v>44.554209999999998</v>
          </cell>
          <cell r="BP104">
            <v>0</v>
          </cell>
          <cell r="BQ104">
            <v>0</v>
          </cell>
          <cell r="BR104">
            <v>0</v>
          </cell>
          <cell r="BS104">
            <v>0</v>
          </cell>
          <cell r="BT104">
            <v>0</v>
          </cell>
          <cell r="BU104">
            <v>0</v>
          </cell>
          <cell r="BV104">
            <v>0</v>
          </cell>
          <cell r="BW104">
            <v>0</v>
          </cell>
          <cell r="BX104">
            <v>0</v>
          </cell>
          <cell r="BY104">
            <v>0</v>
          </cell>
          <cell r="BZ104">
            <v>0</v>
          </cell>
        </row>
        <row r="105">
          <cell r="A105" t="str">
            <v>Байзакский</v>
          </cell>
          <cell r="B105">
            <v>13.1</v>
          </cell>
          <cell r="C105">
            <v>6.6</v>
          </cell>
          <cell r="D105">
            <v>25.3</v>
          </cell>
          <cell r="E105">
            <v>15.4</v>
          </cell>
          <cell r="F105">
            <v>14</v>
          </cell>
          <cell r="G105">
            <v>9.6</v>
          </cell>
          <cell r="H105">
            <v>14.9</v>
          </cell>
          <cell r="I105">
            <v>7.5303000000000004</v>
          </cell>
          <cell r="J105">
            <v>15.370900000000001</v>
          </cell>
          <cell r="K105">
            <v>23.939299999999999</v>
          </cell>
          <cell r="L105">
            <v>14.57405</v>
          </cell>
          <cell r="M105">
            <v>10.5</v>
          </cell>
          <cell r="N105">
            <v>5.5</v>
          </cell>
          <cell r="O105">
            <v>16.399999999999999</v>
          </cell>
          <cell r="P105">
            <v>8.9</v>
          </cell>
          <cell r="Q105">
            <v>14</v>
          </cell>
          <cell r="R105">
            <v>6.7</v>
          </cell>
          <cell r="S105">
            <v>14.4</v>
          </cell>
          <cell r="T105">
            <v>7.6756000000000002</v>
          </cell>
          <cell r="U105">
            <v>12.8302</v>
          </cell>
          <cell r="V105">
            <v>18.858599999999999</v>
          </cell>
          <cell r="W105">
            <v>11.576440000000002</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52.5</v>
          </cell>
          <cell r="BF105">
            <v>51.7</v>
          </cell>
          <cell r="BG105">
            <v>53</v>
          </cell>
          <cell r="BH105">
            <v>36</v>
          </cell>
          <cell r="BI105">
            <v>45</v>
          </cell>
          <cell r="BJ105">
            <v>44.9</v>
          </cell>
          <cell r="BK105">
            <v>49.8</v>
          </cell>
          <cell r="BL105">
            <v>49.470999999999997</v>
          </cell>
          <cell r="BM105">
            <v>51.759700000000002</v>
          </cell>
          <cell r="BN105">
            <v>0</v>
          </cell>
          <cell r="BO105">
            <v>43.413069999999998</v>
          </cell>
          <cell r="BP105">
            <v>0</v>
          </cell>
          <cell r="BQ105">
            <v>0</v>
          </cell>
          <cell r="BR105">
            <v>0</v>
          </cell>
          <cell r="BS105">
            <v>0</v>
          </cell>
          <cell r="BT105">
            <v>0</v>
          </cell>
          <cell r="BU105">
            <v>0</v>
          </cell>
          <cell r="BV105">
            <v>0</v>
          </cell>
          <cell r="BW105">
            <v>0</v>
          </cell>
          <cell r="BX105">
            <v>0</v>
          </cell>
          <cell r="BY105">
            <v>0</v>
          </cell>
          <cell r="BZ105">
            <v>0</v>
          </cell>
        </row>
        <row r="106">
          <cell r="A106" t="str">
            <v>Жамбылский</v>
          </cell>
          <cell r="B106">
            <v>11.3</v>
          </cell>
          <cell r="C106">
            <v>4.8</v>
          </cell>
          <cell r="D106">
            <v>21.7</v>
          </cell>
          <cell r="E106">
            <v>13.5</v>
          </cell>
          <cell r="F106">
            <v>13.2</v>
          </cell>
          <cell r="G106">
            <v>6.4</v>
          </cell>
          <cell r="H106">
            <v>15.6</v>
          </cell>
          <cell r="I106">
            <v>8.2744</v>
          </cell>
          <cell r="J106">
            <v>15.297499999999999</v>
          </cell>
          <cell r="K106">
            <v>20.699200000000001</v>
          </cell>
          <cell r="L106">
            <v>13.077109999999999</v>
          </cell>
          <cell r="M106">
            <v>7.9</v>
          </cell>
          <cell r="N106">
            <v>2.9</v>
          </cell>
          <cell r="O106">
            <v>18</v>
          </cell>
          <cell r="P106">
            <v>11.9</v>
          </cell>
          <cell r="Q106">
            <v>17.7</v>
          </cell>
          <cell r="R106">
            <v>10</v>
          </cell>
          <cell r="S106">
            <v>15.1</v>
          </cell>
          <cell r="T106">
            <v>6.9924999999999997</v>
          </cell>
          <cell r="U106">
            <v>13.4915</v>
          </cell>
          <cell r="V106">
            <v>21.7453</v>
          </cell>
          <cell r="W106">
            <v>12.572930000000001</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42.6</v>
          </cell>
          <cell r="BF106">
            <v>36</v>
          </cell>
          <cell r="BG106">
            <v>46.4</v>
          </cell>
          <cell r="BH106">
            <v>47.7</v>
          </cell>
          <cell r="BI106">
            <v>48.9</v>
          </cell>
          <cell r="BJ106">
            <v>47.5</v>
          </cell>
          <cell r="BK106">
            <v>52.5</v>
          </cell>
          <cell r="BL106">
            <v>54.000300000000003</v>
          </cell>
          <cell r="BM106">
            <v>55.200800000000001</v>
          </cell>
          <cell r="BN106">
            <v>0</v>
          </cell>
          <cell r="BO106">
            <v>43.080110000000005</v>
          </cell>
          <cell r="BP106">
            <v>0</v>
          </cell>
          <cell r="BQ106">
            <v>0</v>
          </cell>
          <cell r="BR106">
            <v>0</v>
          </cell>
          <cell r="BS106">
            <v>0</v>
          </cell>
          <cell r="BT106">
            <v>0</v>
          </cell>
          <cell r="BU106">
            <v>0</v>
          </cell>
          <cell r="BV106">
            <v>0</v>
          </cell>
          <cell r="BW106">
            <v>0</v>
          </cell>
          <cell r="BX106">
            <v>0</v>
          </cell>
          <cell r="BY106">
            <v>0</v>
          </cell>
          <cell r="BZ106">
            <v>0</v>
          </cell>
        </row>
        <row r="107">
          <cell r="A107" t="str">
            <v>Жуалынский</v>
          </cell>
          <cell r="B107">
            <v>13.2</v>
          </cell>
          <cell r="C107">
            <v>6.4</v>
          </cell>
          <cell r="D107">
            <v>24.2</v>
          </cell>
          <cell r="E107">
            <v>14.2</v>
          </cell>
          <cell r="F107">
            <v>17.399999999999999</v>
          </cell>
          <cell r="G107">
            <v>7.8</v>
          </cell>
          <cell r="H107">
            <v>15.3</v>
          </cell>
          <cell r="I107">
            <v>7.6058000000000003</v>
          </cell>
          <cell r="J107">
            <v>17.014600000000002</v>
          </cell>
          <cell r="K107">
            <v>22.088200000000001</v>
          </cell>
          <cell r="L107">
            <v>14.520859999999999</v>
          </cell>
          <cell r="M107">
            <v>11.7</v>
          </cell>
          <cell r="N107">
            <v>9.4</v>
          </cell>
          <cell r="O107">
            <v>27.1</v>
          </cell>
          <cell r="P107">
            <v>18</v>
          </cell>
          <cell r="Q107">
            <v>26.3</v>
          </cell>
          <cell r="R107">
            <v>11.7</v>
          </cell>
          <cell r="S107">
            <v>21</v>
          </cell>
          <cell r="T107">
            <v>9.4822000000000006</v>
          </cell>
          <cell r="U107">
            <v>16.4819</v>
          </cell>
          <cell r="V107">
            <v>20.833200000000001</v>
          </cell>
          <cell r="W107">
            <v>17.199729999999999</v>
          </cell>
          <cell r="X107">
            <v>0</v>
          </cell>
          <cell r="Y107">
            <v>0</v>
          </cell>
          <cell r="Z107">
            <v>0</v>
          </cell>
          <cell r="AA107">
            <v>0</v>
          </cell>
          <cell r="AB107">
            <v>0</v>
          </cell>
          <cell r="AC107">
            <v>0</v>
          </cell>
          <cell r="AD107">
            <v>13</v>
          </cell>
          <cell r="AE107">
            <v>0</v>
          </cell>
          <cell r="AF107">
            <v>0</v>
          </cell>
          <cell r="AG107">
            <v>0</v>
          </cell>
          <cell r="AH107">
            <v>1.3</v>
          </cell>
          <cell r="AI107">
            <v>0</v>
          </cell>
          <cell r="AJ107">
            <v>0</v>
          </cell>
          <cell r="AK107">
            <v>11.7</v>
          </cell>
          <cell r="AL107">
            <v>0</v>
          </cell>
          <cell r="AM107">
            <v>0</v>
          </cell>
          <cell r="AN107">
            <v>0</v>
          </cell>
          <cell r="AO107">
            <v>0</v>
          </cell>
          <cell r="AP107">
            <v>0</v>
          </cell>
          <cell r="AQ107">
            <v>0</v>
          </cell>
          <cell r="AR107">
            <v>0</v>
          </cell>
          <cell r="AS107">
            <v>1.17</v>
          </cell>
          <cell r="AT107">
            <v>0</v>
          </cell>
          <cell r="AU107">
            <v>0</v>
          </cell>
          <cell r="AV107">
            <v>0</v>
          </cell>
          <cell r="AW107">
            <v>0</v>
          </cell>
          <cell r="AX107">
            <v>0</v>
          </cell>
          <cell r="AY107">
            <v>0</v>
          </cell>
          <cell r="AZ107">
            <v>0</v>
          </cell>
          <cell r="BA107">
            <v>0</v>
          </cell>
          <cell r="BB107">
            <v>0</v>
          </cell>
          <cell r="BC107">
            <v>0</v>
          </cell>
          <cell r="BD107">
            <v>0</v>
          </cell>
          <cell r="BE107">
            <v>43.8</v>
          </cell>
          <cell r="BF107">
            <v>27.8</v>
          </cell>
          <cell r="BG107">
            <v>32.1</v>
          </cell>
          <cell r="BH107">
            <v>36</v>
          </cell>
          <cell r="BI107">
            <v>40</v>
          </cell>
          <cell r="BJ107">
            <v>40</v>
          </cell>
          <cell r="BK107">
            <v>50</v>
          </cell>
          <cell r="BL107">
            <v>45.714700000000001</v>
          </cell>
          <cell r="BM107">
            <v>51.839199999999998</v>
          </cell>
          <cell r="BN107">
            <v>0</v>
          </cell>
          <cell r="BO107">
            <v>36.725389999999997</v>
          </cell>
          <cell r="BP107">
            <v>0</v>
          </cell>
          <cell r="BQ107">
            <v>0</v>
          </cell>
          <cell r="BR107">
            <v>0</v>
          </cell>
          <cell r="BS107">
            <v>0</v>
          </cell>
          <cell r="BT107">
            <v>0</v>
          </cell>
          <cell r="BU107">
            <v>0</v>
          </cell>
          <cell r="BV107">
            <v>0</v>
          </cell>
          <cell r="BW107">
            <v>0</v>
          </cell>
          <cell r="BX107">
            <v>0</v>
          </cell>
          <cell r="BY107">
            <v>0</v>
          </cell>
          <cell r="BZ107">
            <v>0</v>
          </cell>
        </row>
        <row r="108">
          <cell r="A108" t="str">
            <v>Кордайский</v>
          </cell>
          <cell r="B108">
            <v>12.8</v>
          </cell>
          <cell r="C108">
            <v>6.8</v>
          </cell>
          <cell r="D108">
            <v>25.1</v>
          </cell>
          <cell r="E108">
            <v>19</v>
          </cell>
          <cell r="F108">
            <v>16.899999999999999</v>
          </cell>
          <cell r="G108">
            <v>10.5</v>
          </cell>
          <cell r="H108">
            <v>18.600000000000001</v>
          </cell>
          <cell r="I108">
            <v>9.9149999999999991</v>
          </cell>
          <cell r="J108">
            <v>18.568200000000001</v>
          </cell>
          <cell r="K108">
            <v>21.846900000000002</v>
          </cell>
          <cell r="L108">
            <v>16.003009999999996</v>
          </cell>
          <cell r="M108">
            <v>10.199999999999999</v>
          </cell>
          <cell r="N108">
            <v>4.8</v>
          </cell>
          <cell r="O108">
            <v>25.4</v>
          </cell>
          <cell r="P108">
            <v>19.5</v>
          </cell>
          <cell r="Q108">
            <v>18.7</v>
          </cell>
          <cell r="R108">
            <v>10.1</v>
          </cell>
          <cell r="S108">
            <v>18.5</v>
          </cell>
          <cell r="T108">
            <v>8.4595000000000002</v>
          </cell>
          <cell r="U108">
            <v>15.418799999999999</v>
          </cell>
          <cell r="V108">
            <v>21.259599999999999</v>
          </cell>
          <cell r="W108">
            <v>15.233789999999999</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48</v>
          </cell>
          <cell r="BF108">
            <v>36.9</v>
          </cell>
          <cell r="BG108">
            <v>60.1</v>
          </cell>
          <cell r="BH108">
            <v>60.1</v>
          </cell>
          <cell r="BI108">
            <v>60.8</v>
          </cell>
          <cell r="BJ108">
            <v>60.1</v>
          </cell>
          <cell r="BK108">
            <v>61.2</v>
          </cell>
          <cell r="BL108">
            <v>60.001399999999997</v>
          </cell>
          <cell r="BM108">
            <v>57.944299999999998</v>
          </cell>
          <cell r="BN108">
            <v>0</v>
          </cell>
          <cell r="BO108">
            <v>50.514569999999999</v>
          </cell>
          <cell r="BP108">
            <v>0</v>
          </cell>
          <cell r="BQ108">
            <v>0</v>
          </cell>
          <cell r="BR108">
            <v>0</v>
          </cell>
          <cell r="BS108">
            <v>0</v>
          </cell>
          <cell r="BT108">
            <v>0</v>
          </cell>
          <cell r="BU108">
            <v>0</v>
          </cell>
          <cell r="BV108">
            <v>0</v>
          </cell>
          <cell r="BW108">
            <v>0</v>
          </cell>
          <cell r="BX108">
            <v>0</v>
          </cell>
          <cell r="BY108">
            <v>0</v>
          </cell>
          <cell r="BZ108">
            <v>0</v>
          </cell>
        </row>
        <row r="109">
          <cell r="A109" t="str">
            <v>Т.Рыскулова</v>
          </cell>
          <cell r="B109">
            <v>12.3</v>
          </cell>
          <cell r="C109">
            <v>5.9</v>
          </cell>
          <cell r="D109">
            <v>20.5</v>
          </cell>
          <cell r="E109">
            <v>13.2</v>
          </cell>
          <cell r="F109">
            <v>15</v>
          </cell>
          <cell r="G109">
            <v>8.8000000000000007</v>
          </cell>
          <cell r="H109">
            <v>18.2</v>
          </cell>
          <cell r="I109">
            <v>8.8290000000000006</v>
          </cell>
          <cell r="J109">
            <v>14.597</v>
          </cell>
          <cell r="K109">
            <v>20.100100000000001</v>
          </cell>
          <cell r="L109">
            <v>13.742610000000003</v>
          </cell>
          <cell r="M109">
            <v>9.8000000000000007</v>
          </cell>
          <cell r="N109">
            <v>4.4000000000000004</v>
          </cell>
          <cell r="O109">
            <v>21.1</v>
          </cell>
          <cell r="P109">
            <v>12.3</v>
          </cell>
          <cell r="Q109">
            <v>11.6</v>
          </cell>
          <cell r="R109">
            <v>7.1</v>
          </cell>
          <cell r="S109">
            <v>18.399999999999999</v>
          </cell>
          <cell r="T109">
            <v>8.1671999999999993</v>
          </cell>
          <cell r="U109">
            <v>13.2179</v>
          </cell>
          <cell r="V109">
            <v>24.938500000000001</v>
          </cell>
          <cell r="W109">
            <v>13.102360000000001</v>
          </cell>
          <cell r="X109">
            <v>2.5</v>
          </cell>
          <cell r="Y109">
            <v>0</v>
          </cell>
          <cell r="Z109">
            <v>15</v>
          </cell>
          <cell r="AA109">
            <v>15.8</v>
          </cell>
          <cell r="AB109">
            <v>9.6</v>
          </cell>
          <cell r="AC109">
            <v>8.8000000000000007</v>
          </cell>
          <cell r="AD109">
            <v>13.6</v>
          </cell>
          <cell r="AE109">
            <v>6.4</v>
          </cell>
          <cell r="AF109">
            <v>0</v>
          </cell>
          <cell r="AG109">
            <v>9</v>
          </cell>
          <cell r="AH109">
            <v>8.07</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34.200000000000003</v>
          </cell>
          <cell r="BF109">
            <v>33</v>
          </cell>
          <cell r="BG109">
            <v>35.299999999999997</v>
          </cell>
          <cell r="BH109">
            <v>42</v>
          </cell>
          <cell r="BI109">
            <v>41.5</v>
          </cell>
          <cell r="BJ109">
            <v>41.6</v>
          </cell>
          <cell r="BK109">
            <v>46.1</v>
          </cell>
          <cell r="BL109">
            <v>46.011899999999997</v>
          </cell>
          <cell r="BM109">
            <v>45.296300000000002</v>
          </cell>
          <cell r="BN109">
            <v>0</v>
          </cell>
          <cell r="BO109">
            <v>36.500819999999997</v>
          </cell>
          <cell r="BP109">
            <v>0</v>
          </cell>
          <cell r="BQ109">
            <v>0</v>
          </cell>
          <cell r="BR109">
            <v>0</v>
          </cell>
          <cell r="BS109">
            <v>0</v>
          </cell>
          <cell r="BT109">
            <v>0</v>
          </cell>
          <cell r="BU109">
            <v>0</v>
          </cell>
          <cell r="BV109">
            <v>0</v>
          </cell>
          <cell r="BW109">
            <v>0</v>
          </cell>
          <cell r="BX109">
            <v>0</v>
          </cell>
          <cell r="BY109">
            <v>0</v>
          </cell>
          <cell r="BZ109">
            <v>0</v>
          </cell>
        </row>
        <row r="110">
          <cell r="A110" t="str">
            <v>Меркенский</v>
          </cell>
          <cell r="B110">
            <v>13.1</v>
          </cell>
          <cell r="C110">
            <v>8.6</v>
          </cell>
          <cell r="D110">
            <v>16.399999999999999</v>
          </cell>
          <cell r="E110">
            <v>14.3</v>
          </cell>
          <cell r="F110">
            <v>14.5</v>
          </cell>
          <cell r="G110">
            <v>6.8</v>
          </cell>
          <cell r="H110">
            <v>16.100000000000001</v>
          </cell>
          <cell r="I110">
            <v>7.8792999999999997</v>
          </cell>
          <cell r="J110">
            <v>12.011900000000001</v>
          </cell>
          <cell r="K110">
            <v>18.328299999999999</v>
          </cell>
          <cell r="L110">
            <v>12.80195</v>
          </cell>
          <cell r="M110">
            <v>11.1</v>
          </cell>
          <cell r="N110">
            <v>6.9</v>
          </cell>
          <cell r="O110">
            <v>24.1</v>
          </cell>
          <cell r="P110">
            <v>16.7</v>
          </cell>
          <cell r="Q110">
            <v>14.2</v>
          </cell>
          <cell r="R110">
            <v>9.1999999999999993</v>
          </cell>
          <cell r="S110">
            <v>21.8</v>
          </cell>
          <cell r="T110">
            <v>10.789199999999999</v>
          </cell>
          <cell r="U110">
            <v>21.187100000000001</v>
          </cell>
          <cell r="V110">
            <v>27.305199999999999</v>
          </cell>
          <cell r="W110">
            <v>16.328150000000001</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45.3</v>
          </cell>
          <cell r="BF110">
            <v>44.3</v>
          </cell>
          <cell r="BG110">
            <v>46.7</v>
          </cell>
          <cell r="BH110">
            <v>57.5</v>
          </cell>
          <cell r="BI110">
            <v>62</v>
          </cell>
          <cell r="BJ110">
            <v>51.2</v>
          </cell>
          <cell r="BK110">
            <v>52</v>
          </cell>
          <cell r="BL110">
            <v>62.027999999999999</v>
          </cell>
          <cell r="BM110">
            <v>65.256699999999995</v>
          </cell>
          <cell r="BN110">
            <v>0</v>
          </cell>
          <cell r="BO110">
            <v>48.628470000000007</v>
          </cell>
          <cell r="BP110">
            <v>0</v>
          </cell>
          <cell r="BQ110">
            <v>0</v>
          </cell>
          <cell r="BR110">
            <v>0</v>
          </cell>
          <cell r="BS110">
            <v>0</v>
          </cell>
          <cell r="BT110">
            <v>0</v>
          </cell>
          <cell r="BU110">
            <v>0</v>
          </cell>
          <cell r="BV110">
            <v>0</v>
          </cell>
          <cell r="BW110">
            <v>0</v>
          </cell>
          <cell r="BX110">
            <v>0</v>
          </cell>
          <cell r="BY110">
            <v>0</v>
          </cell>
          <cell r="BZ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9.4</v>
          </cell>
          <cell r="N111">
            <v>9.6999999999999993</v>
          </cell>
          <cell r="O111">
            <v>12.7</v>
          </cell>
          <cell r="P111">
            <v>11</v>
          </cell>
          <cell r="Q111">
            <v>13.8</v>
          </cell>
          <cell r="R111">
            <v>14.7</v>
          </cell>
          <cell r="S111">
            <v>14.4</v>
          </cell>
          <cell r="T111">
            <v>14.4407</v>
          </cell>
          <cell r="U111">
            <v>14.7125</v>
          </cell>
          <cell r="V111">
            <v>14.9594</v>
          </cell>
          <cell r="W111">
            <v>12.981260000000001</v>
          </cell>
          <cell r="X111">
            <v>0</v>
          </cell>
          <cell r="Y111">
            <v>0</v>
          </cell>
          <cell r="Z111">
            <v>0</v>
          </cell>
          <cell r="AA111">
            <v>0</v>
          </cell>
          <cell r="AB111">
            <v>0</v>
          </cell>
          <cell r="AC111">
            <v>0</v>
          </cell>
          <cell r="AD111">
            <v>0</v>
          </cell>
          <cell r="AE111">
            <v>0</v>
          </cell>
          <cell r="AF111">
            <v>0</v>
          </cell>
          <cell r="AG111">
            <v>0</v>
          </cell>
          <cell r="AH111">
            <v>0</v>
          </cell>
          <cell r="AI111">
            <v>11.8</v>
          </cell>
          <cell r="AJ111">
            <v>12.7</v>
          </cell>
          <cell r="AK111">
            <v>13.8</v>
          </cell>
          <cell r="AL111">
            <v>13.9</v>
          </cell>
          <cell r="AM111">
            <v>15.7</v>
          </cell>
          <cell r="AN111">
            <v>13.8</v>
          </cell>
          <cell r="AO111">
            <v>13.9</v>
          </cell>
          <cell r="AP111">
            <v>13.948600000000001</v>
          </cell>
          <cell r="AQ111">
            <v>14.054399999999999</v>
          </cell>
          <cell r="AR111">
            <v>15.510199999999999</v>
          </cell>
          <cell r="AS111">
            <v>13.91132</v>
          </cell>
          <cell r="AT111">
            <v>0</v>
          </cell>
          <cell r="AU111">
            <v>0</v>
          </cell>
          <cell r="AV111">
            <v>0</v>
          </cell>
          <cell r="AW111">
            <v>0</v>
          </cell>
          <cell r="AX111">
            <v>0</v>
          </cell>
          <cell r="AY111">
            <v>0</v>
          </cell>
          <cell r="AZ111">
            <v>0</v>
          </cell>
          <cell r="BA111">
            <v>0</v>
          </cell>
          <cell r="BB111">
            <v>0</v>
          </cell>
          <cell r="BC111">
            <v>0</v>
          </cell>
          <cell r="BD111">
            <v>0</v>
          </cell>
          <cell r="BE111">
            <v>36.4</v>
          </cell>
          <cell r="BF111">
            <v>32.700000000000003</v>
          </cell>
          <cell r="BG111">
            <v>40.9</v>
          </cell>
          <cell r="BH111">
            <v>36.5</v>
          </cell>
          <cell r="BI111">
            <v>36.299999999999997</v>
          </cell>
          <cell r="BJ111">
            <v>34.6</v>
          </cell>
          <cell r="BK111">
            <v>36.6</v>
          </cell>
          <cell r="BL111">
            <v>36.644199999999998</v>
          </cell>
          <cell r="BM111">
            <v>37.2468</v>
          </cell>
          <cell r="BN111">
            <v>0</v>
          </cell>
          <cell r="BO111">
            <v>32.789100000000005</v>
          </cell>
          <cell r="BP111">
            <v>0</v>
          </cell>
          <cell r="BQ111">
            <v>0</v>
          </cell>
          <cell r="BR111">
            <v>0</v>
          </cell>
          <cell r="BS111">
            <v>0</v>
          </cell>
          <cell r="BT111">
            <v>0</v>
          </cell>
          <cell r="BU111">
            <v>0</v>
          </cell>
          <cell r="BV111">
            <v>0</v>
          </cell>
          <cell r="BW111">
            <v>0</v>
          </cell>
          <cell r="BX111">
            <v>0</v>
          </cell>
          <cell r="BY111">
            <v>0</v>
          </cell>
          <cell r="BZ111">
            <v>0</v>
          </cell>
        </row>
        <row r="112">
          <cell r="A112" t="str">
            <v>Сарысуский</v>
          </cell>
          <cell r="B112">
            <v>13.4</v>
          </cell>
          <cell r="C112">
            <v>6.3</v>
          </cell>
          <cell r="D112">
            <v>15.2</v>
          </cell>
          <cell r="E112">
            <v>8.1999999999999993</v>
          </cell>
          <cell r="F112">
            <v>11.9</v>
          </cell>
          <cell r="G112">
            <v>8.6999999999999993</v>
          </cell>
          <cell r="H112">
            <v>7.9</v>
          </cell>
          <cell r="I112">
            <v>9.5782000000000007</v>
          </cell>
          <cell r="J112">
            <v>14.8652</v>
          </cell>
          <cell r="K112">
            <v>18.201499999999999</v>
          </cell>
          <cell r="L112">
            <v>11.424489999999999</v>
          </cell>
          <cell r="M112">
            <v>12</v>
          </cell>
          <cell r="N112">
            <v>7.1</v>
          </cell>
          <cell r="O112">
            <v>13.3</v>
          </cell>
          <cell r="P112">
            <v>8.5</v>
          </cell>
          <cell r="Q112">
            <v>12.9</v>
          </cell>
          <cell r="R112">
            <v>7.1</v>
          </cell>
          <cell r="S112">
            <v>13.4</v>
          </cell>
          <cell r="T112">
            <v>8.7349999999999994</v>
          </cell>
          <cell r="U112">
            <v>13.7684</v>
          </cell>
          <cell r="V112">
            <v>17.099299999999999</v>
          </cell>
          <cell r="W112">
            <v>11.390270000000001</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41.8</v>
          </cell>
          <cell r="BF112">
            <v>38.5</v>
          </cell>
          <cell r="BG112">
            <v>45.4</v>
          </cell>
          <cell r="BH112">
            <v>47.5</v>
          </cell>
          <cell r="BI112">
            <v>50</v>
          </cell>
          <cell r="BJ112">
            <v>66.7</v>
          </cell>
          <cell r="BK112">
            <v>65.8</v>
          </cell>
          <cell r="BL112">
            <v>64.940299999999993</v>
          </cell>
          <cell r="BM112">
            <v>76.215100000000007</v>
          </cell>
          <cell r="BN112">
            <v>0</v>
          </cell>
          <cell r="BO112">
            <v>49.685539999999996</v>
          </cell>
          <cell r="BP112">
            <v>0</v>
          </cell>
          <cell r="BQ112">
            <v>0</v>
          </cell>
          <cell r="BR112">
            <v>0</v>
          </cell>
          <cell r="BS112">
            <v>0</v>
          </cell>
          <cell r="BT112">
            <v>0</v>
          </cell>
          <cell r="BU112">
            <v>0</v>
          </cell>
          <cell r="BV112">
            <v>0</v>
          </cell>
          <cell r="BW112">
            <v>0</v>
          </cell>
          <cell r="BX112">
            <v>0</v>
          </cell>
          <cell r="BY112">
            <v>0</v>
          </cell>
          <cell r="BZ112">
            <v>0</v>
          </cell>
        </row>
        <row r="113">
          <cell r="A113" t="str">
            <v>Таласский</v>
          </cell>
          <cell r="B113">
            <v>8.8000000000000007</v>
          </cell>
          <cell r="C113">
            <v>7</v>
          </cell>
          <cell r="D113">
            <v>10</v>
          </cell>
          <cell r="E113">
            <v>7.6</v>
          </cell>
          <cell r="F113">
            <v>12.3</v>
          </cell>
          <cell r="G113">
            <v>6.8</v>
          </cell>
          <cell r="H113">
            <v>10.8</v>
          </cell>
          <cell r="I113">
            <v>9.6524000000000001</v>
          </cell>
          <cell r="J113">
            <v>14.2037</v>
          </cell>
          <cell r="K113">
            <v>16.785299999999999</v>
          </cell>
          <cell r="L113">
            <v>10.394139999999998</v>
          </cell>
          <cell r="M113">
            <v>4</v>
          </cell>
          <cell r="N113">
            <v>3</v>
          </cell>
          <cell r="O113">
            <v>9.9</v>
          </cell>
          <cell r="P113">
            <v>8.4</v>
          </cell>
          <cell r="Q113">
            <v>6.4</v>
          </cell>
          <cell r="R113">
            <v>6.6</v>
          </cell>
          <cell r="S113">
            <v>8.6</v>
          </cell>
          <cell r="T113">
            <v>9.4329999999999998</v>
          </cell>
          <cell r="U113">
            <v>11.707700000000001</v>
          </cell>
          <cell r="V113">
            <v>13.3125</v>
          </cell>
          <cell r="W113">
            <v>8.1353200000000001</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30.6</v>
          </cell>
          <cell r="BF113">
            <v>28.2</v>
          </cell>
          <cell r="BG113">
            <v>29.9</v>
          </cell>
          <cell r="BH113">
            <v>27.3</v>
          </cell>
          <cell r="BI113">
            <v>29.7</v>
          </cell>
          <cell r="BJ113">
            <v>21</v>
          </cell>
          <cell r="BK113">
            <v>40.1</v>
          </cell>
          <cell r="BL113">
            <v>40.001199999999997</v>
          </cell>
          <cell r="BM113">
            <v>44.304699999999997</v>
          </cell>
          <cell r="BN113">
            <v>0</v>
          </cell>
          <cell r="BO113">
            <v>29.110590000000002</v>
          </cell>
          <cell r="BP113">
            <v>0</v>
          </cell>
          <cell r="BQ113">
            <v>0</v>
          </cell>
          <cell r="BR113">
            <v>0</v>
          </cell>
          <cell r="BS113">
            <v>0</v>
          </cell>
          <cell r="BT113">
            <v>0</v>
          </cell>
          <cell r="BU113">
            <v>0</v>
          </cell>
          <cell r="BV113">
            <v>0</v>
          </cell>
          <cell r="BW113">
            <v>0</v>
          </cell>
          <cell r="BX113">
            <v>0</v>
          </cell>
          <cell r="BY113">
            <v>0</v>
          </cell>
          <cell r="BZ113">
            <v>0</v>
          </cell>
        </row>
        <row r="114">
          <cell r="A114" t="str">
            <v>Шуский</v>
          </cell>
          <cell r="B114">
            <v>10.6</v>
          </cell>
          <cell r="C114">
            <v>4.3</v>
          </cell>
          <cell r="D114">
            <v>23.9</v>
          </cell>
          <cell r="E114">
            <v>15.1</v>
          </cell>
          <cell r="F114">
            <v>16.2</v>
          </cell>
          <cell r="G114">
            <v>9.1</v>
          </cell>
          <cell r="H114">
            <v>15</v>
          </cell>
          <cell r="I114">
            <v>7.4002999999999997</v>
          </cell>
          <cell r="J114">
            <v>17.9633</v>
          </cell>
          <cell r="K114">
            <v>26.024100000000001</v>
          </cell>
          <cell r="L114">
            <v>14.558769999999999</v>
          </cell>
          <cell r="M114">
            <v>9.8000000000000007</v>
          </cell>
          <cell r="N114">
            <v>5.4</v>
          </cell>
          <cell r="O114">
            <v>21.2</v>
          </cell>
          <cell r="P114">
            <v>16</v>
          </cell>
          <cell r="Q114">
            <v>13.7</v>
          </cell>
          <cell r="R114">
            <v>6.5</v>
          </cell>
          <cell r="S114">
            <v>23.3</v>
          </cell>
          <cell r="T114">
            <v>7.6007999999999996</v>
          </cell>
          <cell r="U114">
            <v>17.347999999999999</v>
          </cell>
          <cell r="V114">
            <v>23.892800000000001</v>
          </cell>
          <cell r="W114">
            <v>14.474160000000001</v>
          </cell>
          <cell r="X114">
            <v>0</v>
          </cell>
          <cell r="Y114">
            <v>0</v>
          </cell>
          <cell r="Z114">
            <v>0</v>
          </cell>
          <cell r="AA114">
            <v>0</v>
          </cell>
          <cell r="AB114">
            <v>0</v>
          </cell>
          <cell r="AC114">
            <v>0</v>
          </cell>
          <cell r="AD114">
            <v>0</v>
          </cell>
          <cell r="AE114">
            <v>0</v>
          </cell>
          <cell r="AF114">
            <v>0</v>
          </cell>
          <cell r="AG114">
            <v>0</v>
          </cell>
          <cell r="AH114">
            <v>0</v>
          </cell>
          <cell r="AI114">
            <v>15</v>
          </cell>
          <cell r="AJ114">
            <v>9.5</v>
          </cell>
          <cell r="AK114">
            <v>9.8000000000000007</v>
          </cell>
          <cell r="AL114">
            <v>4.2</v>
          </cell>
          <cell r="AM114">
            <v>0</v>
          </cell>
          <cell r="AN114">
            <v>0</v>
          </cell>
          <cell r="AO114">
            <v>15.1</v>
          </cell>
          <cell r="AP114">
            <v>10.5875</v>
          </cell>
          <cell r="AQ114">
            <v>38.618000000000002</v>
          </cell>
          <cell r="AR114">
            <v>41.823099999999997</v>
          </cell>
          <cell r="AS114">
            <v>14.462860000000001</v>
          </cell>
          <cell r="AT114">
            <v>0</v>
          </cell>
          <cell r="AU114">
            <v>0</v>
          </cell>
          <cell r="AV114">
            <v>0</v>
          </cell>
          <cell r="AW114">
            <v>0</v>
          </cell>
          <cell r="AX114">
            <v>0</v>
          </cell>
          <cell r="AY114">
            <v>0</v>
          </cell>
          <cell r="AZ114">
            <v>0</v>
          </cell>
          <cell r="BA114">
            <v>0</v>
          </cell>
          <cell r="BB114">
            <v>0</v>
          </cell>
          <cell r="BC114">
            <v>0</v>
          </cell>
          <cell r="BD114">
            <v>0</v>
          </cell>
          <cell r="BE114">
            <v>42.1</v>
          </cell>
          <cell r="BF114">
            <v>36.700000000000003</v>
          </cell>
          <cell r="BG114">
            <v>34.1</v>
          </cell>
          <cell r="BH114">
            <v>43.5</v>
          </cell>
          <cell r="BI114">
            <v>43.4</v>
          </cell>
          <cell r="BJ114">
            <v>58.1</v>
          </cell>
          <cell r="BK114">
            <v>60.3</v>
          </cell>
          <cell r="BL114">
            <v>53.889800000000001</v>
          </cell>
          <cell r="BM114">
            <v>60.018700000000003</v>
          </cell>
          <cell r="BN114">
            <v>0</v>
          </cell>
          <cell r="BO114">
            <v>43.210850000000008</v>
          </cell>
          <cell r="BP114">
            <v>0</v>
          </cell>
          <cell r="BQ114">
            <v>0</v>
          </cell>
          <cell r="BR114">
            <v>0</v>
          </cell>
          <cell r="BS114">
            <v>0</v>
          </cell>
          <cell r="BT114">
            <v>0</v>
          </cell>
          <cell r="BU114">
            <v>0</v>
          </cell>
          <cell r="BV114">
            <v>0</v>
          </cell>
          <cell r="BW114">
            <v>0</v>
          </cell>
          <cell r="BX114">
            <v>0</v>
          </cell>
          <cell r="BY114">
            <v>0</v>
          </cell>
          <cell r="BZ114">
            <v>0</v>
          </cell>
        </row>
        <row r="119">
          <cell r="A119" t="str">
            <v>Акжайык</v>
          </cell>
          <cell r="B119">
            <v>3.9</v>
          </cell>
          <cell r="C119">
            <v>0</v>
          </cell>
          <cell r="D119">
            <v>0</v>
          </cell>
          <cell r="E119">
            <v>0</v>
          </cell>
          <cell r="F119">
            <v>0</v>
          </cell>
          <cell r="G119">
            <v>0</v>
          </cell>
          <cell r="H119">
            <v>0</v>
          </cell>
          <cell r="I119">
            <v>0</v>
          </cell>
          <cell r="J119">
            <v>0</v>
          </cell>
          <cell r="K119">
            <v>0</v>
          </cell>
          <cell r="L119">
            <v>0.39</v>
          </cell>
          <cell r="M119">
            <v>5.5</v>
          </cell>
          <cell r="N119">
            <v>5.5</v>
          </cell>
          <cell r="O119">
            <v>0</v>
          </cell>
          <cell r="P119">
            <v>0</v>
          </cell>
          <cell r="Q119">
            <v>0</v>
          </cell>
          <cell r="R119">
            <v>0</v>
          </cell>
          <cell r="S119">
            <v>0</v>
          </cell>
          <cell r="T119">
            <v>0</v>
          </cell>
          <cell r="U119">
            <v>0</v>
          </cell>
          <cell r="V119">
            <v>0</v>
          </cell>
          <cell r="W119">
            <v>1.1000000000000001</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2</v>
          </cell>
          <cell r="N120">
            <v>11.4</v>
          </cell>
          <cell r="O120">
            <v>3.8</v>
          </cell>
          <cell r="P120">
            <v>4.8</v>
          </cell>
          <cell r="Q120">
            <v>0</v>
          </cell>
          <cell r="R120">
            <v>0</v>
          </cell>
          <cell r="S120">
            <v>0</v>
          </cell>
          <cell r="T120">
            <v>0</v>
          </cell>
          <cell r="U120">
            <v>0</v>
          </cell>
          <cell r="V120">
            <v>0</v>
          </cell>
          <cell r="W120">
            <v>2.2000000000000002</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row>
        <row r="121">
          <cell r="A121" t="str">
            <v>Борли</v>
          </cell>
          <cell r="B121">
            <v>6.3</v>
          </cell>
          <cell r="C121">
            <v>12.6</v>
          </cell>
          <cell r="D121">
            <v>5.0999999999999996</v>
          </cell>
          <cell r="E121">
            <v>2.6</v>
          </cell>
          <cell r="F121">
            <v>9.3000000000000007</v>
          </cell>
          <cell r="G121">
            <v>2.6</v>
          </cell>
          <cell r="H121">
            <v>4.7</v>
          </cell>
          <cell r="I121">
            <v>5.5</v>
          </cell>
          <cell r="J121">
            <v>2.0079610791685094</v>
          </cell>
          <cell r="K121">
            <v>15.4</v>
          </cell>
          <cell r="L121">
            <v>6.610796107916852</v>
          </cell>
          <cell r="M121">
            <v>8.5</v>
          </cell>
          <cell r="N121">
            <v>14.2</v>
          </cell>
          <cell r="O121">
            <v>5.3</v>
          </cell>
          <cell r="P121">
            <v>0</v>
          </cell>
          <cell r="Q121">
            <v>11.8</v>
          </cell>
          <cell r="R121">
            <v>2.9</v>
          </cell>
          <cell r="S121">
            <v>3.4</v>
          </cell>
          <cell r="T121">
            <v>5</v>
          </cell>
          <cell r="U121">
            <v>3.8018867924528306</v>
          </cell>
          <cell r="V121">
            <v>11.7</v>
          </cell>
          <cell r="W121">
            <v>6.6601886792452829</v>
          </cell>
          <cell r="X121">
            <v>5.0999999999999996</v>
          </cell>
          <cell r="Y121">
            <v>11.8</v>
          </cell>
          <cell r="Z121">
            <v>7</v>
          </cell>
          <cell r="AA121">
            <v>0</v>
          </cell>
          <cell r="AB121">
            <v>9.8000000000000007</v>
          </cell>
          <cell r="AC121">
            <v>2.9</v>
          </cell>
          <cell r="AD121">
            <v>3.5</v>
          </cell>
          <cell r="AE121">
            <v>5.7</v>
          </cell>
          <cell r="AF121">
            <v>6.5</v>
          </cell>
          <cell r="AG121">
            <v>7</v>
          </cell>
          <cell r="AH121">
            <v>5.9300000000000006</v>
          </cell>
          <cell r="AI121">
            <v>4.8</v>
          </cell>
          <cell r="AJ121">
            <v>11.8</v>
          </cell>
          <cell r="AK121">
            <v>2.5</v>
          </cell>
          <cell r="AL121">
            <v>0</v>
          </cell>
          <cell r="AM121">
            <v>8.5</v>
          </cell>
          <cell r="AN121">
            <v>2.7</v>
          </cell>
          <cell r="AO121">
            <v>5.4</v>
          </cell>
          <cell r="AP121">
            <v>7.7</v>
          </cell>
          <cell r="AQ121">
            <v>3.0677290836653386</v>
          </cell>
          <cell r="AR121">
            <v>8.8000000000000007</v>
          </cell>
          <cell r="AS121">
            <v>5.5267729083665342</v>
          </cell>
          <cell r="AT121">
            <v>0</v>
          </cell>
          <cell r="AU121">
            <v>0</v>
          </cell>
          <cell r="AV121">
            <v>0</v>
          </cell>
          <cell r="AW121">
            <v>0</v>
          </cell>
          <cell r="AX121">
            <v>0</v>
          </cell>
          <cell r="AY121">
            <v>0</v>
          </cell>
          <cell r="AZ121">
            <v>0</v>
          </cell>
          <cell r="BA121">
            <v>0</v>
          </cell>
          <cell r="BB121">
            <v>0</v>
          </cell>
          <cell r="BC121">
            <v>0</v>
          </cell>
          <cell r="BD121">
            <v>0</v>
          </cell>
          <cell r="BE121">
            <v>0</v>
          </cell>
          <cell r="BF121">
            <v>4.9000000000000004</v>
          </cell>
          <cell r="BG121">
            <v>0</v>
          </cell>
          <cell r="BH121">
            <v>0</v>
          </cell>
          <cell r="BI121">
            <v>0</v>
          </cell>
          <cell r="BJ121">
            <v>0</v>
          </cell>
          <cell r="BK121">
            <v>0</v>
          </cell>
          <cell r="BL121">
            <v>0</v>
          </cell>
          <cell r="BM121">
            <v>0</v>
          </cell>
          <cell r="BN121">
            <v>0</v>
          </cell>
          <cell r="BO121">
            <v>0.49000000000000005</v>
          </cell>
          <cell r="BP121">
            <v>0</v>
          </cell>
          <cell r="BQ121">
            <v>0</v>
          </cell>
          <cell r="BR121">
            <v>0</v>
          </cell>
          <cell r="BS121">
            <v>0</v>
          </cell>
          <cell r="BT121">
            <v>0</v>
          </cell>
          <cell r="BU121">
            <v>0</v>
          </cell>
          <cell r="BV121">
            <v>0</v>
          </cell>
          <cell r="BW121">
            <v>0</v>
          </cell>
          <cell r="BX121">
            <v>0</v>
          </cell>
          <cell r="BY121">
            <v>0</v>
          </cell>
          <cell r="BZ121">
            <v>0</v>
          </cell>
        </row>
        <row r="122">
          <cell r="A122" t="str">
            <v>Жанакала (Жангалинский)</v>
          </cell>
          <cell r="B122">
            <v>3.8</v>
          </cell>
          <cell r="C122">
            <v>0</v>
          </cell>
          <cell r="D122">
            <v>0</v>
          </cell>
          <cell r="E122">
            <v>0</v>
          </cell>
          <cell r="F122">
            <v>0</v>
          </cell>
          <cell r="G122">
            <v>0</v>
          </cell>
          <cell r="H122">
            <v>0</v>
          </cell>
          <cell r="I122">
            <v>0</v>
          </cell>
          <cell r="J122">
            <v>0</v>
          </cell>
          <cell r="K122">
            <v>0</v>
          </cell>
          <cell r="L122">
            <v>0.38</v>
          </cell>
          <cell r="M122">
            <v>3.8</v>
          </cell>
          <cell r="N122">
            <v>6.7</v>
          </cell>
          <cell r="O122">
            <v>0</v>
          </cell>
          <cell r="P122">
            <v>0</v>
          </cell>
          <cell r="Q122">
            <v>0</v>
          </cell>
          <cell r="R122">
            <v>0</v>
          </cell>
          <cell r="S122">
            <v>0</v>
          </cell>
          <cell r="T122">
            <v>0</v>
          </cell>
          <cell r="U122">
            <v>0</v>
          </cell>
          <cell r="V122">
            <v>0</v>
          </cell>
          <cell r="W122">
            <v>1.05</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row>
        <row r="123">
          <cell r="A123" t="str">
            <v>Жанибек</v>
          </cell>
          <cell r="B123">
            <v>8.5</v>
          </cell>
          <cell r="C123">
            <v>10.1</v>
          </cell>
          <cell r="D123">
            <v>0</v>
          </cell>
          <cell r="E123">
            <v>2.9</v>
          </cell>
          <cell r="F123">
            <v>4.2</v>
          </cell>
          <cell r="G123">
            <v>0</v>
          </cell>
          <cell r="H123">
            <v>3.8</v>
          </cell>
          <cell r="I123">
            <v>2.9</v>
          </cell>
          <cell r="J123">
            <v>0</v>
          </cell>
          <cell r="K123">
            <v>0</v>
          </cell>
          <cell r="L123">
            <v>3.2399999999999998</v>
          </cell>
          <cell r="M123">
            <v>4.3</v>
          </cell>
          <cell r="N123">
            <v>11.9</v>
          </cell>
          <cell r="O123">
            <v>0</v>
          </cell>
          <cell r="P123">
            <v>2.8</v>
          </cell>
          <cell r="Q123">
            <v>4.9000000000000004</v>
          </cell>
          <cell r="R123">
            <v>0</v>
          </cell>
          <cell r="S123">
            <v>5.0999999999999996</v>
          </cell>
          <cell r="T123">
            <v>3</v>
          </cell>
          <cell r="U123">
            <v>0</v>
          </cell>
          <cell r="V123">
            <v>0</v>
          </cell>
          <cell r="W123">
            <v>3.2</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row>
        <row r="124">
          <cell r="A124" t="str">
            <v>Зеленов</v>
          </cell>
          <cell r="B124">
            <v>9.6999999999999993</v>
          </cell>
          <cell r="C124">
            <v>14.4</v>
          </cell>
          <cell r="D124">
            <v>6.4</v>
          </cell>
          <cell r="E124">
            <v>4.9000000000000004</v>
          </cell>
          <cell r="F124">
            <v>11.5</v>
          </cell>
          <cell r="G124">
            <v>7.2</v>
          </cell>
          <cell r="H124">
            <v>8.6999999999999993</v>
          </cell>
          <cell r="I124">
            <v>10.8</v>
          </cell>
          <cell r="J124">
            <v>8.8000000000000007</v>
          </cell>
          <cell r="K124">
            <v>17.3</v>
          </cell>
          <cell r="L124">
            <v>9.9699999999999989</v>
          </cell>
          <cell r="M124">
            <v>9.8000000000000007</v>
          </cell>
          <cell r="N124">
            <v>14</v>
          </cell>
          <cell r="O124">
            <v>4.0999999999999996</v>
          </cell>
          <cell r="P124">
            <v>0</v>
          </cell>
          <cell r="Q124">
            <v>10.9</v>
          </cell>
          <cell r="R124">
            <v>3.7</v>
          </cell>
          <cell r="S124">
            <v>6.2</v>
          </cell>
          <cell r="T124">
            <v>4.0999999999999996</v>
          </cell>
          <cell r="U124">
            <v>3.0809484873262467</v>
          </cell>
          <cell r="V124">
            <v>9.8000000000000007</v>
          </cell>
          <cell r="W124">
            <v>6.5680948487326249</v>
          </cell>
          <cell r="X124">
            <v>0</v>
          </cell>
          <cell r="Y124">
            <v>13</v>
          </cell>
          <cell r="Z124">
            <v>1</v>
          </cell>
          <cell r="AA124">
            <v>3</v>
          </cell>
          <cell r="AB124">
            <v>10.5</v>
          </cell>
          <cell r="AC124">
            <v>17.100000000000001</v>
          </cell>
          <cell r="AD124">
            <v>5.5</v>
          </cell>
          <cell r="AE124">
            <v>7.2</v>
          </cell>
          <cell r="AF124">
            <v>1.6507177033492826</v>
          </cell>
          <cell r="AG124">
            <v>14.2</v>
          </cell>
          <cell r="AH124">
            <v>7.3150717703349288</v>
          </cell>
          <cell r="AI124">
            <v>9.4</v>
          </cell>
          <cell r="AJ124">
            <v>15.9</v>
          </cell>
          <cell r="AK124">
            <v>2.2999999999999998</v>
          </cell>
          <cell r="AL124">
            <v>0.7</v>
          </cell>
          <cell r="AM124">
            <v>7</v>
          </cell>
          <cell r="AN124">
            <v>8.6999999999999993</v>
          </cell>
          <cell r="AO124">
            <v>6.8</v>
          </cell>
          <cell r="AP124">
            <v>10.6</v>
          </cell>
          <cell r="AQ124">
            <v>4.9856733524355308</v>
          </cell>
          <cell r="AR124">
            <v>12.7</v>
          </cell>
          <cell r="AS124">
            <v>7.9085673352435535</v>
          </cell>
          <cell r="AT124">
            <v>0</v>
          </cell>
          <cell r="AU124">
            <v>0</v>
          </cell>
          <cell r="AV124">
            <v>0</v>
          </cell>
          <cell r="AW124">
            <v>0</v>
          </cell>
          <cell r="AX124">
            <v>0</v>
          </cell>
          <cell r="AY124">
            <v>0.6</v>
          </cell>
          <cell r="AZ124">
            <v>2.2000000000000002</v>
          </cell>
          <cell r="BA124">
            <v>2.2000000000000002</v>
          </cell>
          <cell r="BB124">
            <v>0</v>
          </cell>
          <cell r="BC124">
            <v>9.5</v>
          </cell>
          <cell r="BD124">
            <v>1.45</v>
          </cell>
          <cell r="BE124">
            <v>0</v>
          </cell>
          <cell r="BF124">
            <v>0</v>
          </cell>
          <cell r="BG124">
            <v>0</v>
          </cell>
          <cell r="BH124">
            <v>0</v>
          </cell>
          <cell r="BI124">
            <v>10</v>
          </cell>
          <cell r="BJ124">
            <v>0</v>
          </cell>
          <cell r="BK124">
            <v>0</v>
          </cell>
          <cell r="BL124">
            <v>0</v>
          </cell>
          <cell r="BM124">
            <v>0</v>
          </cell>
          <cell r="BN124">
            <v>0</v>
          </cell>
          <cell r="BO124">
            <v>1</v>
          </cell>
          <cell r="BP124">
            <v>0</v>
          </cell>
          <cell r="BQ124">
            <v>0</v>
          </cell>
          <cell r="BR124">
            <v>0</v>
          </cell>
          <cell r="BS124">
            <v>0</v>
          </cell>
          <cell r="BT124">
            <v>0</v>
          </cell>
          <cell r="BU124">
            <v>0</v>
          </cell>
          <cell r="BV124">
            <v>0</v>
          </cell>
          <cell r="BW124">
            <v>0</v>
          </cell>
          <cell r="BX124">
            <v>0</v>
          </cell>
          <cell r="BY124">
            <v>0</v>
          </cell>
          <cell r="BZ124">
            <v>0</v>
          </cell>
        </row>
        <row r="125">
          <cell r="A125" t="str">
            <v>Казталов</v>
          </cell>
          <cell r="B125">
            <v>4.8</v>
          </cell>
          <cell r="C125">
            <v>2.2999999999999998</v>
          </cell>
          <cell r="D125">
            <v>0</v>
          </cell>
          <cell r="E125">
            <v>0</v>
          </cell>
          <cell r="F125">
            <v>0</v>
          </cell>
          <cell r="G125">
            <v>0</v>
          </cell>
          <cell r="H125">
            <v>0</v>
          </cell>
          <cell r="I125">
            <v>0</v>
          </cell>
          <cell r="J125">
            <v>0</v>
          </cell>
          <cell r="K125">
            <v>0</v>
          </cell>
          <cell r="L125">
            <v>0.71</v>
          </cell>
          <cell r="M125">
            <v>4.8</v>
          </cell>
          <cell r="N125">
            <v>5.3</v>
          </cell>
          <cell r="O125">
            <v>0</v>
          </cell>
          <cell r="P125">
            <v>0</v>
          </cell>
          <cell r="Q125">
            <v>4</v>
          </cell>
          <cell r="R125">
            <v>0</v>
          </cell>
          <cell r="S125">
            <v>0</v>
          </cell>
          <cell r="T125">
            <v>0</v>
          </cell>
          <cell r="U125">
            <v>0</v>
          </cell>
          <cell r="V125">
            <v>0</v>
          </cell>
          <cell r="W125">
            <v>1.41</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row>
        <row r="126">
          <cell r="A126" t="str">
            <v>Каратобе</v>
          </cell>
          <cell r="B126">
            <v>5.4</v>
          </cell>
          <cell r="C126">
            <v>6.7</v>
          </cell>
          <cell r="D126">
            <v>0</v>
          </cell>
          <cell r="E126">
            <v>0</v>
          </cell>
          <cell r="F126">
            <v>0</v>
          </cell>
          <cell r="G126">
            <v>0</v>
          </cell>
          <cell r="H126">
            <v>0</v>
          </cell>
          <cell r="I126">
            <v>0</v>
          </cell>
          <cell r="J126">
            <v>0</v>
          </cell>
          <cell r="K126">
            <v>0</v>
          </cell>
          <cell r="L126">
            <v>1.2100000000000002</v>
          </cell>
          <cell r="M126">
            <v>5.4</v>
          </cell>
          <cell r="N126">
            <v>6.9</v>
          </cell>
          <cell r="O126">
            <v>0</v>
          </cell>
          <cell r="P126">
            <v>0</v>
          </cell>
          <cell r="Q126">
            <v>0</v>
          </cell>
          <cell r="R126">
            <v>0</v>
          </cell>
          <cell r="S126">
            <v>0</v>
          </cell>
          <cell r="T126">
            <v>0</v>
          </cell>
          <cell r="U126">
            <v>0</v>
          </cell>
          <cell r="V126">
            <v>0</v>
          </cell>
          <cell r="W126">
            <v>1.23</v>
          </cell>
          <cell r="X126">
            <v>0</v>
          </cell>
          <cell r="Y126">
            <v>0</v>
          </cell>
          <cell r="Z126">
            <v>0</v>
          </cell>
          <cell r="AA126">
            <v>0</v>
          </cell>
          <cell r="AB126">
            <v>0</v>
          </cell>
          <cell r="AC126">
            <v>0</v>
          </cell>
          <cell r="AD126">
            <v>0</v>
          </cell>
          <cell r="AE126">
            <v>0</v>
          </cell>
          <cell r="AF126">
            <v>0</v>
          </cell>
          <cell r="AG126">
            <v>0</v>
          </cell>
          <cell r="AH126">
            <v>0</v>
          </cell>
          <cell r="AI126">
            <v>5.8</v>
          </cell>
          <cell r="AJ126">
            <v>7.1</v>
          </cell>
          <cell r="AK126">
            <v>0</v>
          </cell>
          <cell r="AL126">
            <v>0</v>
          </cell>
          <cell r="AM126">
            <v>0</v>
          </cell>
          <cell r="AN126">
            <v>0</v>
          </cell>
          <cell r="AO126">
            <v>0</v>
          </cell>
          <cell r="AP126">
            <v>0</v>
          </cell>
          <cell r="AQ126">
            <v>0</v>
          </cell>
          <cell r="AR126">
            <v>0</v>
          </cell>
          <cell r="AS126">
            <v>1.2899999999999998</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row>
        <row r="127">
          <cell r="A127" t="str">
            <v>Сырым</v>
          </cell>
          <cell r="B127">
            <v>7.1</v>
          </cell>
          <cell r="C127">
            <v>11.8</v>
          </cell>
          <cell r="D127">
            <v>4.2</v>
          </cell>
          <cell r="E127">
            <v>1.3</v>
          </cell>
          <cell r="F127">
            <v>6</v>
          </cell>
          <cell r="G127">
            <v>3.3</v>
          </cell>
          <cell r="H127">
            <v>4.4000000000000004</v>
          </cell>
          <cell r="I127">
            <v>3.7</v>
          </cell>
          <cell r="J127">
            <v>1.9305019305019306</v>
          </cell>
          <cell r="K127">
            <v>8.9</v>
          </cell>
          <cell r="L127">
            <v>5.2630501930501925</v>
          </cell>
          <cell r="M127">
            <v>7.9</v>
          </cell>
          <cell r="N127">
            <v>15.5</v>
          </cell>
          <cell r="O127">
            <v>0</v>
          </cell>
          <cell r="P127">
            <v>0</v>
          </cell>
          <cell r="Q127">
            <v>8.6</v>
          </cell>
          <cell r="R127">
            <v>2.8</v>
          </cell>
          <cell r="S127">
            <v>3.8</v>
          </cell>
          <cell r="T127">
            <v>3.8</v>
          </cell>
          <cell r="U127">
            <v>1.9340659340659339</v>
          </cell>
          <cell r="V127">
            <v>12</v>
          </cell>
          <cell r="W127">
            <v>5.6334065934065922</v>
          </cell>
          <cell r="X127">
            <v>0</v>
          </cell>
          <cell r="Y127">
            <v>0</v>
          </cell>
          <cell r="Z127">
            <v>0</v>
          </cell>
          <cell r="AA127">
            <v>0</v>
          </cell>
          <cell r="AB127">
            <v>0</v>
          </cell>
          <cell r="AC127">
            <v>0</v>
          </cell>
          <cell r="AD127">
            <v>0</v>
          </cell>
          <cell r="AE127">
            <v>0</v>
          </cell>
          <cell r="AF127">
            <v>0</v>
          </cell>
          <cell r="AG127">
            <v>0</v>
          </cell>
          <cell r="AH127">
            <v>0</v>
          </cell>
          <cell r="AI127">
            <v>3.6</v>
          </cell>
          <cell r="AJ127">
            <v>6.8</v>
          </cell>
          <cell r="AK127">
            <v>0</v>
          </cell>
          <cell r="AL127">
            <v>0</v>
          </cell>
          <cell r="AM127">
            <v>0.4</v>
          </cell>
          <cell r="AN127">
            <v>2.9</v>
          </cell>
          <cell r="AO127">
            <v>1.9</v>
          </cell>
          <cell r="AP127">
            <v>2.4</v>
          </cell>
          <cell r="AQ127">
            <v>0</v>
          </cell>
          <cell r="AR127">
            <v>7.8</v>
          </cell>
          <cell r="AS127">
            <v>2.58</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row>
        <row r="128">
          <cell r="A128" t="str">
            <v>Таскала</v>
          </cell>
          <cell r="B128">
            <v>7</v>
          </cell>
          <cell r="C128">
            <v>11.6</v>
          </cell>
          <cell r="D128">
            <v>3.4</v>
          </cell>
          <cell r="E128">
            <v>3.9</v>
          </cell>
          <cell r="F128">
            <v>8</v>
          </cell>
          <cell r="G128">
            <v>2.7</v>
          </cell>
          <cell r="H128">
            <v>7.6</v>
          </cell>
          <cell r="I128">
            <v>5.5</v>
          </cell>
          <cell r="J128">
            <v>3.4</v>
          </cell>
          <cell r="K128">
            <v>11.4</v>
          </cell>
          <cell r="L128">
            <v>6.45</v>
          </cell>
          <cell r="M128">
            <v>8.1</v>
          </cell>
          <cell r="N128">
            <v>13</v>
          </cell>
          <cell r="O128">
            <v>4.5</v>
          </cell>
          <cell r="P128">
            <v>4</v>
          </cell>
          <cell r="Q128">
            <v>12.7</v>
          </cell>
          <cell r="R128">
            <v>2.1</v>
          </cell>
          <cell r="S128">
            <v>7.6</v>
          </cell>
          <cell r="T128">
            <v>4.7</v>
          </cell>
          <cell r="U128">
            <v>2.8333333333333339</v>
          </cell>
          <cell r="V128">
            <v>11.4</v>
          </cell>
          <cell r="W128">
            <v>7.0933333333333337</v>
          </cell>
          <cell r="X128">
            <v>0</v>
          </cell>
          <cell r="Y128">
            <v>0</v>
          </cell>
          <cell r="Z128">
            <v>0</v>
          </cell>
          <cell r="AA128">
            <v>0</v>
          </cell>
          <cell r="AB128">
            <v>0</v>
          </cell>
          <cell r="AC128">
            <v>0</v>
          </cell>
          <cell r="AD128">
            <v>0</v>
          </cell>
          <cell r="AE128">
            <v>0</v>
          </cell>
          <cell r="AF128">
            <v>0</v>
          </cell>
          <cell r="AG128">
            <v>10.3</v>
          </cell>
          <cell r="AH128">
            <v>1.03</v>
          </cell>
          <cell r="AI128">
            <v>0</v>
          </cell>
          <cell r="AJ128">
            <v>25.5</v>
          </cell>
          <cell r="AK128">
            <v>1.8</v>
          </cell>
          <cell r="AL128">
            <v>5</v>
          </cell>
          <cell r="AM128">
            <v>11.4</v>
          </cell>
          <cell r="AN128">
            <v>0</v>
          </cell>
          <cell r="AO128">
            <v>7.5</v>
          </cell>
          <cell r="AP128">
            <v>2.4</v>
          </cell>
          <cell r="AQ128">
            <v>0</v>
          </cell>
          <cell r="AR128">
            <v>3.1</v>
          </cell>
          <cell r="AS128">
            <v>5.67</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row>
        <row r="129">
          <cell r="A129" t="str">
            <v>Теректи</v>
          </cell>
          <cell r="B129">
            <v>9.1</v>
          </cell>
          <cell r="C129">
            <v>15.1</v>
          </cell>
          <cell r="D129">
            <v>5.3</v>
          </cell>
          <cell r="E129">
            <v>4.2</v>
          </cell>
          <cell r="F129">
            <v>9.1999999999999993</v>
          </cell>
          <cell r="G129">
            <v>5.0999999999999996</v>
          </cell>
          <cell r="H129">
            <v>5.7</v>
          </cell>
          <cell r="I129">
            <v>6.8</v>
          </cell>
          <cell r="J129">
            <v>3.2</v>
          </cell>
          <cell r="K129">
            <v>13.3</v>
          </cell>
          <cell r="L129">
            <v>7.7000000000000011</v>
          </cell>
          <cell r="M129">
            <v>8.1999999999999993</v>
          </cell>
          <cell r="N129">
            <v>13.9</v>
          </cell>
          <cell r="O129">
            <v>2.4</v>
          </cell>
          <cell r="P129">
            <v>2.6</v>
          </cell>
          <cell r="Q129">
            <v>11.4</v>
          </cell>
          <cell r="R129">
            <v>3.1</v>
          </cell>
          <cell r="S129">
            <v>5.0999999999999996</v>
          </cell>
          <cell r="T129">
            <v>3.3</v>
          </cell>
          <cell r="U129">
            <v>1.6930287053309898</v>
          </cell>
          <cell r="V129">
            <v>11.1</v>
          </cell>
          <cell r="W129">
            <v>6.2793028705330993</v>
          </cell>
          <cell r="X129">
            <v>7.3</v>
          </cell>
          <cell r="Y129">
            <v>0</v>
          </cell>
          <cell r="Z129">
            <v>0</v>
          </cell>
          <cell r="AA129">
            <v>0</v>
          </cell>
          <cell r="AB129">
            <v>0</v>
          </cell>
          <cell r="AC129">
            <v>0</v>
          </cell>
          <cell r="AD129">
            <v>8.8000000000000007</v>
          </cell>
          <cell r="AE129">
            <v>4.5999999999999996</v>
          </cell>
          <cell r="AF129">
            <v>1.3749999999999998</v>
          </cell>
          <cell r="AG129">
            <v>10.6</v>
          </cell>
          <cell r="AH129">
            <v>3.2675000000000005</v>
          </cell>
          <cell r="AI129">
            <v>6.1</v>
          </cell>
          <cell r="AJ129">
            <v>9</v>
          </cell>
          <cell r="AK129">
            <v>2.6</v>
          </cell>
          <cell r="AL129">
            <v>0.9</v>
          </cell>
          <cell r="AM129">
            <v>10</v>
          </cell>
          <cell r="AN129">
            <v>2.9</v>
          </cell>
          <cell r="AO129">
            <v>6</v>
          </cell>
          <cell r="AP129">
            <v>4.5</v>
          </cell>
          <cell r="AQ129">
            <v>1.1875</v>
          </cell>
          <cell r="AR129">
            <v>9.1999999999999993</v>
          </cell>
          <cell r="AS129">
            <v>5.2387500000000005</v>
          </cell>
          <cell r="AT129">
            <v>0</v>
          </cell>
          <cell r="AU129">
            <v>0</v>
          </cell>
          <cell r="AV129">
            <v>0</v>
          </cell>
          <cell r="AW129">
            <v>0</v>
          </cell>
          <cell r="AX129">
            <v>0.6</v>
          </cell>
          <cell r="AY129">
            <v>0.6</v>
          </cell>
          <cell r="AZ129">
            <v>5</v>
          </cell>
          <cell r="BA129">
            <v>5</v>
          </cell>
          <cell r="BB129">
            <v>0</v>
          </cell>
          <cell r="BC129">
            <v>1.5</v>
          </cell>
          <cell r="BD129">
            <v>1.27</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row>
        <row r="130">
          <cell r="A130" t="str">
            <v>Шынгарлау</v>
          </cell>
          <cell r="B130">
            <v>7.3</v>
          </cell>
          <cell r="C130">
            <v>10.199999999999999</v>
          </cell>
          <cell r="D130">
            <v>5.2</v>
          </cell>
          <cell r="E130">
            <v>3.2</v>
          </cell>
          <cell r="F130">
            <v>6.8</v>
          </cell>
          <cell r="G130">
            <v>3.6</v>
          </cell>
          <cell r="H130">
            <v>2.5</v>
          </cell>
          <cell r="I130">
            <v>7.6</v>
          </cell>
          <cell r="J130">
            <v>2.6923076923076921</v>
          </cell>
          <cell r="K130">
            <v>12.8</v>
          </cell>
          <cell r="L130">
            <v>6.18923076923077</v>
          </cell>
          <cell r="M130">
            <v>9.1999999999999993</v>
          </cell>
          <cell r="N130">
            <v>13</v>
          </cell>
          <cell r="O130">
            <v>1.5</v>
          </cell>
          <cell r="P130">
            <v>0.4</v>
          </cell>
          <cell r="Q130">
            <v>6.2</v>
          </cell>
          <cell r="R130">
            <v>2.2999999999999998</v>
          </cell>
          <cell r="S130">
            <v>2.9</v>
          </cell>
          <cell r="T130">
            <v>2.2999999999999998</v>
          </cell>
          <cell r="U130">
            <v>1.4365411436541142</v>
          </cell>
          <cell r="V130">
            <v>14.8</v>
          </cell>
          <cell r="W130">
            <v>5.4036541143654109</v>
          </cell>
          <cell r="X130">
            <v>6</v>
          </cell>
          <cell r="Y130">
            <v>6.6</v>
          </cell>
          <cell r="Z130">
            <v>0</v>
          </cell>
          <cell r="AA130">
            <v>0</v>
          </cell>
          <cell r="AB130">
            <v>0</v>
          </cell>
          <cell r="AC130">
            <v>0</v>
          </cell>
          <cell r="AD130">
            <v>0</v>
          </cell>
          <cell r="AE130">
            <v>0</v>
          </cell>
          <cell r="AF130">
            <v>0</v>
          </cell>
          <cell r="AG130">
            <v>0</v>
          </cell>
          <cell r="AH130">
            <v>1.26</v>
          </cell>
          <cell r="AI130">
            <v>5.7</v>
          </cell>
          <cell r="AJ130">
            <v>8.1999999999999993</v>
          </cell>
          <cell r="AK130">
            <v>0.7</v>
          </cell>
          <cell r="AL130">
            <v>2</v>
          </cell>
          <cell r="AM130">
            <v>6.8</v>
          </cell>
          <cell r="AN130">
            <v>5.4</v>
          </cell>
          <cell r="AO130">
            <v>3.5</v>
          </cell>
          <cell r="AP130">
            <v>9.3000000000000007</v>
          </cell>
          <cell r="AQ130">
            <v>3.8504155124653745</v>
          </cell>
          <cell r="AR130">
            <v>13.2</v>
          </cell>
          <cell r="AS130">
            <v>5.865041551246537</v>
          </cell>
          <cell r="AT130">
            <v>0.6</v>
          </cell>
          <cell r="AU130">
            <v>2.2999999999999998</v>
          </cell>
          <cell r="AV130">
            <v>0</v>
          </cell>
          <cell r="AW130">
            <v>0</v>
          </cell>
          <cell r="AX130">
            <v>0</v>
          </cell>
          <cell r="AY130">
            <v>0</v>
          </cell>
          <cell r="AZ130">
            <v>0</v>
          </cell>
          <cell r="BA130">
            <v>0</v>
          </cell>
          <cell r="BB130">
            <v>0</v>
          </cell>
          <cell r="BC130">
            <v>0</v>
          </cell>
          <cell r="BD130">
            <v>0.28999999999999998</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row>
        <row r="131">
          <cell r="A131" t="str">
            <v>г.Уральск</v>
          </cell>
          <cell r="B131">
            <v>10.1</v>
          </cell>
          <cell r="C131">
            <v>10.4</v>
          </cell>
          <cell r="D131">
            <v>4.0999999999999996</v>
          </cell>
          <cell r="E131">
            <v>1.8</v>
          </cell>
          <cell r="F131">
            <v>8.8000000000000007</v>
          </cell>
          <cell r="G131">
            <v>3</v>
          </cell>
          <cell r="H131">
            <v>4.8</v>
          </cell>
          <cell r="I131">
            <v>4.7</v>
          </cell>
          <cell r="J131">
            <v>2.2841823056300266</v>
          </cell>
          <cell r="K131">
            <v>10.9</v>
          </cell>
          <cell r="L131">
            <v>6.0884182305630024</v>
          </cell>
          <cell r="M131">
            <v>7.4</v>
          </cell>
          <cell r="N131">
            <v>14.2</v>
          </cell>
          <cell r="O131">
            <v>2</v>
          </cell>
          <cell r="P131">
            <v>1.8</v>
          </cell>
          <cell r="Q131">
            <v>11</v>
          </cell>
          <cell r="R131">
            <v>3.2</v>
          </cell>
          <cell r="S131">
            <v>4.0999999999999996</v>
          </cell>
          <cell r="T131">
            <v>2.4</v>
          </cell>
          <cell r="U131">
            <v>3.7499999999999996</v>
          </cell>
          <cell r="V131">
            <v>13.5</v>
          </cell>
          <cell r="W131">
            <v>6.3350000000000009</v>
          </cell>
          <cell r="X131">
            <v>9.4</v>
          </cell>
          <cell r="Y131">
            <v>9.6999999999999993</v>
          </cell>
          <cell r="Z131">
            <v>2.9</v>
          </cell>
          <cell r="AA131">
            <v>0</v>
          </cell>
          <cell r="AB131">
            <v>6.5</v>
          </cell>
          <cell r="AC131">
            <v>3.3</v>
          </cell>
          <cell r="AD131">
            <v>0</v>
          </cell>
          <cell r="AE131">
            <v>5</v>
          </cell>
          <cell r="AF131">
            <v>1</v>
          </cell>
          <cell r="AG131">
            <v>13.6</v>
          </cell>
          <cell r="AH131">
            <v>5.14</v>
          </cell>
          <cell r="AI131">
            <v>9.6</v>
          </cell>
          <cell r="AJ131">
            <v>8.1999999999999993</v>
          </cell>
          <cell r="AK131">
            <v>1.2</v>
          </cell>
          <cell r="AL131">
            <v>0</v>
          </cell>
          <cell r="AM131">
            <v>1.6</v>
          </cell>
          <cell r="AN131">
            <v>2.6</v>
          </cell>
          <cell r="AO131">
            <v>8.3000000000000007</v>
          </cell>
          <cell r="AP131">
            <v>1</v>
          </cell>
          <cell r="AQ131">
            <v>4.6153846153846159</v>
          </cell>
          <cell r="AR131">
            <v>14.7</v>
          </cell>
          <cell r="AS131">
            <v>5.1815384615384614</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row>
        <row r="136">
          <cell r="A136" t="str">
            <v>Караганда</v>
          </cell>
          <cell r="B136">
            <v>2.9</v>
          </cell>
          <cell r="C136">
            <v>0</v>
          </cell>
          <cell r="D136">
            <v>0</v>
          </cell>
          <cell r="E136">
            <v>2</v>
          </cell>
          <cell r="F136">
            <v>6.6</v>
          </cell>
          <cell r="G136">
            <v>2.7</v>
          </cell>
          <cell r="H136">
            <v>8.4783000000000008</v>
          </cell>
          <cell r="I136">
            <v>4.04</v>
          </cell>
          <cell r="J136">
            <v>3</v>
          </cell>
          <cell r="K136">
            <v>10.199999999999999</v>
          </cell>
          <cell r="L136">
            <v>3.9918300000000002</v>
          </cell>
          <cell r="M136">
            <v>3.4</v>
          </cell>
          <cell r="N136">
            <v>2.2000000000000002</v>
          </cell>
          <cell r="O136">
            <v>2.8</v>
          </cell>
          <cell r="P136">
            <v>2.2999999999999998</v>
          </cell>
          <cell r="Q136">
            <v>5.8</v>
          </cell>
          <cell r="R136">
            <v>6.8</v>
          </cell>
          <cell r="S136">
            <v>6.3</v>
          </cell>
          <cell r="T136">
            <v>3.69</v>
          </cell>
          <cell r="U136">
            <v>0</v>
          </cell>
          <cell r="V136">
            <v>3.9</v>
          </cell>
          <cell r="W136">
            <v>3.7189999999999999</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10</v>
          </cell>
          <cell r="BF137">
            <v>0</v>
          </cell>
          <cell r="BG137">
            <v>12</v>
          </cell>
          <cell r="BH137">
            <v>0</v>
          </cell>
          <cell r="BI137">
            <v>0</v>
          </cell>
          <cell r="BJ137">
            <v>0</v>
          </cell>
          <cell r="BK137">
            <v>0</v>
          </cell>
          <cell r="BL137">
            <v>0</v>
          </cell>
          <cell r="BM137">
            <v>0</v>
          </cell>
          <cell r="BN137">
            <v>0</v>
          </cell>
          <cell r="BO137">
            <v>2.2000000000000002</v>
          </cell>
          <cell r="BP137">
            <v>0</v>
          </cell>
          <cell r="BQ137">
            <v>0</v>
          </cell>
          <cell r="BR137">
            <v>0</v>
          </cell>
          <cell r="BS137">
            <v>0</v>
          </cell>
          <cell r="BT137">
            <v>0</v>
          </cell>
          <cell r="BU137">
            <v>0</v>
          </cell>
          <cell r="BV137">
            <v>0</v>
          </cell>
          <cell r="BW137">
            <v>0</v>
          </cell>
          <cell r="BX137">
            <v>0</v>
          </cell>
          <cell r="BY137">
            <v>0</v>
          </cell>
          <cell r="BZ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7</v>
          </cell>
          <cell r="N141">
            <v>2</v>
          </cell>
          <cell r="O141">
            <v>0</v>
          </cell>
          <cell r="P141">
            <v>0</v>
          </cell>
          <cell r="Q141">
            <v>9</v>
          </cell>
          <cell r="R141">
            <v>16.2</v>
          </cell>
          <cell r="S141">
            <v>0</v>
          </cell>
          <cell r="T141">
            <v>0</v>
          </cell>
          <cell r="U141">
            <v>0</v>
          </cell>
          <cell r="V141">
            <v>0</v>
          </cell>
          <cell r="W141">
            <v>3.4200000000000004</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5</v>
          </cell>
          <cell r="BF141">
            <v>0</v>
          </cell>
          <cell r="BG141">
            <v>0</v>
          </cell>
          <cell r="BH141">
            <v>0</v>
          </cell>
          <cell r="BI141">
            <v>0</v>
          </cell>
          <cell r="BJ141">
            <v>0</v>
          </cell>
          <cell r="BK141">
            <v>0</v>
          </cell>
          <cell r="BL141">
            <v>0</v>
          </cell>
          <cell r="BM141">
            <v>0</v>
          </cell>
          <cell r="BN141">
            <v>0</v>
          </cell>
          <cell r="BO141">
            <v>0.5</v>
          </cell>
          <cell r="BP141">
            <v>0</v>
          </cell>
          <cell r="BQ141">
            <v>0</v>
          </cell>
          <cell r="BR141">
            <v>0</v>
          </cell>
          <cell r="BS141">
            <v>0</v>
          </cell>
          <cell r="BT141">
            <v>0</v>
          </cell>
          <cell r="BU141">
            <v>0</v>
          </cell>
          <cell r="BV141">
            <v>0</v>
          </cell>
          <cell r="BW141">
            <v>0</v>
          </cell>
          <cell r="BX141">
            <v>0</v>
          </cell>
          <cell r="BY141">
            <v>0</v>
          </cell>
          <cell r="BZ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row>
        <row r="145">
          <cell r="A145" t="str">
            <v>Абайский</v>
          </cell>
          <cell r="B145">
            <v>6</v>
          </cell>
          <cell r="C145">
            <v>3.7</v>
          </cell>
          <cell r="D145">
            <v>6.4</v>
          </cell>
          <cell r="E145">
            <v>4.4000000000000004</v>
          </cell>
          <cell r="F145">
            <v>14.3</v>
          </cell>
          <cell r="G145">
            <v>8.1999999999999993</v>
          </cell>
          <cell r="H145">
            <v>13.7812</v>
          </cell>
          <cell r="I145">
            <v>12.17</v>
          </cell>
          <cell r="J145">
            <v>14.8</v>
          </cell>
          <cell r="K145">
            <v>18.8</v>
          </cell>
          <cell r="L145">
            <v>10.25512</v>
          </cell>
          <cell r="M145">
            <v>9.8000000000000007</v>
          </cell>
          <cell r="N145">
            <v>4</v>
          </cell>
          <cell r="O145">
            <v>6.6</v>
          </cell>
          <cell r="P145">
            <v>5.5</v>
          </cell>
          <cell r="Q145">
            <v>11.7</v>
          </cell>
          <cell r="R145">
            <v>7.2</v>
          </cell>
          <cell r="S145">
            <v>11.398</v>
          </cell>
          <cell r="T145">
            <v>13.05</v>
          </cell>
          <cell r="U145">
            <v>14.1</v>
          </cell>
          <cell r="V145">
            <v>18.5</v>
          </cell>
          <cell r="W145">
            <v>10.184799999999999</v>
          </cell>
          <cell r="X145">
            <v>8.1999999999999993</v>
          </cell>
          <cell r="Y145">
            <v>3.5</v>
          </cell>
          <cell r="Z145">
            <v>8.9</v>
          </cell>
          <cell r="AA145">
            <v>4</v>
          </cell>
          <cell r="AB145">
            <v>17.899999999999999</v>
          </cell>
          <cell r="AC145">
            <v>8.6</v>
          </cell>
          <cell r="AD145">
            <v>11.1145</v>
          </cell>
          <cell r="AE145">
            <v>13.96</v>
          </cell>
          <cell r="AF145">
            <v>8.1</v>
          </cell>
          <cell r="AG145">
            <v>32.9</v>
          </cell>
          <cell r="AH145">
            <v>11.717449999999999</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row>
        <row r="146">
          <cell r="A146" t="str">
            <v>Актогайский</v>
          </cell>
          <cell r="B146">
            <v>4.5</v>
          </cell>
          <cell r="C146">
            <v>5</v>
          </cell>
          <cell r="D146">
            <v>5.2</v>
          </cell>
          <cell r="E146">
            <v>7.7</v>
          </cell>
          <cell r="F146">
            <v>7.4</v>
          </cell>
          <cell r="G146">
            <v>8</v>
          </cell>
          <cell r="H146">
            <v>6.5082000000000004</v>
          </cell>
          <cell r="I146">
            <v>9.93</v>
          </cell>
          <cell r="J146">
            <v>6.5</v>
          </cell>
          <cell r="K146">
            <v>12.3</v>
          </cell>
          <cell r="L146">
            <v>7.30382</v>
          </cell>
          <cell r="M146">
            <v>7</v>
          </cell>
          <cell r="N146">
            <v>6.7</v>
          </cell>
          <cell r="O146">
            <v>6.6</v>
          </cell>
          <cell r="P146">
            <v>8</v>
          </cell>
          <cell r="Q146">
            <v>6.4</v>
          </cell>
          <cell r="R146">
            <v>5.2</v>
          </cell>
          <cell r="S146">
            <v>7</v>
          </cell>
          <cell r="T146">
            <v>9.7200000000000006</v>
          </cell>
          <cell r="U146">
            <v>7.4</v>
          </cell>
          <cell r="V146">
            <v>9.5</v>
          </cell>
          <cell r="W146">
            <v>7.3519999999999994</v>
          </cell>
          <cell r="X146">
            <v>0</v>
          </cell>
          <cell r="Y146">
            <v>0</v>
          </cell>
          <cell r="Z146">
            <v>0</v>
          </cell>
          <cell r="AA146">
            <v>0</v>
          </cell>
          <cell r="AB146">
            <v>0</v>
          </cell>
          <cell r="AC146">
            <v>0</v>
          </cell>
          <cell r="AD146">
            <v>7.2</v>
          </cell>
          <cell r="AE146">
            <v>13</v>
          </cell>
          <cell r="AF146">
            <v>0</v>
          </cell>
          <cell r="AG146">
            <v>0</v>
          </cell>
          <cell r="AH146">
            <v>2.02</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row>
        <row r="147">
          <cell r="A147" t="str">
            <v>Бухаржырауский</v>
          </cell>
          <cell r="B147">
            <v>8.4</v>
          </cell>
          <cell r="C147">
            <v>6</v>
          </cell>
          <cell r="D147">
            <v>8.1999999999999993</v>
          </cell>
          <cell r="E147">
            <v>4</v>
          </cell>
          <cell r="F147">
            <v>11.3</v>
          </cell>
          <cell r="G147">
            <v>7.5</v>
          </cell>
          <cell r="H147">
            <v>11.333399999999999</v>
          </cell>
          <cell r="I147">
            <v>8.4600000000000009</v>
          </cell>
          <cell r="J147">
            <v>8.9</v>
          </cell>
          <cell r="K147">
            <v>10.1</v>
          </cell>
          <cell r="L147">
            <v>8.41934</v>
          </cell>
          <cell r="M147">
            <v>8.3000000000000007</v>
          </cell>
          <cell r="N147">
            <v>4.5999999999999996</v>
          </cell>
          <cell r="O147">
            <v>8.3000000000000007</v>
          </cell>
          <cell r="P147">
            <v>3.7</v>
          </cell>
          <cell r="Q147">
            <v>10.9</v>
          </cell>
          <cell r="R147">
            <v>6.7</v>
          </cell>
          <cell r="S147">
            <v>9.7332000000000001</v>
          </cell>
          <cell r="T147">
            <v>7.2</v>
          </cell>
          <cell r="U147">
            <v>8.1999999999999993</v>
          </cell>
          <cell r="V147">
            <v>13.7</v>
          </cell>
          <cell r="W147">
            <v>8.1333200000000012</v>
          </cell>
          <cell r="X147">
            <v>9.5</v>
          </cell>
          <cell r="Y147">
            <v>0</v>
          </cell>
          <cell r="Z147">
            <v>6.7</v>
          </cell>
          <cell r="AA147">
            <v>4.2</v>
          </cell>
          <cell r="AB147">
            <v>5.3</v>
          </cell>
          <cell r="AC147">
            <v>7.1</v>
          </cell>
          <cell r="AD147">
            <v>6.5037000000000003</v>
          </cell>
          <cell r="AE147">
            <v>6.28</v>
          </cell>
          <cell r="AF147">
            <v>7.7</v>
          </cell>
          <cell r="AG147">
            <v>14.4</v>
          </cell>
          <cell r="AH147">
            <v>6.76837</v>
          </cell>
          <cell r="AI147">
            <v>0</v>
          </cell>
          <cell r="AJ147">
            <v>0</v>
          </cell>
          <cell r="AK147">
            <v>0</v>
          </cell>
          <cell r="AL147">
            <v>0</v>
          </cell>
          <cell r="AM147">
            <v>0</v>
          </cell>
          <cell r="AN147">
            <v>0</v>
          </cell>
          <cell r="AO147">
            <v>0</v>
          </cell>
          <cell r="AP147">
            <v>0</v>
          </cell>
          <cell r="AQ147">
            <v>0</v>
          </cell>
          <cell r="AR147">
            <v>0</v>
          </cell>
          <cell r="AS147">
            <v>0</v>
          </cell>
          <cell r="AT147">
            <v>2.5</v>
          </cell>
          <cell r="AU147">
            <v>0</v>
          </cell>
          <cell r="AV147">
            <v>15</v>
          </cell>
          <cell r="AW147">
            <v>0</v>
          </cell>
          <cell r="AX147">
            <v>0</v>
          </cell>
          <cell r="AY147">
            <v>0</v>
          </cell>
          <cell r="AZ147">
            <v>0</v>
          </cell>
          <cell r="BA147">
            <v>0</v>
          </cell>
          <cell r="BB147">
            <v>0</v>
          </cell>
          <cell r="BC147">
            <v>0</v>
          </cell>
          <cell r="BD147">
            <v>1.75</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row>
        <row r="148">
          <cell r="A148" t="str">
            <v>Жанааркинский</v>
          </cell>
          <cell r="B148">
            <v>6.3</v>
          </cell>
          <cell r="C148">
            <v>4.5999999999999996</v>
          </cell>
          <cell r="D148">
            <v>3.3</v>
          </cell>
          <cell r="E148">
            <v>4.0999999999999996</v>
          </cell>
          <cell r="F148">
            <v>8.1999999999999993</v>
          </cell>
          <cell r="G148">
            <v>5.9</v>
          </cell>
          <cell r="H148">
            <v>5.6989999999999998</v>
          </cell>
          <cell r="I148">
            <v>6.97</v>
          </cell>
          <cell r="J148">
            <v>6.6</v>
          </cell>
          <cell r="K148">
            <v>8.6999999999999993</v>
          </cell>
          <cell r="L148">
            <v>6.0369000000000002</v>
          </cell>
          <cell r="M148">
            <v>6.5</v>
          </cell>
          <cell r="N148">
            <v>2.2999999999999998</v>
          </cell>
          <cell r="O148">
            <v>4.0999999999999996</v>
          </cell>
          <cell r="P148">
            <v>6.1</v>
          </cell>
          <cell r="Q148">
            <v>8.5</v>
          </cell>
          <cell r="R148">
            <v>13.7</v>
          </cell>
          <cell r="S148">
            <v>8.0582999999999991</v>
          </cell>
          <cell r="T148">
            <v>9.4</v>
          </cell>
          <cell r="U148">
            <v>9.6999999999999993</v>
          </cell>
          <cell r="V148">
            <v>9</v>
          </cell>
          <cell r="W148">
            <v>7.73583</v>
          </cell>
          <cell r="X148">
            <v>0</v>
          </cell>
          <cell r="Y148">
            <v>0</v>
          </cell>
          <cell r="Z148">
            <v>0</v>
          </cell>
          <cell r="AA148">
            <v>0</v>
          </cell>
          <cell r="AB148">
            <v>0</v>
          </cell>
          <cell r="AC148">
            <v>0</v>
          </cell>
          <cell r="AD148">
            <v>0</v>
          </cell>
          <cell r="AE148">
            <v>11.56</v>
          </cell>
          <cell r="AF148">
            <v>8.8000000000000007</v>
          </cell>
          <cell r="AG148">
            <v>13.5</v>
          </cell>
          <cell r="AH148">
            <v>3.3860000000000001</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row>
        <row r="149">
          <cell r="A149" t="str">
            <v>Каркаралинский</v>
          </cell>
          <cell r="B149">
            <v>6.9</v>
          </cell>
          <cell r="C149">
            <v>3.1</v>
          </cell>
          <cell r="D149">
            <v>5</v>
          </cell>
          <cell r="E149">
            <v>6.1</v>
          </cell>
          <cell r="F149">
            <v>7.3</v>
          </cell>
          <cell r="G149">
            <v>10.7</v>
          </cell>
          <cell r="H149">
            <v>12.033899999999999</v>
          </cell>
          <cell r="I149">
            <v>8.65</v>
          </cell>
          <cell r="J149">
            <v>6.2</v>
          </cell>
          <cell r="K149">
            <v>11.6</v>
          </cell>
          <cell r="L149">
            <v>7.7583899999999986</v>
          </cell>
          <cell r="M149">
            <v>5.8</v>
          </cell>
          <cell r="N149">
            <v>2.8</v>
          </cell>
          <cell r="O149">
            <v>4.8</v>
          </cell>
          <cell r="P149">
            <v>5.9</v>
          </cell>
          <cell r="Q149">
            <v>9.3000000000000007</v>
          </cell>
          <cell r="R149">
            <v>11.2</v>
          </cell>
          <cell r="S149">
            <v>12.4323</v>
          </cell>
          <cell r="T149">
            <v>10.26</v>
          </cell>
          <cell r="U149">
            <v>7.8</v>
          </cell>
          <cell r="V149">
            <v>20.7</v>
          </cell>
          <cell r="W149">
            <v>9.0992300000000004</v>
          </cell>
          <cell r="X149">
            <v>17.899999999999999</v>
          </cell>
          <cell r="Y149">
            <v>0</v>
          </cell>
          <cell r="Z149">
            <v>0</v>
          </cell>
          <cell r="AA149">
            <v>0</v>
          </cell>
          <cell r="AB149">
            <v>0</v>
          </cell>
          <cell r="AC149">
            <v>0</v>
          </cell>
          <cell r="AD149">
            <v>11.75</v>
          </cell>
          <cell r="AE149">
            <v>17</v>
          </cell>
          <cell r="AF149">
            <v>13</v>
          </cell>
          <cell r="AG149">
            <v>32</v>
          </cell>
          <cell r="AH149">
            <v>9.1650000000000009</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row>
        <row r="150">
          <cell r="A150" t="str">
            <v>Нуринский</v>
          </cell>
          <cell r="B150">
            <v>8.8000000000000007</v>
          </cell>
          <cell r="C150">
            <v>6.5</v>
          </cell>
          <cell r="D150">
            <v>8.4</v>
          </cell>
          <cell r="E150">
            <v>4.2</v>
          </cell>
          <cell r="F150">
            <v>9.8000000000000007</v>
          </cell>
          <cell r="G150">
            <v>4.7</v>
          </cell>
          <cell r="H150">
            <v>10.8123</v>
          </cell>
          <cell r="I150">
            <v>8.75</v>
          </cell>
          <cell r="J150">
            <v>8.4</v>
          </cell>
          <cell r="K150">
            <v>12.2</v>
          </cell>
          <cell r="L150">
            <v>8.2562300000000004</v>
          </cell>
          <cell r="M150">
            <v>8.4</v>
          </cell>
          <cell r="N150">
            <v>5.9</v>
          </cell>
          <cell r="O150">
            <v>8.6</v>
          </cell>
          <cell r="P150">
            <v>3</v>
          </cell>
          <cell r="Q150">
            <v>7.5</v>
          </cell>
          <cell r="R150">
            <v>3.9</v>
          </cell>
          <cell r="S150">
            <v>10.7743</v>
          </cell>
          <cell r="T150">
            <v>6.88</v>
          </cell>
          <cell r="U150">
            <v>6</v>
          </cell>
          <cell r="V150">
            <v>13.7</v>
          </cell>
          <cell r="W150">
            <v>7.4654299999999996</v>
          </cell>
          <cell r="X150">
            <v>5.5</v>
          </cell>
          <cell r="Y150">
            <v>4.7</v>
          </cell>
          <cell r="Z150">
            <v>10.8</v>
          </cell>
          <cell r="AA150">
            <v>3.2</v>
          </cell>
          <cell r="AB150">
            <v>7.9</v>
          </cell>
          <cell r="AC150">
            <v>3.8</v>
          </cell>
          <cell r="AD150">
            <v>9.8994</v>
          </cell>
          <cell r="AE150">
            <v>5.37</v>
          </cell>
          <cell r="AF150">
            <v>5.6</v>
          </cell>
          <cell r="AG150">
            <v>15.1</v>
          </cell>
          <cell r="AH150">
            <v>7.1869399999999999</v>
          </cell>
          <cell r="AI150">
            <v>0</v>
          </cell>
          <cell r="AJ150">
            <v>0</v>
          </cell>
          <cell r="AK150">
            <v>0</v>
          </cell>
          <cell r="AL150">
            <v>0</v>
          </cell>
          <cell r="AM150">
            <v>0</v>
          </cell>
          <cell r="AN150">
            <v>0</v>
          </cell>
          <cell r="AO150">
            <v>0</v>
          </cell>
          <cell r="AP150">
            <v>8.3800000000000008</v>
          </cell>
          <cell r="AQ150">
            <v>0</v>
          </cell>
          <cell r="AR150">
            <v>1.7</v>
          </cell>
          <cell r="AS150">
            <v>1.008</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row>
        <row r="151">
          <cell r="A151" t="str">
            <v>Осакаровский</v>
          </cell>
          <cell r="B151">
            <v>8.3000000000000007</v>
          </cell>
          <cell r="C151">
            <v>5.7</v>
          </cell>
          <cell r="D151">
            <v>9.3000000000000007</v>
          </cell>
          <cell r="E151">
            <v>4.8</v>
          </cell>
          <cell r="F151">
            <v>13</v>
          </cell>
          <cell r="G151">
            <v>6.6</v>
          </cell>
          <cell r="H151">
            <v>12.141</v>
          </cell>
          <cell r="I151">
            <v>10.41</v>
          </cell>
          <cell r="J151">
            <v>10.6</v>
          </cell>
          <cell r="K151">
            <v>12.1</v>
          </cell>
          <cell r="L151">
            <v>9.2950999999999997</v>
          </cell>
          <cell r="M151">
            <v>8.9</v>
          </cell>
          <cell r="N151">
            <v>5.3</v>
          </cell>
          <cell r="O151">
            <v>8.9</v>
          </cell>
          <cell r="P151">
            <v>4.5999999999999996</v>
          </cell>
          <cell r="Q151">
            <v>13.1</v>
          </cell>
          <cell r="R151">
            <v>5.7</v>
          </cell>
          <cell r="S151">
            <v>13.406599999999999</v>
          </cell>
          <cell r="T151">
            <v>9.5299999999999994</v>
          </cell>
          <cell r="U151">
            <v>9.6999999999999993</v>
          </cell>
          <cell r="V151">
            <v>12.2</v>
          </cell>
          <cell r="W151">
            <v>9.1336600000000008</v>
          </cell>
          <cell r="X151">
            <v>10.7</v>
          </cell>
          <cell r="Y151">
            <v>4.0999999999999996</v>
          </cell>
          <cell r="Z151">
            <v>9</v>
          </cell>
          <cell r="AA151">
            <v>4.7</v>
          </cell>
          <cell r="AB151">
            <v>9.5</v>
          </cell>
          <cell r="AC151">
            <v>5.0999999999999996</v>
          </cell>
          <cell r="AD151">
            <v>15.5222</v>
          </cell>
          <cell r="AE151">
            <v>8.7200000000000006</v>
          </cell>
          <cell r="AF151">
            <v>7.4</v>
          </cell>
          <cell r="AG151">
            <v>12.4</v>
          </cell>
          <cell r="AH151">
            <v>8.714220000000001</v>
          </cell>
          <cell r="AI151">
            <v>0</v>
          </cell>
          <cell r="AJ151">
            <v>0</v>
          </cell>
          <cell r="AK151">
            <v>0</v>
          </cell>
          <cell r="AL151">
            <v>0</v>
          </cell>
          <cell r="AM151">
            <v>0</v>
          </cell>
          <cell r="AN151">
            <v>12.4</v>
          </cell>
          <cell r="AO151">
            <v>23.3</v>
          </cell>
          <cell r="AP151">
            <v>0</v>
          </cell>
          <cell r="AQ151">
            <v>0</v>
          </cell>
          <cell r="AR151">
            <v>9</v>
          </cell>
          <cell r="AS151">
            <v>4.4700000000000006</v>
          </cell>
          <cell r="AT151">
            <v>0</v>
          </cell>
          <cell r="AU151">
            <v>0</v>
          </cell>
          <cell r="AV151">
            <v>0</v>
          </cell>
          <cell r="AW151">
            <v>0</v>
          </cell>
          <cell r="AX151">
            <v>0</v>
          </cell>
          <cell r="AY151">
            <v>1</v>
          </cell>
          <cell r="AZ151">
            <v>1.8</v>
          </cell>
          <cell r="BA151">
            <v>0</v>
          </cell>
          <cell r="BB151">
            <v>0</v>
          </cell>
          <cell r="BC151">
            <v>0</v>
          </cell>
          <cell r="BD151">
            <v>0.27999999999999997</v>
          </cell>
          <cell r="BE151">
            <v>0</v>
          </cell>
          <cell r="BF151">
            <v>0</v>
          </cell>
          <cell r="BG151">
            <v>0</v>
          </cell>
          <cell r="BH151">
            <v>0</v>
          </cell>
          <cell r="BI151">
            <v>0</v>
          </cell>
          <cell r="BJ151">
            <v>0</v>
          </cell>
          <cell r="BK151">
            <v>5</v>
          </cell>
          <cell r="BL151">
            <v>0</v>
          </cell>
          <cell r="BM151">
            <v>0</v>
          </cell>
          <cell r="BN151">
            <v>0</v>
          </cell>
          <cell r="BO151">
            <v>0.5</v>
          </cell>
          <cell r="BP151">
            <v>0</v>
          </cell>
          <cell r="BQ151">
            <v>0</v>
          </cell>
          <cell r="BR151">
            <v>0</v>
          </cell>
          <cell r="BS151">
            <v>0</v>
          </cell>
          <cell r="BT151">
            <v>0</v>
          </cell>
          <cell r="BU151">
            <v>0</v>
          </cell>
          <cell r="BV151">
            <v>0</v>
          </cell>
          <cell r="BW151">
            <v>0</v>
          </cell>
          <cell r="BX151">
            <v>0</v>
          </cell>
          <cell r="BY151">
            <v>0</v>
          </cell>
          <cell r="BZ151">
            <v>0</v>
          </cell>
        </row>
        <row r="152">
          <cell r="A152" t="str">
            <v>Улытауский</v>
          </cell>
          <cell r="B152">
            <v>8</v>
          </cell>
          <cell r="C152">
            <v>8.9</v>
          </cell>
          <cell r="D152">
            <v>4.5</v>
          </cell>
          <cell r="E152">
            <v>4.5</v>
          </cell>
          <cell r="F152">
            <v>9</v>
          </cell>
          <cell r="G152">
            <v>8.1</v>
          </cell>
          <cell r="H152">
            <v>11.4771</v>
          </cell>
          <cell r="I152">
            <v>8.75</v>
          </cell>
          <cell r="J152">
            <v>8.3000000000000007</v>
          </cell>
          <cell r="K152">
            <v>12.4</v>
          </cell>
          <cell r="L152">
            <v>8.392710000000001</v>
          </cell>
          <cell r="M152">
            <v>7.9</v>
          </cell>
          <cell r="N152">
            <v>9.5</v>
          </cell>
          <cell r="O152">
            <v>2</v>
          </cell>
          <cell r="P152">
            <v>3.6</v>
          </cell>
          <cell r="Q152">
            <v>9.5</v>
          </cell>
          <cell r="R152">
            <v>9.8000000000000007</v>
          </cell>
          <cell r="S152">
            <v>11.1622</v>
          </cell>
          <cell r="T152">
            <v>26.79</v>
          </cell>
          <cell r="U152">
            <v>8.6</v>
          </cell>
          <cell r="V152">
            <v>12.2</v>
          </cell>
          <cell r="W152">
            <v>10.105219999999999</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row>
        <row r="153">
          <cell r="A153" t="str">
            <v>Шетский</v>
          </cell>
          <cell r="B153">
            <v>6</v>
          </cell>
          <cell r="C153">
            <v>4.0999999999999996</v>
          </cell>
          <cell r="D153">
            <v>4.0999999999999996</v>
          </cell>
          <cell r="E153">
            <v>5.5</v>
          </cell>
          <cell r="F153">
            <v>6.8</v>
          </cell>
          <cell r="G153">
            <v>7.2</v>
          </cell>
          <cell r="H153">
            <v>8.7280999999999995</v>
          </cell>
          <cell r="I153">
            <v>8.4600000000000009</v>
          </cell>
          <cell r="J153">
            <v>6.8</v>
          </cell>
          <cell r="K153">
            <v>12.1</v>
          </cell>
          <cell r="L153">
            <v>6.9788100000000002</v>
          </cell>
          <cell r="M153">
            <v>6.9</v>
          </cell>
          <cell r="N153">
            <v>5.0999999999999996</v>
          </cell>
          <cell r="O153">
            <v>5.4</v>
          </cell>
          <cell r="P153">
            <v>5.4</v>
          </cell>
          <cell r="Q153">
            <v>7.1</v>
          </cell>
          <cell r="R153">
            <v>7.2</v>
          </cell>
          <cell r="S153">
            <v>9.6232000000000006</v>
          </cell>
          <cell r="T153">
            <v>9</v>
          </cell>
          <cell r="U153">
            <v>6.3</v>
          </cell>
          <cell r="V153">
            <v>13.2</v>
          </cell>
          <cell r="W153">
            <v>7.5223200000000006</v>
          </cell>
          <cell r="X153">
            <v>6.2</v>
          </cell>
          <cell r="Y153">
            <v>3.8</v>
          </cell>
          <cell r="Z153">
            <v>5.7</v>
          </cell>
          <cell r="AA153">
            <v>5.3</v>
          </cell>
          <cell r="AB153">
            <v>6.5</v>
          </cell>
          <cell r="AC153">
            <v>0</v>
          </cell>
          <cell r="AD153">
            <v>9.6818000000000008</v>
          </cell>
          <cell r="AE153">
            <v>13.88</v>
          </cell>
          <cell r="AF153">
            <v>9.9</v>
          </cell>
          <cell r="AG153">
            <v>14.8</v>
          </cell>
          <cell r="AH153">
            <v>7.5761800000000008</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row>
        <row r="158">
          <cell r="A158" t="str">
            <v>Алтынсаринский</v>
          </cell>
          <cell r="B158">
            <v>16.8</v>
          </cell>
          <cell r="C158">
            <v>12.9</v>
          </cell>
          <cell r="D158">
            <v>12.9</v>
          </cell>
          <cell r="E158">
            <v>6.6</v>
          </cell>
          <cell r="F158">
            <v>19.100000000000001</v>
          </cell>
          <cell r="G158">
            <v>5.4958999999999998</v>
          </cell>
          <cell r="H158">
            <v>8.9136000000000006</v>
          </cell>
          <cell r="I158">
            <v>11.1252</v>
          </cell>
          <cell r="J158">
            <v>13.0761</v>
          </cell>
          <cell r="K158">
            <v>10.2857</v>
          </cell>
          <cell r="L158">
            <v>11.719650000000003</v>
          </cell>
          <cell r="M158">
            <v>16.7</v>
          </cell>
          <cell r="N158">
            <v>10.8</v>
          </cell>
          <cell r="O158">
            <v>13.1</v>
          </cell>
          <cell r="P158">
            <v>7.1</v>
          </cell>
          <cell r="Q158">
            <v>22.6</v>
          </cell>
          <cell r="R158">
            <v>6.2415000000000003</v>
          </cell>
          <cell r="S158">
            <v>13.4427</v>
          </cell>
          <cell r="T158">
            <v>15.8649</v>
          </cell>
          <cell r="U158">
            <v>14.446999999999999</v>
          </cell>
          <cell r="V158">
            <v>14.2477</v>
          </cell>
          <cell r="W158">
            <v>13.454380000000004</v>
          </cell>
          <cell r="X158">
            <v>18.899999999999999</v>
          </cell>
          <cell r="Y158">
            <v>12.7</v>
          </cell>
          <cell r="Z158">
            <v>10.3</v>
          </cell>
          <cell r="AA158">
            <v>5.6</v>
          </cell>
          <cell r="AB158">
            <v>24.1</v>
          </cell>
          <cell r="AC158">
            <v>6.1569000000000003</v>
          </cell>
          <cell r="AD158">
            <v>16.057300000000001</v>
          </cell>
          <cell r="AE158">
            <v>14.5</v>
          </cell>
          <cell r="AF158">
            <v>16.3337</v>
          </cell>
          <cell r="AG158">
            <v>17.5</v>
          </cell>
          <cell r="AH158">
            <v>14.214789999999999</v>
          </cell>
          <cell r="AI158">
            <v>19.2</v>
          </cell>
          <cell r="AJ158">
            <v>17</v>
          </cell>
          <cell r="AK158">
            <v>11.5</v>
          </cell>
          <cell r="AL158">
            <v>6.9</v>
          </cell>
          <cell r="AM158">
            <v>11.3</v>
          </cell>
          <cell r="AN158">
            <v>18.0244</v>
          </cell>
          <cell r="AO158">
            <v>14.268599999999999</v>
          </cell>
          <cell r="AP158">
            <v>4.5999999999999996</v>
          </cell>
          <cell r="AQ158">
            <v>8.4</v>
          </cell>
          <cell r="AR158">
            <v>5.0999999999999996</v>
          </cell>
          <cell r="AS158">
            <v>11.629300000000001</v>
          </cell>
          <cell r="AT158">
            <v>12.2</v>
          </cell>
          <cell r="AU158">
            <v>0</v>
          </cell>
          <cell r="AV158">
            <v>0</v>
          </cell>
          <cell r="AW158">
            <v>0</v>
          </cell>
          <cell r="AX158">
            <v>0</v>
          </cell>
          <cell r="AY158">
            <v>6.1433</v>
          </cell>
          <cell r="AZ158">
            <v>19.145199999999999</v>
          </cell>
          <cell r="BA158">
            <v>11.5</v>
          </cell>
          <cell r="BB158">
            <v>5.2</v>
          </cell>
          <cell r="BC158">
            <v>0</v>
          </cell>
          <cell r="BD158">
            <v>5.4188500000000008</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row>
        <row r="159">
          <cell r="A159" t="str">
            <v>Амангельдинский</v>
          </cell>
          <cell r="B159">
            <v>9</v>
          </cell>
          <cell r="C159">
            <v>10</v>
          </cell>
          <cell r="D159">
            <v>8.3000000000000007</v>
          </cell>
          <cell r="E159">
            <v>4.5999999999999996</v>
          </cell>
          <cell r="F159">
            <v>13.9</v>
          </cell>
          <cell r="G159">
            <v>3.5493999999999999</v>
          </cell>
          <cell r="H159">
            <v>11.2059</v>
          </cell>
          <cell r="I159">
            <v>9.4435000000000002</v>
          </cell>
          <cell r="J159">
            <v>8.8503000000000007</v>
          </cell>
          <cell r="K159">
            <v>8.1515000000000004</v>
          </cell>
          <cell r="L159">
            <v>8.7000599999999988</v>
          </cell>
          <cell r="M159">
            <v>9.9</v>
          </cell>
          <cell r="N159">
            <v>11.1</v>
          </cell>
          <cell r="O159">
            <v>10.4</v>
          </cell>
          <cell r="P159">
            <v>4.5999999999999996</v>
          </cell>
          <cell r="Q159">
            <v>15.1</v>
          </cell>
          <cell r="R159">
            <v>3.3794</v>
          </cell>
          <cell r="S159">
            <v>7.2613000000000003</v>
          </cell>
          <cell r="T159">
            <v>6.8307000000000002</v>
          </cell>
          <cell r="U159">
            <v>8.4975000000000005</v>
          </cell>
          <cell r="V159">
            <v>9.1696000000000009</v>
          </cell>
          <cell r="W159">
            <v>8.6238500000000009</v>
          </cell>
          <cell r="X159">
            <v>0</v>
          </cell>
          <cell r="Y159">
            <v>0</v>
          </cell>
          <cell r="Z159">
            <v>0</v>
          </cell>
          <cell r="AA159">
            <v>0</v>
          </cell>
          <cell r="AB159">
            <v>0</v>
          </cell>
          <cell r="AC159">
            <v>0</v>
          </cell>
          <cell r="AD159">
            <v>0</v>
          </cell>
          <cell r="AE159">
            <v>6.9</v>
          </cell>
          <cell r="AF159">
            <v>8.15</v>
          </cell>
          <cell r="AG159">
            <v>8.9</v>
          </cell>
          <cell r="AH159">
            <v>2.3950000000000005</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row>
        <row r="160">
          <cell r="A160" t="str">
            <v>Аулиекольский</v>
          </cell>
          <cell r="B160">
            <v>13</v>
          </cell>
          <cell r="C160">
            <v>10.7</v>
          </cell>
          <cell r="D160">
            <v>8</v>
          </cell>
          <cell r="E160">
            <v>4.8</v>
          </cell>
          <cell r="F160">
            <v>16.399999999999999</v>
          </cell>
          <cell r="G160">
            <v>3.5432000000000001</v>
          </cell>
          <cell r="H160">
            <v>7.2176999999999998</v>
          </cell>
          <cell r="I160">
            <v>8.8549000000000007</v>
          </cell>
          <cell r="J160">
            <v>9.1237999999999992</v>
          </cell>
          <cell r="K160">
            <v>9.3353000000000002</v>
          </cell>
          <cell r="L160">
            <v>9.0974900000000005</v>
          </cell>
          <cell r="M160">
            <v>14.4</v>
          </cell>
          <cell r="N160">
            <v>11.3</v>
          </cell>
          <cell r="O160">
            <v>7.1</v>
          </cell>
          <cell r="P160">
            <v>3.9</v>
          </cell>
          <cell r="Q160">
            <v>20</v>
          </cell>
          <cell r="R160">
            <v>4.0997000000000003</v>
          </cell>
          <cell r="S160">
            <v>7.3554000000000004</v>
          </cell>
          <cell r="T160">
            <v>8.3933999999999997</v>
          </cell>
          <cell r="U160">
            <v>7.9848999999999997</v>
          </cell>
          <cell r="V160">
            <v>12.1479</v>
          </cell>
          <cell r="W160">
            <v>9.6681299999999997</v>
          </cell>
          <cell r="X160">
            <v>10.4</v>
          </cell>
          <cell r="Y160">
            <v>8.4</v>
          </cell>
          <cell r="Z160">
            <v>6.3</v>
          </cell>
          <cell r="AA160">
            <v>4.4000000000000004</v>
          </cell>
          <cell r="AB160">
            <v>17</v>
          </cell>
          <cell r="AC160">
            <v>3.3098000000000001</v>
          </cell>
          <cell r="AD160">
            <v>6.5506000000000002</v>
          </cell>
          <cell r="AE160">
            <v>5.3</v>
          </cell>
          <cell r="AF160">
            <v>7.992</v>
          </cell>
          <cell r="AG160">
            <v>14.2</v>
          </cell>
          <cell r="AH160">
            <v>8.3852399999999996</v>
          </cell>
          <cell r="AI160">
            <v>8.6999999999999993</v>
          </cell>
          <cell r="AJ160">
            <v>6</v>
          </cell>
          <cell r="AK160">
            <v>0</v>
          </cell>
          <cell r="AL160">
            <v>0</v>
          </cell>
          <cell r="AM160">
            <v>9.9</v>
          </cell>
          <cell r="AN160">
            <v>0</v>
          </cell>
          <cell r="AO160">
            <v>4.5012999999999996</v>
          </cell>
          <cell r="AP160">
            <v>9.9</v>
          </cell>
          <cell r="AQ160">
            <v>6.1</v>
          </cell>
          <cell r="AR160">
            <v>10.8</v>
          </cell>
          <cell r="AS160">
            <v>5.5901300000000003</v>
          </cell>
          <cell r="AT160">
            <v>2.2000000000000002</v>
          </cell>
          <cell r="AU160">
            <v>0</v>
          </cell>
          <cell r="AV160">
            <v>0.9</v>
          </cell>
          <cell r="AW160">
            <v>0</v>
          </cell>
          <cell r="AX160">
            <v>0</v>
          </cell>
          <cell r="AY160">
            <v>0</v>
          </cell>
          <cell r="AZ160">
            <v>0</v>
          </cell>
          <cell r="BA160">
            <v>0</v>
          </cell>
          <cell r="BB160">
            <v>0</v>
          </cell>
          <cell r="BC160">
            <v>0</v>
          </cell>
          <cell r="BD160">
            <v>0.31</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row>
        <row r="161">
          <cell r="A161" t="str">
            <v>Денисовский</v>
          </cell>
          <cell r="B161">
            <v>14.8</v>
          </cell>
          <cell r="C161">
            <v>9.4</v>
          </cell>
          <cell r="D161">
            <v>9.1999999999999993</v>
          </cell>
          <cell r="E161">
            <v>7</v>
          </cell>
          <cell r="F161">
            <v>19.2</v>
          </cell>
          <cell r="G161">
            <v>4.7728000000000002</v>
          </cell>
          <cell r="H161">
            <v>6.9065000000000003</v>
          </cell>
          <cell r="I161">
            <v>7.7186000000000003</v>
          </cell>
          <cell r="J161">
            <v>11.517300000000001</v>
          </cell>
          <cell r="K161">
            <v>9.6402999999999999</v>
          </cell>
          <cell r="L161">
            <v>10.015550000000001</v>
          </cell>
          <cell r="M161">
            <v>18.100000000000001</v>
          </cell>
          <cell r="N161">
            <v>9.5</v>
          </cell>
          <cell r="O161">
            <v>10.6</v>
          </cell>
          <cell r="P161">
            <v>7.9</v>
          </cell>
          <cell r="Q161">
            <v>19.2</v>
          </cell>
          <cell r="R161">
            <v>4.3628</v>
          </cell>
          <cell r="S161">
            <v>8.2889999999999997</v>
          </cell>
          <cell r="T161">
            <v>7.4698000000000002</v>
          </cell>
          <cell r="U161">
            <v>10.1889</v>
          </cell>
          <cell r="V161">
            <v>11.8536</v>
          </cell>
          <cell r="W161">
            <v>10.746410000000001</v>
          </cell>
          <cell r="X161">
            <v>16.600000000000001</v>
          </cell>
          <cell r="Y161">
            <v>9.6</v>
          </cell>
          <cell r="Z161">
            <v>11.5</v>
          </cell>
          <cell r="AA161">
            <v>7.9</v>
          </cell>
          <cell r="AB161">
            <v>22.3</v>
          </cell>
          <cell r="AC161">
            <v>3.726</v>
          </cell>
          <cell r="AD161">
            <v>9.2119</v>
          </cell>
          <cell r="AE161">
            <v>10.3</v>
          </cell>
          <cell r="AF161">
            <v>8.6321999999999992</v>
          </cell>
          <cell r="AG161">
            <v>13.8</v>
          </cell>
          <cell r="AH161">
            <v>11.357009999999999</v>
          </cell>
          <cell r="AI161">
            <v>17.3</v>
          </cell>
          <cell r="AJ161">
            <v>2.2000000000000002</v>
          </cell>
          <cell r="AK161">
            <v>6.1</v>
          </cell>
          <cell r="AL161">
            <v>6.6</v>
          </cell>
          <cell r="AM161">
            <v>17</v>
          </cell>
          <cell r="AN161">
            <v>2.4868000000000001</v>
          </cell>
          <cell r="AO161">
            <v>11.5366</v>
          </cell>
          <cell r="AP161">
            <v>4.4000000000000004</v>
          </cell>
          <cell r="AQ161">
            <v>1.5</v>
          </cell>
          <cell r="AR161">
            <v>10.1</v>
          </cell>
          <cell r="AS161">
            <v>7.9223400000000002</v>
          </cell>
          <cell r="AT161">
            <v>11.3</v>
          </cell>
          <cell r="AU161">
            <v>0</v>
          </cell>
          <cell r="AV161">
            <v>0</v>
          </cell>
          <cell r="AW161">
            <v>3.3</v>
          </cell>
          <cell r="AX161">
            <v>6</v>
          </cell>
          <cell r="AY161">
            <v>4.6570999999999998</v>
          </cell>
          <cell r="AZ161">
            <v>10.0313</v>
          </cell>
          <cell r="BA161">
            <v>0</v>
          </cell>
          <cell r="BB161">
            <v>0</v>
          </cell>
          <cell r="BC161">
            <v>0</v>
          </cell>
          <cell r="BD161">
            <v>3.5288400000000002</v>
          </cell>
          <cell r="BE161">
            <v>0</v>
          </cell>
          <cell r="BF161">
            <v>0</v>
          </cell>
          <cell r="BG161">
            <v>0</v>
          </cell>
          <cell r="BH161">
            <v>19.399999999999999</v>
          </cell>
          <cell r="BI161">
            <v>0</v>
          </cell>
          <cell r="BJ161">
            <v>0</v>
          </cell>
          <cell r="BK161">
            <v>0</v>
          </cell>
          <cell r="BL161">
            <v>0</v>
          </cell>
          <cell r="BM161">
            <v>0</v>
          </cell>
          <cell r="BN161">
            <v>0</v>
          </cell>
          <cell r="BO161">
            <v>1.94</v>
          </cell>
          <cell r="BP161">
            <v>0</v>
          </cell>
          <cell r="BQ161">
            <v>0</v>
          </cell>
          <cell r="BR161">
            <v>0</v>
          </cell>
          <cell r="BS161">
            <v>0</v>
          </cell>
          <cell r="BT161">
            <v>0</v>
          </cell>
          <cell r="BU161">
            <v>0</v>
          </cell>
          <cell r="BV161">
            <v>0</v>
          </cell>
          <cell r="BW161">
            <v>0</v>
          </cell>
          <cell r="BX161">
            <v>0</v>
          </cell>
          <cell r="BY161">
            <v>0</v>
          </cell>
          <cell r="BZ161">
            <v>0</v>
          </cell>
        </row>
        <row r="162">
          <cell r="A162" t="str">
            <v>Джангельдинский</v>
          </cell>
          <cell r="B162">
            <v>6.5</v>
          </cell>
          <cell r="C162">
            <v>7</v>
          </cell>
          <cell r="D162">
            <v>5</v>
          </cell>
          <cell r="E162">
            <v>4.2</v>
          </cell>
          <cell r="F162">
            <v>12.5</v>
          </cell>
          <cell r="G162">
            <v>3.8363999999999998</v>
          </cell>
          <cell r="H162">
            <v>8.9839000000000002</v>
          </cell>
          <cell r="I162">
            <v>6.7827999999999999</v>
          </cell>
          <cell r="J162">
            <v>7.4936999999999996</v>
          </cell>
          <cell r="K162">
            <v>8.0668000000000006</v>
          </cell>
          <cell r="L162">
            <v>7.0363599999999993</v>
          </cell>
          <cell r="M162">
            <v>0</v>
          </cell>
          <cell r="N162">
            <v>0</v>
          </cell>
          <cell r="O162">
            <v>0</v>
          </cell>
          <cell r="P162">
            <v>0</v>
          </cell>
          <cell r="Q162">
            <v>10</v>
          </cell>
          <cell r="R162">
            <v>3</v>
          </cell>
          <cell r="S162">
            <v>6.3155000000000001</v>
          </cell>
          <cell r="T162">
            <v>7</v>
          </cell>
          <cell r="U162">
            <v>6.1</v>
          </cell>
          <cell r="V162">
            <v>7.5084999999999997</v>
          </cell>
          <cell r="W162">
            <v>3.9923999999999999</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row>
        <row r="163">
          <cell r="A163" t="str">
            <v>Житикаринский</v>
          </cell>
          <cell r="B163">
            <v>10.8</v>
          </cell>
          <cell r="C163">
            <v>7.7</v>
          </cell>
          <cell r="D163">
            <v>7.4</v>
          </cell>
          <cell r="E163">
            <v>5.6</v>
          </cell>
          <cell r="F163">
            <v>11.8</v>
          </cell>
          <cell r="G163">
            <v>2.7966000000000002</v>
          </cell>
          <cell r="H163">
            <v>4.9512999999999998</v>
          </cell>
          <cell r="I163">
            <v>5.2282000000000002</v>
          </cell>
          <cell r="J163">
            <v>6.5895000000000001</v>
          </cell>
          <cell r="K163">
            <v>7.1736000000000004</v>
          </cell>
          <cell r="L163">
            <v>7.003919999999999</v>
          </cell>
          <cell r="M163">
            <v>12.2</v>
          </cell>
          <cell r="N163">
            <v>9.5</v>
          </cell>
          <cell r="O163">
            <v>8.3000000000000007</v>
          </cell>
          <cell r="P163">
            <v>6.8</v>
          </cell>
          <cell r="Q163">
            <v>13.9</v>
          </cell>
          <cell r="R163">
            <v>3.343</v>
          </cell>
          <cell r="S163">
            <v>4.3696999999999999</v>
          </cell>
          <cell r="T163">
            <v>4.9587000000000003</v>
          </cell>
          <cell r="U163">
            <v>5.2047999999999996</v>
          </cell>
          <cell r="V163">
            <v>8.7940000000000005</v>
          </cell>
          <cell r="W163">
            <v>7.7370199999999993</v>
          </cell>
          <cell r="X163">
            <v>8.1</v>
          </cell>
          <cell r="Y163">
            <v>3.6</v>
          </cell>
          <cell r="Z163">
            <v>4.4000000000000004</v>
          </cell>
          <cell r="AA163">
            <v>4.3</v>
          </cell>
          <cell r="AB163">
            <v>11</v>
          </cell>
          <cell r="AC163">
            <v>2.726</v>
          </cell>
          <cell r="AD163">
            <v>3.3079000000000001</v>
          </cell>
          <cell r="AE163">
            <v>3.3</v>
          </cell>
          <cell r="AF163">
            <v>2.9176000000000002</v>
          </cell>
          <cell r="AG163">
            <v>6.5</v>
          </cell>
          <cell r="AH163">
            <v>5.0151500000000002</v>
          </cell>
          <cell r="AI163">
            <v>0</v>
          </cell>
          <cell r="AJ163">
            <v>0</v>
          </cell>
          <cell r="AK163">
            <v>0</v>
          </cell>
          <cell r="AL163">
            <v>9.6</v>
          </cell>
          <cell r="AM163">
            <v>5.0999999999999996</v>
          </cell>
          <cell r="AN163">
            <v>0.34</v>
          </cell>
          <cell r="AO163">
            <v>3.35</v>
          </cell>
          <cell r="AP163">
            <v>0</v>
          </cell>
          <cell r="AQ163">
            <v>0</v>
          </cell>
          <cell r="AR163">
            <v>0</v>
          </cell>
          <cell r="AS163">
            <v>1.839</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row>
        <row r="164">
          <cell r="A164" t="str">
            <v>Камыстинский</v>
          </cell>
          <cell r="B164">
            <v>12.7</v>
          </cell>
          <cell r="C164">
            <v>10.4</v>
          </cell>
          <cell r="D164">
            <v>6.2</v>
          </cell>
          <cell r="E164">
            <v>7.3</v>
          </cell>
          <cell r="F164">
            <v>13.1</v>
          </cell>
          <cell r="G164">
            <v>3.3843999999999999</v>
          </cell>
          <cell r="H164">
            <v>5.9078999999999997</v>
          </cell>
          <cell r="I164">
            <v>7.4390000000000001</v>
          </cell>
          <cell r="J164">
            <v>8.9730000000000008</v>
          </cell>
          <cell r="K164">
            <v>9.5287000000000006</v>
          </cell>
          <cell r="L164">
            <v>8.4932999999999996</v>
          </cell>
          <cell r="M164">
            <v>14</v>
          </cell>
          <cell r="N164">
            <v>13.4</v>
          </cell>
          <cell r="O164">
            <v>7.1</v>
          </cell>
          <cell r="P164">
            <v>7.4</v>
          </cell>
          <cell r="Q164">
            <v>14.6</v>
          </cell>
          <cell r="R164">
            <v>1.9861</v>
          </cell>
          <cell r="S164">
            <v>5.2260999999999997</v>
          </cell>
          <cell r="T164">
            <v>5.5180999999999996</v>
          </cell>
          <cell r="U164">
            <v>7.7920999999999996</v>
          </cell>
          <cell r="V164">
            <v>10.494199999999999</v>
          </cell>
          <cell r="W164">
            <v>8.7516600000000011</v>
          </cell>
          <cell r="X164">
            <v>6.9</v>
          </cell>
          <cell r="Y164">
            <v>10.3</v>
          </cell>
          <cell r="Z164">
            <v>5.0999999999999996</v>
          </cell>
          <cell r="AA164">
            <v>7.3</v>
          </cell>
          <cell r="AB164">
            <v>15.4</v>
          </cell>
          <cell r="AC164">
            <v>2.4615999999999998</v>
          </cell>
          <cell r="AD164">
            <v>5.5518999999999998</v>
          </cell>
          <cell r="AE164">
            <v>4.7</v>
          </cell>
          <cell r="AF164">
            <v>7.7888000000000002</v>
          </cell>
          <cell r="AG164">
            <v>9</v>
          </cell>
          <cell r="AH164">
            <v>7.4502300000000004</v>
          </cell>
          <cell r="AI164">
            <v>0</v>
          </cell>
          <cell r="AJ164">
            <v>0</v>
          </cell>
          <cell r="AK164">
            <v>0</v>
          </cell>
          <cell r="AL164">
            <v>0</v>
          </cell>
          <cell r="AM164">
            <v>0</v>
          </cell>
          <cell r="AN164">
            <v>0</v>
          </cell>
          <cell r="AO164">
            <v>0</v>
          </cell>
          <cell r="AP164">
            <v>0</v>
          </cell>
          <cell r="AQ164">
            <v>1.8</v>
          </cell>
          <cell r="AR164">
            <v>0.5</v>
          </cell>
          <cell r="AS164">
            <v>0.22999999999999998</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row>
        <row r="165">
          <cell r="A165" t="str">
            <v>Карабалыкский</v>
          </cell>
          <cell r="B165">
            <v>15.3</v>
          </cell>
          <cell r="C165">
            <v>12.1</v>
          </cell>
          <cell r="D165">
            <v>12</v>
          </cell>
          <cell r="E165">
            <v>11.5</v>
          </cell>
          <cell r="F165">
            <v>19.399999999999999</v>
          </cell>
          <cell r="G165">
            <v>8.6326999999999998</v>
          </cell>
          <cell r="H165">
            <v>10.793100000000001</v>
          </cell>
          <cell r="I165">
            <v>11.3085</v>
          </cell>
          <cell r="J165">
            <v>13.143000000000001</v>
          </cell>
          <cell r="K165">
            <v>13.1751</v>
          </cell>
          <cell r="L165">
            <v>12.735239999999999</v>
          </cell>
          <cell r="M165">
            <v>12.6</v>
          </cell>
          <cell r="N165">
            <v>9.9</v>
          </cell>
          <cell r="O165">
            <v>13.8</v>
          </cell>
          <cell r="P165">
            <v>10.3</v>
          </cell>
          <cell r="Q165">
            <v>17.600000000000001</v>
          </cell>
          <cell r="R165">
            <v>4.5256999999999996</v>
          </cell>
          <cell r="S165">
            <v>10.213900000000001</v>
          </cell>
          <cell r="T165">
            <v>11.0564</v>
          </cell>
          <cell r="U165">
            <v>11.2789</v>
          </cell>
          <cell r="V165">
            <v>14.453099999999999</v>
          </cell>
          <cell r="W165">
            <v>11.572799999999997</v>
          </cell>
          <cell r="X165">
            <v>13</v>
          </cell>
          <cell r="Y165">
            <v>11.4</v>
          </cell>
          <cell r="Z165">
            <v>16.3</v>
          </cell>
          <cell r="AA165">
            <v>10.7</v>
          </cell>
          <cell r="AB165">
            <v>22.7</v>
          </cell>
          <cell r="AC165">
            <v>5.5872999999999999</v>
          </cell>
          <cell r="AD165">
            <v>9.0632999999999999</v>
          </cell>
          <cell r="AE165">
            <v>10</v>
          </cell>
          <cell r="AF165">
            <v>11.8726</v>
          </cell>
          <cell r="AG165">
            <v>14.2</v>
          </cell>
          <cell r="AH165">
            <v>12.482320000000001</v>
          </cell>
          <cell r="AI165">
            <v>0</v>
          </cell>
          <cell r="AJ165">
            <v>0</v>
          </cell>
          <cell r="AK165">
            <v>0</v>
          </cell>
          <cell r="AL165">
            <v>9.6999999999999993</v>
          </cell>
          <cell r="AM165">
            <v>8.6999999999999993</v>
          </cell>
          <cell r="AN165">
            <v>2.7587000000000002</v>
          </cell>
          <cell r="AO165">
            <v>2.0455000000000001</v>
          </cell>
          <cell r="AP165">
            <v>0</v>
          </cell>
          <cell r="AQ165">
            <v>0</v>
          </cell>
          <cell r="AR165">
            <v>0</v>
          </cell>
          <cell r="AS165">
            <v>2.3204199999999999</v>
          </cell>
          <cell r="AT165">
            <v>3.8</v>
          </cell>
          <cell r="AU165">
            <v>2</v>
          </cell>
          <cell r="AV165">
            <v>0</v>
          </cell>
          <cell r="AW165">
            <v>0</v>
          </cell>
          <cell r="AX165">
            <v>0</v>
          </cell>
          <cell r="AY165">
            <v>4.0667</v>
          </cell>
          <cell r="AZ165">
            <v>14.077199999999999</v>
          </cell>
          <cell r="BA165">
            <v>6.8</v>
          </cell>
          <cell r="BB165">
            <v>5.4</v>
          </cell>
          <cell r="BC165">
            <v>9.5</v>
          </cell>
          <cell r="BD165">
            <v>4.5643900000000004</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row>
        <row r="166">
          <cell r="A166" t="str">
            <v>Карасуский</v>
          </cell>
          <cell r="B166">
            <v>15.1</v>
          </cell>
          <cell r="C166">
            <v>11.2</v>
          </cell>
          <cell r="D166">
            <v>9.5</v>
          </cell>
          <cell r="E166">
            <v>5.5</v>
          </cell>
          <cell r="F166">
            <v>19.7</v>
          </cell>
          <cell r="G166">
            <v>5.9272999999999998</v>
          </cell>
          <cell r="H166">
            <v>11.870900000000001</v>
          </cell>
          <cell r="I166">
            <v>11.5694</v>
          </cell>
          <cell r="J166">
            <v>11.614100000000001</v>
          </cell>
          <cell r="K166">
            <v>11.688499999999999</v>
          </cell>
          <cell r="L166">
            <v>11.367020000000002</v>
          </cell>
          <cell r="M166">
            <v>17.899999999999999</v>
          </cell>
          <cell r="N166">
            <v>13.1</v>
          </cell>
          <cell r="O166">
            <v>11.9</v>
          </cell>
          <cell r="P166">
            <v>10.1</v>
          </cell>
          <cell r="Q166">
            <v>25</v>
          </cell>
          <cell r="R166">
            <v>5.8334999999999999</v>
          </cell>
          <cell r="S166">
            <v>15.577</v>
          </cell>
          <cell r="T166">
            <v>13.0611</v>
          </cell>
          <cell r="U166">
            <v>11.0839</v>
          </cell>
          <cell r="V166">
            <v>17.997499999999999</v>
          </cell>
          <cell r="W166">
            <v>14.1553</v>
          </cell>
          <cell r="X166">
            <v>18.3</v>
          </cell>
          <cell r="Y166">
            <v>13.4</v>
          </cell>
          <cell r="Z166">
            <v>11</v>
          </cell>
          <cell r="AA166">
            <v>7.8</v>
          </cell>
          <cell r="AB166">
            <v>27.5</v>
          </cell>
          <cell r="AC166">
            <v>8.3672000000000004</v>
          </cell>
          <cell r="AD166">
            <v>15.035299999999999</v>
          </cell>
          <cell r="AE166">
            <v>11.2</v>
          </cell>
          <cell r="AF166">
            <v>11.4466</v>
          </cell>
          <cell r="AG166">
            <v>23.9</v>
          </cell>
          <cell r="AH166">
            <v>14.794910000000002</v>
          </cell>
          <cell r="AI166">
            <v>0</v>
          </cell>
          <cell r="AJ166">
            <v>0</v>
          </cell>
          <cell r="AK166">
            <v>16.600000000000001</v>
          </cell>
          <cell r="AL166">
            <v>3.9</v>
          </cell>
          <cell r="AM166">
            <v>20.7</v>
          </cell>
          <cell r="AN166">
            <v>1.7888999999999999</v>
          </cell>
          <cell r="AO166">
            <v>21.041</v>
          </cell>
          <cell r="AP166">
            <v>6</v>
          </cell>
          <cell r="AQ166">
            <v>5.9</v>
          </cell>
          <cell r="AR166">
            <v>7</v>
          </cell>
          <cell r="AS166">
            <v>8.2929899999999996</v>
          </cell>
          <cell r="AT166">
            <v>0</v>
          </cell>
          <cell r="AU166">
            <v>0</v>
          </cell>
          <cell r="AV166">
            <v>0</v>
          </cell>
          <cell r="AW166">
            <v>1.6</v>
          </cell>
          <cell r="AX166">
            <v>15.3</v>
          </cell>
          <cell r="AY166">
            <v>4.8710000000000004</v>
          </cell>
          <cell r="AZ166">
            <v>13.5</v>
          </cell>
          <cell r="BA166">
            <v>5.8</v>
          </cell>
          <cell r="BB166">
            <v>1.6</v>
          </cell>
          <cell r="BC166">
            <v>11.9</v>
          </cell>
          <cell r="BD166">
            <v>5.4570999999999996</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row>
        <row r="167">
          <cell r="A167" t="str">
            <v>Костанайский</v>
          </cell>
          <cell r="B167">
            <v>17.3</v>
          </cell>
          <cell r="C167">
            <v>12</v>
          </cell>
          <cell r="D167">
            <v>14</v>
          </cell>
          <cell r="E167">
            <v>8.1999999999999993</v>
          </cell>
          <cell r="F167">
            <v>22.1</v>
          </cell>
          <cell r="G167">
            <v>8.5380000000000003</v>
          </cell>
          <cell r="H167">
            <v>9.9976000000000003</v>
          </cell>
          <cell r="I167">
            <v>11.983599999999999</v>
          </cell>
          <cell r="J167">
            <v>14.7805</v>
          </cell>
          <cell r="K167">
            <v>12.9716</v>
          </cell>
          <cell r="L167">
            <v>13.18713</v>
          </cell>
          <cell r="M167">
            <v>20</v>
          </cell>
          <cell r="N167">
            <v>14.3</v>
          </cell>
          <cell r="O167">
            <v>16</v>
          </cell>
          <cell r="P167">
            <v>7.3</v>
          </cell>
          <cell r="Q167">
            <v>24.6</v>
          </cell>
          <cell r="R167">
            <v>8.3168000000000006</v>
          </cell>
          <cell r="S167">
            <v>15.403700000000001</v>
          </cell>
          <cell r="T167">
            <v>15.868499999999999</v>
          </cell>
          <cell r="U167">
            <v>15.4657</v>
          </cell>
          <cell r="V167">
            <v>16.555399999999999</v>
          </cell>
          <cell r="W167">
            <v>15.381009999999998</v>
          </cell>
          <cell r="X167">
            <v>19.7</v>
          </cell>
          <cell r="Y167">
            <v>13.9</v>
          </cell>
          <cell r="Z167">
            <v>17.100000000000001</v>
          </cell>
          <cell r="AA167">
            <v>9.3000000000000007</v>
          </cell>
          <cell r="AB167">
            <v>27.4</v>
          </cell>
          <cell r="AC167">
            <v>6.6696999999999997</v>
          </cell>
          <cell r="AD167">
            <v>14.621</v>
          </cell>
          <cell r="AE167">
            <v>15.9</v>
          </cell>
          <cell r="AF167">
            <v>12.2239</v>
          </cell>
          <cell r="AG167">
            <v>16.100000000000001</v>
          </cell>
          <cell r="AH167">
            <v>15.291460000000001</v>
          </cell>
          <cell r="AI167">
            <v>16.399999999999999</v>
          </cell>
          <cell r="AJ167">
            <v>10.199999999999999</v>
          </cell>
          <cell r="AK167">
            <v>12.6</v>
          </cell>
          <cell r="AL167">
            <v>5.3</v>
          </cell>
          <cell r="AM167">
            <v>15.4</v>
          </cell>
          <cell r="AN167">
            <v>8.2981999999999996</v>
          </cell>
          <cell r="AO167">
            <v>13.2159</v>
          </cell>
          <cell r="AP167">
            <v>5.0999999999999996</v>
          </cell>
          <cell r="AQ167">
            <v>5</v>
          </cell>
          <cell r="AR167">
            <v>13</v>
          </cell>
          <cell r="AS167">
            <v>10.451409999999999</v>
          </cell>
          <cell r="AT167">
            <v>0</v>
          </cell>
          <cell r="AU167">
            <v>6.7</v>
          </cell>
          <cell r="AV167">
            <v>12</v>
          </cell>
          <cell r="AW167">
            <v>4.3</v>
          </cell>
          <cell r="AX167">
            <v>12</v>
          </cell>
          <cell r="AY167">
            <v>4.6429999999999998</v>
          </cell>
          <cell r="AZ167">
            <v>12.6004</v>
          </cell>
          <cell r="BA167">
            <v>10.5</v>
          </cell>
          <cell r="BB167">
            <v>0.5</v>
          </cell>
          <cell r="BC167">
            <v>3.6</v>
          </cell>
          <cell r="BD167">
            <v>6.6843400000000006</v>
          </cell>
          <cell r="BE167">
            <v>0</v>
          </cell>
          <cell r="BF167">
            <v>0</v>
          </cell>
          <cell r="BG167">
            <v>0</v>
          </cell>
          <cell r="BH167">
            <v>0</v>
          </cell>
          <cell r="BI167">
            <v>0</v>
          </cell>
          <cell r="BJ167">
            <v>0</v>
          </cell>
          <cell r="BK167">
            <v>0</v>
          </cell>
          <cell r="BL167">
            <v>0</v>
          </cell>
          <cell r="BM167">
            <v>0</v>
          </cell>
          <cell r="BN167">
            <v>36</v>
          </cell>
          <cell r="BO167">
            <v>3.6</v>
          </cell>
          <cell r="BP167">
            <v>0</v>
          </cell>
          <cell r="BQ167">
            <v>0</v>
          </cell>
          <cell r="BR167">
            <v>0</v>
          </cell>
          <cell r="BS167">
            <v>0</v>
          </cell>
          <cell r="BT167">
            <v>0</v>
          </cell>
          <cell r="BU167">
            <v>0</v>
          </cell>
          <cell r="BV167">
            <v>0</v>
          </cell>
          <cell r="BW167">
            <v>0</v>
          </cell>
          <cell r="BX167">
            <v>0</v>
          </cell>
          <cell r="BY167">
            <v>0</v>
          </cell>
          <cell r="BZ167">
            <v>0</v>
          </cell>
        </row>
        <row r="168">
          <cell r="A168" t="str">
            <v>Мендыкаринский</v>
          </cell>
          <cell r="B168">
            <v>15.9</v>
          </cell>
          <cell r="C168">
            <v>14.5</v>
          </cell>
          <cell r="D168">
            <v>15.2</v>
          </cell>
          <cell r="E168">
            <v>11.4</v>
          </cell>
          <cell r="F168">
            <v>19.8</v>
          </cell>
          <cell r="G168">
            <v>8.8855000000000004</v>
          </cell>
          <cell r="H168">
            <v>10.7369</v>
          </cell>
          <cell r="I168">
            <v>10.993</v>
          </cell>
          <cell r="J168">
            <v>12.9297</v>
          </cell>
          <cell r="K168">
            <v>12.2197</v>
          </cell>
          <cell r="L168">
            <v>13.25648</v>
          </cell>
          <cell r="M168">
            <v>17.899999999999999</v>
          </cell>
          <cell r="N168">
            <v>14.6</v>
          </cell>
          <cell r="O168">
            <v>13.4</v>
          </cell>
          <cell r="P168">
            <v>11.6</v>
          </cell>
          <cell r="Q168">
            <v>21.9</v>
          </cell>
          <cell r="R168">
            <v>7.2634999999999996</v>
          </cell>
          <cell r="S168">
            <v>14.230399999999999</v>
          </cell>
          <cell r="T168">
            <v>14.6709</v>
          </cell>
          <cell r="U168">
            <v>13.5519</v>
          </cell>
          <cell r="V168">
            <v>14.7387</v>
          </cell>
          <cell r="W168">
            <v>14.385540000000001</v>
          </cell>
          <cell r="X168">
            <v>17.7</v>
          </cell>
          <cell r="Y168">
            <v>15.7</v>
          </cell>
          <cell r="Z168">
            <v>13.6</v>
          </cell>
          <cell r="AA168">
            <v>12.5</v>
          </cell>
          <cell r="AB168">
            <v>25.6</v>
          </cell>
          <cell r="AC168">
            <v>5.7676999999999996</v>
          </cell>
          <cell r="AD168">
            <v>13.641299999999999</v>
          </cell>
          <cell r="AE168">
            <v>14.3</v>
          </cell>
          <cell r="AF168">
            <v>12.8164</v>
          </cell>
          <cell r="AG168">
            <v>12.7</v>
          </cell>
          <cell r="AH168">
            <v>14.432539999999998</v>
          </cell>
          <cell r="AI168">
            <v>13.5</v>
          </cell>
          <cell r="AJ168">
            <v>9.8000000000000007</v>
          </cell>
          <cell r="AK168">
            <v>7.6</v>
          </cell>
          <cell r="AL168">
            <v>5</v>
          </cell>
          <cell r="AM168">
            <v>6.1</v>
          </cell>
          <cell r="AN168">
            <v>0</v>
          </cell>
          <cell r="AO168">
            <v>0</v>
          </cell>
          <cell r="AP168">
            <v>0</v>
          </cell>
          <cell r="AQ168">
            <v>0</v>
          </cell>
          <cell r="AR168">
            <v>0</v>
          </cell>
          <cell r="AS168">
            <v>4.2</v>
          </cell>
          <cell r="AT168">
            <v>16.600000000000001</v>
          </cell>
          <cell r="AU168">
            <v>11.9</v>
          </cell>
          <cell r="AV168">
            <v>8.4</v>
          </cell>
          <cell r="AW168">
            <v>2.8</v>
          </cell>
          <cell r="AX168">
            <v>12.7</v>
          </cell>
          <cell r="AY168">
            <v>8.5609000000000002</v>
          </cell>
          <cell r="AZ168">
            <v>16.1189</v>
          </cell>
          <cell r="BA168">
            <v>8.9</v>
          </cell>
          <cell r="BB168">
            <v>11.4</v>
          </cell>
          <cell r="BC168">
            <v>7.8</v>
          </cell>
          <cell r="BD168">
            <v>10.51798</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row>
        <row r="169">
          <cell r="A169" t="str">
            <v>Наурзумский</v>
          </cell>
          <cell r="B169">
            <v>12.9</v>
          </cell>
          <cell r="C169">
            <v>9.1999999999999993</v>
          </cell>
          <cell r="D169">
            <v>6</v>
          </cell>
          <cell r="E169">
            <v>4.8</v>
          </cell>
          <cell r="F169">
            <v>11.1</v>
          </cell>
          <cell r="G169">
            <v>2.9363000000000001</v>
          </cell>
          <cell r="H169">
            <v>7.1973000000000003</v>
          </cell>
          <cell r="I169">
            <v>6.0309999999999997</v>
          </cell>
          <cell r="J169">
            <v>7.8139000000000003</v>
          </cell>
          <cell r="K169">
            <v>7.5216000000000003</v>
          </cell>
          <cell r="L169">
            <v>7.5500100000000003</v>
          </cell>
          <cell r="M169">
            <v>13</v>
          </cell>
          <cell r="N169">
            <v>10.8</v>
          </cell>
          <cell r="O169">
            <v>5.0999999999999996</v>
          </cell>
          <cell r="P169">
            <v>5.6</v>
          </cell>
          <cell r="Q169">
            <v>11.1</v>
          </cell>
          <cell r="R169">
            <v>2.9882</v>
          </cell>
          <cell r="S169">
            <v>7.4551999999999996</v>
          </cell>
          <cell r="T169">
            <v>5.3631000000000002</v>
          </cell>
          <cell r="U169">
            <v>7.6067999999999998</v>
          </cell>
          <cell r="V169">
            <v>9.2998999999999992</v>
          </cell>
          <cell r="W169">
            <v>7.8313199999999998</v>
          </cell>
          <cell r="X169">
            <v>5.0999999999999996</v>
          </cell>
          <cell r="Y169">
            <v>11.1</v>
          </cell>
          <cell r="Z169">
            <v>4.5999999999999996</v>
          </cell>
          <cell r="AA169">
            <v>7</v>
          </cell>
          <cell r="AB169">
            <v>0</v>
          </cell>
          <cell r="AC169">
            <v>3.1764999999999999</v>
          </cell>
          <cell r="AD169">
            <v>4.8673999999999999</v>
          </cell>
          <cell r="AE169">
            <v>9.5</v>
          </cell>
          <cell r="AF169">
            <v>5.7061999999999999</v>
          </cell>
          <cell r="AG169">
            <v>8.1</v>
          </cell>
          <cell r="AH169">
            <v>5.9150100000000005</v>
          </cell>
          <cell r="AI169">
            <v>0</v>
          </cell>
          <cell r="AJ169">
            <v>0</v>
          </cell>
          <cell r="AK169">
            <v>0</v>
          </cell>
          <cell r="AL169">
            <v>0</v>
          </cell>
          <cell r="AM169">
            <v>0</v>
          </cell>
          <cell r="AN169">
            <v>0</v>
          </cell>
          <cell r="AO169">
            <v>9.5</v>
          </cell>
          <cell r="AP169">
            <v>2.4</v>
          </cell>
          <cell r="AQ169">
            <v>9.4</v>
          </cell>
          <cell r="AR169">
            <v>8.1</v>
          </cell>
          <cell r="AS169">
            <v>2.94</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1</v>
          </cell>
          <cell r="BO169">
            <v>0.1</v>
          </cell>
          <cell r="BP169">
            <v>0</v>
          </cell>
          <cell r="BQ169">
            <v>0</v>
          </cell>
          <cell r="BR169">
            <v>0</v>
          </cell>
          <cell r="BS169">
            <v>0</v>
          </cell>
          <cell r="BT169">
            <v>0</v>
          </cell>
          <cell r="BU169">
            <v>0</v>
          </cell>
          <cell r="BV169">
            <v>0</v>
          </cell>
          <cell r="BW169">
            <v>0</v>
          </cell>
          <cell r="BX169">
            <v>0</v>
          </cell>
          <cell r="BY169">
            <v>0</v>
          </cell>
          <cell r="BZ169">
            <v>0</v>
          </cell>
        </row>
        <row r="170">
          <cell r="A170" t="str">
            <v>Сарыкольский</v>
          </cell>
          <cell r="B170">
            <v>17.600000000000001</v>
          </cell>
          <cell r="C170">
            <v>13.7</v>
          </cell>
          <cell r="D170">
            <v>14.9</v>
          </cell>
          <cell r="E170">
            <v>7.4</v>
          </cell>
          <cell r="F170">
            <v>21.6</v>
          </cell>
          <cell r="G170">
            <v>6.3672000000000004</v>
          </cell>
          <cell r="H170">
            <v>11.889799999999999</v>
          </cell>
          <cell r="I170">
            <v>12.3727</v>
          </cell>
          <cell r="J170">
            <v>14.572699999999999</v>
          </cell>
          <cell r="K170">
            <v>12.213100000000001</v>
          </cell>
          <cell r="L170">
            <v>13.26155</v>
          </cell>
          <cell r="M170">
            <v>16.100000000000001</v>
          </cell>
          <cell r="N170">
            <v>13.4</v>
          </cell>
          <cell r="O170">
            <v>12.8</v>
          </cell>
          <cell r="P170">
            <v>8</v>
          </cell>
          <cell r="Q170">
            <v>18.899999999999999</v>
          </cell>
          <cell r="R170">
            <v>4.9618000000000002</v>
          </cell>
          <cell r="S170">
            <v>11.4559</v>
          </cell>
          <cell r="T170">
            <v>14.5672</v>
          </cell>
          <cell r="U170">
            <v>17.1571</v>
          </cell>
          <cell r="V170">
            <v>15.5085</v>
          </cell>
          <cell r="W170">
            <v>13.285049999999998</v>
          </cell>
          <cell r="X170">
            <v>17.2</v>
          </cell>
          <cell r="Y170">
            <v>9.3000000000000007</v>
          </cell>
          <cell r="Z170">
            <v>8.8000000000000007</v>
          </cell>
          <cell r="AA170">
            <v>6.6</v>
          </cell>
          <cell r="AB170">
            <v>16.399999999999999</v>
          </cell>
          <cell r="AC170">
            <v>6.5389999999999997</v>
          </cell>
          <cell r="AD170">
            <v>11.030200000000001</v>
          </cell>
          <cell r="AE170">
            <v>7</v>
          </cell>
          <cell r="AF170">
            <v>12.4941</v>
          </cell>
          <cell r="AG170">
            <v>15.7</v>
          </cell>
          <cell r="AH170">
            <v>11.106330000000002</v>
          </cell>
          <cell r="AI170">
            <v>13.2</v>
          </cell>
          <cell r="AJ170">
            <v>12.8</v>
          </cell>
          <cell r="AK170">
            <v>0</v>
          </cell>
          <cell r="AL170">
            <v>1</v>
          </cell>
          <cell r="AM170">
            <v>13</v>
          </cell>
          <cell r="AN170">
            <v>15.135</v>
          </cell>
          <cell r="AO170">
            <v>10.3848</v>
          </cell>
          <cell r="AP170">
            <v>5.5</v>
          </cell>
          <cell r="AQ170">
            <v>0</v>
          </cell>
          <cell r="AR170">
            <v>0</v>
          </cell>
          <cell r="AS170">
            <v>7.1019800000000002</v>
          </cell>
          <cell r="AT170">
            <v>13.7</v>
          </cell>
          <cell r="AU170">
            <v>0</v>
          </cell>
          <cell r="AV170">
            <v>0</v>
          </cell>
          <cell r="AW170">
            <v>0</v>
          </cell>
          <cell r="AX170">
            <v>7.5</v>
          </cell>
          <cell r="AY170">
            <v>6.2356999999999996</v>
          </cell>
          <cell r="AZ170">
            <v>2.9411999999999998</v>
          </cell>
          <cell r="BA170">
            <v>6</v>
          </cell>
          <cell r="BB170">
            <v>2.5</v>
          </cell>
          <cell r="BC170">
            <v>0</v>
          </cell>
          <cell r="BD170">
            <v>3.8876899999999992</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row>
        <row r="171">
          <cell r="A171" t="str">
            <v>Тарановский</v>
          </cell>
          <cell r="B171">
            <v>14.2</v>
          </cell>
          <cell r="C171">
            <v>9.8000000000000007</v>
          </cell>
          <cell r="D171">
            <v>9.9</v>
          </cell>
          <cell r="E171">
            <v>6.4</v>
          </cell>
          <cell r="F171">
            <v>19</v>
          </cell>
          <cell r="G171">
            <v>5.2408000000000001</v>
          </cell>
          <cell r="H171">
            <v>6.2252999999999998</v>
          </cell>
          <cell r="I171">
            <v>8.7088000000000001</v>
          </cell>
          <cell r="J171">
            <v>11.3</v>
          </cell>
          <cell r="K171">
            <v>10.354799999999999</v>
          </cell>
          <cell r="L171">
            <v>10.112969999999999</v>
          </cell>
          <cell r="M171">
            <v>13.4</v>
          </cell>
          <cell r="N171">
            <v>8.1</v>
          </cell>
          <cell r="O171">
            <v>9.5</v>
          </cell>
          <cell r="P171">
            <v>6.2</v>
          </cell>
          <cell r="Q171">
            <v>19.5</v>
          </cell>
          <cell r="R171">
            <v>5.7697000000000003</v>
          </cell>
          <cell r="S171">
            <v>7.7591999999999999</v>
          </cell>
          <cell r="T171">
            <v>9.0969999999999995</v>
          </cell>
          <cell r="U171">
            <v>8.1999999999999993</v>
          </cell>
          <cell r="V171">
            <v>15.343</v>
          </cell>
          <cell r="W171">
            <v>10.286890000000001</v>
          </cell>
          <cell r="X171">
            <v>14.2</v>
          </cell>
          <cell r="Y171">
            <v>8.1999999999999993</v>
          </cell>
          <cell r="Z171">
            <v>10</v>
          </cell>
          <cell r="AA171">
            <v>5.7</v>
          </cell>
          <cell r="AB171">
            <v>21.2</v>
          </cell>
          <cell r="AC171">
            <v>5.2028999999999996</v>
          </cell>
          <cell r="AD171">
            <v>5.8314000000000004</v>
          </cell>
          <cell r="AE171">
            <v>5.6</v>
          </cell>
          <cell r="AF171">
            <v>8.5820000000000007</v>
          </cell>
          <cell r="AG171">
            <v>11.8</v>
          </cell>
          <cell r="AH171">
            <v>9.6316299999999995</v>
          </cell>
          <cell r="AI171">
            <v>0</v>
          </cell>
          <cell r="AJ171">
            <v>0</v>
          </cell>
          <cell r="AK171">
            <v>12.9</v>
          </cell>
          <cell r="AL171">
            <v>4.7</v>
          </cell>
          <cell r="AM171">
            <v>13.7</v>
          </cell>
          <cell r="AN171">
            <v>6.6429</v>
          </cell>
          <cell r="AO171">
            <v>7.1843000000000004</v>
          </cell>
          <cell r="AP171">
            <v>7.8</v>
          </cell>
          <cell r="AQ171">
            <v>3.8</v>
          </cell>
          <cell r="AR171">
            <v>7.2</v>
          </cell>
          <cell r="AS171">
            <v>6.3927199999999997</v>
          </cell>
          <cell r="AT171">
            <v>0</v>
          </cell>
          <cell r="AU171">
            <v>0</v>
          </cell>
          <cell r="AV171">
            <v>0</v>
          </cell>
          <cell r="AW171">
            <v>0</v>
          </cell>
          <cell r="AX171">
            <v>0</v>
          </cell>
          <cell r="AY171">
            <v>2.8201999999999998</v>
          </cell>
          <cell r="AZ171">
            <v>17.260899999999999</v>
          </cell>
          <cell r="BA171">
            <v>3.1</v>
          </cell>
          <cell r="BB171">
            <v>4.8</v>
          </cell>
          <cell r="BC171">
            <v>0</v>
          </cell>
          <cell r="BD171">
            <v>2.7981100000000003</v>
          </cell>
          <cell r="BE171">
            <v>0</v>
          </cell>
          <cell r="BF171">
            <v>0</v>
          </cell>
          <cell r="BG171">
            <v>0</v>
          </cell>
          <cell r="BH171">
            <v>0.3</v>
          </cell>
          <cell r="BI171">
            <v>0</v>
          </cell>
          <cell r="BJ171">
            <v>0</v>
          </cell>
          <cell r="BK171">
            <v>15.9259</v>
          </cell>
          <cell r="BL171">
            <v>3.8</v>
          </cell>
          <cell r="BM171">
            <v>22</v>
          </cell>
          <cell r="BN171">
            <v>0</v>
          </cell>
          <cell r="BO171">
            <v>4.2025899999999998</v>
          </cell>
          <cell r="BP171">
            <v>0</v>
          </cell>
          <cell r="BQ171">
            <v>0</v>
          </cell>
          <cell r="BR171">
            <v>0</v>
          </cell>
          <cell r="BS171">
            <v>0</v>
          </cell>
          <cell r="BT171">
            <v>0</v>
          </cell>
          <cell r="BU171">
            <v>0</v>
          </cell>
          <cell r="BV171">
            <v>0</v>
          </cell>
          <cell r="BW171">
            <v>0</v>
          </cell>
          <cell r="BX171">
            <v>0</v>
          </cell>
          <cell r="BY171">
            <v>0</v>
          </cell>
          <cell r="BZ171">
            <v>0</v>
          </cell>
        </row>
        <row r="172">
          <cell r="A172" t="str">
            <v>Узункольский</v>
          </cell>
          <cell r="B172">
            <v>17.3</v>
          </cell>
          <cell r="C172">
            <v>14.2</v>
          </cell>
          <cell r="D172">
            <v>15.4</v>
          </cell>
          <cell r="E172">
            <v>7.9</v>
          </cell>
          <cell r="F172">
            <v>20.6</v>
          </cell>
          <cell r="G172">
            <v>9.1602999999999994</v>
          </cell>
          <cell r="H172">
            <v>10.7654</v>
          </cell>
          <cell r="I172">
            <v>8.5525000000000002</v>
          </cell>
          <cell r="J172">
            <v>13.5825</v>
          </cell>
          <cell r="K172">
            <v>10.617000000000001</v>
          </cell>
          <cell r="L172">
            <v>12.80777</v>
          </cell>
          <cell r="M172">
            <v>17.3</v>
          </cell>
          <cell r="N172">
            <v>11.6</v>
          </cell>
          <cell r="O172">
            <v>12.3</v>
          </cell>
          <cell r="P172">
            <v>6.9</v>
          </cell>
          <cell r="Q172">
            <v>22.7</v>
          </cell>
          <cell r="R172">
            <v>11.5959</v>
          </cell>
          <cell r="S172">
            <v>17.0837</v>
          </cell>
          <cell r="T172">
            <v>11.0237</v>
          </cell>
          <cell r="U172">
            <v>13.6584</v>
          </cell>
          <cell r="V172">
            <v>13.4809</v>
          </cell>
          <cell r="W172">
            <v>13.764260000000002</v>
          </cell>
          <cell r="X172">
            <v>13.2</v>
          </cell>
          <cell r="Y172">
            <v>13.1</v>
          </cell>
          <cell r="Z172">
            <v>9.5</v>
          </cell>
          <cell r="AA172">
            <v>10.9</v>
          </cell>
          <cell r="AB172">
            <v>25.4</v>
          </cell>
          <cell r="AC172">
            <v>11.228300000000001</v>
          </cell>
          <cell r="AD172">
            <v>19.532499999999999</v>
          </cell>
          <cell r="AE172">
            <v>14.7</v>
          </cell>
          <cell r="AF172">
            <v>12.954000000000001</v>
          </cell>
          <cell r="AG172">
            <v>14.3</v>
          </cell>
          <cell r="AH172">
            <v>14.481480000000001</v>
          </cell>
          <cell r="AI172">
            <v>0</v>
          </cell>
          <cell r="AJ172">
            <v>18.7</v>
          </cell>
          <cell r="AK172">
            <v>0</v>
          </cell>
          <cell r="AL172">
            <v>0</v>
          </cell>
          <cell r="AM172">
            <v>0</v>
          </cell>
          <cell r="AN172">
            <v>0</v>
          </cell>
          <cell r="AO172">
            <v>0</v>
          </cell>
          <cell r="AP172">
            <v>0</v>
          </cell>
          <cell r="AQ172">
            <v>0</v>
          </cell>
          <cell r="AR172">
            <v>0</v>
          </cell>
          <cell r="AS172">
            <v>1.8699999999999999</v>
          </cell>
          <cell r="AT172">
            <v>12.7</v>
          </cell>
          <cell r="AU172">
            <v>0</v>
          </cell>
          <cell r="AV172">
            <v>0</v>
          </cell>
          <cell r="AW172">
            <v>3.1</v>
          </cell>
          <cell r="AX172">
            <v>12.9</v>
          </cell>
          <cell r="AY172">
            <v>7.1295999999999999</v>
          </cell>
          <cell r="AZ172">
            <v>13.583299999999999</v>
          </cell>
          <cell r="BA172">
            <v>10.5</v>
          </cell>
          <cell r="BB172">
            <v>0</v>
          </cell>
          <cell r="BC172">
            <v>2.8</v>
          </cell>
          <cell r="BD172">
            <v>6.2712899999999996</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row>
        <row r="173">
          <cell r="A173" t="str">
            <v>Федоровский</v>
          </cell>
          <cell r="B173">
            <v>18.3</v>
          </cell>
          <cell r="C173">
            <v>13.3</v>
          </cell>
          <cell r="D173">
            <v>15.9</v>
          </cell>
          <cell r="E173">
            <v>11.7</v>
          </cell>
          <cell r="F173">
            <v>22.9</v>
          </cell>
          <cell r="G173">
            <v>9.9966000000000008</v>
          </cell>
          <cell r="H173">
            <v>11.942399999999999</v>
          </cell>
          <cell r="I173">
            <v>13.702199999999999</v>
          </cell>
          <cell r="J173">
            <v>14.435499999999999</v>
          </cell>
          <cell r="K173">
            <v>12.612399999999999</v>
          </cell>
          <cell r="L173">
            <v>14.478909999999999</v>
          </cell>
          <cell r="M173">
            <v>19.3</v>
          </cell>
          <cell r="N173">
            <v>12.2</v>
          </cell>
          <cell r="O173">
            <v>14.6</v>
          </cell>
          <cell r="P173">
            <v>12.4</v>
          </cell>
          <cell r="Q173">
            <v>24.4</v>
          </cell>
          <cell r="R173">
            <v>8.4405000000000001</v>
          </cell>
          <cell r="S173">
            <v>14.6477</v>
          </cell>
          <cell r="T173">
            <v>16.905799999999999</v>
          </cell>
          <cell r="U173">
            <v>15.93</v>
          </cell>
          <cell r="V173">
            <v>14.048</v>
          </cell>
          <cell r="W173">
            <v>15.287200000000002</v>
          </cell>
          <cell r="X173">
            <v>19.100000000000001</v>
          </cell>
          <cell r="Y173">
            <v>10.199999999999999</v>
          </cell>
          <cell r="Z173">
            <v>11</v>
          </cell>
          <cell r="AA173">
            <v>9.5</v>
          </cell>
          <cell r="AB173">
            <v>22.5</v>
          </cell>
          <cell r="AC173">
            <v>7.9101999999999997</v>
          </cell>
          <cell r="AD173">
            <v>9.7864000000000004</v>
          </cell>
          <cell r="AE173">
            <v>14</v>
          </cell>
          <cell r="AF173">
            <v>14.514799999999999</v>
          </cell>
          <cell r="AG173">
            <v>13.6</v>
          </cell>
          <cell r="AH173">
            <v>13.21114</v>
          </cell>
          <cell r="AI173">
            <v>7.8</v>
          </cell>
          <cell r="AJ173">
            <v>16.100000000000001</v>
          </cell>
          <cell r="AK173">
            <v>12.7</v>
          </cell>
          <cell r="AL173">
            <v>10.9</v>
          </cell>
          <cell r="AM173">
            <v>18.5</v>
          </cell>
          <cell r="AN173">
            <v>26.192499999999999</v>
          </cell>
          <cell r="AO173">
            <v>5.4348000000000001</v>
          </cell>
          <cell r="AP173">
            <v>7</v>
          </cell>
          <cell r="AQ173">
            <v>0</v>
          </cell>
          <cell r="AR173">
            <v>9.6999999999999993</v>
          </cell>
          <cell r="AS173">
            <v>11.432729999999999</v>
          </cell>
          <cell r="AT173">
            <v>15</v>
          </cell>
          <cell r="AU173">
            <v>0</v>
          </cell>
          <cell r="AV173">
            <v>12</v>
          </cell>
          <cell r="AW173">
            <v>9</v>
          </cell>
          <cell r="AX173">
            <v>18.5</v>
          </cell>
          <cell r="AY173">
            <v>4.3550000000000004</v>
          </cell>
          <cell r="AZ173">
            <v>12.069800000000001</v>
          </cell>
          <cell r="BA173">
            <v>10.1</v>
          </cell>
          <cell r="BB173">
            <v>5.9</v>
          </cell>
          <cell r="BC173">
            <v>5.4</v>
          </cell>
          <cell r="BD173">
            <v>9.2324800000000007</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row>
        <row r="174">
          <cell r="A174" t="str">
            <v>г.Костанай</v>
          </cell>
          <cell r="B174">
            <v>11</v>
          </cell>
          <cell r="C174">
            <v>0</v>
          </cell>
          <cell r="D174">
            <v>13.2</v>
          </cell>
          <cell r="E174">
            <v>3.5</v>
          </cell>
          <cell r="F174">
            <v>19.8</v>
          </cell>
          <cell r="G174">
            <v>4.0415999999999999</v>
          </cell>
          <cell r="H174">
            <v>7.4417</v>
          </cell>
          <cell r="I174">
            <v>13.746</v>
          </cell>
          <cell r="J174">
            <v>12.971399999999999</v>
          </cell>
          <cell r="K174">
            <v>13.282500000000001</v>
          </cell>
          <cell r="L174">
            <v>9.89832</v>
          </cell>
          <cell r="M174">
            <v>0</v>
          </cell>
          <cell r="N174">
            <v>0</v>
          </cell>
          <cell r="O174">
            <v>0</v>
          </cell>
          <cell r="P174">
            <v>10</v>
          </cell>
          <cell r="Q174">
            <v>0</v>
          </cell>
          <cell r="R174">
            <v>2.8</v>
          </cell>
          <cell r="S174">
            <v>14.666700000000001</v>
          </cell>
          <cell r="T174">
            <v>12.05</v>
          </cell>
          <cell r="U174">
            <v>12.4217</v>
          </cell>
          <cell r="V174">
            <v>13.539300000000001</v>
          </cell>
          <cell r="W174">
            <v>6.5477699999999999</v>
          </cell>
          <cell r="X174">
            <v>0</v>
          </cell>
          <cell r="Y174">
            <v>0</v>
          </cell>
          <cell r="Z174">
            <v>0</v>
          </cell>
          <cell r="AA174">
            <v>0</v>
          </cell>
          <cell r="AB174">
            <v>0</v>
          </cell>
          <cell r="AC174">
            <v>0</v>
          </cell>
          <cell r="AD174">
            <v>0</v>
          </cell>
          <cell r="AE174">
            <v>0</v>
          </cell>
          <cell r="AF174">
            <v>14.8</v>
          </cell>
          <cell r="AG174">
            <v>0</v>
          </cell>
          <cell r="AH174">
            <v>1.48</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row>
        <row r="175">
          <cell r="A175" t="str">
            <v>г.Аркалык</v>
          </cell>
          <cell r="B175">
            <v>9.9</v>
          </cell>
          <cell r="C175">
            <v>10</v>
          </cell>
          <cell r="D175">
            <v>8.3000000000000007</v>
          </cell>
          <cell r="E175">
            <v>5.0999999999999996</v>
          </cell>
          <cell r="F175">
            <v>16</v>
          </cell>
          <cell r="G175">
            <v>3.4681000000000002</v>
          </cell>
          <cell r="H175">
            <v>11.1037</v>
          </cell>
          <cell r="I175">
            <v>7.4203999999999999</v>
          </cell>
          <cell r="J175">
            <v>6.5084</v>
          </cell>
          <cell r="K175">
            <v>6.6779000000000002</v>
          </cell>
          <cell r="L175">
            <v>8.447849999999999</v>
          </cell>
          <cell r="M175">
            <v>8</v>
          </cell>
          <cell r="N175">
            <v>11.1</v>
          </cell>
          <cell r="O175">
            <v>9.3000000000000007</v>
          </cell>
          <cell r="P175">
            <v>3.6</v>
          </cell>
          <cell r="Q175">
            <v>13</v>
          </cell>
          <cell r="R175">
            <v>2.0142000000000002</v>
          </cell>
          <cell r="S175">
            <v>11.6568</v>
          </cell>
          <cell r="T175">
            <v>6.5739000000000001</v>
          </cell>
          <cell r="U175">
            <v>4.9260999999999999</v>
          </cell>
          <cell r="V175">
            <v>19.221599999999999</v>
          </cell>
          <cell r="W175">
            <v>8.9392600000000009</v>
          </cell>
          <cell r="X175">
            <v>3.7</v>
          </cell>
          <cell r="Y175">
            <v>5.7</v>
          </cell>
          <cell r="Z175">
            <v>5.9</v>
          </cell>
          <cell r="AA175">
            <v>2.4</v>
          </cell>
          <cell r="AB175">
            <v>5.7</v>
          </cell>
          <cell r="AC175">
            <v>1.2963</v>
          </cell>
          <cell r="AD175">
            <v>6.4226999999999999</v>
          </cell>
          <cell r="AE175">
            <v>1.9</v>
          </cell>
          <cell r="AF175">
            <v>3.9588000000000001</v>
          </cell>
          <cell r="AG175">
            <v>7</v>
          </cell>
          <cell r="AH175">
            <v>4.39778</v>
          </cell>
          <cell r="AI175">
            <v>0</v>
          </cell>
          <cell r="AJ175">
            <v>0</v>
          </cell>
          <cell r="AK175">
            <v>0</v>
          </cell>
          <cell r="AL175">
            <v>1.4</v>
          </cell>
          <cell r="AM175">
            <v>0</v>
          </cell>
          <cell r="AN175">
            <v>0</v>
          </cell>
          <cell r="AO175">
            <v>0</v>
          </cell>
          <cell r="AP175">
            <v>0</v>
          </cell>
          <cell r="AQ175">
            <v>0</v>
          </cell>
          <cell r="AR175">
            <v>10.1</v>
          </cell>
          <cell r="AS175">
            <v>1.1499999999999999</v>
          </cell>
          <cell r="AT175">
            <v>1.2</v>
          </cell>
          <cell r="AU175">
            <v>0</v>
          </cell>
          <cell r="AV175">
            <v>0</v>
          </cell>
          <cell r="AW175">
            <v>0</v>
          </cell>
          <cell r="AX175">
            <v>0</v>
          </cell>
          <cell r="AY175">
            <v>0</v>
          </cell>
          <cell r="AZ175">
            <v>5.7450999999999999</v>
          </cell>
          <cell r="BA175">
            <v>0</v>
          </cell>
          <cell r="BB175">
            <v>0</v>
          </cell>
          <cell r="BC175">
            <v>0</v>
          </cell>
          <cell r="BD175">
            <v>0.69450999999999996</v>
          </cell>
          <cell r="BE175">
            <v>0</v>
          </cell>
          <cell r="BF175">
            <v>0</v>
          </cell>
          <cell r="BG175">
            <v>0</v>
          </cell>
          <cell r="BH175">
            <v>0</v>
          </cell>
          <cell r="BI175">
            <v>0</v>
          </cell>
          <cell r="BJ175">
            <v>0</v>
          </cell>
          <cell r="BK175">
            <v>0</v>
          </cell>
          <cell r="BL175">
            <v>0</v>
          </cell>
          <cell r="BM175">
            <v>0</v>
          </cell>
          <cell r="BN175">
            <v>38</v>
          </cell>
          <cell r="BO175">
            <v>3.8</v>
          </cell>
          <cell r="BP175">
            <v>0</v>
          </cell>
          <cell r="BQ175">
            <v>0</v>
          </cell>
          <cell r="BR175">
            <v>0</v>
          </cell>
          <cell r="BS175">
            <v>0</v>
          </cell>
          <cell r="BT175">
            <v>0</v>
          </cell>
          <cell r="BU175">
            <v>0</v>
          </cell>
          <cell r="BV175">
            <v>0</v>
          </cell>
          <cell r="BW175">
            <v>0</v>
          </cell>
          <cell r="BX175">
            <v>0</v>
          </cell>
          <cell r="BY175">
            <v>0</v>
          </cell>
          <cell r="BZ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3.8</v>
          </cell>
          <cell r="O176">
            <v>0</v>
          </cell>
          <cell r="P176">
            <v>0</v>
          </cell>
          <cell r="Q176">
            <v>0</v>
          </cell>
          <cell r="R176">
            <v>0</v>
          </cell>
          <cell r="S176">
            <v>0</v>
          </cell>
          <cell r="T176">
            <v>0</v>
          </cell>
          <cell r="U176">
            <v>0</v>
          </cell>
          <cell r="V176">
            <v>0</v>
          </cell>
          <cell r="W176">
            <v>0.38</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row>
        <row r="177">
          <cell r="A177" t="str">
            <v>г.Рудный</v>
          </cell>
          <cell r="B177">
            <v>0</v>
          </cell>
          <cell r="C177">
            <v>0</v>
          </cell>
          <cell r="D177">
            <v>0</v>
          </cell>
          <cell r="E177">
            <v>0</v>
          </cell>
          <cell r="F177">
            <v>12.3</v>
          </cell>
          <cell r="G177">
            <v>0</v>
          </cell>
          <cell r="H177">
            <v>5.3</v>
          </cell>
          <cell r="I177">
            <v>1.5</v>
          </cell>
          <cell r="J177">
            <v>0</v>
          </cell>
          <cell r="K177">
            <v>0</v>
          </cell>
          <cell r="L177">
            <v>1.9100000000000001</v>
          </cell>
          <cell r="M177">
            <v>0</v>
          </cell>
          <cell r="N177">
            <v>0</v>
          </cell>
          <cell r="O177">
            <v>6.8</v>
          </cell>
          <cell r="P177">
            <v>1.3</v>
          </cell>
          <cell r="Q177">
            <v>0</v>
          </cell>
          <cell r="R177">
            <v>0</v>
          </cell>
          <cell r="S177">
            <v>0</v>
          </cell>
          <cell r="T177">
            <v>6.7</v>
          </cell>
          <cell r="U177">
            <v>5</v>
          </cell>
          <cell r="V177">
            <v>0</v>
          </cell>
          <cell r="W177">
            <v>1.98</v>
          </cell>
          <cell r="X177">
            <v>8.3000000000000007</v>
          </cell>
          <cell r="Y177">
            <v>0</v>
          </cell>
          <cell r="Z177">
            <v>0</v>
          </cell>
          <cell r="AA177">
            <v>0</v>
          </cell>
          <cell r="AB177">
            <v>0</v>
          </cell>
          <cell r="AC177">
            <v>0</v>
          </cell>
          <cell r="AD177">
            <v>0</v>
          </cell>
          <cell r="AE177">
            <v>0</v>
          </cell>
          <cell r="AF177">
            <v>0</v>
          </cell>
          <cell r="AG177">
            <v>0</v>
          </cell>
          <cell r="AH177">
            <v>0.83000000000000007</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row>
        <row r="182">
          <cell r="A182" t="str">
            <v>г.Кызылорда</v>
          </cell>
          <cell r="B182">
            <v>2.7</v>
          </cell>
          <cell r="C182">
            <v>0</v>
          </cell>
          <cell r="D182">
            <v>0</v>
          </cell>
          <cell r="E182">
            <v>0</v>
          </cell>
          <cell r="F182">
            <v>0</v>
          </cell>
          <cell r="G182">
            <v>0</v>
          </cell>
          <cell r="H182">
            <v>0</v>
          </cell>
          <cell r="I182">
            <v>17.3</v>
          </cell>
          <cell r="J182">
            <v>8.1</v>
          </cell>
          <cell r="K182">
            <v>8.9</v>
          </cell>
          <cell r="L182">
            <v>3.7</v>
          </cell>
          <cell r="M182">
            <v>0</v>
          </cell>
          <cell r="N182">
            <v>0</v>
          </cell>
          <cell r="O182">
            <v>0</v>
          </cell>
          <cell r="P182">
            <v>0</v>
          </cell>
          <cell r="Q182">
            <v>0</v>
          </cell>
          <cell r="R182">
            <v>0</v>
          </cell>
          <cell r="S182">
            <v>3.3</v>
          </cell>
          <cell r="T182">
            <v>1.4</v>
          </cell>
          <cell r="U182">
            <v>6.8</v>
          </cell>
          <cell r="V182">
            <v>11.8</v>
          </cell>
          <cell r="W182">
            <v>2.33</v>
          </cell>
          <cell r="X182">
            <v>0</v>
          </cell>
          <cell r="Y182">
            <v>0</v>
          </cell>
          <cell r="Z182">
            <v>0</v>
          </cell>
          <cell r="AA182">
            <v>0</v>
          </cell>
          <cell r="AB182">
            <v>0</v>
          </cell>
          <cell r="AC182">
            <v>0</v>
          </cell>
          <cell r="AD182">
            <v>0</v>
          </cell>
          <cell r="AE182">
            <v>11.7</v>
          </cell>
          <cell r="AF182">
            <v>11.7</v>
          </cell>
          <cell r="AG182">
            <v>7</v>
          </cell>
          <cell r="AH182">
            <v>3.04</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8.6</v>
          </cell>
          <cell r="BF182">
            <v>0</v>
          </cell>
          <cell r="BG182">
            <v>0</v>
          </cell>
          <cell r="BH182">
            <v>0</v>
          </cell>
          <cell r="BI182">
            <v>0</v>
          </cell>
          <cell r="BJ182">
            <v>0</v>
          </cell>
          <cell r="BK182">
            <v>9</v>
          </cell>
          <cell r="BL182">
            <v>0</v>
          </cell>
          <cell r="BM182">
            <v>0</v>
          </cell>
          <cell r="BN182">
            <v>0</v>
          </cell>
          <cell r="BO182">
            <v>1.7600000000000002</v>
          </cell>
          <cell r="BP182">
            <v>12.6</v>
          </cell>
          <cell r="BQ182">
            <v>28</v>
          </cell>
          <cell r="BR182">
            <v>29.2</v>
          </cell>
          <cell r="BS182">
            <v>31.6</v>
          </cell>
          <cell r="BT182">
            <v>31.9</v>
          </cell>
          <cell r="BU182">
            <v>33.700000000000003</v>
          </cell>
          <cell r="BV182">
            <v>35.200000000000003</v>
          </cell>
          <cell r="BW182">
            <v>40</v>
          </cell>
          <cell r="BX182">
            <v>40.700000000000003</v>
          </cell>
          <cell r="BY182">
            <v>45</v>
          </cell>
          <cell r="BZ182">
            <v>32.79</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5.4</v>
          </cell>
          <cell r="R183">
            <v>0</v>
          </cell>
          <cell r="S183">
            <v>0</v>
          </cell>
          <cell r="T183">
            <v>0</v>
          </cell>
          <cell r="U183">
            <v>0</v>
          </cell>
          <cell r="V183">
            <v>0</v>
          </cell>
          <cell r="W183">
            <v>0.54</v>
          </cell>
          <cell r="X183">
            <v>0</v>
          </cell>
          <cell r="Y183">
            <v>0</v>
          </cell>
          <cell r="Z183">
            <v>0</v>
          </cell>
          <cell r="AA183">
            <v>0</v>
          </cell>
          <cell r="AB183">
            <v>0</v>
          </cell>
          <cell r="AC183">
            <v>0</v>
          </cell>
          <cell r="AD183">
            <v>0</v>
          </cell>
          <cell r="AE183">
            <v>0</v>
          </cell>
          <cell r="AF183">
            <v>0</v>
          </cell>
          <cell r="AG183">
            <v>0</v>
          </cell>
          <cell r="AH183">
            <v>0</v>
          </cell>
          <cell r="AI183">
            <v>0</v>
          </cell>
          <cell r="AJ183">
            <v>10.4</v>
          </cell>
          <cell r="AK183">
            <v>0</v>
          </cell>
          <cell r="AL183">
            <v>11.2</v>
          </cell>
          <cell r="AM183">
            <v>9</v>
          </cell>
          <cell r="AN183">
            <v>0</v>
          </cell>
          <cell r="AO183">
            <v>0</v>
          </cell>
          <cell r="AP183">
            <v>0</v>
          </cell>
          <cell r="AQ183">
            <v>0</v>
          </cell>
          <cell r="AR183">
            <v>0</v>
          </cell>
          <cell r="AS183">
            <v>3.06</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7.7</v>
          </cell>
          <cell r="C184">
            <v>7.8</v>
          </cell>
          <cell r="D184">
            <v>8.6999999999999993</v>
          </cell>
          <cell r="E184">
            <v>5.7</v>
          </cell>
          <cell r="F184">
            <v>3.5</v>
          </cell>
          <cell r="G184">
            <v>4.5</v>
          </cell>
          <cell r="H184">
            <v>3.7</v>
          </cell>
          <cell r="I184">
            <v>6.5</v>
          </cell>
          <cell r="J184">
            <v>6.7</v>
          </cell>
          <cell r="K184">
            <v>10.199999999999999</v>
          </cell>
          <cell r="L184">
            <v>6.5</v>
          </cell>
          <cell r="M184">
            <v>0</v>
          </cell>
          <cell r="N184">
            <v>0</v>
          </cell>
          <cell r="O184">
            <v>0</v>
          </cell>
          <cell r="P184">
            <v>0</v>
          </cell>
          <cell r="Q184">
            <v>0</v>
          </cell>
          <cell r="R184">
            <v>0</v>
          </cell>
          <cell r="S184">
            <v>0</v>
          </cell>
          <cell r="T184">
            <v>0</v>
          </cell>
          <cell r="U184">
            <v>0</v>
          </cell>
          <cell r="V184">
            <v>8.3000000000000007</v>
          </cell>
          <cell r="W184">
            <v>0.83000000000000007</v>
          </cell>
          <cell r="X184">
            <v>0</v>
          </cell>
          <cell r="Y184">
            <v>0</v>
          </cell>
          <cell r="Z184">
            <v>0</v>
          </cell>
          <cell r="AA184">
            <v>0</v>
          </cell>
          <cell r="AB184">
            <v>0</v>
          </cell>
          <cell r="AC184">
            <v>0</v>
          </cell>
          <cell r="AD184">
            <v>0</v>
          </cell>
          <cell r="AE184">
            <v>0</v>
          </cell>
          <cell r="AF184">
            <v>0</v>
          </cell>
          <cell r="AG184">
            <v>8.3000000000000007</v>
          </cell>
          <cell r="AH184">
            <v>0.83000000000000007</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37.9</v>
          </cell>
          <cell r="BQ184">
            <v>39</v>
          </cell>
          <cell r="BR184">
            <v>39.799999999999997</v>
          </cell>
          <cell r="BS184">
            <v>44.2</v>
          </cell>
          <cell r="BT184">
            <v>40</v>
          </cell>
          <cell r="BU184">
            <v>39</v>
          </cell>
          <cell r="BV184">
            <v>41.2</v>
          </cell>
          <cell r="BW184">
            <v>43.6</v>
          </cell>
          <cell r="BX184">
            <v>46.9</v>
          </cell>
          <cell r="BY184">
            <v>50</v>
          </cell>
          <cell r="BZ184">
            <v>42.160000000000004</v>
          </cell>
        </row>
        <row r="185">
          <cell r="A185" t="str">
            <v>Жанакорган</v>
          </cell>
          <cell r="B185">
            <v>16.399999999999999</v>
          </cell>
          <cell r="C185">
            <v>10.6</v>
          </cell>
          <cell r="D185">
            <v>14.9</v>
          </cell>
          <cell r="E185">
            <v>14.1</v>
          </cell>
          <cell r="F185">
            <v>9.9</v>
          </cell>
          <cell r="G185">
            <v>5.7</v>
          </cell>
          <cell r="H185">
            <v>8</v>
          </cell>
          <cell r="I185">
            <v>10.5</v>
          </cell>
          <cell r="J185">
            <v>13.7</v>
          </cell>
          <cell r="K185">
            <v>17.7</v>
          </cell>
          <cell r="L185">
            <v>12.150000000000002</v>
          </cell>
          <cell r="M185">
            <v>10.5</v>
          </cell>
          <cell r="N185">
            <v>6.6</v>
          </cell>
          <cell r="O185">
            <v>29.9</v>
          </cell>
          <cell r="P185">
            <v>10.199999999999999</v>
          </cell>
          <cell r="Q185">
            <v>4.0999999999999996</v>
          </cell>
          <cell r="R185">
            <v>0</v>
          </cell>
          <cell r="S185">
            <v>11.2</v>
          </cell>
          <cell r="T185">
            <v>0</v>
          </cell>
          <cell r="U185">
            <v>4.5</v>
          </cell>
          <cell r="V185">
            <v>0</v>
          </cell>
          <cell r="W185">
            <v>7.7</v>
          </cell>
          <cell r="X185">
            <v>0</v>
          </cell>
          <cell r="Y185">
            <v>0</v>
          </cell>
          <cell r="Z185">
            <v>0</v>
          </cell>
          <cell r="AA185">
            <v>0</v>
          </cell>
          <cell r="AB185">
            <v>0</v>
          </cell>
          <cell r="AC185">
            <v>0</v>
          </cell>
          <cell r="AD185">
            <v>0</v>
          </cell>
          <cell r="AE185">
            <v>0</v>
          </cell>
          <cell r="AF185">
            <v>0</v>
          </cell>
          <cell r="AG185">
            <v>0</v>
          </cell>
          <cell r="AH185">
            <v>0</v>
          </cell>
          <cell r="AI185">
            <v>15.2</v>
          </cell>
          <cell r="AJ185">
            <v>14.4</v>
          </cell>
          <cell r="AK185">
            <v>16.399999999999999</v>
          </cell>
          <cell r="AL185">
            <v>20.399999999999999</v>
          </cell>
          <cell r="AM185">
            <v>18.8</v>
          </cell>
          <cell r="AN185">
            <v>18.3</v>
          </cell>
          <cell r="AO185">
            <v>17.600000000000001</v>
          </cell>
          <cell r="AP185">
            <v>18.899999999999999</v>
          </cell>
          <cell r="AQ185">
            <v>22.8</v>
          </cell>
          <cell r="AR185">
            <v>22.2</v>
          </cell>
          <cell r="AS185">
            <v>18.5</v>
          </cell>
          <cell r="AT185">
            <v>0</v>
          </cell>
          <cell r="AU185">
            <v>0</v>
          </cell>
          <cell r="AV185">
            <v>0</v>
          </cell>
          <cell r="AW185">
            <v>0</v>
          </cell>
          <cell r="AX185">
            <v>0</v>
          </cell>
          <cell r="AY185">
            <v>0</v>
          </cell>
          <cell r="AZ185">
            <v>0</v>
          </cell>
          <cell r="BA185">
            <v>0</v>
          </cell>
          <cell r="BB185">
            <v>0</v>
          </cell>
          <cell r="BC185">
            <v>0</v>
          </cell>
          <cell r="BD185">
            <v>0</v>
          </cell>
          <cell r="BE185">
            <v>32.299999999999997</v>
          </cell>
          <cell r="BF185">
            <v>22</v>
          </cell>
          <cell r="BG185">
            <v>28</v>
          </cell>
          <cell r="BH185">
            <v>30.3</v>
          </cell>
          <cell r="BI185">
            <v>29.8</v>
          </cell>
          <cell r="BJ185">
            <v>28.6</v>
          </cell>
          <cell r="BK185">
            <v>28.8</v>
          </cell>
          <cell r="BL185">
            <v>28.5</v>
          </cell>
          <cell r="BM185">
            <v>31.3</v>
          </cell>
          <cell r="BN185">
            <v>35</v>
          </cell>
          <cell r="BO185">
            <v>29.46</v>
          </cell>
          <cell r="BP185">
            <v>34.4</v>
          </cell>
          <cell r="BQ185">
            <v>28.8</v>
          </cell>
          <cell r="BR185">
            <v>33.700000000000003</v>
          </cell>
          <cell r="BS185">
            <v>35.4</v>
          </cell>
          <cell r="BT185">
            <v>34.6</v>
          </cell>
          <cell r="BU185">
            <v>34.5</v>
          </cell>
          <cell r="BV185">
            <v>34.1</v>
          </cell>
          <cell r="BW185">
            <v>33.9</v>
          </cell>
          <cell r="BX185">
            <v>33.799999999999997</v>
          </cell>
          <cell r="BY185">
            <v>37.200000000000003</v>
          </cell>
          <cell r="BZ185">
            <v>34.04</v>
          </cell>
        </row>
        <row r="186">
          <cell r="A186" t="str">
            <v>Казалы</v>
          </cell>
          <cell r="B186">
            <v>4.5</v>
          </cell>
          <cell r="C186">
            <v>7.3</v>
          </cell>
          <cell r="D186">
            <v>3.2</v>
          </cell>
          <cell r="E186">
            <v>7.8</v>
          </cell>
          <cell r="F186">
            <v>3.8</v>
          </cell>
          <cell r="G186">
            <v>7.2</v>
          </cell>
          <cell r="H186">
            <v>9</v>
          </cell>
          <cell r="I186">
            <v>7.1</v>
          </cell>
          <cell r="J186">
            <v>10.7</v>
          </cell>
          <cell r="K186">
            <v>11.5</v>
          </cell>
          <cell r="L186">
            <v>7.2100000000000009</v>
          </cell>
          <cell r="M186">
            <v>7</v>
          </cell>
          <cell r="N186">
            <v>4.0999999999999996</v>
          </cell>
          <cell r="O186">
            <v>4.4000000000000004</v>
          </cell>
          <cell r="P186">
            <v>4.0999999999999996</v>
          </cell>
          <cell r="Q186">
            <v>7.9</v>
          </cell>
          <cell r="R186">
            <v>5.0999999999999996</v>
          </cell>
          <cell r="S186">
            <v>7.9</v>
          </cell>
          <cell r="T186">
            <v>1.9</v>
          </cell>
          <cell r="U186">
            <v>0</v>
          </cell>
          <cell r="V186">
            <v>0</v>
          </cell>
          <cell r="W186">
            <v>4.24</v>
          </cell>
          <cell r="X186">
            <v>0</v>
          </cell>
          <cell r="Y186">
            <v>0</v>
          </cell>
          <cell r="Z186">
            <v>0</v>
          </cell>
          <cell r="AA186">
            <v>0</v>
          </cell>
          <cell r="AB186">
            <v>0</v>
          </cell>
          <cell r="AC186">
            <v>0</v>
          </cell>
          <cell r="AD186">
            <v>0</v>
          </cell>
          <cell r="AE186">
            <v>0</v>
          </cell>
          <cell r="AF186">
            <v>0</v>
          </cell>
          <cell r="AG186">
            <v>0</v>
          </cell>
          <cell r="AH186">
            <v>0</v>
          </cell>
          <cell r="AI186">
            <v>13.3</v>
          </cell>
          <cell r="AJ186">
            <v>7</v>
          </cell>
          <cell r="AK186">
            <v>7</v>
          </cell>
          <cell r="AL186">
            <v>14.2</v>
          </cell>
          <cell r="AM186">
            <v>12.7</v>
          </cell>
          <cell r="AN186">
            <v>13</v>
          </cell>
          <cell r="AO186">
            <v>13.2</v>
          </cell>
          <cell r="AP186">
            <v>12</v>
          </cell>
          <cell r="AQ186">
            <v>15.1</v>
          </cell>
          <cell r="AR186">
            <v>16.100000000000001</v>
          </cell>
          <cell r="AS186">
            <v>12.36</v>
          </cell>
          <cell r="AT186">
            <v>0</v>
          </cell>
          <cell r="AU186">
            <v>0</v>
          </cell>
          <cell r="AV186">
            <v>0</v>
          </cell>
          <cell r="AW186">
            <v>0</v>
          </cell>
          <cell r="AX186">
            <v>0</v>
          </cell>
          <cell r="AY186">
            <v>0</v>
          </cell>
          <cell r="AZ186">
            <v>0</v>
          </cell>
          <cell r="BA186">
            <v>0</v>
          </cell>
          <cell r="BB186">
            <v>0</v>
          </cell>
          <cell r="BC186">
            <v>0</v>
          </cell>
          <cell r="BD186">
            <v>0</v>
          </cell>
          <cell r="BE186">
            <v>24.9</v>
          </cell>
          <cell r="BF186">
            <v>19.899999999999999</v>
          </cell>
          <cell r="BG186">
            <v>0</v>
          </cell>
          <cell r="BH186">
            <v>0</v>
          </cell>
          <cell r="BI186">
            <v>0</v>
          </cell>
          <cell r="BJ186">
            <v>0</v>
          </cell>
          <cell r="BK186">
            <v>0</v>
          </cell>
          <cell r="BL186">
            <v>0</v>
          </cell>
          <cell r="BM186">
            <v>0</v>
          </cell>
          <cell r="BN186">
            <v>0</v>
          </cell>
          <cell r="BO186">
            <v>4.4799999999999995</v>
          </cell>
          <cell r="BP186">
            <v>31.7</v>
          </cell>
          <cell r="BQ186">
            <v>25.6</v>
          </cell>
          <cell r="BR186">
            <v>26.7</v>
          </cell>
          <cell r="BS186">
            <v>36.200000000000003</v>
          </cell>
          <cell r="BT186">
            <v>34.4</v>
          </cell>
          <cell r="BU186">
            <v>34</v>
          </cell>
          <cell r="BV186">
            <v>37.299999999999997</v>
          </cell>
          <cell r="BW186">
            <v>33.5</v>
          </cell>
          <cell r="BX186">
            <v>37.9</v>
          </cell>
          <cell r="BY186">
            <v>44.6</v>
          </cell>
          <cell r="BZ186">
            <v>34.19</v>
          </cell>
        </row>
        <row r="187">
          <cell r="A187" t="str">
            <v>Кармакши</v>
          </cell>
          <cell r="B187">
            <v>5.3</v>
          </cell>
          <cell r="C187">
            <v>4.0999999999999996</v>
          </cell>
          <cell r="D187">
            <v>6.5</v>
          </cell>
          <cell r="E187">
            <v>2.9</v>
          </cell>
          <cell r="F187">
            <v>5.0999999999999996</v>
          </cell>
          <cell r="G187">
            <v>4.3</v>
          </cell>
          <cell r="H187">
            <v>4.9000000000000004</v>
          </cell>
          <cell r="I187">
            <v>5.0999999999999996</v>
          </cell>
          <cell r="J187">
            <v>4.7</v>
          </cell>
          <cell r="K187">
            <v>11.6</v>
          </cell>
          <cell r="L187">
            <v>5.4500000000000011</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31.8</v>
          </cell>
          <cell r="BF187">
            <v>22.3</v>
          </cell>
          <cell r="BG187">
            <v>30</v>
          </cell>
          <cell r="BH187">
            <v>0</v>
          </cell>
          <cell r="BI187">
            <v>0</v>
          </cell>
          <cell r="BJ187">
            <v>0</v>
          </cell>
          <cell r="BK187">
            <v>0</v>
          </cell>
          <cell r="BL187">
            <v>0</v>
          </cell>
          <cell r="BM187">
            <v>0</v>
          </cell>
          <cell r="BN187">
            <v>0</v>
          </cell>
          <cell r="BO187">
            <v>8.41</v>
          </cell>
          <cell r="BP187">
            <v>40.200000000000003</v>
          </cell>
          <cell r="BQ187">
            <v>40.6</v>
          </cell>
          <cell r="BR187">
            <v>40.6</v>
          </cell>
          <cell r="BS187">
            <v>47.9</v>
          </cell>
          <cell r="BT187">
            <v>43.2</v>
          </cell>
          <cell r="BU187">
            <v>43.5</v>
          </cell>
          <cell r="BV187">
            <v>39.1</v>
          </cell>
          <cell r="BW187">
            <v>38.799999999999997</v>
          </cell>
          <cell r="BX187">
            <v>42</v>
          </cell>
          <cell r="BY187">
            <v>51.6</v>
          </cell>
          <cell r="BZ187">
            <v>42.750000000000007</v>
          </cell>
        </row>
        <row r="188">
          <cell r="A188" t="str">
            <v>Сырдария</v>
          </cell>
          <cell r="B188">
            <v>7.3</v>
          </cell>
          <cell r="C188">
            <v>6.5</v>
          </cell>
          <cell r="D188">
            <v>9.1999999999999993</v>
          </cell>
          <cell r="E188">
            <v>4.9000000000000004</v>
          </cell>
          <cell r="F188">
            <v>7.1</v>
          </cell>
          <cell r="G188">
            <v>4.5</v>
          </cell>
          <cell r="H188">
            <v>6.5</v>
          </cell>
          <cell r="I188">
            <v>7.3</v>
          </cell>
          <cell r="J188">
            <v>13.7</v>
          </cell>
          <cell r="K188">
            <v>15.4</v>
          </cell>
          <cell r="L188">
            <v>8.24</v>
          </cell>
          <cell r="M188">
            <v>0</v>
          </cell>
          <cell r="N188">
            <v>0</v>
          </cell>
          <cell r="O188">
            <v>0</v>
          </cell>
          <cell r="P188">
            <v>0</v>
          </cell>
          <cell r="Q188">
            <v>0</v>
          </cell>
          <cell r="R188">
            <v>0</v>
          </cell>
          <cell r="S188">
            <v>0</v>
          </cell>
          <cell r="T188">
            <v>0</v>
          </cell>
          <cell r="U188">
            <v>0</v>
          </cell>
          <cell r="V188">
            <v>15.4</v>
          </cell>
          <cell r="W188">
            <v>1.54</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39</v>
          </cell>
          <cell r="BF188">
            <v>43.9</v>
          </cell>
          <cell r="BG188">
            <v>42.7</v>
          </cell>
          <cell r="BH188">
            <v>44</v>
          </cell>
          <cell r="BI188">
            <v>0</v>
          </cell>
          <cell r="BJ188">
            <v>0</v>
          </cell>
          <cell r="BK188">
            <v>0</v>
          </cell>
          <cell r="BL188">
            <v>0</v>
          </cell>
          <cell r="BM188">
            <v>0</v>
          </cell>
          <cell r="BN188">
            <v>0</v>
          </cell>
          <cell r="BO188">
            <v>16.96</v>
          </cell>
          <cell r="BP188">
            <v>31.7</v>
          </cell>
          <cell r="BQ188">
            <v>31.5</v>
          </cell>
          <cell r="BR188">
            <v>35.1</v>
          </cell>
          <cell r="BS188">
            <v>41.6</v>
          </cell>
          <cell r="BT188">
            <v>35.9</v>
          </cell>
          <cell r="BU188">
            <v>36</v>
          </cell>
          <cell r="BV188">
            <v>40.6</v>
          </cell>
          <cell r="BW188">
            <v>44</v>
          </cell>
          <cell r="BX188">
            <v>49.1</v>
          </cell>
          <cell r="BY188">
            <v>52.1</v>
          </cell>
          <cell r="BZ188">
            <v>39.760000000000005</v>
          </cell>
        </row>
        <row r="189">
          <cell r="A189" t="str">
            <v>Шиели</v>
          </cell>
          <cell r="B189">
            <v>9.1999999999999993</v>
          </cell>
          <cell r="C189">
            <v>7.6</v>
          </cell>
          <cell r="D189">
            <v>17.399999999999999</v>
          </cell>
          <cell r="E189">
            <v>12.9</v>
          </cell>
          <cell r="F189">
            <v>5.3</v>
          </cell>
          <cell r="G189">
            <v>3</v>
          </cell>
          <cell r="H189">
            <v>5</v>
          </cell>
          <cell r="I189">
            <v>3.8</v>
          </cell>
          <cell r="J189">
            <v>9.1</v>
          </cell>
          <cell r="K189">
            <v>15.3</v>
          </cell>
          <cell r="L189">
            <v>8.8599999999999977</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20</v>
          </cell>
          <cell r="AJ189">
            <v>17.3</v>
          </cell>
          <cell r="AK189">
            <v>19.7</v>
          </cell>
          <cell r="AL189">
            <v>20.7</v>
          </cell>
          <cell r="AM189">
            <v>21.9</v>
          </cell>
          <cell r="AN189">
            <v>21.8</v>
          </cell>
          <cell r="AO189">
            <v>22.2</v>
          </cell>
          <cell r="AP189">
            <v>19.2</v>
          </cell>
          <cell r="AQ189">
            <v>18.7</v>
          </cell>
          <cell r="AR189">
            <v>18.5</v>
          </cell>
          <cell r="AS189">
            <v>19.999999999999996</v>
          </cell>
          <cell r="AT189">
            <v>0</v>
          </cell>
          <cell r="AU189">
            <v>0</v>
          </cell>
          <cell r="AV189">
            <v>0</v>
          </cell>
          <cell r="AW189">
            <v>0</v>
          </cell>
          <cell r="AX189">
            <v>0</v>
          </cell>
          <cell r="AY189">
            <v>0</v>
          </cell>
          <cell r="AZ189">
            <v>0</v>
          </cell>
          <cell r="BA189">
            <v>0</v>
          </cell>
          <cell r="BB189">
            <v>0</v>
          </cell>
          <cell r="BC189">
            <v>0</v>
          </cell>
          <cell r="BD189">
            <v>0</v>
          </cell>
          <cell r="BE189">
            <v>28.1</v>
          </cell>
          <cell r="BF189">
            <v>30.7</v>
          </cell>
          <cell r="BG189">
            <v>33.4</v>
          </cell>
          <cell r="BH189">
            <v>34.1</v>
          </cell>
          <cell r="BI189">
            <v>40</v>
          </cell>
          <cell r="BJ189">
            <v>40</v>
          </cell>
          <cell r="BK189">
            <v>40.200000000000003</v>
          </cell>
          <cell r="BL189">
            <v>40</v>
          </cell>
          <cell r="BM189">
            <v>54.3</v>
          </cell>
          <cell r="BN189">
            <v>40.1</v>
          </cell>
          <cell r="BO189">
            <v>38.090000000000003</v>
          </cell>
          <cell r="BP189">
            <v>31</v>
          </cell>
          <cell r="BQ189">
            <v>29</v>
          </cell>
          <cell r="BR189">
            <v>36.6</v>
          </cell>
          <cell r="BS189">
            <v>36.700000000000003</v>
          </cell>
          <cell r="BT189">
            <v>37.299999999999997</v>
          </cell>
          <cell r="BU189">
            <v>36.6</v>
          </cell>
          <cell r="BV189">
            <v>38.200000000000003</v>
          </cell>
          <cell r="BW189">
            <v>37.1</v>
          </cell>
          <cell r="BX189">
            <v>38.299999999999997</v>
          </cell>
          <cell r="BY189">
            <v>51</v>
          </cell>
          <cell r="BZ189">
            <v>37.180000000000007</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row>
        <row r="206">
          <cell r="A206" t="str">
            <v>г.Аксу</v>
          </cell>
          <cell r="B206">
            <v>5.5</v>
          </cell>
          <cell r="C206">
            <v>0</v>
          </cell>
          <cell r="D206">
            <v>7.1</v>
          </cell>
          <cell r="E206">
            <v>3.7</v>
          </cell>
          <cell r="F206">
            <v>5.7</v>
          </cell>
          <cell r="G206">
            <v>3.1</v>
          </cell>
          <cell r="H206">
            <v>5.0155000000000003</v>
          </cell>
          <cell r="I206">
            <v>5</v>
          </cell>
          <cell r="J206">
            <v>4.4000000000000004</v>
          </cell>
          <cell r="K206">
            <v>6.3</v>
          </cell>
          <cell r="L206">
            <v>4.5815499999999991</v>
          </cell>
          <cell r="M206">
            <v>8.3000000000000007</v>
          </cell>
          <cell r="N206">
            <v>4.2</v>
          </cell>
          <cell r="O206">
            <v>11.3</v>
          </cell>
          <cell r="P206">
            <v>8</v>
          </cell>
          <cell r="Q206">
            <v>8.6</v>
          </cell>
          <cell r="R206">
            <v>7.4</v>
          </cell>
          <cell r="S206">
            <v>10.6327</v>
          </cell>
          <cell r="T206">
            <v>7.2207999999999997</v>
          </cell>
          <cell r="U206">
            <v>8</v>
          </cell>
          <cell r="V206">
            <v>10.5</v>
          </cell>
          <cell r="W206">
            <v>8.4153500000000001</v>
          </cell>
          <cell r="X206">
            <v>4.2</v>
          </cell>
          <cell r="Y206">
            <v>1.7</v>
          </cell>
          <cell r="Z206">
            <v>7.6</v>
          </cell>
          <cell r="AA206">
            <v>1</v>
          </cell>
          <cell r="AB206">
            <v>10.3</v>
          </cell>
          <cell r="AC206">
            <v>8.8000000000000007</v>
          </cell>
          <cell r="AD206">
            <v>5.8696000000000002</v>
          </cell>
          <cell r="AE206">
            <v>5.1738999999999997</v>
          </cell>
          <cell r="AF206">
            <v>5.5</v>
          </cell>
          <cell r="AG206">
            <v>10.3</v>
          </cell>
          <cell r="AH206">
            <v>6.0443499999999997</v>
          </cell>
          <cell r="AI206">
            <v>2.2999999999999998</v>
          </cell>
          <cell r="AJ206">
            <v>1.8</v>
          </cell>
          <cell r="AK206">
            <v>4.5</v>
          </cell>
          <cell r="AL206">
            <v>4.3</v>
          </cell>
          <cell r="AM206">
            <v>5.2</v>
          </cell>
          <cell r="AN206">
            <v>2.9</v>
          </cell>
          <cell r="AO206">
            <v>4.9851000000000001</v>
          </cell>
          <cell r="AP206">
            <v>3.4054000000000002</v>
          </cell>
          <cell r="AQ206">
            <v>7.1</v>
          </cell>
          <cell r="AR206">
            <v>8.8000000000000007</v>
          </cell>
          <cell r="AS206">
            <v>4.5290499999999998</v>
          </cell>
          <cell r="AT206">
            <v>0</v>
          </cell>
          <cell r="AU206">
            <v>0</v>
          </cell>
          <cell r="AV206">
            <v>0</v>
          </cell>
          <cell r="AW206">
            <v>0</v>
          </cell>
          <cell r="AX206">
            <v>0</v>
          </cell>
          <cell r="AY206">
            <v>0</v>
          </cell>
          <cell r="AZ206">
            <v>0</v>
          </cell>
          <cell r="BA206">
            <v>0</v>
          </cell>
          <cell r="BB206">
            <v>0</v>
          </cell>
          <cell r="BC206">
            <v>7.8</v>
          </cell>
          <cell r="BD206">
            <v>0.78</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row>
        <row r="207">
          <cell r="A207" t="str">
            <v>г.Экибастуз</v>
          </cell>
          <cell r="B207">
            <v>6.5</v>
          </cell>
          <cell r="C207">
            <v>5.0999999999999996</v>
          </cell>
          <cell r="D207">
            <v>7.2</v>
          </cell>
          <cell r="E207">
            <v>3.6</v>
          </cell>
          <cell r="F207">
            <v>7.1</v>
          </cell>
          <cell r="G207">
            <v>4.3</v>
          </cell>
          <cell r="H207">
            <v>8.4899000000000004</v>
          </cell>
          <cell r="I207">
            <v>4.2263999999999999</v>
          </cell>
          <cell r="J207">
            <v>5.5</v>
          </cell>
          <cell r="K207">
            <v>7.3</v>
          </cell>
          <cell r="L207">
            <v>5.9316299999999993</v>
          </cell>
          <cell r="M207">
            <v>6.6</v>
          </cell>
          <cell r="N207">
            <v>5.5</v>
          </cell>
          <cell r="O207">
            <v>5.6</v>
          </cell>
          <cell r="P207">
            <v>1</v>
          </cell>
          <cell r="Q207">
            <v>5.0999999999999996</v>
          </cell>
          <cell r="R207">
            <v>2.6</v>
          </cell>
          <cell r="S207">
            <v>8.3756000000000004</v>
          </cell>
          <cell r="T207">
            <v>4.5561999999999996</v>
          </cell>
          <cell r="U207">
            <v>4.5999999999999996</v>
          </cell>
          <cell r="V207">
            <v>6.1</v>
          </cell>
          <cell r="W207">
            <v>5.0031799999999995</v>
          </cell>
          <cell r="X207">
            <v>10.8</v>
          </cell>
          <cell r="Y207">
            <v>5.2</v>
          </cell>
          <cell r="Z207">
            <v>8.1999999999999993</v>
          </cell>
          <cell r="AA207">
            <v>0</v>
          </cell>
          <cell r="AB207">
            <v>1.9</v>
          </cell>
          <cell r="AC207">
            <v>0</v>
          </cell>
          <cell r="AD207">
            <v>1.5</v>
          </cell>
          <cell r="AE207">
            <v>2.8559999999999999</v>
          </cell>
          <cell r="AF207">
            <v>0</v>
          </cell>
          <cell r="AG207">
            <v>0</v>
          </cell>
          <cell r="AH207">
            <v>3.0455999999999994</v>
          </cell>
          <cell r="AI207">
            <v>0</v>
          </cell>
          <cell r="AJ207">
            <v>0</v>
          </cell>
          <cell r="AK207">
            <v>0</v>
          </cell>
          <cell r="AL207">
            <v>0</v>
          </cell>
          <cell r="AM207">
            <v>0</v>
          </cell>
          <cell r="AN207">
            <v>0</v>
          </cell>
          <cell r="AO207">
            <v>0</v>
          </cell>
          <cell r="AP207">
            <v>0</v>
          </cell>
          <cell r="AQ207">
            <v>0</v>
          </cell>
          <cell r="AR207">
            <v>0</v>
          </cell>
          <cell r="AS207">
            <v>0</v>
          </cell>
          <cell r="AT207">
            <v>2.6</v>
          </cell>
          <cell r="AU207">
            <v>0</v>
          </cell>
          <cell r="AV207">
            <v>0</v>
          </cell>
          <cell r="AW207">
            <v>0</v>
          </cell>
          <cell r="AX207">
            <v>0</v>
          </cell>
          <cell r="AY207">
            <v>0</v>
          </cell>
          <cell r="AZ207">
            <v>0</v>
          </cell>
          <cell r="BA207">
            <v>0</v>
          </cell>
          <cell r="BB207">
            <v>0</v>
          </cell>
          <cell r="BC207">
            <v>0</v>
          </cell>
          <cell r="BD207">
            <v>0.26</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row>
        <row r="208">
          <cell r="A208" t="str">
            <v xml:space="preserve">Актогайский </v>
          </cell>
          <cell r="B208">
            <v>8.3000000000000007</v>
          </cell>
          <cell r="C208">
            <v>2.5</v>
          </cell>
          <cell r="D208">
            <v>8.6</v>
          </cell>
          <cell r="E208">
            <v>3.7</v>
          </cell>
          <cell r="F208">
            <v>5.7</v>
          </cell>
          <cell r="G208">
            <v>2.2000000000000002</v>
          </cell>
          <cell r="H208">
            <v>14.6371</v>
          </cell>
          <cell r="I208">
            <v>4.8964999999999996</v>
          </cell>
          <cell r="J208">
            <v>5.9</v>
          </cell>
          <cell r="K208">
            <v>9</v>
          </cell>
          <cell r="L208">
            <v>6.5433599999999981</v>
          </cell>
          <cell r="M208">
            <v>6.3</v>
          </cell>
          <cell r="N208">
            <v>1.3</v>
          </cell>
          <cell r="O208">
            <v>7.4</v>
          </cell>
          <cell r="P208">
            <v>2.2000000000000002</v>
          </cell>
          <cell r="Q208">
            <v>4.5</v>
          </cell>
          <cell r="R208">
            <v>3</v>
          </cell>
          <cell r="S208">
            <v>12.5852</v>
          </cell>
          <cell r="T208">
            <v>6.0243000000000002</v>
          </cell>
          <cell r="U208">
            <v>6.2</v>
          </cell>
          <cell r="V208">
            <v>10.7</v>
          </cell>
          <cell r="W208">
            <v>6.0209500000000009</v>
          </cell>
          <cell r="X208">
            <v>9.1</v>
          </cell>
          <cell r="Y208">
            <v>0</v>
          </cell>
          <cell r="Z208">
            <v>11.6</v>
          </cell>
          <cell r="AA208">
            <v>0</v>
          </cell>
          <cell r="AB208">
            <v>3.3</v>
          </cell>
          <cell r="AC208">
            <v>0</v>
          </cell>
          <cell r="AD208">
            <v>0</v>
          </cell>
          <cell r="AE208">
            <v>0</v>
          </cell>
          <cell r="AF208">
            <v>4.9000000000000004</v>
          </cell>
          <cell r="AG208">
            <v>0</v>
          </cell>
          <cell r="AH208">
            <v>2.8899999999999997</v>
          </cell>
          <cell r="AI208">
            <v>8.3000000000000007</v>
          </cell>
          <cell r="AJ208">
            <v>1.8</v>
          </cell>
          <cell r="AK208">
            <v>12.9</v>
          </cell>
          <cell r="AL208">
            <v>3.9</v>
          </cell>
          <cell r="AM208">
            <v>4.0999999999999996</v>
          </cell>
          <cell r="AN208">
            <v>1.5</v>
          </cell>
          <cell r="AO208">
            <v>12.0105</v>
          </cell>
          <cell r="AP208">
            <v>3.55</v>
          </cell>
          <cell r="AQ208">
            <v>7.3</v>
          </cell>
          <cell r="AR208">
            <v>11.2</v>
          </cell>
          <cell r="AS208">
            <v>6.6560499999999987</v>
          </cell>
          <cell r="AT208">
            <v>7</v>
          </cell>
          <cell r="AU208">
            <v>0</v>
          </cell>
          <cell r="AV208">
            <v>0</v>
          </cell>
          <cell r="AW208">
            <v>0</v>
          </cell>
          <cell r="AX208">
            <v>4</v>
          </cell>
          <cell r="AY208">
            <v>0</v>
          </cell>
          <cell r="AZ208">
            <v>12.05</v>
          </cell>
          <cell r="BA208">
            <v>3.5516000000000001</v>
          </cell>
          <cell r="BB208">
            <v>4.4000000000000004</v>
          </cell>
          <cell r="BC208">
            <v>9.1999999999999993</v>
          </cell>
          <cell r="BD208">
            <v>4.0201599999999997</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row>
        <row r="209">
          <cell r="A209" t="str">
            <v xml:space="preserve">Баянаульский </v>
          </cell>
          <cell r="B209">
            <v>5.0999999999999996</v>
          </cell>
          <cell r="C209">
            <v>1.9</v>
          </cell>
          <cell r="D209">
            <v>6.3</v>
          </cell>
          <cell r="E209">
            <v>6.4</v>
          </cell>
          <cell r="F209">
            <v>9.1</v>
          </cell>
          <cell r="G209">
            <v>6.3</v>
          </cell>
          <cell r="H209">
            <v>9.7993000000000006</v>
          </cell>
          <cell r="I209">
            <v>11.1175</v>
          </cell>
          <cell r="J209">
            <v>5.8</v>
          </cell>
          <cell r="K209">
            <v>16.2</v>
          </cell>
          <cell r="L209">
            <v>7.8016800000000002</v>
          </cell>
          <cell r="M209">
            <v>6.7</v>
          </cell>
          <cell r="N209">
            <v>1.3</v>
          </cell>
          <cell r="O209">
            <v>3.6</v>
          </cell>
          <cell r="P209">
            <v>4.8</v>
          </cell>
          <cell r="Q209">
            <v>8.1</v>
          </cell>
          <cell r="R209">
            <v>6.8</v>
          </cell>
          <cell r="S209">
            <v>9.8262999999999998</v>
          </cell>
          <cell r="T209">
            <v>9.3789999999999996</v>
          </cell>
          <cell r="U209">
            <v>6.9</v>
          </cell>
          <cell r="V209">
            <v>19.399999999999999</v>
          </cell>
          <cell r="W209">
            <v>7.6805299999999992</v>
          </cell>
          <cell r="X209">
            <v>4.8</v>
          </cell>
          <cell r="Y209">
            <v>0</v>
          </cell>
          <cell r="Z209">
            <v>3.1</v>
          </cell>
          <cell r="AA209">
            <v>5.9</v>
          </cell>
          <cell r="AB209">
            <v>0</v>
          </cell>
          <cell r="AC209">
            <v>5.4</v>
          </cell>
          <cell r="AD209">
            <v>9.8486999999999991</v>
          </cell>
          <cell r="AE209">
            <v>9.7890999999999995</v>
          </cell>
          <cell r="AF209">
            <v>8.3000000000000007</v>
          </cell>
          <cell r="AG209">
            <v>20.6</v>
          </cell>
          <cell r="AH209">
            <v>6.7737799999999995</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row>
        <row r="210">
          <cell r="A210" t="str">
            <v xml:space="preserve">Железинский </v>
          </cell>
          <cell r="B210">
            <v>10.6</v>
          </cell>
          <cell r="C210">
            <v>4.7</v>
          </cell>
          <cell r="D210">
            <v>17.5</v>
          </cell>
          <cell r="E210">
            <v>7.9</v>
          </cell>
          <cell r="F210">
            <v>8.3000000000000007</v>
          </cell>
          <cell r="G210">
            <v>2.9</v>
          </cell>
          <cell r="H210">
            <v>14.2819</v>
          </cell>
          <cell r="I210">
            <v>7.6505000000000001</v>
          </cell>
          <cell r="J210">
            <v>10.3</v>
          </cell>
          <cell r="K210">
            <v>10.9</v>
          </cell>
          <cell r="L210">
            <v>9.5032399999999999</v>
          </cell>
          <cell r="M210">
            <v>13.8</v>
          </cell>
          <cell r="N210">
            <v>3.8</v>
          </cell>
          <cell r="O210">
            <v>16.8</v>
          </cell>
          <cell r="P210">
            <v>8.4</v>
          </cell>
          <cell r="Q210">
            <v>9.5</v>
          </cell>
          <cell r="R210">
            <v>1.8</v>
          </cell>
          <cell r="S210">
            <v>12.0305</v>
          </cell>
          <cell r="T210">
            <v>9.2848000000000006</v>
          </cell>
          <cell r="U210">
            <v>8.9</v>
          </cell>
          <cell r="V210">
            <v>12.4</v>
          </cell>
          <cell r="W210">
            <v>9.6715300000000006</v>
          </cell>
          <cell r="X210">
            <v>14.5</v>
          </cell>
          <cell r="Y210">
            <v>6.4</v>
          </cell>
          <cell r="Z210">
            <v>21.5</v>
          </cell>
          <cell r="AA210">
            <v>10</v>
          </cell>
          <cell r="AB210">
            <v>11</v>
          </cell>
          <cell r="AC210">
            <v>2.6</v>
          </cell>
          <cell r="AD210">
            <v>14.039199999999999</v>
          </cell>
          <cell r="AE210">
            <v>12.023400000000001</v>
          </cell>
          <cell r="AF210">
            <v>11.1</v>
          </cell>
          <cell r="AG210">
            <v>13.5</v>
          </cell>
          <cell r="AH210">
            <v>11.666259999999998</v>
          </cell>
          <cell r="AI210">
            <v>0</v>
          </cell>
          <cell r="AJ210">
            <v>0</v>
          </cell>
          <cell r="AK210">
            <v>10</v>
          </cell>
          <cell r="AL210">
            <v>0</v>
          </cell>
          <cell r="AM210">
            <v>0</v>
          </cell>
          <cell r="AN210">
            <v>0.7</v>
          </cell>
          <cell r="AO210">
            <v>11.399100000000001</v>
          </cell>
          <cell r="AP210">
            <v>5.4760999999999997</v>
          </cell>
          <cell r="AQ210">
            <v>4</v>
          </cell>
          <cell r="AR210">
            <v>9.6999999999999993</v>
          </cell>
          <cell r="AS210">
            <v>4.1275199999999996</v>
          </cell>
          <cell r="AT210">
            <v>4.5</v>
          </cell>
          <cell r="AU210">
            <v>1.9</v>
          </cell>
          <cell r="AV210">
            <v>9</v>
          </cell>
          <cell r="AW210">
            <v>1.4</v>
          </cell>
          <cell r="AX210">
            <v>3.8</v>
          </cell>
          <cell r="AY210">
            <v>1.2</v>
          </cell>
          <cell r="AZ210">
            <v>5.9996999999999998</v>
          </cell>
          <cell r="BA210">
            <v>5.9353999999999996</v>
          </cell>
          <cell r="BB210">
            <v>7.6</v>
          </cell>
          <cell r="BC210">
            <v>10.3</v>
          </cell>
          <cell r="BD210">
            <v>5.1635100000000005</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row>
        <row r="211">
          <cell r="A211" t="str">
            <v xml:space="preserve">Иртышский </v>
          </cell>
          <cell r="B211">
            <v>7.7</v>
          </cell>
          <cell r="C211">
            <v>3.2</v>
          </cell>
          <cell r="D211">
            <v>12.1</v>
          </cell>
          <cell r="E211">
            <v>4.5999999999999996</v>
          </cell>
          <cell r="F211">
            <v>7.8</v>
          </cell>
          <cell r="G211">
            <v>2.7</v>
          </cell>
          <cell r="H211">
            <v>11.6488</v>
          </cell>
          <cell r="I211">
            <v>4.9748000000000001</v>
          </cell>
          <cell r="J211">
            <v>9.1</v>
          </cell>
          <cell r="K211">
            <v>10.7</v>
          </cell>
          <cell r="L211">
            <v>7.4523600000000005</v>
          </cell>
          <cell r="M211">
            <v>9.1</v>
          </cell>
          <cell r="N211">
            <v>2.4</v>
          </cell>
          <cell r="O211">
            <v>11.7</v>
          </cell>
          <cell r="P211">
            <v>4.2</v>
          </cell>
          <cell r="Q211">
            <v>6.9</v>
          </cell>
          <cell r="R211">
            <v>2.5</v>
          </cell>
          <cell r="S211">
            <v>14.1351</v>
          </cell>
          <cell r="T211">
            <v>6.5574000000000003</v>
          </cell>
          <cell r="U211">
            <v>10.199999999999999</v>
          </cell>
          <cell r="V211">
            <v>12.4</v>
          </cell>
          <cell r="W211">
            <v>8.0092499999999998</v>
          </cell>
          <cell r="X211">
            <v>9.9</v>
          </cell>
          <cell r="Y211">
            <v>2.9</v>
          </cell>
          <cell r="Z211">
            <v>21.4</v>
          </cell>
          <cell r="AA211">
            <v>6.8</v>
          </cell>
          <cell r="AB211">
            <v>4.7</v>
          </cell>
          <cell r="AC211">
            <v>1.5</v>
          </cell>
          <cell r="AD211">
            <v>22.333200000000001</v>
          </cell>
          <cell r="AE211">
            <v>5.0872000000000002</v>
          </cell>
          <cell r="AF211">
            <v>9.6</v>
          </cell>
          <cell r="AG211">
            <v>14.1</v>
          </cell>
          <cell r="AH211">
            <v>9.8320399999999992</v>
          </cell>
          <cell r="AI211">
            <v>5</v>
          </cell>
          <cell r="AJ211">
            <v>0.5</v>
          </cell>
          <cell r="AK211">
            <v>4.3</v>
          </cell>
          <cell r="AL211">
            <v>0</v>
          </cell>
          <cell r="AM211">
            <v>0</v>
          </cell>
          <cell r="AN211">
            <v>0</v>
          </cell>
          <cell r="AO211">
            <v>21.383099999999999</v>
          </cell>
          <cell r="AP211">
            <v>4.8483999999999998</v>
          </cell>
          <cell r="AQ211">
            <v>11.9</v>
          </cell>
          <cell r="AR211">
            <v>13.5</v>
          </cell>
          <cell r="AS211">
            <v>6.1431500000000003</v>
          </cell>
          <cell r="AT211">
            <v>8</v>
          </cell>
          <cell r="AU211">
            <v>1.4</v>
          </cell>
          <cell r="AV211">
            <v>8.6</v>
          </cell>
          <cell r="AW211">
            <v>0.8</v>
          </cell>
          <cell r="AX211">
            <v>3.2</v>
          </cell>
          <cell r="AY211">
            <v>0.2</v>
          </cell>
          <cell r="AZ211">
            <v>5.7796000000000003</v>
          </cell>
          <cell r="BA211">
            <v>1.9992000000000001</v>
          </cell>
          <cell r="BB211">
            <v>6.4</v>
          </cell>
          <cell r="BC211">
            <v>6.7</v>
          </cell>
          <cell r="BD211">
            <v>4.3078799999999999</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row>
        <row r="212">
          <cell r="A212" t="str">
            <v xml:space="preserve">Качирский </v>
          </cell>
          <cell r="B212">
            <v>9.3000000000000007</v>
          </cell>
          <cell r="C212">
            <v>3.4</v>
          </cell>
          <cell r="D212">
            <v>14</v>
          </cell>
          <cell r="E212">
            <v>5.5</v>
          </cell>
          <cell r="F212">
            <v>7.4</v>
          </cell>
          <cell r="G212">
            <v>2.7</v>
          </cell>
          <cell r="H212">
            <v>11.120699999999999</v>
          </cell>
          <cell r="I212">
            <v>5.0388000000000002</v>
          </cell>
          <cell r="J212">
            <v>9.6</v>
          </cell>
          <cell r="K212">
            <v>10.4</v>
          </cell>
          <cell r="L212">
            <v>7.8459500000000002</v>
          </cell>
          <cell r="M212">
            <v>11.1</v>
          </cell>
          <cell r="N212">
            <v>3.4</v>
          </cell>
          <cell r="O212">
            <v>13.3</v>
          </cell>
          <cell r="P212">
            <v>3.2</v>
          </cell>
          <cell r="Q212">
            <v>7.5</v>
          </cell>
          <cell r="R212">
            <v>2.9</v>
          </cell>
          <cell r="S212">
            <v>12.836399999999999</v>
          </cell>
          <cell r="T212">
            <v>4.8</v>
          </cell>
          <cell r="U212">
            <v>6</v>
          </cell>
          <cell r="V212">
            <v>11.1</v>
          </cell>
          <cell r="W212">
            <v>7.6136399999999984</v>
          </cell>
          <cell r="X212">
            <v>12</v>
          </cell>
          <cell r="Y212">
            <v>2.7</v>
          </cell>
          <cell r="Z212">
            <v>17.3</v>
          </cell>
          <cell r="AA212">
            <v>3.8</v>
          </cell>
          <cell r="AB212">
            <v>7.5</v>
          </cell>
          <cell r="AC212">
            <v>2.6</v>
          </cell>
          <cell r="AD212">
            <v>10.8546</v>
          </cell>
          <cell r="AE212">
            <v>3.9922</v>
          </cell>
          <cell r="AF212">
            <v>8.1999999999999993</v>
          </cell>
          <cell r="AG212">
            <v>12</v>
          </cell>
          <cell r="AH212">
            <v>8.0946800000000003</v>
          </cell>
          <cell r="AI212">
            <v>5.2</v>
          </cell>
          <cell r="AJ212">
            <v>3.3</v>
          </cell>
          <cell r="AK212">
            <v>9.6999999999999993</v>
          </cell>
          <cell r="AL212">
            <v>0</v>
          </cell>
          <cell r="AM212">
            <v>10</v>
          </cell>
          <cell r="AN212">
            <v>0.3</v>
          </cell>
          <cell r="AO212">
            <v>8.7455999999999996</v>
          </cell>
          <cell r="AP212">
            <v>4.2685000000000004</v>
          </cell>
          <cell r="AQ212">
            <v>9</v>
          </cell>
          <cell r="AR212">
            <v>10.5</v>
          </cell>
          <cell r="AS212">
            <v>6.1014099999999996</v>
          </cell>
          <cell r="AT212">
            <v>4.2</v>
          </cell>
          <cell r="AU212">
            <v>2.7</v>
          </cell>
          <cell r="AV212">
            <v>7.4</v>
          </cell>
          <cell r="AW212">
            <v>0.9</v>
          </cell>
          <cell r="AX212">
            <v>3.7</v>
          </cell>
          <cell r="AY212">
            <v>0.7</v>
          </cell>
          <cell r="AZ212">
            <v>6.9542999999999999</v>
          </cell>
          <cell r="BA212">
            <v>2.4</v>
          </cell>
          <cell r="BB212">
            <v>4</v>
          </cell>
          <cell r="BC212">
            <v>7</v>
          </cell>
          <cell r="BD212">
            <v>3.9954300000000003</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row>
        <row r="213">
          <cell r="A213" t="str">
            <v xml:space="preserve">Лебяжинский </v>
          </cell>
          <cell r="B213">
            <v>0</v>
          </cell>
          <cell r="C213">
            <v>0</v>
          </cell>
          <cell r="D213">
            <v>0</v>
          </cell>
          <cell r="E213">
            <v>2</v>
          </cell>
          <cell r="F213">
            <v>4</v>
          </cell>
          <cell r="G213">
            <v>3</v>
          </cell>
          <cell r="H213">
            <v>0</v>
          </cell>
          <cell r="I213">
            <v>0</v>
          </cell>
          <cell r="J213">
            <v>0</v>
          </cell>
          <cell r="K213">
            <v>0</v>
          </cell>
          <cell r="L213">
            <v>0.9</v>
          </cell>
          <cell r="M213">
            <v>5.3</v>
          </cell>
          <cell r="N213">
            <v>1.6</v>
          </cell>
          <cell r="O213">
            <v>8.8000000000000007</v>
          </cell>
          <cell r="P213">
            <v>0</v>
          </cell>
          <cell r="Q213">
            <v>0</v>
          </cell>
          <cell r="R213">
            <v>5</v>
          </cell>
          <cell r="S213">
            <v>0</v>
          </cell>
          <cell r="T213">
            <v>2.7</v>
          </cell>
          <cell r="U213">
            <v>4.5999999999999996</v>
          </cell>
          <cell r="V213">
            <v>0</v>
          </cell>
          <cell r="W213">
            <v>2.8</v>
          </cell>
          <cell r="X213">
            <v>5.3</v>
          </cell>
          <cell r="Y213">
            <v>0</v>
          </cell>
          <cell r="Z213">
            <v>0</v>
          </cell>
          <cell r="AA213">
            <v>3</v>
          </cell>
          <cell r="AB213">
            <v>4</v>
          </cell>
          <cell r="AC213">
            <v>4.5</v>
          </cell>
          <cell r="AD213">
            <v>0</v>
          </cell>
          <cell r="AE213">
            <v>0</v>
          </cell>
          <cell r="AF213">
            <v>0</v>
          </cell>
          <cell r="AG213">
            <v>0</v>
          </cell>
          <cell r="AH213">
            <v>1.6800000000000002</v>
          </cell>
          <cell r="AI213">
            <v>3.6</v>
          </cell>
          <cell r="AJ213">
            <v>2.2999999999999998</v>
          </cell>
          <cell r="AK213">
            <v>9.1</v>
          </cell>
          <cell r="AL213">
            <v>1.8</v>
          </cell>
          <cell r="AM213">
            <v>4</v>
          </cell>
          <cell r="AN213">
            <v>1.8</v>
          </cell>
          <cell r="AO213">
            <v>9.6706000000000003</v>
          </cell>
          <cell r="AP213">
            <v>3.9230999999999998</v>
          </cell>
          <cell r="AQ213">
            <v>4.5999999999999996</v>
          </cell>
          <cell r="AR213">
            <v>9.6</v>
          </cell>
          <cell r="AS213">
            <v>5.0393699999999999</v>
          </cell>
          <cell r="AT213">
            <v>0</v>
          </cell>
          <cell r="AU213">
            <v>0</v>
          </cell>
          <cell r="AV213">
            <v>5.3</v>
          </cell>
          <cell r="AW213">
            <v>1.3</v>
          </cell>
          <cell r="AX213">
            <v>2</v>
          </cell>
          <cell r="AY213">
            <v>0</v>
          </cell>
          <cell r="AZ213">
            <v>0</v>
          </cell>
          <cell r="BA213">
            <v>0</v>
          </cell>
          <cell r="BB213">
            <v>0</v>
          </cell>
          <cell r="BC213">
            <v>0</v>
          </cell>
          <cell r="BD213">
            <v>0.86</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row>
        <row r="214">
          <cell r="A214" t="str">
            <v xml:space="preserve">Майский </v>
          </cell>
          <cell r="B214">
            <v>0</v>
          </cell>
          <cell r="C214">
            <v>0</v>
          </cell>
          <cell r="D214">
            <v>0</v>
          </cell>
          <cell r="E214">
            <v>4</v>
          </cell>
          <cell r="F214">
            <v>3.8</v>
          </cell>
          <cell r="G214">
            <v>0</v>
          </cell>
          <cell r="H214">
            <v>0</v>
          </cell>
          <cell r="I214">
            <v>0</v>
          </cell>
          <cell r="J214">
            <v>0</v>
          </cell>
          <cell r="K214">
            <v>0</v>
          </cell>
          <cell r="L214">
            <v>0.78</v>
          </cell>
          <cell r="M214">
            <v>0</v>
          </cell>
          <cell r="N214">
            <v>2.2999999999999998</v>
          </cell>
          <cell r="O214">
            <v>7.3</v>
          </cell>
          <cell r="P214">
            <v>4.3</v>
          </cell>
          <cell r="Q214">
            <v>4</v>
          </cell>
          <cell r="R214">
            <v>1.8</v>
          </cell>
          <cell r="S214">
            <v>6.75</v>
          </cell>
          <cell r="T214">
            <v>1.4333</v>
          </cell>
          <cell r="U214">
            <v>1.8</v>
          </cell>
          <cell r="V214">
            <v>0</v>
          </cell>
          <cell r="W214">
            <v>2.9683299999999999</v>
          </cell>
          <cell r="X214">
            <v>0</v>
          </cell>
          <cell r="Y214">
            <v>0</v>
          </cell>
          <cell r="Z214">
            <v>0</v>
          </cell>
          <cell r="AA214">
            <v>0</v>
          </cell>
          <cell r="AB214">
            <v>3.4</v>
          </cell>
          <cell r="AC214">
            <v>0</v>
          </cell>
          <cell r="AD214">
            <v>0</v>
          </cell>
          <cell r="AE214">
            <v>0</v>
          </cell>
          <cell r="AF214">
            <v>0</v>
          </cell>
          <cell r="AG214">
            <v>0</v>
          </cell>
          <cell r="AH214">
            <v>0.33999999999999997</v>
          </cell>
          <cell r="AI214">
            <v>6.8</v>
          </cell>
          <cell r="AJ214">
            <v>7.2</v>
          </cell>
          <cell r="AK214">
            <v>6.1</v>
          </cell>
          <cell r="AL214">
            <v>6.1</v>
          </cell>
          <cell r="AM214">
            <v>8.1999999999999993</v>
          </cell>
          <cell r="AN214">
            <v>3.7</v>
          </cell>
          <cell r="AO214">
            <v>9.4285999999999994</v>
          </cell>
          <cell r="AP214">
            <v>6.1135000000000002</v>
          </cell>
          <cell r="AQ214">
            <v>6.2</v>
          </cell>
          <cell r="AR214">
            <v>8.8000000000000007</v>
          </cell>
          <cell r="AS214">
            <v>6.8642100000000017</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row>
        <row r="215">
          <cell r="A215" t="str">
            <v xml:space="preserve">Павлодарский </v>
          </cell>
          <cell r="B215">
            <v>6.7</v>
          </cell>
          <cell r="C215">
            <v>2.5</v>
          </cell>
          <cell r="D215">
            <v>12.5</v>
          </cell>
          <cell r="E215">
            <v>3.3</v>
          </cell>
          <cell r="F215">
            <v>3.4</v>
          </cell>
          <cell r="G215">
            <v>4.2</v>
          </cell>
          <cell r="H215">
            <v>11.1684</v>
          </cell>
          <cell r="I215">
            <v>1.7855000000000001</v>
          </cell>
          <cell r="J215">
            <v>3</v>
          </cell>
          <cell r="K215">
            <v>5.3</v>
          </cell>
          <cell r="L215">
            <v>5.3853899999999992</v>
          </cell>
          <cell r="M215">
            <v>6.2</v>
          </cell>
          <cell r="N215">
            <v>3.5</v>
          </cell>
          <cell r="O215">
            <v>7.8</v>
          </cell>
          <cell r="P215">
            <v>2.5</v>
          </cell>
          <cell r="Q215">
            <v>2.8</v>
          </cell>
          <cell r="R215">
            <v>3.3</v>
          </cell>
          <cell r="S215">
            <v>9.1112000000000002</v>
          </cell>
          <cell r="T215">
            <v>2.0145</v>
          </cell>
          <cell r="U215">
            <v>2.4</v>
          </cell>
          <cell r="V215">
            <v>6.8</v>
          </cell>
          <cell r="W215">
            <v>4.6425700000000001</v>
          </cell>
          <cell r="X215">
            <v>6.9</v>
          </cell>
          <cell r="Y215">
            <v>1.2</v>
          </cell>
          <cell r="Z215">
            <v>12.3</v>
          </cell>
          <cell r="AA215">
            <v>3.7</v>
          </cell>
          <cell r="AB215">
            <v>3.8</v>
          </cell>
          <cell r="AC215">
            <v>4.2</v>
          </cell>
          <cell r="AD215">
            <v>8.0877999999999997</v>
          </cell>
          <cell r="AE215">
            <v>2.1573000000000002</v>
          </cell>
          <cell r="AF215">
            <v>4.3</v>
          </cell>
          <cell r="AG215">
            <v>8</v>
          </cell>
          <cell r="AH215">
            <v>5.4645099999999998</v>
          </cell>
          <cell r="AI215">
            <v>5.3</v>
          </cell>
          <cell r="AJ215">
            <v>1.2</v>
          </cell>
          <cell r="AK215">
            <v>10.3</v>
          </cell>
          <cell r="AL215">
            <v>4</v>
          </cell>
          <cell r="AM215">
            <v>3.4</v>
          </cell>
          <cell r="AN215">
            <v>1.7</v>
          </cell>
          <cell r="AO215">
            <v>5.2157</v>
          </cell>
          <cell r="AP215">
            <v>4.6969000000000003</v>
          </cell>
          <cell r="AQ215">
            <v>2.8</v>
          </cell>
          <cell r="AR215">
            <v>6.4</v>
          </cell>
          <cell r="AS215">
            <v>4.5012599999999994</v>
          </cell>
          <cell r="AT215">
            <v>3.2</v>
          </cell>
          <cell r="AU215">
            <v>3.4</v>
          </cell>
          <cell r="AV215">
            <v>10.8</v>
          </cell>
          <cell r="AW215">
            <v>0.6</v>
          </cell>
          <cell r="AX215">
            <v>2.7</v>
          </cell>
          <cell r="AY215">
            <v>1</v>
          </cell>
          <cell r="AZ215">
            <v>8.1013999999999999</v>
          </cell>
          <cell r="BA215">
            <v>0.57689999999999997</v>
          </cell>
          <cell r="BB215">
            <v>2.8</v>
          </cell>
          <cell r="BC215">
            <v>3.4</v>
          </cell>
          <cell r="BD215">
            <v>3.6578299999999997</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row>
        <row r="216">
          <cell r="A216" t="str">
            <v xml:space="preserve">Успенский </v>
          </cell>
          <cell r="B216">
            <v>9.8000000000000007</v>
          </cell>
          <cell r="C216">
            <v>5.7</v>
          </cell>
          <cell r="D216">
            <v>16.600000000000001</v>
          </cell>
          <cell r="E216">
            <v>5.7</v>
          </cell>
          <cell r="F216">
            <v>6.7</v>
          </cell>
          <cell r="G216">
            <v>7</v>
          </cell>
          <cell r="H216">
            <v>11.370100000000001</v>
          </cell>
          <cell r="I216">
            <v>6.4798999999999998</v>
          </cell>
          <cell r="J216">
            <v>8.9</v>
          </cell>
          <cell r="K216">
            <v>9.1999999999999993</v>
          </cell>
          <cell r="L216">
            <v>8.745000000000001</v>
          </cell>
          <cell r="M216">
            <v>9.9</v>
          </cell>
          <cell r="N216">
            <v>4.3</v>
          </cell>
          <cell r="O216">
            <v>17.399999999999999</v>
          </cell>
          <cell r="P216">
            <v>4.2</v>
          </cell>
          <cell r="Q216">
            <v>9</v>
          </cell>
          <cell r="R216">
            <v>6.3</v>
          </cell>
          <cell r="S216">
            <v>11.754300000000001</v>
          </cell>
          <cell r="T216">
            <v>6.7572999999999999</v>
          </cell>
          <cell r="U216">
            <v>10.5</v>
          </cell>
          <cell r="V216">
            <v>15.2</v>
          </cell>
          <cell r="W216">
            <v>9.5311599999999999</v>
          </cell>
          <cell r="X216">
            <v>5.5</v>
          </cell>
          <cell r="Y216">
            <v>3.5</v>
          </cell>
          <cell r="Z216">
            <v>18.8</v>
          </cell>
          <cell r="AA216">
            <v>2.8</v>
          </cell>
          <cell r="AB216">
            <v>7.2</v>
          </cell>
          <cell r="AC216">
            <v>4.9000000000000004</v>
          </cell>
          <cell r="AD216">
            <v>15.683400000000001</v>
          </cell>
          <cell r="AE216">
            <v>5.7550999999999997</v>
          </cell>
          <cell r="AF216">
            <v>13.2</v>
          </cell>
          <cell r="AG216">
            <v>14.2</v>
          </cell>
          <cell r="AH216">
            <v>9.153850000000002</v>
          </cell>
          <cell r="AI216">
            <v>4.4000000000000004</v>
          </cell>
          <cell r="AJ216">
            <v>4.3</v>
          </cell>
          <cell r="AK216">
            <v>13.6</v>
          </cell>
          <cell r="AL216">
            <v>2.5</v>
          </cell>
          <cell r="AM216">
            <v>9</v>
          </cell>
          <cell r="AN216">
            <v>4.9000000000000004</v>
          </cell>
          <cell r="AO216">
            <v>7.9298999999999999</v>
          </cell>
          <cell r="AP216">
            <v>8.3541000000000007</v>
          </cell>
          <cell r="AQ216">
            <v>12.8</v>
          </cell>
          <cell r="AR216">
            <v>13.5</v>
          </cell>
          <cell r="AS216">
            <v>8.1283999999999992</v>
          </cell>
          <cell r="AT216">
            <v>3.8</v>
          </cell>
          <cell r="AU216">
            <v>2.6</v>
          </cell>
          <cell r="AV216">
            <v>11</v>
          </cell>
          <cell r="AW216">
            <v>1.5</v>
          </cell>
          <cell r="AX216">
            <v>3</v>
          </cell>
          <cell r="AY216">
            <v>1</v>
          </cell>
          <cell r="AZ216">
            <v>8.9223999999999997</v>
          </cell>
          <cell r="BA216">
            <v>4.7695999999999996</v>
          </cell>
          <cell r="BB216">
            <v>8.4</v>
          </cell>
          <cell r="BC216">
            <v>7</v>
          </cell>
          <cell r="BD216">
            <v>5.1991999999999994</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row>
        <row r="217">
          <cell r="A217" t="str">
            <v xml:space="preserve">Щербактинский </v>
          </cell>
          <cell r="B217">
            <v>8.6999999999999993</v>
          </cell>
          <cell r="C217">
            <v>4.5</v>
          </cell>
          <cell r="D217">
            <v>15</v>
          </cell>
          <cell r="E217">
            <v>6.5</v>
          </cell>
          <cell r="F217">
            <v>7.7</v>
          </cell>
          <cell r="G217">
            <v>7.4</v>
          </cell>
          <cell r="H217">
            <v>10.591100000000001</v>
          </cell>
          <cell r="I217">
            <v>5.57</v>
          </cell>
          <cell r="J217">
            <v>6.5</v>
          </cell>
          <cell r="K217">
            <v>9.1</v>
          </cell>
          <cell r="L217">
            <v>8.1561100000000017</v>
          </cell>
          <cell r="M217">
            <v>8.3000000000000007</v>
          </cell>
          <cell r="N217">
            <v>3.7</v>
          </cell>
          <cell r="O217">
            <v>13.8</v>
          </cell>
          <cell r="P217">
            <v>6</v>
          </cell>
          <cell r="Q217">
            <v>8</v>
          </cell>
          <cell r="R217">
            <v>7.1</v>
          </cell>
          <cell r="S217">
            <v>11.6213</v>
          </cell>
          <cell r="T217">
            <v>4.4878999999999998</v>
          </cell>
          <cell r="U217">
            <v>6.1</v>
          </cell>
          <cell r="V217">
            <v>12.5</v>
          </cell>
          <cell r="W217">
            <v>8.1609199999999991</v>
          </cell>
          <cell r="X217">
            <v>8</v>
          </cell>
          <cell r="Y217">
            <v>4.0999999999999996</v>
          </cell>
          <cell r="Z217">
            <v>22.7</v>
          </cell>
          <cell r="AA217">
            <v>7.7</v>
          </cell>
          <cell r="AB217">
            <v>6.9</v>
          </cell>
          <cell r="AC217">
            <v>10.1</v>
          </cell>
          <cell r="AD217">
            <v>15.339399999999999</v>
          </cell>
          <cell r="AE217">
            <v>3.0375999999999999</v>
          </cell>
          <cell r="AF217">
            <v>5.6</v>
          </cell>
          <cell r="AG217">
            <v>18.5</v>
          </cell>
          <cell r="AH217">
            <v>10.197699999999999</v>
          </cell>
          <cell r="AI217">
            <v>6.3</v>
          </cell>
          <cell r="AJ217">
            <v>2.8</v>
          </cell>
          <cell r="AK217">
            <v>10.9</v>
          </cell>
          <cell r="AL217">
            <v>5</v>
          </cell>
          <cell r="AM217">
            <v>6.5</v>
          </cell>
          <cell r="AN217">
            <v>6.6</v>
          </cell>
          <cell r="AO217">
            <v>10.0183</v>
          </cell>
          <cell r="AP217">
            <v>5.0232000000000001</v>
          </cell>
          <cell r="AQ217">
            <v>6.3</v>
          </cell>
          <cell r="AR217">
            <v>9.8000000000000007</v>
          </cell>
          <cell r="AS217">
            <v>6.92415</v>
          </cell>
          <cell r="AT217">
            <v>4.9000000000000004</v>
          </cell>
          <cell r="AU217">
            <v>3</v>
          </cell>
          <cell r="AV217">
            <v>13</v>
          </cell>
          <cell r="AW217">
            <v>2.4</v>
          </cell>
          <cell r="AX217">
            <v>5.2</v>
          </cell>
          <cell r="AY217">
            <v>1.5</v>
          </cell>
          <cell r="AZ217">
            <v>9.8142999999999994</v>
          </cell>
          <cell r="BA217">
            <v>2.7157</v>
          </cell>
          <cell r="BB217">
            <v>4.9000000000000004</v>
          </cell>
          <cell r="BC217">
            <v>7</v>
          </cell>
          <cell r="BD217">
            <v>5.4429999999999996</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row>
        <row r="222">
          <cell r="A222" t="str">
            <v>Айыртауский</v>
          </cell>
          <cell r="B222">
            <v>14.6</v>
          </cell>
          <cell r="C222">
            <v>13</v>
          </cell>
          <cell r="D222">
            <v>14.1</v>
          </cell>
          <cell r="E222">
            <v>9.1999999999999993</v>
          </cell>
          <cell r="F222">
            <v>22.988</v>
          </cell>
          <cell r="G222">
            <v>15.486599999999999</v>
          </cell>
          <cell r="H222">
            <v>12.6045</v>
          </cell>
          <cell r="I222">
            <v>13.809900000000001</v>
          </cell>
          <cell r="J222">
            <v>14.814500000000001</v>
          </cell>
          <cell r="K222">
            <v>14.1</v>
          </cell>
          <cell r="L222">
            <v>14.47035</v>
          </cell>
          <cell r="M222">
            <v>17.3</v>
          </cell>
          <cell r="N222">
            <v>15.4</v>
          </cell>
          <cell r="O222">
            <v>16.7</v>
          </cell>
          <cell r="P222">
            <v>8.5</v>
          </cell>
          <cell r="Q222">
            <v>25.1</v>
          </cell>
          <cell r="R222">
            <v>14.1332</v>
          </cell>
          <cell r="S222">
            <v>18.373899999999999</v>
          </cell>
          <cell r="T222">
            <v>20.540099999999999</v>
          </cell>
          <cell r="U222">
            <v>15.9665</v>
          </cell>
          <cell r="V222">
            <v>18.2</v>
          </cell>
          <cell r="W222">
            <v>17.021369999999997</v>
          </cell>
          <cell r="X222">
            <v>18.2</v>
          </cell>
          <cell r="Y222">
            <v>16.2</v>
          </cell>
          <cell r="Z222">
            <v>17.3</v>
          </cell>
          <cell r="AA222">
            <v>7.4</v>
          </cell>
          <cell r="AB222">
            <v>21.6</v>
          </cell>
          <cell r="AC222">
            <v>14.183299999999999</v>
          </cell>
          <cell r="AD222">
            <v>18.510200000000001</v>
          </cell>
          <cell r="AE222">
            <v>22.2271</v>
          </cell>
          <cell r="AF222">
            <v>23.032599999999999</v>
          </cell>
          <cell r="AG222">
            <v>21.8</v>
          </cell>
          <cell r="AH222">
            <v>18.04532</v>
          </cell>
          <cell r="AI222">
            <v>0</v>
          </cell>
          <cell r="AJ222">
            <v>0</v>
          </cell>
          <cell r="AK222">
            <v>0</v>
          </cell>
          <cell r="AL222">
            <v>0</v>
          </cell>
          <cell r="AM222">
            <v>0</v>
          </cell>
          <cell r="AN222">
            <v>0</v>
          </cell>
          <cell r="AO222">
            <v>5</v>
          </cell>
          <cell r="AP222">
            <v>0</v>
          </cell>
          <cell r="AQ222">
            <v>0</v>
          </cell>
          <cell r="AR222">
            <v>0</v>
          </cell>
          <cell r="AS222">
            <v>0.5</v>
          </cell>
          <cell r="AT222">
            <v>2.8</v>
          </cell>
          <cell r="AU222">
            <v>5.9</v>
          </cell>
          <cell r="AV222">
            <v>11.6</v>
          </cell>
          <cell r="AW222">
            <v>1.3</v>
          </cell>
          <cell r="AX222">
            <v>1</v>
          </cell>
          <cell r="AY222">
            <v>0.45590000000000003</v>
          </cell>
          <cell r="AZ222">
            <v>2</v>
          </cell>
          <cell r="BA222">
            <v>0</v>
          </cell>
          <cell r="BB222">
            <v>4</v>
          </cell>
          <cell r="BC222">
            <v>8</v>
          </cell>
          <cell r="BD222">
            <v>3.7055899999999995</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row>
        <row r="223">
          <cell r="A223" t="str">
            <v>Акжарский</v>
          </cell>
          <cell r="B223">
            <v>14.2</v>
          </cell>
          <cell r="C223">
            <v>5.9</v>
          </cell>
          <cell r="D223">
            <v>13</v>
          </cell>
          <cell r="E223">
            <v>12</v>
          </cell>
          <cell r="F223">
            <v>15.813800000000001</v>
          </cell>
          <cell r="G223">
            <v>7.7308000000000003</v>
          </cell>
          <cell r="H223">
            <v>9.0669000000000004</v>
          </cell>
          <cell r="I223">
            <v>12.945600000000001</v>
          </cell>
          <cell r="J223">
            <v>14.9758</v>
          </cell>
          <cell r="K223">
            <v>13.2</v>
          </cell>
          <cell r="L223">
            <v>11.883290000000001</v>
          </cell>
          <cell r="M223">
            <v>14.2</v>
          </cell>
          <cell r="N223">
            <v>5.2</v>
          </cell>
          <cell r="O223">
            <v>14.6</v>
          </cell>
          <cell r="P223">
            <v>11.4</v>
          </cell>
          <cell r="Q223">
            <v>13.4</v>
          </cell>
          <cell r="R223">
            <v>8.9702999999999999</v>
          </cell>
          <cell r="S223">
            <v>11.835699999999999</v>
          </cell>
          <cell r="T223">
            <v>13.8834</v>
          </cell>
          <cell r="U223">
            <v>14.6738</v>
          </cell>
          <cell r="V223">
            <v>17.399999999999999</v>
          </cell>
          <cell r="W223">
            <v>12.556319999999999</v>
          </cell>
          <cell r="X223">
            <v>14.8</v>
          </cell>
          <cell r="Y223">
            <v>4.2</v>
          </cell>
          <cell r="Z223">
            <v>12</v>
          </cell>
          <cell r="AA223">
            <v>8.6999999999999993</v>
          </cell>
          <cell r="AB223">
            <v>14.9</v>
          </cell>
          <cell r="AC223">
            <v>11.8156</v>
          </cell>
          <cell r="AD223">
            <v>8.3931000000000004</v>
          </cell>
          <cell r="AE223">
            <v>20.718800000000002</v>
          </cell>
          <cell r="AF223">
            <v>13.090199999999999</v>
          </cell>
          <cell r="AG223">
            <v>20.5</v>
          </cell>
          <cell r="AH223">
            <v>12.911770000000001</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10</v>
          </cell>
          <cell r="BC223">
            <v>9.8000000000000007</v>
          </cell>
          <cell r="BD223">
            <v>1.98</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row>
        <row r="224">
          <cell r="A224" t="str">
            <v>Аккайынский</v>
          </cell>
          <cell r="B224">
            <v>15.6</v>
          </cell>
          <cell r="C224">
            <v>13.9</v>
          </cell>
          <cell r="D224">
            <v>17.600000000000001</v>
          </cell>
          <cell r="E224">
            <v>10.6</v>
          </cell>
          <cell r="F224">
            <v>21.718699999999998</v>
          </cell>
          <cell r="G224">
            <v>14.028600000000001</v>
          </cell>
          <cell r="H224">
            <v>12.8468</v>
          </cell>
          <cell r="I224">
            <v>14.1097</v>
          </cell>
          <cell r="J224">
            <v>18.172899999999998</v>
          </cell>
          <cell r="K224">
            <v>18.2</v>
          </cell>
          <cell r="L224">
            <v>15.677670000000001</v>
          </cell>
          <cell r="M224">
            <v>21.1</v>
          </cell>
          <cell r="N224">
            <v>13.5</v>
          </cell>
          <cell r="O224">
            <v>18</v>
          </cell>
          <cell r="P224">
            <v>9.1</v>
          </cell>
          <cell r="Q224">
            <v>24.3</v>
          </cell>
          <cell r="R224">
            <v>14.6279</v>
          </cell>
          <cell r="S224">
            <v>16.790099999999999</v>
          </cell>
          <cell r="T224">
            <v>19.4421</v>
          </cell>
          <cell r="U224">
            <v>18.431000000000001</v>
          </cell>
          <cell r="V224">
            <v>21.1</v>
          </cell>
          <cell r="W224">
            <v>17.639109999999999</v>
          </cell>
          <cell r="X224">
            <v>14.9</v>
          </cell>
          <cell r="Y224">
            <v>9</v>
          </cell>
          <cell r="Z224">
            <v>12.4</v>
          </cell>
          <cell r="AA224">
            <v>8.9</v>
          </cell>
          <cell r="AB224">
            <v>23.7</v>
          </cell>
          <cell r="AC224">
            <v>20.379300000000001</v>
          </cell>
          <cell r="AD224">
            <v>18.564499999999999</v>
          </cell>
          <cell r="AE224">
            <v>14.964</v>
          </cell>
          <cell r="AF224">
            <v>12.590400000000001</v>
          </cell>
          <cell r="AG224">
            <v>18.899999999999999</v>
          </cell>
          <cell r="AH224">
            <v>15.429819999999998</v>
          </cell>
          <cell r="AI224">
            <v>0</v>
          </cell>
          <cell r="AJ224">
            <v>0</v>
          </cell>
          <cell r="AK224">
            <v>0</v>
          </cell>
          <cell r="AL224">
            <v>0</v>
          </cell>
          <cell r="AM224">
            <v>20.399999999999999</v>
          </cell>
          <cell r="AN224">
            <v>6.8</v>
          </cell>
          <cell r="AO224">
            <v>1</v>
          </cell>
          <cell r="AP224">
            <v>0</v>
          </cell>
          <cell r="AQ224">
            <v>0</v>
          </cell>
          <cell r="AR224">
            <v>0</v>
          </cell>
          <cell r="AS224">
            <v>2.82</v>
          </cell>
          <cell r="AT224">
            <v>5.2</v>
          </cell>
          <cell r="AU224">
            <v>6.7</v>
          </cell>
          <cell r="AV224">
            <v>13</v>
          </cell>
          <cell r="AW224">
            <v>6.5</v>
          </cell>
          <cell r="AX224">
            <v>13.6</v>
          </cell>
          <cell r="AY224">
            <v>12.5845</v>
          </cell>
          <cell r="AZ224">
            <v>8</v>
          </cell>
          <cell r="BA224">
            <v>9</v>
          </cell>
          <cell r="BB224">
            <v>13.29</v>
          </cell>
          <cell r="BC224">
            <v>14.3</v>
          </cell>
          <cell r="BD224">
            <v>10.217449999999998</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row>
        <row r="225">
          <cell r="A225" t="str">
            <v>Есильский</v>
          </cell>
          <cell r="B225">
            <v>14.7</v>
          </cell>
          <cell r="C225">
            <v>13</v>
          </cell>
          <cell r="D225">
            <v>15.7</v>
          </cell>
          <cell r="E225">
            <v>10</v>
          </cell>
          <cell r="F225">
            <v>23.407800000000002</v>
          </cell>
          <cell r="G225">
            <v>16.1434</v>
          </cell>
          <cell r="H225">
            <v>11.5107</v>
          </cell>
          <cell r="I225">
            <v>13.1065</v>
          </cell>
          <cell r="J225">
            <v>17.6648</v>
          </cell>
          <cell r="K225">
            <v>16.399999999999999</v>
          </cell>
          <cell r="L225">
            <v>15.163320000000002</v>
          </cell>
          <cell r="M225">
            <v>14.4</v>
          </cell>
          <cell r="N225">
            <v>14.4</v>
          </cell>
          <cell r="O225">
            <v>18.600000000000001</v>
          </cell>
          <cell r="P225">
            <v>11.9</v>
          </cell>
          <cell r="Q225">
            <v>25.7</v>
          </cell>
          <cell r="R225">
            <v>19.410499999999999</v>
          </cell>
          <cell r="S225">
            <v>14.4063</v>
          </cell>
          <cell r="T225">
            <v>19.0261</v>
          </cell>
          <cell r="U225">
            <v>20.139800000000001</v>
          </cell>
          <cell r="V225">
            <v>16.3</v>
          </cell>
          <cell r="W225">
            <v>17.428270000000001</v>
          </cell>
          <cell r="X225">
            <v>14.3</v>
          </cell>
          <cell r="Y225">
            <v>12.6</v>
          </cell>
          <cell r="Z225">
            <v>14.2</v>
          </cell>
          <cell r="AA225">
            <v>13.1</v>
          </cell>
          <cell r="AB225">
            <v>20.8</v>
          </cell>
          <cell r="AC225">
            <v>21.5703</v>
          </cell>
          <cell r="AD225">
            <v>15.649800000000001</v>
          </cell>
          <cell r="AE225">
            <v>18.463100000000001</v>
          </cell>
          <cell r="AF225">
            <v>21.172699999999999</v>
          </cell>
          <cell r="AG225">
            <v>16.100000000000001</v>
          </cell>
          <cell r="AH225">
            <v>16.795589999999997</v>
          </cell>
          <cell r="AI225">
            <v>0</v>
          </cell>
          <cell r="AJ225">
            <v>0</v>
          </cell>
          <cell r="AK225">
            <v>0</v>
          </cell>
          <cell r="AL225">
            <v>0</v>
          </cell>
          <cell r="AM225">
            <v>9.1999999999999993</v>
          </cell>
          <cell r="AN225">
            <v>0</v>
          </cell>
          <cell r="AO225">
            <v>0</v>
          </cell>
          <cell r="AP225">
            <v>14</v>
          </cell>
          <cell r="AQ225">
            <v>0</v>
          </cell>
          <cell r="AR225">
            <v>0</v>
          </cell>
          <cell r="AS225">
            <v>2.3199999999999998</v>
          </cell>
          <cell r="AT225">
            <v>0</v>
          </cell>
          <cell r="AU225">
            <v>7.2</v>
          </cell>
          <cell r="AV225">
            <v>0</v>
          </cell>
          <cell r="AW225">
            <v>1</v>
          </cell>
          <cell r="AX225">
            <v>9.8000000000000007</v>
          </cell>
          <cell r="AY225">
            <v>15.6845</v>
          </cell>
          <cell r="AZ225">
            <v>15.5039</v>
          </cell>
          <cell r="BA225">
            <v>14</v>
          </cell>
          <cell r="BB225">
            <v>9.1077999999999992</v>
          </cell>
          <cell r="BC225">
            <v>18.100000000000001</v>
          </cell>
          <cell r="BD225">
            <v>9.0396199999999993</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row>
        <row r="226">
          <cell r="A226" t="str">
            <v>Жамбылский</v>
          </cell>
          <cell r="B226">
            <v>14.8</v>
          </cell>
          <cell r="C226">
            <v>13.7</v>
          </cell>
          <cell r="D226">
            <v>13.6</v>
          </cell>
          <cell r="E226">
            <v>7.6</v>
          </cell>
          <cell r="F226">
            <v>19.413699999999999</v>
          </cell>
          <cell r="G226">
            <v>12.7174</v>
          </cell>
          <cell r="H226">
            <v>11.021800000000001</v>
          </cell>
          <cell r="I226">
            <v>13.6096</v>
          </cell>
          <cell r="J226">
            <v>17.262599999999999</v>
          </cell>
          <cell r="K226">
            <v>17.399999999999999</v>
          </cell>
          <cell r="L226">
            <v>14.11251</v>
          </cell>
          <cell r="M226">
            <v>15.4</v>
          </cell>
          <cell r="N226">
            <v>12.6</v>
          </cell>
          <cell r="O226">
            <v>14</v>
          </cell>
          <cell r="P226">
            <v>9.3000000000000007</v>
          </cell>
          <cell r="Q226">
            <v>19.899999999999999</v>
          </cell>
          <cell r="R226">
            <v>9.8567</v>
          </cell>
          <cell r="S226">
            <v>13.0762</v>
          </cell>
          <cell r="T226">
            <v>14.953200000000001</v>
          </cell>
          <cell r="U226">
            <v>15.7591</v>
          </cell>
          <cell r="V226">
            <v>19.2</v>
          </cell>
          <cell r="W226">
            <v>14.40452</v>
          </cell>
          <cell r="X226">
            <v>18.100000000000001</v>
          </cell>
          <cell r="Y226">
            <v>14.8</v>
          </cell>
          <cell r="Z226">
            <v>17.399999999999999</v>
          </cell>
          <cell r="AA226">
            <v>7.6</v>
          </cell>
          <cell r="AB226">
            <v>18.899999999999999</v>
          </cell>
          <cell r="AC226">
            <v>11.6966</v>
          </cell>
          <cell r="AD226">
            <v>11.809799999999999</v>
          </cell>
          <cell r="AE226">
            <v>16.116099999999999</v>
          </cell>
          <cell r="AF226">
            <v>13.347300000000001</v>
          </cell>
          <cell r="AG226">
            <v>20.100000000000001</v>
          </cell>
          <cell r="AH226">
            <v>14.986979999999999</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16.600000000000001</v>
          </cell>
          <cell r="AY226">
            <v>0</v>
          </cell>
          <cell r="AZ226">
            <v>0</v>
          </cell>
          <cell r="BA226">
            <v>0</v>
          </cell>
          <cell r="BB226">
            <v>0</v>
          </cell>
          <cell r="BC226">
            <v>0</v>
          </cell>
          <cell r="BD226">
            <v>1.6600000000000001</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row>
        <row r="227">
          <cell r="A227" t="str">
            <v>М.Жумабаева</v>
          </cell>
          <cell r="B227">
            <v>12.8</v>
          </cell>
          <cell r="C227">
            <v>14.9</v>
          </cell>
          <cell r="D227">
            <v>17.100000000000001</v>
          </cell>
          <cell r="E227">
            <v>11.8</v>
          </cell>
          <cell r="F227">
            <v>21.895700000000001</v>
          </cell>
          <cell r="G227">
            <v>13.679399999999999</v>
          </cell>
          <cell r="H227">
            <v>15.1561</v>
          </cell>
          <cell r="I227">
            <v>16.749199999999998</v>
          </cell>
          <cell r="J227">
            <v>18.297899999999998</v>
          </cell>
          <cell r="K227">
            <v>17.399999999999999</v>
          </cell>
          <cell r="L227">
            <v>15.977830000000003</v>
          </cell>
          <cell r="M227">
            <v>13.4</v>
          </cell>
          <cell r="N227">
            <v>16.600000000000001</v>
          </cell>
          <cell r="O227">
            <v>17.7</v>
          </cell>
          <cell r="P227">
            <v>11.1</v>
          </cell>
          <cell r="Q227">
            <v>21</v>
          </cell>
          <cell r="R227">
            <v>12.444000000000001</v>
          </cell>
          <cell r="S227">
            <v>15.662699999999999</v>
          </cell>
          <cell r="T227">
            <v>19.577300000000001</v>
          </cell>
          <cell r="U227">
            <v>20.269400000000001</v>
          </cell>
          <cell r="V227">
            <v>21.4</v>
          </cell>
          <cell r="W227">
            <v>16.91534</v>
          </cell>
          <cell r="X227">
            <v>13.6</v>
          </cell>
          <cell r="Y227">
            <v>12.5</v>
          </cell>
          <cell r="Z227">
            <v>16.600000000000001</v>
          </cell>
          <cell r="AA227">
            <v>9.1999999999999993</v>
          </cell>
          <cell r="AB227">
            <v>23.6</v>
          </cell>
          <cell r="AC227">
            <v>13.02</v>
          </cell>
          <cell r="AD227">
            <v>18.4251</v>
          </cell>
          <cell r="AE227">
            <v>20.5669</v>
          </cell>
          <cell r="AF227">
            <v>19.706</v>
          </cell>
          <cell r="AG227">
            <v>20.5</v>
          </cell>
          <cell r="AH227">
            <v>16.771799999999999</v>
          </cell>
          <cell r="AI227">
            <v>0</v>
          </cell>
          <cell r="AJ227">
            <v>0</v>
          </cell>
          <cell r="AK227">
            <v>0</v>
          </cell>
          <cell r="AL227">
            <v>0</v>
          </cell>
          <cell r="AM227">
            <v>0</v>
          </cell>
          <cell r="AN227">
            <v>1.9</v>
          </cell>
          <cell r="AO227">
            <v>0</v>
          </cell>
          <cell r="AP227">
            <v>0</v>
          </cell>
          <cell r="AQ227">
            <v>17</v>
          </cell>
          <cell r="AR227">
            <v>7.5</v>
          </cell>
          <cell r="AS227">
            <v>2.6399999999999997</v>
          </cell>
          <cell r="AT227">
            <v>6</v>
          </cell>
          <cell r="AU227">
            <v>5.4</v>
          </cell>
          <cell r="AV227">
            <v>8.1</v>
          </cell>
          <cell r="AW227">
            <v>2.2999999999999998</v>
          </cell>
          <cell r="AX227">
            <v>10.5</v>
          </cell>
          <cell r="AY227">
            <v>8.2827999999999999</v>
          </cell>
          <cell r="AZ227">
            <v>5.2750000000000004</v>
          </cell>
          <cell r="BA227">
            <v>17</v>
          </cell>
          <cell r="BB227">
            <v>17</v>
          </cell>
          <cell r="BC227">
            <v>13.8</v>
          </cell>
          <cell r="BD227">
            <v>9.3657799999999991</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row>
        <row r="228">
          <cell r="A228" t="str">
            <v>Кызылжарский</v>
          </cell>
          <cell r="B228">
            <v>15.7</v>
          </cell>
          <cell r="C228">
            <v>14.2</v>
          </cell>
          <cell r="D228">
            <v>16.8</v>
          </cell>
          <cell r="E228">
            <v>12.6</v>
          </cell>
          <cell r="F228">
            <v>22.792100000000001</v>
          </cell>
          <cell r="G228">
            <v>16.460999999999999</v>
          </cell>
          <cell r="H228">
            <v>13.749700000000001</v>
          </cell>
          <cell r="I228">
            <v>15.997199999999999</v>
          </cell>
          <cell r="J228">
            <v>18.7425</v>
          </cell>
          <cell r="K228">
            <v>16.600000000000001</v>
          </cell>
          <cell r="L228">
            <v>16.364250000000002</v>
          </cell>
          <cell r="M228">
            <v>17.7</v>
          </cell>
          <cell r="N228">
            <v>15.2</v>
          </cell>
          <cell r="O228">
            <v>20.9</v>
          </cell>
          <cell r="P228">
            <v>14.3</v>
          </cell>
          <cell r="Q228">
            <v>26.5</v>
          </cell>
          <cell r="R228">
            <v>18.662199999999999</v>
          </cell>
          <cell r="S228">
            <v>16.101800000000001</v>
          </cell>
          <cell r="T228">
            <v>18.498000000000001</v>
          </cell>
          <cell r="U228">
            <v>19.876999999999999</v>
          </cell>
          <cell r="V228">
            <v>19.600000000000001</v>
          </cell>
          <cell r="W228">
            <v>18.733899999999998</v>
          </cell>
          <cell r="X228">
            <v>15.4</v>
          </cell>
          <cell r="Y228">
            <v>18</v>
          </cell>
          <cell r="Z228">
            <v>20.9</v>
          </cell>
          <cell r="AA228">
            <v>15.4</v>
          </cell>
          <cell r="AB228">
            <v>27.5</v>
          </cell>
          <cell r="AC228">
            <v>16.930700000000002</v>
          </cell>
          <cell r="AD228">
            <v>19.518000000000001</v>
          </cell>
          <cell r="AE228">
            <v>20.235099999999999</v>
          </cell>
          <cell r="AF228">
            <v>21.564699999999998</v>
          </cell>
          <cell r="AG228">
            <v>16.899999999999999</v>
          </cell>
          <cell r="AH228">
            <v>19.234850000000002</v>
          </cell>
          <cell r="AI228">
            <v>0</v>
          </cell>
          <cell r="AJ228">
            <v>0</v>
          </cell>
          <cell r="AK228">
            <v>0</v>
          </cell>
          <cell r="AL228">
            <v>8.5</v>
          </cell>
          <cell r="AM228">
            <v>0</v>
          </cell>
          <cell r="AN228">
            <v>0</v>
          </cell>
          <cell r="AO228">
            <v>23.8462</v>
          </cell>
          <cell r="AP228">
            <v>11.3</v>
          </cell>
          <cell r="AQ228">
            <v>0</v>
          </cell>
          <cell r="AR228">
            <v>0</v>
          </cell>
          <cell r="AS228">
            <v>4.3646199999999995</v>
          </cell>
          <cell r="AT228">
            <v>11.8</v>
          </cell>
          <cell r="AU228">
            <v>9.3000000000000007</v>
          </cell>
          <cell r="AV228">
            <v>14.7</v>
          </cell>
          <cell r="AW228">
            <v>4.8</v>
          </cell>
          <cell r="AX228">
            <v>8</v>
          </cell>
          <cell r="AY228">
            <v>9.5503</v>
          </cell>
          <cell r="AZ228">
            <v>6.5698999999999996</v>
          </cell>
          <cell r="BA228">
            <v>6.6224999999999996</v>
          </cell>
          <cell r="BB228">
            <v>12.1813</v>
          </cell>
          <cell r="BC228">
            <v>6</v>
          </cell>
          <cell r="BD228">
            <v>8.9524000000000008</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row>
        <row r="229">
          <cell r="A229" t="str">
            <v>Мамлютский</v>
          </cell>
          <cell r="B229">
            <v>14.3</v>
          </cell>
          <cell r="C229">
            <v>13.5</v>
          </cell>
          <cell r="D229">
            <v>15.7</v>
          </cell>
          <cell r="E229">
            <v>12.5</v>
          </cell>
          <cell r="F229">
            <v>21.026299999999999</v>
          </cell>
          <cell r="G229">
            <v>15.9499</v>
          </cell>
          <cell r="H229">
            <v>11.204599999999999</v>
          </cell>
          <cell r="I229">
            <v>13.608700000000001</v>
          </cell>
          <cell r="J229">
            <v>15.8599</v>
          </cell>
          <cell r="K229">
            <v>14.3</v>
          </cell>
          <cell r="L229">
            <v>14.79494</v>
          </cell>
          <cell r="M229">
            <v>14.9</v>
          </cell>
          <cell r="N229">
            <v>13</v>
          </cell>
          <cell r="O229">
            <v>15.8</v>
          </cell>
          <cell r="P229">
            <v>12.3</v>
          </cell>
          <cell r="Q229">
            <v>21.6</v>
          </cell>
          <cell r="R229">
            <v>16.9434</v>
          </cell>
          <cell r="S229">
            <v>16.092700000000001</v>
          </cell>
          <cell r="T229">
            <v>17.171900000000001</v>
          </cell>
          <cell r="U229">
            <v>16.095099999999999</v>
          </cell>
          <cell r="V229">
            <v>18.5</v>
          </cell>
          <cell r="W229">
            <v>16.240310000000001</v>
          </cell>
          <cell r="X229">
            <v>13.5</v>
          </cell>
          <cell r="Y229">
            <v>12.5</v>
          </cell>
          <cell r="Z229">
            <v>12.7</v>
          </cell>
          <cell r="AA229">
            <v>13.3</v>
          </cell>
          <cell r="AB229">
            <v>21.1</v>
          </cell>
          <cell r="AC229">
            <v>16.4147</v>
          </cell>
          <cell r="AD229">
            <v>18.0534</v>
          </cell>
          <cell r="AE229">
            <v>18.6616</v>
          </cell>
          <cell r="AF229">
            <v>16.459199999999999</v>
          </cell>
          <cell r="AG229">
            <v>18.2</v>
          </cell>
          <cell r="AH229">
            <v>16.088889999999999</v>
          </cell>
          <cell r="AI229">
            <v>0</v>
          </cell>
          <cell r="AJ229">
            <v>0</v>
          </cell>
          <cell r="AK229">
            <v>0</v>
          </cell>
          <cell r="AL229">
            <v>0</v>
          </cell>
          <cell r="AM229">
            <v>0</v>
          </cell>
          <cell r="AN229">
            <v>0</v>
          </cell>
          <cell r="AO229">
            <v>0</v>
          </cell>
          <cell r="AP229">
            <v>0</v>
          </cell>
          <cell r="AQ229">
            <v>0</v>
          </cell>
          <cell r="AR229">
            <v>0</v>
          </cell>
          <cell r="AS229">
            <v>0</v>
          </cell>
          <cell r="AT229">
            <v>2.2999999999999998</v>
          </cell>
          <cell r="AU229">
            <v>5.6</v>
          </cell>
          <cell r="AV229">
            <v>3.9</v>
          </cell>
          <cell r="AW229">
            <v>1.8</v>
          </cell>
          <cell r="AX229">
            <v>10.8</v>
          </cell>
          <cell r="AY229">
            <v>14.2683</v>
          </cell>
          <cell r="AZ229">
            <v>11.36</v>
          </cell>
          <cell r="BA229">
            <v>8.1570999999999998</v>
          </cell>
          <cell r="BB229">
            <v>7.4907000000000004</v>
          </cell>
          <cell r="BC229">
            <v>5.3</v>
          </cell>
          <cell r="BD229">
            <v>7.0976100000000004</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row>
        <row r="230">
          <cell r="A230" t="str">
            <v>Г.Мусрепова</v>
          </cell>
          <cell r="B230">
            <v>16.100000000000001</v>
          </cell>
          <cell r="C230">
            <v>13.4</v>
          </cell>
          <cell r="D230">
            <v>12.7</v>
          </cell>
          <cell r="E230">
            <v>7.2</v>
          </cell>
          <cell r="F230">
            <v>22.5002</v>
          </cell>
          <cell r="G230">
            <v>8.4713999999999992</v>
          </cell>
          <cell r="H230">
            <v>14.5227</v>
          </cell>
          <cell r="I230">
            <v>13.7082</v>
          </cell>
          <cell r="J230">
            <v>14.488300000000001</v>
          </cell>
          <cell r="K230">
            <v>14.8</v>
          </cell>
          <cell r="L230">
            <v>13.789080000000002</v>
          </cell>
          <cell r="M230">
            <v>17.7</v>
          </cell>
          <cell r="N230">
            <v>15.2</v>
          </cell>
          <cell r="O230">
            <v>14.9</v>
          </cell>
          <cell r="P230">
            <v>7.4</v>
          </cell>
          <cell r="Q230">
            <v>24.1</v>
          </cell>
          <cell r="R230">
            <v>7.3337000000000003</v>
          </cell>
          <cell r="S230">
            <v>17.392199999999999</v>
          </cell>
          <cell r="T230">
            <v>17.5486</v>
          </cell>
          <cell r="U230">
            <v>15.3249</v>
          </cell>
          <cell r="V230">
            <v>19.899999999999999</v>
          </cell>
          <cell r="W230">
            <v>15.679940000000002</v>
          </cell>
          <cell r="X230">
            <v>14.5</v>
          </cell>
          <cell r="Y230">
            <v>13.3</v>
          </cell>
          <cell r="Z230">
            <v>11.9</v>
          </cell>
          <cell r="AA230">
            <v>7.4</v>
          </cell>
          <cell r="AB230">
            <v>25</v>
          </cell>
          <cell r="AC230">
            <v>6.0393999999999997</v>
          </cell>
          <cell r="AD230">
            <v>22.146699999999999</v>
          </cell>
          <cell r="AE230">
            <v>18.068000000000001</v>
          </cell>
          <cell r="AF230">
            <v>13.548999999999999</v>
          </cell>
          <cell r="AG230">
            <v>20.399999999999999</v>
          </cell>
          <cell r="AH230">
            <v>15.230309999999999</v>
          </cell>
          <cell r="AI230">
            <v>0</v>
          </cell>
          <cell r="AJ230">
            <v>0</v>
          </cell>
          <cell r="AK230">
            <v>0</v>
          </cell>
          <cell r="AL230">
            <v>3.4</v>
          </cell>
          <cell r="AM230">
            <v>10.5</v>
          </cell>
          <cell r="AN230">
            <v>11.1</v>
          </cell>
          <cell r="AO230">
            <v>5.3632</v>
          </cell>
          <cell r="AP230">
            <v>6.8</v>
          </cell>
          <cell r="AQ230">
            <v>5.4</v>
          </cell>
          <cell r="AR230">
            <v>0</v>
          </cell>
          <cell r="AS230">
            <v>4.2563199999999997</v>
          </cell>
          <cell r="AT230">
            <v>8.4</v>
          </cell>
          <cell r="AU230">
            <v>4</v>
          </cell>
          <cell r="AV230">
            <v>7.2</v>
          </cell>
          <cell r="AW230">
            <v>0</v>
          </cell>
          <cell r="AX230">
            <v>8.6999999999999993</v>
          </cell>
          <cell r="AY230">
            <v>5.5205000000000002</v>
          </cell>
          <cell r="AZ230">
            <v>6.1718000000000002</v>
          </cell>
          <cell r="BA230">
            <v>6.7942999999999998</v>
          </cell>
          <cell r="BB230">
            <v>6.0266999999999999</v>
          </cell>
          <cell r="BC230">
            <v>7.3</v>
          </cell>
          <cell r="BD230">
            <v>6.0113299999999992</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row>
        <row r="231">
          <cell r="A231" t="str">
            <v>Тайыншинский</v>
          </cell>
          <cell r="B231">
            <v>15</v>
          </cell>
          <cell r="C231">
            <v>12.5</v>
          </cell>
          <cell r="D231">
            <v>13.9</v>
          </cell>
          <cell r="E231">
            <v>9.3000000000000007</v>
          </cell>
          <cell r="F231">
            <v>19.056999999999999</v>
          </cell>
          <cell r="G231">
            <v>10.0886</v>
          </cell>
          <cell r="H231">
            <v>12.4597</v>
          </cell>
          <cell r="I231">
            <v>13.398099999999999</v>
          </cell>
          <cell r="J231">
            <v>12.852499999999999</v>
          </cell>
          <cell r="K231">
            <v>11.8</v>
          </cell>
          <cell r="L231">
            <v>13.035590000000003</v>
          </cell>
          <cell r="M231">
            <v>18</v>
          </cell>
          <cell r="N231">
            <v>13.1</v>
          </cell>
          <cell r="O231">
            <v>16.600000000000001</v>
          </cell>
          <cell r="P231">
            <v>13.1</v>
          </cell>
          <cell r="Q231">
            <v>18.7</v>
          </cell>
          <cell r="R231">
            <v>10.350199999999999</v>
          </cell>
          <cell r="S231">
            <v>13.650499999999999</v>
          </cell>
          <cell r="T231">
            <v>20.139900000000001</v>
          </cell>
          <cell r="U231">
            <v>10.140700000000001</v>
          </cell>
          <cell r="V231">
            <v>18.899999999999999</v>
          </cell>
          <cell r="W231">
            <v>15.268129999999999</v>
          </cell>
          <cell r="X231">
            <v>16.100000000000001</v>
          </cell>
          <cell r="Y231">
            <v>10</v>
          </cell>
          <cell r="Z231">
            <v>19.8</v>
          </cell>
          <cell r="AA231">
            <v>8.1999999999999993</v>
          </cell>
          <cell r="AB231">
            <v>19</v>
          </cell>
          <cell r="AC231">
            <v>8.7347000000000001</v>
          </cell>
          <cell r="AD231">
            <v>21.614799999999999</v>
          </cell>
          <cell r="AE231">
            <v>17.316199999999998</v>
          </cell>
          <cell r="AF231">
            <v>16.574000000000002</v>
          </cell>
          <cell r="AG231">
            <v>13.9</v>
          </cell>
          <cell r="AH231">
            <v>15.123970000000003</v>
          </cell>
          <cell r="AI231">
            <v>0</v>
          </cell>
          <cell r="AJ231">
            <v>0</v>
          </cell>
          <cell r="AK231">
            <v>0</v>
          </cell>
          <cell r="AL231">
            <v>0</v>
          </cell>
          <cell r="AM231">
            <v>1</v>
          </cell>
          <cell r="AN231">
            <v>0</v>
          </cell>
          <cell r="AO231">
            <v>0</v>
          </cell>
          <cell r="AP231">
            <v>0</v>
          </cell>
          <cell r="AQ231">
            <v>0</v>
          </cell>
          <cell r="AR231">
            <v>0</v>
          </cell>
          <cell r="AS231">
            <v>0.1</v>
          </cell>
          <cell r="AT231">
            <v>6.9</v>
          </cell>
          <cell r="AU231">
            <v>5.8</v>
          </cell>
          <cell r="AV231">
            <v>14.2</v>
          </cell>
          <cell r="AW231">
            <v>2.8</v>
          </cell>
          <cell r="AX231">
            <v>10</v>
          </cell>
          <cell r="AY231">
            <v>8.5324000000000009</v>
          </cell>
          <cell r="AZ231">
            <v>8.9117999999999995</v>
          </cell>
          <cell r="BA231">
            <v>10.9611</v>
          </cell>
          <cell r="BB231">
            <v>9.5488999999999997</v>
          </cell>
          <cell r="BC231">
            <v>6.7</v>
          </cell>
          <cell r="BD231">
            <v>8.4354200000000006</v>
          </cell>
          <cell r="BE231">
            <v>15.1</v>
          </cell>
          <cell r="BF231">
            <v>17.8</v>
          </cell>
          <cell r="BG231">
            <v>5.9</v>
          </cell>
          <cell r="BH231">
            <v>0</v>
          </cell>
          <cell r="BI231">
            <v>0</v>
          </cell>
          <cell r="BJ231">
            <v>0</v>
          </cell>
          <cell r="BK231">
            <v>0</v>
          </cell>
          <cell r="BL231">
            <v>0</v>
          </cell>
          <cell r="BM231">
            <v>0</v>
          </cell>
          <cell r="BN231">
            <v>0</v>
          </cell>
          <cell r="BO231">
            <v>3.88</v>
          </cell>
          <cell r="BP231">
            <v>0</v>
          </cell>
          <cell r="BQ231">
            <v>0</v>
          </cell>
          <cell r="BR231">
            <v>0</v>
          </cell>
          <cell r="BS231">
            <v>0</v>
          </cell>
          <cell r="BT231">
            <v>0</v>
          </cell>
          <cell r="BU231">
            <v>0</v>
          </cell>
          <cell r="BV231">
            <v>0</v>
          </cell>
          <cell r="BW231">
            <v>0</v>
          </cell>
          <cell r="BX231">
            <v>0</v>
          </cell>
          <cell r="BY231">
            <v>0</v>
          </cell>
          <cell r="BZ231">
            <v>0</v>
          </cell>
        </row>
        <row r="232">
          <cell r="A232" t="str">
            <v>Тимирязевский</v>
          </cell>
          <cell r="B232">
            <v>16</v>
          </cell>
          <cell r="C232">
            <v>12.7</v>
          </cell>
          <cell r="D232">
            <v>14.4</v>
          </cell>
          <cell r="E232">
            <v>7.6</v>
          </cell>
          <cell r="F232">
            <v>25.4727</v>
          </cell>
          <cell r="G232">
            <v>9.5115999999999996</v>
          </cell>
          <cell r="H232">
            <v>9.4323999999999995</v>
          </cell>
          <cell r="I232">
            <v>12.339399999999999</v>
          </cell>
          <cell r="J232">
            <v>14.388500000000001</v>
          </cell>
          <cell r="K232">
            <v>13.8</v>
          </cell>
          <cell r="L232">
            <v>13.564460000000002</v>
          </cell>
          <cell r="M232">
            <v>14.1</v>
          </cell>
          <cell r="N232">
            <v>12.9</v>
          </cell>
          <cell r="O232">
            <v>18</v>
          </cell>
          <cell r="P232">
            <v>7.3</v>
          </cell>
          <cell r="Q232">
            <v>24.7</v>
          </cell>
          <cell r="R232">
            <v>10.018000000000001</v>
          </cell>
          <cell r="S232">
            <v>13.6944</v>
          </cell>
          <cell r="T232">
            <v>16.3841</v>
          </cell>
          <cell r="U232">
            <v>18.005700000000001</v>
          </cell>
          <cell r="V232">
            <v>19.399999999999999</v>
          </cell>
          <cell r="W232">
            <v>15.450220000000002</v>
          </cell>
          <cell r="X232">
            <v>14.5</v>
          </cell>
          <cell r="Y232">
            <v>11.3</v>
          </cell>
          <cell r="Z232">
            <v>13.8</v>
          </cell>
          <cell r="AA232">
            <v>5.9</v>
          </cell>
          <cell r="AB232">
            <v>25.5</v>
          </cell>
          <cell r="AC232">
            <v>8.3322000000000003</v>
          </cell>
          <cell r="AD232">
            <v>9.4306000000000001</v>
          </cell>
          <cell r="AE232">
            <v>12.468999999999999</v>
          </cell>
          <cell r="AF232">
            <v>17.565300000000001</v>
          </cell>
          <cell r="AG232">
            <v>16.600000000000001</v>
          </cell>
          <cell r="AH232">
            <v>13.539709999999999</v>
          </cell>
          <cell r="AI232">
            <v>0</v>
          </cell>
          <cell r="AJ232">
            <v>0</v>
          </cell>
          <cell r="AK232">
            <v>0</v>
          </cell>
          <cell r="AL232">
            <v>0</v>
          </cell>
          <cell r="AM232">
            <v>24.8</v>
          </cell>
          <cell r="AN232">
            <v>1.9</v>
          </cell>
          <cell r="AO232">
            <v>0</v>
          </cell>
          <cell r="AP232">
            <v>0</v>
          </cell>
          <cell r="AQ232">
            <v>0</v>
          </cell>
          <cell r="AR232">
            <v>0</v>
          </cell>
          <cell r="AS232">
            <v>2.67</v>
          </cell>
          <cell r="AT232">
            <v>15</v>
          </cell>
          <cell r="AU232">
            <v>0</v>
          </cell>
          <cell r="AV232">
            <v>12</v>
          </cell>
          <cell r="AW232">
            <v>0</v>
          </cell>
          <cell r="AX232">
            <v>1.1000000000000001</v>
          </cell>
          <cell r="AY232">
            <v>1</v>
          </cell>
          <cell r="AZ232">
            <v>0</v>
          </cell>
          <cell r="BA232">
            <v>0</v>
          </cell>
          <cell r="BB232">
            <v>0</v>
          </cell>
          <cell r="BC232">
            <v>0</v>
          </cell>
          <cell r="BD232">
            <v>2.91</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row>
        <row r="233">
          <cell r="A233" t="str">
            <v>Уалихановский</v>
          </cell>
          <cell r="B233">
            <v>13.1</v>
          </cell>
          <cell r="C233">
            <v>6.5</v>
          </cell>
          <cell r="D233">
            <v>13.1</v>
          </cell>
          <cell r="E233">
            <v>9.6</v>
          </cell>
          <cell r="F233">
            <v>14.6242</v>
          </cell>
          <cell r="G233">
            <v>7.4066999999999998</v>
          </cell>
          <cell r="H233">
            <v>12.321199999999999</v>
          </cell>
          <cell r="I233">
            <v>12.510400000000001</v>
          </cell>
          <cell r="J233">
            <v>15.1325</v>
          </cell>
          <cell r="K233">
            <v>12.7</v>
          </cell>
          <cell r="L233">
            <v>11.699500000000002</v>
          </cell>
          <cell r="M233">
            <v>12.5</v>
          </cell>
          <cell r="N233">
            <v>7</v>
          </cell>
          <cell r="O233">
            <v>7.1</v>
          </cell>
          <cell r="P233">
            <v>11.8</v>
          </cell>
          <cell r="Q233">
            <v>16.399999999999999</v>
          </cell>
          <cell r="R233">
            <v>5.0237999999999996</v>
          </cell>
          <cell r="S233">
            <v>14.2562</v>
          </cell>
          <cell r="T233">
            <v>12.300800000000001</v>
          </cell>
          <cell r="U233">
            <v>17.873899999999999</v>
          </cell>
          <cell r="V233">
            <v>14.3</v>
          </cell>
          <cell r="W233">
            <v>11.85547</v>
          </cell>
          <cell r="X233">
            <v>12.9</v>
          </cell>
          <cell r="Y233">
            <v>1.9</v>
          </cell>
          <cell r="Z233">
            <v>14.8</v>
          </cell>
          <cell r="AA233">
            <v>6.1</v>
          </cell>
          <cell r="AB233">
            <v>8.8000000000000007</v>
          </cell>
          <cell r="AC233">
            <v>3.7246999999999999</v>
          </cell>
          <cell r="AD233">
            <v>14.138400000000001</v>
          </cell>
          <cell r="AE233">
            <v>10.886100000000001</v>
          </cell>
          <cell r="AF233">
            <v>14.7722</v>
          </cell>
          <cell r="AG233">
            <v>16.600000000000001</v>
          </cell>
          <cell r="AH233">
            <v>10.46214</v>
          </cell>
          <cell r="AI233">
            <v>0</v>
          </cell>
          <cell r="AJ233">
            <v>0</v>
          </cell>
          <cell r="AK233">
            <v>0</v>
          </cell>
          <cell r="AL233">
            <v>0</v>
          </cell>
          <cell r="AM233">
            <v>0</v>
          </cell>
          <cell r="AN233">
            <v>0</v>
          </cell>
          <cell r="AO233">
            <v>0</v>
          </cell>
          <cell r="AP233">
            <v>0</v>
          </cell>
          <cell r="AQ233">
            <v>0</v>
          </cell>
          <cell r="AR233">
            <v>0</v>
          </cell>
          <cell r="AS233">
            <v>0</v>
          </cell>
          <cell r="AT233">
            <v>2.7</v>
          </cell>
          <cell r="AU233">
            <v>0</v>
          </cell>
          <cell r="AV233">
            <v>0</v>
          </cell>
          <cell r="AW233">
            <v>0</v>
          </cell>
          <cell r="AX233">
            <v>3.6</v>
          </cell>
          <cell r="AY233">
            <v>0</v>
          </cell>
          <cell r="AZ233">
            <v>0</v>
          </cell>
          <cell r="BA233">
            <v>0</v>
          </cell>
          <cell r="BB233">
            <v>0</v>
          </cell>
          <cell r="BC233">
            <v>0</v>
          </cell>
          <cell r="BD233">
            <v>0.63000000000000012</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row>
        <row r="234">
          <cell r="A234" t="str">
            <v>Шал акына</v>
          </cell>
          <cell r="B234">
            <v>16.899999999999999</v>
          </cell>
          <cell r="C234">
            <v>11.4</v>
          </cell>
          <cell r="D234">
            <v>13.1</v>
          </cell>
          <cell r="E234">
            <v>8.9</v>
          </cell>
          <cell r="F234">
            <v>19.101199999999999</v>
          </cell>
          <cell r="G234">
            <v>8.6608999999999998</v>
          </cell>
          <cell r="H234">
            <v>9.0920000000000005</v>
          </cell>
          <cell r="I234">
            <v>11.8779</v>
          </cell>
          <cell r="J234">
            <v>13.166600000000001</v>
          </cell>
          <cell r="K234">
            <v>14.1</v>
          </cell>
          <cell r="L234">
            <v>12.629859999999997</v>
          </cell>
          <cell r="M234">
            <v>17</v>
          </cell>
          <cell r="N234">
            <v>12.5</v>
          </cell>
          <cell r="O234">
            <v>10.7</v>
          </cell>
          <cell r="P234">
            <v>7.5</v>
          </cell>
          <cell r="Q234">
            <v>20.399999999999999</v>
          </cell>
          <cell r="R234">
            <v>7.9863</v>
          </cell>
          <cell r="S234">
            <v>13.572800000000001</v>
          </cell>
          <cell r="T234">
            <v>16.4954</v>
          </cell>
          <cell r="U234">
            <v>9.0341000000000005</v>
          </cell>
          <cell r="V234">
            <v>17.100000000000001</v>
          </cell>
          <cell r="W234">
            <v>13.228860000000001</v>
          </cell>
          <cell r="X234">
            <v>13.4</v>
          </cell>
          <cell r="Y234">
            <v>12.6</v>
          </cell>
          <cell r="Z234">
            <v>10.8</v>
          </cell>
          <cell r="AA234">
            <v>8.6</v>
          </cell>
          <cell r="AB234">
            <v>27.3</v>
          </cell>
          <cell r="AC234">
            <v>9.1</v>
          </cell>
          <cell r="AD234">
            <v>13.652100000000001</v>
          </cell>
          <cell r="AE234">
            <v>14.033099999999999</v>
          </cell>
          <cell r="AF234">
            <v>14.3377</v>
          </cell>
          <cell r="AG234">
            <v>18.399999999999999</v>
          </cell>
          <cell r="AH234">
            <v>14.222290000000001</v>
          </cell>
          <cell r="AI234">
            <v>0</v>
          </cell>
          <cell r="AJ234">
            <v>0</v>
          </cell>
          <cell r="AK234">
            <v>0</v>
          </cell>
          <cell r="AL234">
            <v>0</v>
          </cell>
          <cell r="AM234">
            <v>13</v>
          </cell>
          <cell r="AN234">
            <v>8</v>
          </cell>
          <cell r="AO234">
            <v>10.7181</v>
          </cell>
          <cell r="AP234">
            <v>0</v>
          </cell>
          <cell r="AQ234">
            <v>0</v>
          </cell>
          <cell r="AR234">
            <v>8.1999999999999993</v>
          </cell>
          <cell r="AS234">
            <v>3.9918099999999996</v>
          </cell>
          <cell r="AT234">
            <v>6.3</v>
          </cell>
          <cell r="AU234">
            <v>0</v>
          </cell>
          <cell r="AV234">
            <v>0</v>
          </cell>
          <cell r="AW234">
            <v>0</v>
          </cell>
          <cell r="AX234">
            <v>13.9</v>
          </cell>
          <cell r="AY234">
            <v>8.8976000000000006</v>
          </cell>
          <cell r="AZ234">
            <v>10.675599999999999</v>
          </cell>
          <cell r="BA234">
            <v>6.1818</v>
          </cell>
          <cell r="BB234">
            <v>2.8553000000000002</v>
          </cell>
          <cell r="BC234">
            <v>11.1</v>
          </cell>
          <cell r="BD234">
            <v>5.9910300000000003</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13.5</v>
          </cell>
          <cell r="N235">
            <v>10</v>
          </cell>
          <cell r="O235">
            <v>20</v>
          </cell>
          <cell r="P235">
            <v>10</v>
          </cell>
          <cell r="Q235">
            <v>0</v>
          </cell>
          <cell r="R235">
            <v>16.438400000000001</v>
          </cell>
          <cell r="S235">
            <v>0</v>
          </cell>
          <cell r="T235">
            <v>10</v>
          </cell>
          <cell r="U235">
            <v>8.3332999999999995</v>
          </cell>
          <cell r="V235">
            <v>0</v>
          </cell>
          <cell r="W235">
            <v>8.8271699999999989</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row>
        <row r="240">
          <cell r="A240" t="str">
            <v>г.Шымкент</v>
          </cell>
          <cell r="B240">
            <v>6.5</v>
          </cell>
          <cell r="C240">
            <v>5.3</v>
          </cell>
          <cell r="D240">
            <v>8.4</v>
          </cell>
          <cell r="E240">
            <v>6.9</v>
          </cell>
          <cell r="F240">
            <v>4.5</v>
          </cell>
          <cell r="G240">
            <v>5.0837000000000003</v>
          </cell>
          <cell r="H240">
            <v>6.9</v>
          </cell>
          <cell r="I240">
            <v>9.1999999999999993</v>
          </cell>
          <cell r="J240">
            <v>14.9</v>
          </cell>
          <cell r="K240">
            <v>13.8</v>
          </cell>
          <cell r="L240">
            <v>8.1483699999999999</v>
          </cell>
          <cell r="M240">
            <v>7</v>
          </cell>
          <cell r="N240">
            <v>6.1</v>
          </cell>
          <cell r="O240">
            <v>8.4</v>
          </cell>
          <cell r="P240">
            <v>2.2999999999999998</v>
          </cell>
          <cell r="Q240">
            <v>1.5</v>
          </cell>
          <cell r="R240">
            <v>1.9177999999999999</v>
          </cell>
          <cell r="S240">
            <v>6.5</v>
          </cell>
          <cell r="T240">
            <v>3.6</v>
          </cell>
          <cell r="U240">
            <v>8</v>
          </cell>
          <cell r="V240">
            <v>10.4</v>
          </cell>
          <cell r="W240">
            <v>5.5717799999999995</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20.7</v>
          </cell>
          <cell r="BF240">
            <v>24.7</v>
          </cell>
          <cell r="BG240">
            <v>25.1</v>
          </cell>
          <cell r="BH240">
            <v>32.299999999999997</v>
          </cell>
          <cell r="BI240">
            <v>32.6</v>
          </cell>
          <cell r="BJ240">
            <v>27.013400000000001</v>
          </cell>
          <cell r="BK240">
            <v>27.1</v>
          </cell>
          <cell r="BL240">
            <v>19.8</v>
          </cell>
          <cell r="BM240">
            <v>18.2</v>
          </cell>
          <cell r="BN240">
            <v>19.600000000000001</v>
          </cell>
          <cell r="BO240">
            <v>24.71134</v>
          </cell>
          <cell r="BP240">
            <v>0</v>
          </cell>
          <cell r="BQ240">
            <v>0</v>
          </cell>
          <cell r="BR240">
            <v>0</v>
          </cell>
          <cell r="BS240">
            <v>0</v>
          </cell>
          <cell r="BT240">
            <v>0</v>
          </cell>
          <cell r="BU240">
            <v>0</v>
          </cell>
          <cell r="BV240">
            <v>0</v>
          </cell>
          <cell r="BW240">
            <v>0</v>
          </cell>
          <cell r="BX240">
            <v>0</v>
          </cell>
          <cell r="BY240">
            <v>0</v>
          </cell>
          <cell r="BZ240">
            <v>0</v>
          </cell>
        </row>
        <row r="241">
          <cell r="A241" t="str">
            <v>г.Арысь</v>
          </cell>
          <cell r="B241">
            <v>14.7</v>
          </cell>
          <cell r="C241">
            <v>7.8</v>
          </cell>
          <cell r="D241">
            <v>12.2</v>
          </cell>
          <cell r="E241">
            <v>12.8</v>
          </cell>
          <cell r="F241">
            <v>6.3</v>
          </cell>
          <cell r="G241">
            <v>7.69</v>
          </cell>
          <cell r="H241">
            <v>12.8</v>
          </cell>
          <cell r="I241">
            <v>12</v>
          </cell>
          <cell r="J241">
            <v>13.1</v>
          </cell>
          <cell r="K241">
            <v>19.8</v>
          </cell>
          <cell r="L241">
            <v>11.918999999999999</v>
          </cell>
          <cell r="M241">
            <v>0</v>
          </cell>
          <cell r="N241">
            <v>4.5999999999999996</v>
          </cell>
          <cell r="O241">
            <v>13.5</v>
          </cell>
          <cell r="P241">
            <v>5.5</v>
          </cell>
          <cell r="Q241">
            <v>2.9</v>
          </cell>
          <cell r="R241">
            <v>0</v>
          </cell>
          <cell r="S241">
            <v>5.9</v>
          </cell>
          <cell r="T241">
            <v>3.3</v>
          </cell>
          <cell r="U241">
            <v>5.6</v>
          </cell>
          <cell r="V241">
            <v>5</v>
          </cell>
          <cell r="W241">
            <v>4.63</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39.9</v>
          </cell>
          <cell r="BF241">
            <v>40.1</v>
          </cell>
          <cell r="BG241">
            <v>39.4</v>
          </cell>
          <cell r="BH241">
            <v>36.4</v>
          </cell>
          <cell r="BI241">
            <v>42.9</v>
          </cell>
          <cell r="BJ241">
            <v>38.802900000000001</v>
          </cell>
          <cell r="BK241">
            <v>39.299999999999997</v>
          </cell>
          <cell r="BL241">
            <v>67.400000000000006</v>
          </cell>
          <cell r="BM241">
            <v>60.3</v>
          </cell>
          <cell r="BN241">
            <v>58.4</v>
          </cell>
          <cell r="BO241">
            <v>46.290289999999999</v>
          </cell>
          <cell r="BP241">
            <v>0</v>
          </cell>
          <cell r="BQ241">
            <v>0</v>
          </cell>
          <cell r="BR241">
            <v>0</v>
          </cell>
          <cell r="BS241">
            <v>0</v>
          </cell>
          <cell r="BT241">
            <v>0</v>
          </cell>
          <cell r="BU241">
            <v>0</v>
          </cell>
          <cell r="BV241">
            <v>0</v>
          </cell>
          <cell r="BW241">
            <v>0</v>
          </cell>
          <cell r="BX241">
            <v>0</v>
          </cell>
          <cell r="BY241">
            <v>0</v>
          </cell>
          <cell r="BZ241">
            <v>0</v>
          </cell>
        </row>
        <row r="242">
          <cell r="A242" t="str">
            <v>г.Кентау</v>
          </cell>
          <cell r="B242">
            <v>12.9</v>
          </cell>
          <cell r="C242">
            <v>10.6</v>
          </cell>
          <cell r="D242">
            <v>21.8</v>
          </cell>
          <cell r="E242">
            <v>14.8</v>
          </cell>
          <cell r="F242">
            <v>10.6</v>
          </cell>
          <cell r="G242">
            <v>14.3117</v>
          </cell>
          <cell r="H242">
            <v>13.9</v>
          </cell>
          <cell r="I242">
            <v>14.3</v>
          </cell>
          <cell r="J242">
            <v>16.8</v>
          </cell>
          <cell r="K242">
            <v>20.9</v>
          </cell>
          <cell r="L242">
            <v>15.09117</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23</v>
          </cell>
          <cell r="BF242">
            <v>22.2</v>
          </cell>
          <cell r="BG242">
            <v>13.9</v>
          </cell>
          <cell r="BH242">
            <v>19.3</v>
          </cell>
          <cell r="BI242">
            <v>24.7</v>
          </cell>
          <cell r="BJ242">
            <v>19.6615</v>
          </cell>
          <cell r="BK242">
            <v>24.2</v>
          </cell>
          <cell r="BL242">
            <v>30</v>
          </cell>
          <cell r="BM242">
            <v>30.2</v>
          </cell>
          <cell r="BN242">
            <v>36</v>
          </cell>
          <cell r="BO242">
            <v>24.31615</v>
          </cell>
          <cell r="BP242">
            <v>0</v>
          </cell>
          <cell r="BQ242">
            <v>0</v>
          </cell>
          <cell r="BR242">
            <v>0</v>
          </cell>
          <cell r="BS242">
            <v>0</v>
          </cell>
          <cell r="BT242">
            <v>0</v>
          </cell>
          <cell r="BU242">
            <v>0</v>
          </cell>
          <cell r="BV242">
            <v>0</v>
          </cell>
          <cell r="BW242">
            <v>0</v>
          </cell>
          <cell r="BX242">
            <v>0</v>
          </cell>
          <cell r="BY242">
            <v>0</v>
          </cell>
          <cell r="BZ242">
            <v>0</v>
          </cell>
        </row>
        <row r="243">
          <cell r="A243" t="str">
            <v>г.Туркестан</v>
          </cell>
          <cell r="B243">
            <v>18.899999999999999</v>
          </cell>
          <cell r="C243">
            <v>9.9</v>
          </cell>
          <cell r="D243">
            <v>34.1</v>
          </cell>
          <cell r="E243">
            <v>22.7</v>
          </cell>
          <cell r="F243">
            <v>23.2</v>
          </cell>
          <cell r="G243">
            <v>24.432200000000002</v>
          </cell>
          <cell r="H243">
            <v>29.8</v>
          </cell>
          <cell r="I243">
            <v>25</v>
          </cell>
          <cell r="J243">
            <v>28.4</v>
          </cell>
          <cell r="K243">
            <v>30.4</v>
          </cell>
          <cell r="L243">
            <v>24.683220000000002</v>
          </cell>
          <cell r="M243">
            <v>20</v>
          </cell>
          <cell r="N243">
            <v>0</v>
          </cell>
          <cell r="O243">
            <v>0</v>
          </cell>
          <cell r="P243">
            <v>0</v>
          </cell>
          <cell r="Q243">
            <v>0</v>
          </cell>
          <cell r="R243">
            <v>0</v>
          </cell>
          <cell r="S243">
            <v>15.6</v>
          </cell>
          <cell r="T243">
            <v>17.7</v>
          </cell>
          <cell r="U243">
            <v>18.3</v>
          </cell>
          <cell r="V243">
            <v>17.8</v>
          </cell>
          <cell r="W243">
            <v>8.94</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39.6</v>
          </cell>
          <cell r="BF243">
            <v>24.5</v>
          </cell>
          <cell r="BG243">
            <v>36.1</v>
          </cell>
          <cell r="BH243">
            <v>38.1</v>
          </cell>
          <cell r="BI243">
            <v>37</v>
          </cell>
          <cell r="BJ243">
            <v>38.187399999999997</v>
          </cell>
          <cell r="BK243">
            <v>38</v>
          </cell>
          <cell r="BL243">
            <v>39.4</v>
          </cell>
          <cell r="BM243">
            <v>40.1</v>
          </cell>
          <cell r="BN243">
            <v>39.799999999999997</v>
          </cell>
          <cell r="BO243">
            <v>37.078739999999996</v>
          </cell>
          <cell r="BP243">
            <v>0</v>
          </cell>
          <cell r="BQ243">
            <v>0</v>
          </cell>
          <cell r="BR243">
            <v>0</v>
          </cell>
          <cell r="BS243">
            <v>0</v>
          </cell>
          <cell r="BT243">
            <v>0</v>
          </cell>
          <cell r="BU243">
            <v>0</v>
          </cell>
          <cell r="BV243">
            <v>0</v>
          </cell>
          <cell r="BW243">
            <v>0</v>
          </cell>
          <cell r="BX243">
            <v>0</v>
          </cell>
          <cell r="BY243">
            <v>0</v>
          </cell>
          <cell r="BZ243">
            <v>0</v>
          </cell>
        </row>
        <row r="244">
          <cell r="A244" t="str">
            <v>район Байдибека</v>
          </cell>
          <cell r="B244">
            <v>15.4</v>
          </cell>
          <cell r="C244">
            <v>9.1</v>
          </cell>
          <cell r="D244">
            <v>18.399999999999999</v>
          </cell>
          <cell r="E244">
            <v>12.4</v>
          </cell>
          <cell r="F244">
            <v>13.5</v>
          </cell>
          <cell r="G244">
            <v>7.1387</v>
          </cell>
          <cell r="H244">
            <v>16.8</v>
          </cell>
          <cell r="I244">
            <v>10.7</v>
          </cell>
          <cell r="J244">
            <v>16.5</v>
          </cell>
          <cell r="K244">
            <v>19.399999999999999</v>
          </cell>
          <cell r="L244">
            <v>13.933869999999999</v>
          </cell>
          <cell r="M244">
            <v>14.8</v>
          </cell>
          <cell r="N244">
            <v>7.5</v>
          </cell>
          <cell r="O244">
            <v>14.1</v>
          </cell>
          <cell r="P244">
            <v>8.6999999999999993</v>
          </cell>
          <cell r="Q244">
            <v>8.8000000000000007</v>
          </cell>
          <cell r="R244">
            <v>4.6482999999999999</v>
          </cell>
          <cell r="S244">
            <v>11.7</v>
          </cell>
          <cell r="T244">
            <v>5.9</v>
          </cell>
          <cell r="U244">
            <v>14.4</v>
          </cell>
          <cell r="V244">
            <v>13.7</v>
          </cell>
          <cell r="W244">
            <v>10.42483</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44.7</v>
          </cell>
          <cell r="BF244">
            <v>33.4</v>
          </cell>
          <cell r="BG244">
            <v>29.9</v>
          </cell>
          <cell r="BH244">
            <v>38.4</v>
          </cell>
          <cell r="BI244">
            <v>35.299999999999997</v>
          </cell>
          <cell r="BJ244">
            <v>39.160299999999999</v>
          </cell>
          <cell r="BK244">
            <v>41.6</v>
          </cell>
          <cell r="BL244">
            <v>43.1</v>
          </cell>
          <cell r="BM244">
            <v>37.200000000000003</v>
          </cell>
          <cell r="BN244">
            <v>39</v>
          </cell>
          <cell r="BO244">
            <v>38.176030000000004</v>
          </cell>
          <cell r="BP244">
            <v>0</v>
          </cell>
          <cell r="BQ244">
            <v>0</v>
          </cell>
          <cell r="BR244">
            <v>0</v>
          </cell>
          <cell r="BS244">
            <v>0</v>
          </cell>
          <cell r="BT244">
            <v>0</v>
          </cell>
          <cell r="BU244">
            <v>0</v>
          </cell>
          <cell r="BV244">
            <v>0</v>
          </cell>
          <cell r="BW244">
            <v>0</v>
          </cell>
          <cell r="BX244">
            <v>0</v>
          </cell>
          <cell r="BY244">
            <v>0</v>
          </cell>
          <cell r="BZ244">
            <v>0</v>
          </cell>
        </row>
        <row r="245">
          <cell r="A245" t="str">
            <v>Казыгуртский</v>
          </cell>
          <cell r="B245">
            <v>15.8</v>
          </cell>
          <cell r="C245">
            <v>8.9</v>
          </cell>
          <cell r="D245">
            <v>18.8</v>
          </cell>
          <cell r="E245">
            <v>17.3</v>
          </cell>
          <cell r="F245">
            <v>17.8</v>
          </cell>
          <cell r="G245">
            <v>14.553000000000001</v>
          </cell>
          <cell r="H245">
            <v>24.9</v>
          </cell>
          <cell r="I245">
            <v>17.399999999999999</v>
          </cell>
          <cell r="J245">
            <v>21.9</v>
          </cell>
          <cell r="K245">
            <v>25.1</v>
          </cell>
          <cell r="L245">
            <v>18.2453</v>
          </cell>
          <cell r="M245">
            <v>14.2</v>
          </cell>
          <cell r="N245">
            <v>9.6999999999999993</v>
          </cell>
          <cell r="O245">
            <v>20.8</v>
          </cell>
          <cell r="P245">
            <v>17</v>
          </cell>
          <cell r="Q245">
            <v>19.100000000000001</v>
          </cell>
          <cell r="R245">
            <v>9.9185999999999996</v>
          </cell>
          <cell r="S245">
            <v>24.5</v>
          </cell>
          <cell r="T245">
            <v>15.1</v>
          </cell>
          <cell r="U245">
            <v>15.8</v>
          </cell>
          <cell r="V245">
            <v>17.5</v>
          </cell>
          <cell r="W245">
            <v>16.36186</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24.2</v>
          </cell>
          <cell r="BF245">
            <v>21.7</v>
          </cell>
          <cell r="BG245">
            <v>24.8</v>
          </cell>
          <cell r="BH245">
            <v>25.3</v>
          </cell>
          <cell r="BI245">
            <v>33</v>
          </cell>
          <cell r="BJ245">
            <v>25.715699999999998</v>
          </cell>
          <cell r="BK245">
            <v>25.9</v>
          </cell>
          <cell r="BL245">
            <v>32.700000000000003</v>
          </cell>
          <cell r="BM245">
            <v>28.6</v>
          </cell>
          <cell r="BN245">
            <v>22.6</v>
          </cell>
          <cell r="BO245">
            <v>26.451569999999997</v>
          </cell>
          <cell r="BP245">
            <v>0</v>
          </cell>
          <cell r="BQ245">
            <v>0</v>
          </cell>
          <cell r="BR245">
            <v>0</v>
          </cell>
          <cell r="BS245">
            <v>0</v>
          </cell>
          <cell r="BT245">
            <v>0</v>
          </cell>
          <cell r="BU245">
            <v>0</v>
          </cell>
          <cell r="BV245">
            <v>0</v>
          </cell>
          <cell r="BW245">
            <v>0</v>
          </cell>
          <cell r="BX245">
            <v>0</v>
          </cell>
          <cell r="BY245">
            <v>0</v>
          </cell>
          <cell r="BZ245">
            <v>0</v>
          </cell>
        </row>
        <row r="246">
          <cell r="A246" t="str">
            <v>Мактааральский</v>
          </cell>
          <cell r="B246">
            <v>20.2</v>
          </cell>
          <cell r="C246">
            <v>19.5</v>
          </cell>
          <cell r="D246">
            <v>25.8</v>
          </cell>
          <cell r="E246">
            <v>28.9</v>
          </cell>
          <cell r="F246">
            <v>32.9</v>
          </cell>
          <cell r="G246">
            <v>34.404299999999999</v>
          </cell>
          <cell r="H246">
            <v>33</v>
          </cell>
          <cell r="I246">
            <v>33.299999999999997</v>
          </cell>
          <cell r="J246">
            <v>33</v>
          </cell>
          <cell r="K246">
            <v>30.2</v>
          </cell>
          <cell r="L246">
            <v>29.120429999999999</v>
          </cell>
          <cell r="M246">
            <v>0</v>
          </cell>
          <cell r="N246">
            <v>0</v>
          </cell>
          <cell r="O246">
            <v>0</v>
          </cell>
          <cell r="P246">
            <v>17.5</v>
          </cell>
          <cell r="Q246">
            <v>20</v>
          </cell>
          <cell r="R246">
            <v>0</v>
          </cell>
          <cell r="S246">
            <v>25.1</v>
          </cell>
          <cell r="T246">
            <v>25.2</v>
          </cell>
          <cell r="U246">
            <v>26.1</v>
          </cell>
          <cell r="V246">
            <v>23.2</v>
          </cell>
          <cell r="W246">
            <v>13.709999999999999</v>
          </cell>
          <cell r="X246">
            <v>0</v>
          </cell>
          <cell r="Y246">
            <v>0</v>
          </cell>
          <cell r="Z246">
            <v>0</v>
          </cell>
          <cell r="AA246">
            <v>0</v>
          </cell>
          <cell r="AB246">
            <v>0</v>
          </cell>
          <cell r="AC246">
            <v>0</v>
          </cell>
          <cell r="AD246">
            <v>0</v>
          </cell>
          <cell r="AE246">
            <v>0</v>
          </cell>
          <cell r="AF246">
            <v>0</v>
          </cell>
          <cell r="AG246">
            <v>0</v>
          </cell>
          <cell r="AH246">
            <v>0</v>
          </cell>
          <cell r="AI246">
            <v>30</v>
          </cell>
          <cell r="AJ246">
            <v>0</v>
          </cell>
          <cell r="AK246">
            <v>15.4</v>
          </cell>
          <cell r="AL246">
            <v>0</v>
          </cell>
          <cell r="AM246">
            <v>0</v>
          </cell>
          <cell r="AN246">
            <v>0</v>
          </cell>
          <cell r="AO246">
            <v>0</v>
          </cell>
          <cell r="AP246">
            <v>0</v>
          </cell>
          <cell r="AQ246">
            <v>0</v>
          </cell>
          <cell r="AR246">
            <v>0</v>
          </cell>
          <cell r="AS246">
            <v>4.54</v>
          </cell>
          <cell r="AT246">
            <v>0</v>
          </cell>
          <cell r="AU246">
            <v>0</v>
          </cell>
          <cell r="AV246">
            <v>0</v>
          </cell>
          <cell r="AW246">
            <v>0</v>
          </cell>
          <cell r="AX246">
            <v>0</v>
          </cell>
          <cell r="AY246">
            <v>0</v>
          </cell>
          <cell r="AZ246">
            <v>0</v>
          </cell>
          <cell r="BA246">
            <v>0</v>
          </cell>
          <cell r="BB246">
            <v>0</v>
          </cell>
          <cell r="BC246">
            <v>0</v>
          </cell>
          <cell r="BD246">
            <v>0</v>
          </cell>
          <cell r="BE246">
            <v>33.700000000000003</v>
          </cell>
          <cell r="BF246">
            <v>32.1</v>
          </cell>
          <cell r="BG246">
            <v>33.6</v>
          </cell>
          <cell r="BH246">
            <v>33.5</v>
          </cell>
          <cell r="BI246">
            <v>34.700000000000003</v>
          </cell>
          <cell r="BJ246">
            <v>43.909599999999998</v>
          </cell>
          <cell r="BK246">
            <v>47.9</v>
          </cell>
          <cell r="BL246">
            <v>45.4</v>
          </cell>
          <cell r="BM246">
            <v>46.2</v>
          </cell>
          <cell r="BN246">
            <v>44.7</v>
          </cell>
          <cell r="BO246">
            <v>39.570959999999999</v>
          </cell>
          <cell r="BP246">
            <v>36.9</v>
          </cell>
          <cell r="BQ246">
            <v>20</v>
          </cell>
          <cell r="BR246">
            <v>39.9</v>
          </cell>
          <cell r="BS246">
            <v>38.799999999999997</v>
          </cell>
          <cell r="BT246">
            <v>45.7</v>
          </cell>
          <cell r="BU246">
            <v>62.5458</v>
          </cell>
          <cell r="BV246">
            <v>62.7</v>
          </cell>
          <cell r="BW246">
            <v>61.9</v>
          </cell>
          <cell r="BX246">
            <v>59.4</v>
          </cell>
          <cell r="BY246">
            <v>58.5</v>
          </cell>
          <cell r="BZ246">
            <v>48.634579999999993</v>
          </cell>
        </row>
        <row r="247">
          <cell r="A247" t="str">
            <v>Ордабасынский</v>
          </cell>
          <cell r="B247">
            <v>14.6</v>
          </cell>
          <cell r="C247">
            <v>10.6</v>
          </cell>
          <cell r="D247">
            <v>21.7</v>
          </cell>
          <cell r="E247">
            <v>13.3</v>
          </cell>
          <cell r="F247">
            <v>10.4</v>
          </cell>
          <cell r="G247">
            <v>8.9999000000000002</v>
          </cell>
          <cell r="H247">
            <v>14.2</v>
          </cell>
          <cell r="I247">
            <v>10</v>
          </cell>
          <cell r="J247">
            <v>15.6</v>
          </cell>
          <cell r="K247">
            <v>23.3</v>
          </cell>
          <cell r="L247">
            <v>14.269990000000002</v>
          </cell>
          <cell r="M247">
            <v>6.7</v>
          </cell>
          <cell r="N247">
            <v>7.3</v>
          </cell>
          <cell r="O247">
            <v>13.6</v>
          </cell>
          <cell r="P247">
            <v>13.5</v>
          </cell>
          <cell r="Q247">
            <v>6.6</v>
          </cell>
          <cell r="R247">
            <v>5.5147000000000004</v>
          </cell>
          <cell r="S247">
            <v>6.8</v>
          </cell>
          <cell r="T247">
            <v>8.9</v>
          </cell>
          <cell r="U247">
            <v>10.6</v>
          </cell>
          <cell r="V247">
            <v>11</v>
          </cell>
          <cell r="W247">
            <v>9.0514699999999984</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37.1</v>
          </cell>
          <cell r="BF247">
            <v>35.700000000000003</v>
          </cell>
          <cell r="BG247">
            <v>37.1</v>
          </cell>
          <cell r="BH247">
            <v>40.9</v>
          </cell>
          <cell r="BI247">
            <v>36.1</v>
          </cell>
          <cell r="BJ247">
            <v>38.234999999999999</v>
          </cell>
          <cell r="BK247">
            <v>41.4</v>
          </cell>
          <cell r="BL247">
            <v>35.5</v>
          </cell>
          <cell r="BM247">
            <v>41</v>
          </cell>
          <cell r="BN247">
            <v>44.9</v>
          </cell>
          <cell r="BO247">
            <v>38.793499999999995</v>
          </cell>
          <cell r="BP247">
            <v>0</v>
          </cell>
          <cell r="BQ247">
            <v>0</v>
          </cell>
          <cell r="BR247">
            <v>0</v>
          </cell>
          <cell r="BS247">
            <v>0</v>
          </cell>
          <cell r="BT247">
            <v>0</v>
          </cell>
          <cell r="BU247">
            <v>0</v>
          </cell>
          <cell r="BV247">
            <v>0</v>
          </cell>
          <cell r="BW247">
            <v>0</v>
          </cell>
          <cell r="BX247">
            <v>0</v>
          </cell>
          <cell r="BY247">
            <v>0</v>
          </cell>
          <cell r="BZ247">
            <v>0</v>
          </cell>
        </row>
        <row r="248">
          <cell r="A248" t="str">
            <v>Отрарский</v>
          </cell>
          <cell r="B248">
            <v>0</v>
          </cell>
          <cell r="C248">
            <v>0</v>
          </cell>
          <cell r="D248">
            <v>12.5</v>
          </cell>
          <cell r="E248">
            <v>12.6</v>
          </cell>
          <cell r="F248">
            <v>5.5</v>
          </cell>
          <cell r="G248">
            <v>10.142899999999999</v>
          </cell>
          <cell r="H248">
            <v>0</v>
          </cell>
          <cell r="I248">
            <v>0</v>
          </cell>
          <cell r="J248">
            <v>0</v>
          </cell>
          <cell r="K248">
            <v>16.8</v>
          </cell>
          <cell r="L248">
            <v>5.7542900000000001</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14.4</v>
          </cell>
          <cell r="AJ248">
            <v>14.3</v>
          </cell>
          <cell r="AK248">
            <v>14.2</v>
          </cell>
          <cell r="AL248">
            <v>12.1</v>
          </cell>
          <cell r="AM248">
            <v>14.8</v>
          </cell>
          <cell r="AN248">
            <v>15.8179</v>
          </cell>
          <cell r="AO248">
            <v>13.8</v>
          </cell>
          <cell r="AP248">
            <v>14.1</v>
          </cell>
          <cell r="AQ248">
            <v>15.7</v>
          </cell>
          <cell r="AR248">
            <v>14.4</v>
          </cell>
          <cell r="AS248">
            <v>14.361789999999999</v>
          </cell>
          <cell r="AT248">
            <v>0</v>
          </cell>
          <cell r="AU248">
            <v>0</v>
          </cell>
          <cell r="AV248">
            <v>0</v>
          </cell>
          <cell r="AW248">
            <v>0</v>
          </cell>
          <cell r="AX248">
            <v>0</v>
          </cell>
          <cell r="AY248">
            <v>0</v>
          </cell>
          <cell r="AZ248">
            <v>0</v>
          </cell>
          <cell r="BA248">
            <v>0</v>
          </cell>
          <cell r="BB248">
            <v>0</v>
          </cell>
          <cell r="BC248">
            <v>0</v>
          </cell>
          <cell r="BD248">
            <v>0</v>
          </cell>
          <cell r="BE248">
            <v>37.299999999999997</v>
          </cell>
          <cell r="BF248">
            <v>35.4</v>
          </cell>
          <cell r="BG248">
            <v>34.799999999999997</v>
          </cell>
          <cell r="BH248">
            <v>45.2</v>
          </cell>
          <cell r="BI248">
            <v>35.1</v>
          </cell>
          <cell r="BJ248">
            <v>40.949199999999998</v>
          </cell>
          <cell r="BK248">
            <v>42.2</v>
          </cell>
          <cell r="BL248">
            <v>41.7</v>
          </cell>
          <cell r="BM248">
            <v>45.1</v>
          </cell>
          <cell r="BN248">
            <v>49</v>
          </cell>
          <cell r="BO248">
            <v>40.67492</v>
          </cell>
          <cell r="BP248">
            <v>0</v>
          </cell>
          <cell r="BQ248">
            <v>0</v>
          </cell>
          <cell r="BR248">
            <v>0</v>
          </cell>
          <cell r="BS248">
            <v>0</v>
          </cell>
          <cell r="BT248">
            <v>0</v>
          </cell>
          <cell r="BU248">
            <v>0</v>
          </cell>
          <cell r="BV248">
            <v>0</v>
          </cell>
          <cell r="BW248">
            <v>0</v>
          </cell>
          <cell r="BX248">
            <v>0</v>
          </cell>
          <cell r="BY248">
            <v>0</v>
          </cell>
          <cell r="BZ248">
            <v>0</v>
          </cell>
        </row>
        <row r="249">
          <cell r="A249" t="str">
            <v>Сайрамский</v>
          </cell>
          <cell r="B249">
            <v>19.100000000000001</v>
          </cell>
          <cell r="C249">
            <v>12.9</v>
          </cell>
          <cell r="D249">
            <v>20.399999999999999</v>
          </cell>
          <cell r="E249">
            <v>16.7</v>
          </cell>
          <cell r="F249">
            <v>15.5</v>
          </cell>
          <cell r="G249">
            <v>11.4939</v>
          </cell>
          <cell r="H249">
            <v>20.8</v>
          </cell>
          <cell r="I249">
            <v>12.4</v>
          </cell>
          <cell r="J249">
            <v>22.5</v>
          </cell>
          <cell r="K249">
            <v>21.4</v>
          </cell>
          <cell r="L249">
            <v>17.319389999999999</v>
          </cell>
          <cell r="M249">
            <v>10.6</v>
          </cell>
          <cell r="N249">
            <v>7.3</v>
          </cell>
          <cell r="O249">
            <v>13.9</v>
          </cell>
          <cell r="P249">
            <v>12.8</v>
          </cell>
          <cell r="Q249">
            <v>8.8000000000000007</v>
          </cell>
          <cell r="R249">
            <v>7.5693000000000001</v>
          </cell>
          <cell r="S249">
            <v>14.4</v>
          </cell>
          <cell r="T249">
            <v>10.6</v>
          </cell>
          <cell r="U249">
            <v>14.6</v>
          </cell>
          <cell r="V249">
            <v>14.1</v>
          </cell>
          <cell r="W249">
            <v>11.466929999999998</v>
          </cell>
          <cell r="X249">
            <v>9</v>
          </cell>
          <cell r="Y249">
            <v>0</v>
          </cell>
          <cell r="Z249">
            <v>0</v>
          </cell>
          <cell r="AA249">
            <v>0</v>
          </cell>
          <cell r="AB249">
            <v>0</v>
          </cell>
          <cell r="AC249">
            <v>0</v>
          </cell>
          <cell r="AD249">
            <v>25</v>
          </cell>
          <cell r="AE249">
            <v>0</v>
          </cell>
          <cell r="AF249">
            <v>0</v>
          </cell>
          <cell r="AG249">
            <v>0</v>
          </cell>
          <cell r="AH249">
            <v>3.4</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27.3</v>
          </cell>
          <cell r="BF249">
            <v>24.6</v>
          </cell>
          <cell r="BG249">
            <v>20.5</v>
          </cell>
          <cell r="BH249">
            <v>25.3</v>
          </cell>
          <cell r="BI249">
            <v>24.4</v>
          </cell>
          <cell r="BJ249">
            <v>19.399999999999999</v>
          </cell>
          <cell r="BK249">
            <v>30.5</v>
          </cell>
          <cell r="BL249">
            <v>25.1</v>
          </cell>
          <cell r="BM249">
            <v>21.4</v>
          </cell>
          <cell r="BN249">
            <v>25.2</v>
          </cell>
          <cell r="BO249">
            <v>24.369999999999997</v>
          </cell>
          <cell r="BP249">
            <v>0</v>
          </cell>
          <cell r="BQ249">
            <v>0</v>
          </cell>
          <cell r="BR249">
            <v>0</v>
          </cell>
          <cell r="BS249">
            <v>0</v>
          </cell>
          <cell r="BT249">
            <v>0</v>
          </cell>
          <cell r="BU249">
            <v>0</v>
          </cell>
          <cell r="BV249">
            <v>0</v>
          </cell>
          <cell r="BW249">
            <v>0</v>
          </cell>
          <cell r="BX249">
            <v>0</v>
          </cell>
          <cell r="BY249">
            <v>0</v>
          </cell>
          <cell r="BZ249">
            <v>0</v>
          </cell>
        </row>
        <row r="250">
          <cell r="A250" t="str">
            <v>Сарыагашский</v>
          </cell>
          <cell r="B250">
            <v>15.5</v>
          </cell>
          <cell r="C250">
            <v>3.7</v>
          </cell>
          <cell r="D250">
            <v>12.9</v>
          </cell>
          <cell r="E250">
            <v>11.1</v>
          </cell>
          <cell r="F250">
            <v>4.0999999999999996</v>
          </cell>
          <cell r="G250">
            <v>6.0675999999999997</v>
          </cell>
          <cell r="H250">
            <v>8.6999999999999993</v>
          </cell>
          <cell r="I250">
            <v>9.5</v>
          </cell>
          <cell r="J250">
            <v>9.9</v>
          </cell>
          <cell r="K250">
            <v>14.9</v>
          </cell>
          <cell r="L250">
            <v>9.6367600000000007</v>
          </cell>
          <cell r="M250">
            <v>9.1</v>
          </cell>
          <cell r="N250">
            <v>3.2</v>
          </cell>
          <cell r="O250">
            <v>11</v>
          </cell>
          <cell r="P250">
            <v>10.1</v>
          </cell>
          <cell r="Q250">
            <v>9.3000000000000007</v>
          </cell>
          <cell r="R250">
            <v>7.4905999999999997</v>
          </cell>
          <cell r="S250">
            <v>8.6999999999999993</v>
          </cell>
          <cell r="T250">
            <v>8.1999999999999993</v>
          </cell>
          <cell r="U250">
            <v>9.6999999999999993</v>
          </cell>
          <cell r="V250">
            <v>9</v>
          </cell>
          <cell r="W250">
            <v>8.5790600000000019</v>
          </cell>
          <cell r="X250">
            <v>0</v>
          </cell>
          <cell r="Y250">
            <v>0</v>
          </cell>
          <cell r="Z250">
            <v>0</v>
          </cell>
          <cell r="AA250">
            <v>0</v>
          </cell>
          <cell r="AB250">
            <v>0</v>
          </cell>
          <cell r="AC250">
            <v>0</v>
          </cell>
          <cell r="AD250">
            <v>0</v>
          </cell>
          <cell r="AE250">
            <v>0</v>
          </cell>
          <cell r="AF250">
            <v>3</v>
          </cell>
          <cell r="AG250">
            <v>7.4</v>
          </cell>
          <cell r="AH250">
            <v>1.04</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37.799999999999997</v>
          </cell>
          <cell r="BF250">
            <v>35.700000000000003</v>
          </cell>
          <cell r="BG250">
            <v>33.1</v>
          </cell>
          <cell r="BH250">
            <v>34.1</v>
          </cell>
          <cell r="BI250">
            <v>34.1</v>
          </cell>
          <cell r="BJ250">
            <v>35.126899999999999</v>
          </cell>
          <cell r="BK250">
            <v>35.4</v>
          </cell>
          <cell r="BL250">
            <v>38.1</v>
          </cell>
          <cell r="BM250">
            <v>38</v>
          </cell>
          <cell r="BN250">
            <v>37.4</v>
          </cell>
          <cell r="BO250">
            <v>35.882689999999997</v>
          </cell>
          <cell r="BP250">
            <v>0</v>
          </cell>
          <cell r="BQ250">
            <v>0</v>
          </cell>
          <cell r="BR250">
            <v>0</v>
          </cell>
          <cell r="BS250">
            <v>0</v>
          </cell>
          <cell r="BT250">
            <v>0</v>
          </cell>
          <cell r="BU250">
            <v>0</v>
          </cell>
          <cell r="BV250">
            <v>0</v>
          </cell>
          <cell r="BW250">
            <v>0</v>
          </cell>
          <cell r="BX250">
            <v>0</v>
          </cell>
          <cell r="BY250">
            <v>0</v>
          </cell>
          <cell r="BZ250">
            <v>0</v>
          </cell>
        </row>
        <row r="251">
          <cell r="A251" t="str">
            <v>Сузакский</v>
          </cell>
          <cell r="B251">
            <v>7.6</v>
          </cell>
          <cell r="C251">
            <v>6.3</v>
          </cell>
          <cell r="D251">
            <v>14.8</v>
          </cell>
          <cell r="E251">
            <v>11.3</v>
          </cell>
          <cell r="F251">
            <v>12.2</v>
          </cell>
          <cell r="G251">
            <v>7.0640000000000001</v>
          </cell>
          <cell r="H251">
            <v>12.3</v>
          </cell>
          <cell r="I251">
            <v>10</v>
          </cell>
          <cell r="J251">
            <v>10</v>
          </cell>
          <cell r="K251">
            <v>11</v>
          </cell>
          <cell r="L251">
            <v>10.256400000000001</v>
          </cell>
          <cell r="M251">
            <v>5.3</v>
          </cell>
          <cell r="N251">
            <v>5.5</v>
          </cell>
          <cell r="O251">
            <v>9.1999999999999993</v>
          </cell>
          <cell r="P251">
            <v>6.5</v>
          </cell>
          <cell r="Q251">
            <v>5.2</v>
          </cell>
          <cell r="R251">
            <v>4.6947000000000001</v>
          </cell>
          <cell r="S251">
            <v>6.9</v>
          </cell>
          <cell r="T251">
            <v>7.4</v>
          </cell>
          <cell r="U251">
            <v>6.9</v>
          </cell>
          <cell r="V251">
            <v>7.2</v>
          </cell>
          <cell r="W251">
            <v>6.4794699999999992</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36</v>
          </cell>
          <cell r="BF251">
            <v>31.4</v>
          </cell>
          <cell r="BG251">
            <v>35.799999999999997</v>
          </cell>
          <cell r="BH251">
            <v>35.200000000000003</v>
          </cell>
          <cell r="BI251">
            <v>35.700000000000003</v>
          </cell>
          <cell r="BJ251">
            <v>35.741300000000003</v>
          </cell>
          <cell r="BK251">
            <v>34.6</v>
          </cell>
          <cell r="BL251">
            <v>30</v>
          </cell>
          <cell r="BM251">
            <v>34.200000000000003</v>
          </cell>
          <cell r="BN251">
            <v>36.4</v>
          </cell>
          <cell r="BO251">
            <v>34.504129999999996</v>
          </cell>
          <cell r="BP251">
            <v>0</v>
          </cell>
          <cell r="BQ251">
            <v>0</v>
          </cell>
          <cell r="BR251">
            <v>0</v>
          </cell>
          <cell r="BS251">
            <v>0</v>
          </cell>
          <cell r="BT251">
            <v>0</v>
          </cell>
          <cell r="BU251">
            <v>0</v>
          </cell>
          <cell r="BV251">
            <v>0</v>
          </cell>
          <cell r="BW251">
            <v>0</v>
          </cell>
          <cell r="BX251">
            <v>0</v>
          </cell>
          <cell r="BY251">
            <v>0</v>
          </cell>
          <cell r="BZ251">
            <v>0</v>
          </cell>
        </row>
        <row r="252">
          <cell r="A252" t="str">
            <v>Толебийский</v>
          </cell>
          <cell r="B252">
            <v>13.2</v>
          </cell>
          <cell r="C252">
            <v>8</v>
          </cell>
          <cell r="D252">
            <v>16.100000000000001</v>
          </cell>
          <cell r="E252">
            <v>14.7</v>
          </cell>
          <cell r="F252">
            <v>19.5</v>
          </cell>
          <cell r="G252">
            <v>15.2568</v>
          </cell>
          <cell r="H252">
            <v>24.3</v>
          </cell>
          <cell r="I252">
            <v>15.3</v>
          </cell>
          <cell r="J252">
            <v>22.7</v>
          </cell>
          <cell r="K252">
            <v>20.8</v>
          </cell>
          <cell r="L252">
            <v>16.985679999999999</v>
          </cell>
          <cell r="M252">
            <v>12.8</v>
          </cell>
          <cell r="N252">
            <v>7.4</v>
          </cell>
          <cell r="O252">
            <v>13.6</v>
          </cell>
          <cell r="P252">
            <v>12.3</v>
          </cell>
          <cell r="Q252">
            <v>17.600000000000001</v>
          </cell>
          <cell r="R252">
            <v>12.6678</v>
          </cell>
          <cell r="S252">
            <v>20.100000000000001</v>
          </cell>
          <cell r="T252">
            <v>13.3</v>
          </cell>
          <cell r="U252">
            <v>21.7</v>
          </cell>
          <cell r="V252">
            <v>23.2</v>
          </cell>
          <cell r="W252">
            <v>15.46678</v>
          </cell>
          <cell r="X252">
            <v>0</v>
          </cell>
          <cell r="Y252">
            <v>0</v>
          </cell>
          <cell r="Z252">
            <v>0</v>
          </cell>
          <cell r="AA252">
            <v>0</v>
          </cell>
          <cell r="AB252">
            <v>0</v>
          </cell>
          <cell r="AC252">
            <v>0</v>
          </cell>
          <cell r="AD252">
            <v>0</v>
          </cell>
          <cell r="AE252">
            <v>0</v>
          </cell>
          <cell r="AF252">
            <v>20</v>
          </cell>
          <cell r="AG252">
            <v>0</v>
          </cell>
          <cell r="AH252">
            <v>2</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13.3</v>
          </cell>
          <cell r="BM252">
            <v>0</v>
          </cell>
          <cell r="BN252">
            <v>20.100000000000001</v>
          </cell>
          <cell r="BO252">
            <v>3.3400000000000007</v>
          </cell>
          <cell r="BP252">
            <v>0</v>
          </cell>
          <cell r="BQ252">
            <v>0</v>
          </cell>
          <cell r="BR252">
            <v>0</v>
          </cell>
          <cell r="BS252">
            <v>0</v>
          </cell>
          <cell r="BT252">
            <v>0</v>
          </cell>
          <cell r="BU252">
            <v>0</v>
          </cell>
          <cell r="BV252">
            <v>0</v>
          </cell>
          <cell r="BW252">
            <v>0</v>
          </cell>
          <cell r="BX252">
            <v>0</v>
          </cell>
          <cell r="BY252">
            <v>0</v>
          </cell>
          <cell r="BZ252">
            <v>0</v>
          </cell>
        </row>
        <row r="253">
          <cell r="A253" t="str">
            <v>Тюлькубасский</v>
          </cell>
          <cell r="B253">
            <v>15.1</v>
          </cell>
          <cell r="C253">
            <v>9.4</v>
          </cell>
          <cell r="D253">
            <v>25.3</v>
          </cell>
          <cell r="E253">
            <v>14.9</v>
          </cell>
          <cell r="F253">
            <v>18.7</v>
          </cell>
          <cell r="G253">
            <v>11.646699999999999</v>
          </cell>
          <cell r="H253">
            <v>23.6</v>
          </cell>
          <cell r="I253">
            <v>13.6</v>
          </cell>
          <cell r="J253">
            <v>20.399999999999999</v>
          </cell>
          <cell r="K253">
            <v>23.7</v>
          </cell>
          <cell r="L253">
            <v>17.63467</v>
          </cell>
          <cell r="M253">
            <v>13.9</v>
          </cell>
          <cell r="N253">
            <v>9.1</v>
          </cell>
          <cell r="O253">
            <v>21.6</v>
          </cell>
          <cell r="P253">
            <v>14.5</v>
          </cell>
          <cell r="Q253">
            <v>16.899999999999999</v>
          </cell>
          <cell r="R253">
            <v>12.012</v>
          </cell>
          <cell r="S253">
            <v>21.5</v>
          </cell>
          <cell r="T253">
            <v>11.1</v>
          </cell>
          <cell r="U253">
            <v>18.5</v>
          </cell>
          <cell r="V253">
            <v>18.5</v>
          </cell>
          <cell r="W253">
            <v>15.761199999999999</v>
          </cell>
          <cell r="X253">
            <v>0</v>
          </cell>
          <cell r="Y253">
            <v>0</v>
          </cell>
          <cell r="Z253">
            <v>0</v>
          </cell>
          <cell r="AA253">
            <v>0</v>
          </cell>
          <cell r="AB253">
            <v>0</v>
          </cell>
          <cell r="AC253">
            <v>0</v>
          </cell>
          <cell r="AD253">
            <v>0</v>
          </cell>
          <cell r="AE253">
            <v>0</v>
          </cell>
          <cell r="AF253">
            <v>0</v>
          </cell>
          <cell r="AG253">
            <v>0</v>
          </cell>
          <cell r="AH253">
            <v>0</v>
          </cell>
          <cell r="AI253">
            <v>45.5</v>
          </cell>
          <cell r="AJ253">
            <v>48.6</v>
          </cell>
          <cell r="AK253">
            <v>44.5</v>
          </cell>
          <cell r="AL253">
            <v>41.3</v>
          </cell>
          <cell r="AM253">
            <v>38.9</v>
          </cell>
          <cell r="AN253">
            <v>44.9056</v>
          </cell>
          <cell r="AO253">
            <v>47.2</v>
          </cell>
          <cell r="AP253">
            <v>42.8</v>
          </cell>
          <cell r="AQ253">
            <v>42.7</v>
          </cell>
          <cell r="AR253">
            <v>45.4</v>
          </cell>
          <cell r="AS253">
            <v>44.18056</v>
          </cell>
          <cell r="AT253">
            <v>0</v>
          </cell>
          <cell r="AU253">
            <v>0</v>
          </cell>
          <cell r="AV253">
            <v>0</v>
          </cell>
          <cell r="AW253">
            <v>0</v>
          </cell>
          <cell r="AX253">
            <v>0</v>
          </cell>
          <cell r="AY253">
            <v>0</v>
          </cell>
          <cell r="AZ253">
            <v>0</v>
          </cell>
          <cell r="BA253">
            <v>0</v>
          </cell>
          <cell r="BB253">
            <v>0</v>
          </cell>
          <cell r="BC253">
            <v>0</v>
          </cell>
          <cell r="BD253">
            <v>0</v>
          </cell>
          <cell r="BE253">
            <v>47.8</v>
          </cell>
          <cell r="BF253">
            <v>47.7</v>
          </cell>
          <cell r="BG253">
            <v>41.6</v>
          </cell>
          <cell r="BH253">
            <v>37.5</v>
          </cell>
          <cell r="BI253">
            <v>32</v>
          </cell>
          <cell r="BJ253">
            <v>44.112499999999997</v>
          </cell>
          <cell r="BK253">
            <v>45.4</v>
          </cell>
          <cell r="BL253">
            <v>41.6</v>
          </cell>
          <cell r="BM253">
            <v>44.7</v>
          </cell>
          <cell r="BN253">
            <v>48.1</v>
          </cell>
          <cell r="BO253">
            <v>43.051249999999996</v>
          </cell>
          <cell r="BP253">
            <v>0</v>
          </cell>
          <cell r="BQ253">
            <v>0</v>
          </cell>
          <cell r="BR253">
            <v>0</v>
          </cell>
          <cell r="BS253">
            <v>0</v>
          </cell>
          <cell r="BT253">
            <v>0</v>
          </cell>
          <cell r="BU253">
            <v>0</v>
          </cell>
          <cell r="BV253">
            <v>0</v>
          </cell>
          <cell r="BW253">
            <v>0</v>
          </cell>
          <cell r="BX253">
            <v>0</v>
          </cell>
          <cell r="BY253">
            <v>0</v>
          </cell>
          <cell r="BZ253">
            <v>0</v>
          </cell>
        </row>
        <row r="254">
          <cell r="A254" t="str">
            <v>Шардаринский</v>
          </cell>
          <cell r="B254">
            <v>19.7</v>
          </cell>
          <cell r="C254">
            <v>10.5</v>
          </cell>
          <cell r="D254">
            <v>27.4</v>
          </cell>
          <cell r="E254">
            <v>26.4</v>
          </cell>
          <cell r="F254">
            <v>22.6</v>
          </cell>
          <cell r="G254">
            <v>23.509399999999999</v>
          </cell>
          <cell r="H254">
            <v>23.4</v>
          </cell>
          <cell r="I254">
            <v>21.3</v>
          </cell>
          <cell r="J254">
            <v>20.100000000000001</v>
          </cell>
          <cell r="K254">
            <v>25.6</v>
          </cell>
          <cell r="L254">
            <v>22.050940000000001</v>
          </cell>
          <cell r="M254">
            <v>16.600000000000001</v>
          </cell>
          <cell r="N254">
            <v>15.8</v>
          </cell>
          <cell r="O254">
            <v>26.6</v>
          </cell>
          <cell r="P254">
            <v>25.5</v>
          </cell>
          <cell r="Q254">
            <v>23.9</v>
          </cell>
          <cell r="R254">
            <v>19.029399999999999</v>
          </cell>
          <cell r="S254">
            <v>22.7</v>
          </cell>
          <cell r="T254">
            <v>20.3</v>
          </cell>
          <cell r="U254">
            <v>23.7</v>
          </cell>
          <cell r="V254">
            <v>24.1</v>
          </cell>
          <cell r="W254">
            <v>21.822939999999999</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30.4</v>
          </cell>
          <cell r="BF254">
            <v>30.6</v>
          </cell>
          <cell r="BG254">
            <v>31.9</v>
          </cell>
          <cell r="BH254">
            <v>26.5</v>
          </cell>
          <cell r="BI254">
            <v>34.299999999999997</v>
          </cell>
          <cell r="BJ254">
            <v>34.004199999999997</v>
          </cell>
          <cell r="BK254">
            <v>29.5</v>
          </cell>
          <cell r="BL254">
            <v>33.1</v>
          </cell>
          <cell r="BM254">
            <v>33.700000000000003</v>
          </cell>
          <cell r="BN254">
            <v>45.8</v>
          </cell>
          <cell r="BO254">
            <v>32.980419999999995</v>
          </cell>
          <cell r="BP254">
            <v>29.4</v>
          </cell>
          <cell r="BQ254">
            <v>0</v>
          </cell>
          <cell r="BR254">
            <v>30.1</v>
          </cell>
          <cell r="BS254">
            <v>48.4</v>
          </cell>
          <cell r="BT254">
            <v>56.3</v>
          </cell>
          <cell r="BU254">
            <v>55.216299999999997</v>
          </cell>
          <cell r="BV254">
            <v>49.8</v>
          </cell>
          <cell r="BW254">
            <v>56.3</v>
          </cell>
          <cell r="BX254">
            <v>55.8</v>
          </cell>
          <cell r="BY254">
            <v>55.4</v>
          </cell>
          <cell r="BZ254">
            <v>43.67163</v>
          </cell>
        </row>
      </sheetData>
      <sheetData sheetId="1" refreshError="1">
        <row r="6">
          <cell r="A6" t="str">
            <v>г.Кокшетау</v>
          </cell>
          <cell r="B6">
            <v>0</v>
          </cell>
          <cell r="C6">
            <v>0</v>
          </cell>
          <cell r="D6">
            <v>0</v>
          </cell>
          <cell r="E6">
            <v>0</v>
          </cell>
          <cell r="F6">
            <v>5</v>
          </cell>
          <cell r="G6">
            <v>0</v>
          </cell>
          <cell r="H6">
            <v>0</v>
          </cell>
          <cell r="I6">
            <v>13</v>
          </cell>
          <cell r="J6">
            <v>0</v>
          </cell>
          <cell r="K6">
            <v>0</v>
          </cell>
          <cell r="L6">
            <v>1.8</v>
          </cell>
          <cell r="M6">
            <v>0</v>
          </cell>
          <cell r="N6">
            <v>0</v>
          </cell>
          <cell r="O6">
            <v>0</v>
          </cell>
          <cell r="P6">
            <v>0</v>
          </cell>
          <cell r="Q6">
            <v>0</v>
          </cell>
          <cell r="R6">
            <v>0</v>
          </cell>
          <cell r="S6">
            <v>0</v>
          </cell>
          <cell r="T6">
            <v>16.2</v>
          </cell>
          <cell r="U6">
            <v>4.4943</v>
          </cell>
          <cell r="V6">
            <v>0</v>
          </cell>
          <cell r="W6">
            <v>2.0694299999999997</v>
          </cell>
          <cell r="X6">
            <v>0</v>
          </cell>
          <cell r="Y6">
            <v>0</v>
          </cell>
          <cell r="Z6">
            <v>0</v>
          </cell>
          <cell r="AA6">
            <v>0</v>
          </cell>
          <cell r="AB6">
            <v>11</v>
          </cell>
          <cell r="AC6">
            <v>0</v>
          </cell>
          <cell r="AD6">
            <v>9.5274999999999999</v>
          </cell>
          <cell r="AE6">
            <v>9.1518999999999995</v>
          </cell>
          <cell r="AF6">
            <v>7.0909000000000004</v>
          </cell>
          <cell r="AG6">
            <v>0</v>
          </cell>
          <cell r="AH6">
            <v>3.6770299999999998</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г.Степногорск</v>
          </cell>
          <cell r="B7">
            <v>0</v>
          </cell>
          <cell r="C7">
            <v>0</v>
          </cell>
          <cell r="D7">
            <v>0</v>
          </cell>
          <cell r="E7">
            <v>0</v>
          </cell>
          <cell r="F7">
            <v>0</v>
          </cell>
          <cell r="G7">
            <v>0</v>
          </cell>
          <cell r="H7">
            <v>1.0857000000000001</v>
          </cell>
          <cell r="I7">
            <v>0</v>
          </cell>
          <cell r="J7">
            <v>4.0035999999999996</v>
          </cell>
          <cell r="K7">
            <v>2.5739999999999998</v>
          </cell>
          <cell r="L7">
            <v>0.76632999999999996</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1.45</v>
          </cell>
          <cell r="AH7">
            <v>0.14499999999999999</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row>
        <row r="8">
          <cell r="A8" t="str">
            <v>Аккольский</v>
          </cell>
          <cell r="B8">
            <v>1.7</v>
          </cell>
          <cell r="C8">
            <v>1.2</v>
          </cell>
          <cell r="D8">
            <v>2.1</v>
          </cell>
          <cell r="E8">
            <v>2</v>
          </cell>
          <cell r="F8">
            <v>2.8</v>
          </cell>
          <cell r="G8">
            <v>1.1801999999999999</v>
          </cell>
          <cell r="H8">
            <v>5.4715999999999996</v>
          </cell>
          <cell r="I8">
            <v>0.88139999999999996</v>
          </cell>
          <cell r="J8">
            <v>9.5000000000000001E-2</v>
          </cell>
          <cell r="K8">
            <v>4.0999999999999996</v>
          </cell>
          <cell r="L8">
            <v>2.1528199999999997</v>
          </cell>
          <cell r="M8">
            <v>0</v>
          </cell>
          <cell r="N8">
            <v>0</v>
          </cell>
          <cell r="O8">
            <v>0</v>
          </cell>
          <cell r="P8">
            <v>0.7</v>
          </cell>
          <cell r="Q8">
            <v>0</v>
          </cell>
          <cell r="R8">
            <v>0</v>
          </cell>
          <cell r="S8">
            <v>0</v>
          </cell>
          <cell r="T8">
            <v>0</v>
          </cell>
          <cell r="U8">
            <v>0</v>
          </cell>
          <cell r="V8">
            <v>0</v>
          </cell>
          <cell r="W8">
            <v>6.9999999999999993E-2</v>
          </cell>
          <cell r="X8">
            <v>0</v>
          </cell>
          <cell r="Y8">
            <v>0</v>
          </cell>
          <cell r="Z8">
            <v>0</v>
          </cell>
          <cell r="AA8">
            <v>4.7</v>
          </cell>
          <cell r="AB8">
            <v>0</v>
          </cell>
          <cell r="AC8">
            <v>0</v>
          </cell>
          <cell r="AD8">
            <v>0</v>
          </cell>
          <cell r="AE8">
            <v>3.1576</v>
          </cell>
          <cell r="AF8">
            <v>4.6868999999999996</v>
          </cell>
          <cell r="AG8">
            <v>4.1436999999999999</v>
          </cell>
          <cell r="AH8">
            <v>1.6688199999999997</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row>
        <row r="9">
          <cell r="A9" t="str">
            <v>Аршалынский</v>
          </cell>
          <cell r="B9">
            <v>0</v>
          </cell>
          <cell r="C9">
            <v>0</v>
          </cell>
          <cell r="D9">
            <v>0</v>
          </cell>
          <cell r="E9">
            <v>2.2999999999999998</v>
          </cell>
          <cell r="F9">
            <v>10.5</v>
          </cell>
          <cell r="G9">
            <v>1.4061999999999999</v>
          </cell>
          <cell r="H9">
            <v>2.4649000000000001</v>
          </cell>
          <cell r="I9">
            <v>1.9804999999999999</v>
          </cell>
          <cell r="J9">
            <v>6.3287000000000004</v>
          </cell>
          <cell r="K9">
            <v>5.2594000000000003</v>
          </cell>
          <cell r="L9">
            <v>3.0239700000000003</v>
          </cell>
          <cell r="M9">
            <v>0</v>
          </cell>
          <cell r="N9">
            <v>0</v>
          </cell>
          <cell r="O9">
            <v>0</v>
          </cell>
          <cell r="P9">
            <v>0</v>
          </cell>
          <cell r="Q9">
            <v>1.5</v>
          </cell>
          <cell r="R9">
            <v>0</v>
          </cell>
          <cell r="S9">
            <v>0</v>
          </cell>
          <cell r="T9">
            <v>0</v>
          </cell>
          <cell r="U9">
            <v>0</v>
          </cell>
          <cell r="V9">
            <v>0</v>
          </cell>
          <cell r="W9">
            <v>0.15</v>
          </cell>
          <cell r="X9">
            <v>0</v>
          </cell>
          <cell r="Y9">
            <v>0</v>
          </cell>
          <cell r="Z9">
            <v>0</v>
          </cell>
          <cell r="AA9">
            <v>2.1</v>
          </cell>
          <cell r="AB9">
            <v>6.2504999999999997</v>
          </cell>
          <cell r="AC9">
            <v>1.5218</v>
          </cell>
          <cell r="AD9">
            <v>10.591200000000001</v>
          </cell>
          <cell r="AE9">
            <v>5.0609000000000002</v>
          </cell>
          <cell r="AF9">
            <v>3.6204999999999998</v>
          </cell>
          <cell r="AG9">
            <v>5.6614000000000004</v>
          </cell>
          <cell r="AH9">
            <v>3.4806300000000006</v>
          </cell>
          <cell r="AI9">
            <v>0</v>
          </cell>
          <cell r="AJ9">
            <v>0</v>
          </cell>
          <cell r="AK9">
            <v>0</v>
          </cell>
          <cell r="AL9">
            <v>0</v>
          </cell>
          <cell r="AM9">
            <v>0</v>
          </cell>
          <cell r="AN9">
            <v>0</v>
          </cell>
          <cell r="AO9">
            <v>0</v>
          </cell>
          <cell r="AP9">
            <v>2.0101</v>
          </cell>
          <cell r="AQ9">
            <v>0</v>
          </cell>
          <cell r="AR9">
            <v>3.4342000000000001</v>
          </cell>
          <cell r="AS9">
            <v>0.54442999999999997</v>
          </cell>
          <cell r="AT9">
            <v>0</v>
          </cell>
          <cell r="AU9">
            <v>0</v>
          </cell>
          <cell r="AV9">
            <v>0</v>
          </cell>
          <cell r="AW9">
            <v>0</v>
          </cell>
          <cell r="AX9">
            <v>1.5</v>
          </cell>
          <cell r="AY9">
            <v>0</v>
          </cell>
          <cell r="AZ9">
            <v>0.60799999999999998</v>
          </cell>
          <cell r="BA9">
            <v>0</v>
          </cell>
          <cell r="BB9">
            <v>3.1480999999999999</v>
          </cell>
          <cell r="BC9">
            <v>0</v>
          </cell>
          <cell r="BD9">
            <v>0.52561000000000002</v>
          </cell>
        </row>
        <row r="10">
          <cell r="A10" t="str">
            <v>Астраханский</v>
          </cell>
          <cell r="B10">
            <v>0</v>
          </cell>
          <cell r="C10">
            <v>0.7</v>
          </cell>
          <cell r="D10">
            <v>1.6</v>
          </cell>
          <cell r="E10">
            <v>2.4</v>
          </cell>
          <cell r="F10">
            <v>4.3</v>
          </cell>
          <cell r="G10">
            <v>6.2104999999999997</v>
          </cell>
          <cell r="H10">
            <v>4.6821999999999999</v>
          </cell>
          <cell r="I10">
            <v>4.0781999999999998</v>
          </cell>
          <cell r="J10">
            <v>2.3555999999999999</v>
          </cell>
          <cell r="K10">
            <v>2.8090000000000002</v>
          </cell>
          <cell r="L10">
            <v>2.9135499999999999</v>
          </cell>
          <cell r="M10">
            <v>0</v>
          </cell>
          <cell r="N10">
            <v>0</v>
          </cell>
          <cell r="O10">
            <v>0</v>
          </cell>
          <cell r="P10">
            <v>0</v>
          </cell>
          <cell r="Q10">
            <v>0</v>
          </cell>
          <cell r="R10">
            <v>0</v>
          </cell>
          <cell r="S10">
            <v>0</v>
          </cell>
          <cell r="T10">
            <v>0</v>
          </cell>
          <cell r="U10">
            <v>0</v>
          </cell>
          <cell r="V10">
            <v>12.3</v>
          </cell>
          <cell r="W10">
            <v>1.23</v>
          </cell>
          <cell r="X10">
            <v>0</v>
          </cell>
          <cell r="Y10">
            <v>0</v>
          </cell>
          <cell r="Z10">
            <v>0</v>
          </cell>
          <cell r="AA10">
            <v>1.5</v>
          </cell>
          <cell r="AB10">
            <v>4.7915000000000001</v>
          </cell>
          <cell r="AC10">
            <v>2.0489000000000002</v>
          </cell>
          <cell r="AD10">
            <v>6.3810000000000002</v>
          </cell>
          <cell r="AE10">
            <v>4.2862999999999998</v>
          </cell>
          <cell r="AF10">
            <v>5.5415999999999999</v>
          </cell>
          <cell r="AG10">
            <v>8.9785000000000004</v>
          </cell>
          <cell r="AH10">
            <v>3.3527800000000001</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3.05</v>
          </cell>
          <cell r="AY10">
            <v>3.7441</v>
          </cell>
          <cell r="AZ10">
            <v>1.1217999999999999</v>
          </cell>
          <cell r="BA10">
            <v>0</v>
          </cell>
          <cell r="BB10">
            <v>0</v>
          </cell>
          <cell r="BC10">
            <v>0</v>
          </cell>
          <cell r="BD10">
            <v>0.79159000000000002</v>
          </cell>
        </row>
        <row r="11">
          <cell r="A11" t="str">
            <v>Атбасарский</v>
          </cell>
          <cell r="B11">
            <v>1.7</v>
          </cell>
          <cell r="C11">
            <v>3.8</v>
          </cell>
          <cell r="D11">
            <v>2.5</v>
          </cell>
          <cell r="E11">
            <v>2</v>
          </cell>
          <cell r="F11">
            <v>3.6</v>
          </cell>
          <cell r="G11">
            <v>4.7899000000000003</v>
          </cell>
          <cell r="H11">
            <v>3.9432999999999998</v>
          </cell>
          <cell r="I11">
            <v>1.8265</v>
          </cell>
          <cell r="J11">
            <v>4.4949000000000003</v>
          </cell>
          <cell r="K11">
            <v>5.4204999999999997</v>
          </cell>
          <cell r="L11">
            <v>3.4075099999999998</v>
          </cell>
          <cell r="M11">
            <v>0</v>
          </cell>
          <cell r="N11">
            <v>0</v>
          </cell>
          <cell r="O11">
            <v>0</v>
          </cell>
          <cell r="P11">
            <v>0.6</v>
          </cell>
          <cell r="Q11">
            <v>0</v>
          </cell>
          <cell r="R11">
            <v>0</v>
          </cell>
          <cell r="S11">
            <v>0</v>
          </cell>
          <cell r="T11">
            <v>0</v>
          </cell>
          <cell r="U11">
            <v>0</v>
          </cell>
          <cell r="V11">
            <v>0</v>
          </cell>
          <cell r="W11">
            <v>0.06</v>
          </cell>
          <cell r="X11">
            <v>0</v>
          </cell>
          <cell r="Y11">
            <v>0</v>
          </cell>
          <cell r="Z11">
            <v>0</v>
          </cell>
          <cell r="AA11">
            <v>3</v>
          </cell>
          <cell r="AB11">
            <v>11.159599999999999</v>
          </cell>
          <cell r="AC11">
            <v>4.0598999999999998</v>
          </cell>
          <cell r="AD11">
            <v>8.6776</v>
          </cell>
          <cell r="AE11">
            <v>3.2930000000000001</v>
          </cell>
          <cell r="AF11">
            <v>5.6275000000000004</v>
          </cell>
          <cell r="AG11">
            <v>5.1821000000000002</v>
          </cell>
          <cell r="AH11">
            <v>4.0999699999999999</v>
          </cell>
          <cell r="AI11">
            <v>0</v>
          </cell>
          <cell r="AJ11">
            <v>1.4</v>
          </cell>
          <cell r="AK11">
            <v>0</v>
          </cell>
          <cell r="AL11">
            <v>0</v>
          </cell>
          <cell r="AM11">
            <v>0</v>
          </cell>
          <cell r="AN11">
            <v>0</v>
          </cell>
          <cell r="AO11">
            <v>0</v>
          </cell>
          <cell r="AP11">
            <v>4.7249999999999996</v>
          </cell>
          <cell r="AQ11">
            <v>0</v>
          </cell>
          <cell r="AR11">
            <v>0</v>
          </cell>
          <cell r="AS11">
            <v>0.61250000000000004</v>
          </cell>
          <cell r="AT11">
            <v>0</v>
          </cell>
          <cell r="AU11">
            <v>0</v>
          </cell>
          <cell r="AV11">
            <v>0</v>
          </cell>
          <cell r="AW11">
            <v>0</v>
          </cell>
          <cell r="AX11">
            <v>0</v>
          </cell>
          <cell r="AY11">
            <v>0</v>
          </cell>
          <cell r="AZ11">
            <v>0</v>
          </cell>
          <cell r="BA11">
            <v>0</v>
          </cell>
          <cell r="BB11">
            <v>0</v>
          </cell>
          <cell r="BC11">
            <v>0</v>
          </cell>
          <cell r="BD11">
            <v>0</v>
          </cell>
        </row>
        <row r="12">
          <cell r="A12" t="str">
            <v>Буландинский</v>
          </cell>
          <cell r="B12">
            <v>0</v>
          </cell>
          <cell r="C12">
            <v>0</v>
          </cell>
          <cell r="D12">
            <v>0</v>
          </cell>
          <cell r="E12">
            <v>2.8</v>
          </cell>
          <cell r="F12">
            <v>1.9</v>
          </cell>
          <cell r="G12">
            <v>4</v>
          </cell>
          <cell r="H12">
            <v>0</v>
          </cell>
          <cell r="I12">
            <v>0</v>
          </cell>
          <cell r="J12">
            <v>0</v>
          </cell>
          <cell r="K12">
            <v>16.5258</v>
          </cell>
          <cell r="L12">
            <v>2.52258</v>
          </cell>
          <cell r="M12">
            <v>3.3</v>
          </cell>
          <cell r="N12">
            <v>2.9</v>
          </cell>
          <cell r="O12">
            <v>2.2999999999999998</v>
          </cell>
          <cell r="P12">
            <v>1.1000000000000001</v>
          </cell>
          <cell r="Q12">
            <v>0</v>
          </cell>
          <cell r="R12">
            <v>0</v>
          </cell>
          <cell r="S12">
            <v>14.6158</v>
          </cell>
          <cell r="T12">
            <v>5.0035999999999996</v>
          </cell>
          <cell r="U12">
            <v>3.0972</v>
          </cell>
          <cell r="V12">
            <v>22.7239</v>
          </cell>
          <cell r="W12">
            <v>5.5040500000000003</v>
          </cell>
          <cell r="X12">
            <v>0</v>
          </cell>
          <cell r="Y12">
            <v>0</v>
          </cell>
          <cell r="Z12">
            <v>0</v>
          </cell>
          <cell r="AA12">
            <v>3.4</v>
          </cell>
          <cell r="AB12">
            <v>8.5099</v>
          </cell>
          <cell r="AC12">
            <v>3.7608000000000001</v>
          </cell>
          <cell r="AD12">
            <v>5.6242000000000001</v>
          </cell>
          <cell r="AE12">
            <v>5.4626999999999999</v>
          </cell>
          <cell r="AF12">
            <v>6.7465000000000002</v>
          </cell>
          <cell r="AG12">
            <v>8.2573000000000008</v>
          </cell>
          <cell r="AH12">
            <v>4.1761399999999993</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4.8090999999999999</v>
          </cell>
          <cell r="AZ12">
            <v>4.75</v>
          </cell>
          <cell r="BA12">
            <v>0</v>
          </cell>
          <cell r="BB12">
            <v>0</v>
          </cell>
          <cell r="BC12">
            <v>0</v>
          </cell>
          <cell r="BD12">
            <v>0.95591000000000004</v>
          </cell>
        </row>
        <row r="13">
          <cell r="A13" t="str">
            <v>Щучинский</v>
          </cell>
          <cell r="B13">
            <v>0</v>
          </cell>
          <cell r="C13">
            <v>0</v>
          </cell>
          <cell r="D13">
            <v>3.3</v>
          </cell>
          <cell r="E13">
            <v>0.3</v>
          </cell>
          <cell r="F13">
            <v>0</v>
          </cell>
          <cell r="G13">
            <v>0</v>
          </cell>
          <cell r="H13">
            <v>7.7759</v>
          </cell>
          <cell r="I13">
            <v>8.6333000000000002</v>
          </cell>
          <cell r="J13">
            <v>5.9936999999999996</v>
          </cell>
          <cell r="K13">
            <v>7.1989999999999998</v>
          </cell>
          <cell r="L13">
            <v>3.3201900000000002</v>
          </cell>
          <cell r="M13">
            <v>5.7</v>
          </cell>
          <cell r="N13">
            <v>2.4</v>
          </cell>
          <cell r="O13">
            <v>2</v>
          </cell>
          <cell r="P13">
            <v>1</v>
          </cell>
          <cell r="Q13">
            <v>5.9</v>
          </cell>
          <cell r="R13">
            <v>7.5206999999999997</v>
          </cell>
          <cell r="S13">
            <v>9.8032000000000004</v>
          </cell>
          <cell r="T13">
            <v>11.0486</v>
          </cell>
          <cell r="U13">
            <v>4.8506</v>
          </cell>
          <cell r="V13">
            <v>16.115100000000002</v>
          </cell>
          <cell r="W13">
            <v>6.6338200000000001</v>
          </cell>
          <cell r="X13">
            <v>0</v>
          </cell>
          <cell r="Y13">
            <v>0</v>
          </cell>
          <cell r="Z13">
            <v>0</v>
          </cell>
          <cell r="AA13">
            <v>5.0999999999999996</v>
          </cell>
          <cell r="AB13">
            <v>8.3478999999999992</v>
          </cell>
          <cell r="AC13">
            <v>0</v>
          </cell>
          <cell r="AD13">
            <v>9.2245000000000008</v>
          </cell>
          <cell r="AE13">
            <v>5.4569999999999999</v>
          </cell>
          <cell r="AF13">
            <v>6.1508000000000003</v>
          </cell>
          <cell r="AG13">
            <v>9.0230999999999995</v>
          </cell>
          <cell r="AH13">
            <v>4.33033</v>
          </cell>
          <cell r="AI13">
            <v>0</v>
          </cell>
          <cell r="AJ13">
            <v>0</v>
          </cell>
          <cell r="AK13">
            <v>0</v>
          </cell>
          <cell r="AL13">
            <v>0</v>
          </cell>
          <cell r="AM13">
            <v>3.5</v>
          </cell>
          <cell r="AN13">
            <v>1.0564</v>
          </cell>
          <cell r="AO13">
            <v>0.12429999999999999</v>
          </cell>
          <cell r="AP13">
            <v>3.1747000000000001</v>
          </cell>
          <cell r="AQ13">
            <v>1.4639</v>
          </cell>
          <cell r="AR13">
            <v>6.8345000000000002</v>
          </cell>
          <cell r="AS13">
            <v>1.61538</v>
          </cell>
          <cell r="AT13">
            <v>0</v>
          </cell>
          <cell r="AU13">
            <v>0</v>
          </cell>
          <cell r="AV13">
            <v>0</v>
          </cell>
          <cell r="AW13">
            <v>0</v>
          </cell>
          <cell r="AX13">
            <v>0</v>
          </cell>
          <cell r="AY13">
            <v>0</v>
          </cell>
          <cell r="AZ13">
            <v>0</v>
          </cell>
          <cell r="BA13">
            <v>0</v>
          </cell>
          <cell r="BB13">
            <v>0</v>
          </cell>
          <cell r="BC13">
            <v>0</v>
          </cell>
          <cell r="BD13">
            <v>0</v>
          </cell>
        </row>
        <row r="14">
          <cell r="A14" t="str">
            <v>Егиндыкольский</v>
          </cell>
          <cell r="B14">
            <v>0</v>
          </cell>
          <cell r="C14">
            <v>0.8</v>
          </cell>
          <cell r="D14">
            <v>0</v>
          </cell>
          <cell r="E14">
            <v>0</v>
          </cell>
          <cell r="F14">
            <v>0</v>
          </cell>
          <cell r="G14">
            <v>0</v>
          </cell>
          <cell r="H14">
            <v>2.9762</v>
          </cell>
          <cell r="I14">
            <v>1</v>
          </cell>
          <cell r="J14">
            <v>0</v>
          </cell>
          <cell r="K14">
            <v>0</v>
          </cell>
          <cell r="L14">
            <v>0.47762000000000004</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3.6120000000000001</v>
          </cell>
          <cell r="AF14">
            <v>3.2679999999999998</v>
          </cell>
          <cell r="AG14">
            <v>7.8083</v>
          </cell>
          <cell r="AH14">
            <v>1.4688300000000001</v>
          </cell>
          <cell r="AI14">
            <v>0</v>
          </cell>
          <cell r="AJ14">
            <v>0</v>
          </cell>
          <cell r="AK14">
            <v>0</v>
          </cell>
          <cell r="AL14">
            <v>0</v>
          </cell>
          <cell r="AM14">
            <v>0</v>
          </cell>
          <cell r="AN14">
            <v>0</v>
          </cell>
          <cell r="AO14">
            <v>0</v>
          </cell>
          <cell r="AP14">
            <v>0</v>
          </cell>
          <cell r="AQ14">
            <v>1</v>
          </cell>
          <cell r="AR14">
            <v>0</v>
          </cell>
          <cell r="AS14">
            <v>0.1</v>
          </cell>
          <cell r="AT14">
            <v>0</v>
          </cell>
          <cell r="AU14">
            <v>0</v>
          </cell>
          <cell r="AV14">
            <v>0</v>
          </cell>
          <cell r="AW14">
            <v>0</v>
          </cell>
          <cell r="AX14">
            <v>0</v>
          </cell>
          <cell r="AY14">
            <v>0</v>
          </cell>
          <cell r="AZ14">
            <v>0</v>
          </cell>
          <cell r="BA14">
            <v>0</v>
          </cell>
          <cell r="BB14">
            <v>0</v>
          </cell>
          <cell r="BC14">
            <v>0</v>
          </cell>
          <cell r="BD14">
            <v>0</v>
          </cell>
        </row>
        <row r="15">
          <cell r="A15" t="str">
            <v>Енбекшильдерский</v>
          </cell>
          <cell r="B15">
            <v>4.3</v>
          </cell>
          <cell r="C15">
            <v>3.5</v>
          </cell>
          <cell r="D15">
            <v>5.2</v>
          </cell>
          <cell r="E15">
            <v>1.6</v>
          </cell>
          <cell r="F15">
            <v>3.9</v>
          </cell>
          <cell r="G15">
            <v>5.7550999999999997</v>
          </cell>
          <cell r="H15">
            <v>6.1717000000000004</v>
          </cell>
          <cell r="I15">
            <v>4.6356999999999999</v>
          </cell>
          <cell r="J15">
            <v>4.8021000000000003</v>
          </cell>
          <cell r="K15">
            <v>8</v>
          </cell>
          <cell r="L15">
            <v>4.7864599999999999</v>
          </cell>
          <cell r="M15">
            <v>0.6</v>
          </cell>
          <cell r="N15">
            <v>0</v>
          </cell>
          <cell r="O15">
            <v>2.5</v>
          </cell>
          <cell r="P15">
            <v>4.4000000000000004</v>
          </cell>
          <cell r="Q15">
            <v>10.9</v>
          </cell>
          <cell r="R15">
            <v>0</v>
          </cell>
          <cell r="S15">
            <v>10.8</v>
          </cell>
          <cell r="T15">
            <v>4.8810000000000002</v>
          </cell>
          <cell r="U15">
            <v>0</v>
          </cell>
          <cell r="V15">
            <v>0</v>
          </cell>
          <cell r="W15">
            <v>3.4081000000000001</v>
          </cell>
          <cell r="X15">
            <v>0</v>
          </cell>
          <cell r="Y15">
            <v>0</v>
          </cell>
          <cell r="Z15">
            <v>0</v>
          </cell>
          <cell r="AA15">
            <v>4.5999999999999996</v>
          </cell>
          <cell r="AB15">
            <v>7.4390999999999998</v>
          </cell>
          <cell r="AC15">
            <v>2.4098999999999999</v>
          </cell>
          <cell r="AD15">
            <v>8.5031999999999996</v>
          </cell>
          <cell r="AE15">
            <v>4.8231999999999999</v>
          </cell>
          <cell r="AF15">
            <v>5.5664999999999996</v>
          </cell>
          <cell r="AG15">
            <v>8.4065999999999992</v>
          </cell>
          <cell r="AH15">
            <v>4.1748499999999993</v>
          </cell>
          <cell r="AI15">
            <v>0</v>
          </cell>
          <cell r="AJ15">
            <v>0</v>
          </cell>
          <cell r="AK15">
            <v>0</v>
          </cell>
          <cell r="AL15">
            <v>0</v>
          </cell>
          <cell r="AM15">
            <v>0</v>
          </cell>
          <cell r="AN15">
            <v>0</v>
          </cell>
          <cell r="AO15">
            <v>0</v>
          </cell>
          <cell r="AP15">
            <v>0</v>
          </cell>
          <cell r="AQ15">
            <v>1.3953</v>
          </cell>
          <cell r="AR15">
            <v>5.9733999999999998</v>
          </cell>
          <cell r="AS15">
            <v>0.73686999999999991</v>
          </cell>
          <cell r="AT15">
            <v>0</v>
          </cell>
          <cell r="AU15">
            <v>0</v>
          </cell>
          <cell r="AV15">
            <v>0</v>
          </cell>
          <cell r="AW15">
            <v>0</v>
          </cell>
          <cell r="AX15">
            <v>0</v>
          </cell>
          <cell r="AY15">
            <v>0</v>
          </cell>
          <cell r="AZ15">
            <v>0</v>
          </cell>
          <cell r="BA15">
            <v>0</v>
          </cell>
          <cell r="BB15">
            <v>0</v>
          </cell>
          <cell r="BC15">
            <v>0</v>
          </cell>
          <cell r="BD15">
            <v>0</v>
          </cell>
        </row>
        <row r="16">
          <cell r="A16" t="str">
            <v>Ерементауский</v>
          </cell>
          <cell r="B16">
            <v>0</v>
          </cell>
          <cell r="C16">
            <v>0</v>
          </cell>
          <cell r="D16">
            <v>4</v>
          </cell>
          <cell r="E16">
            <v>0.6</v>
          </cell>
          <cell r="F16">
            <v>1.8</v>
          </cell>
          <cell r="G16">
            <v>0</v>
          </cell>
          <cell r="H16">
            <v>2.1110000000000002</v>
          </cell>
          <cell r="I16">
            <v>0.85</v>
          </cell>
          <cell r="J16">
            <v>0.55230000000000001</v>
          </cell>
          <cell r="K16">
            <v>9.9167000000000005</v>
          </cell>
          <cell r="L16">
            <v>1.9829999999999999</v>
          </cell>
          <cell r="M16">
            <v>0</v>
          </cell>
          <cell r="N16">
            <v>0</v>
          </cell>
          <cell r="O16">
            <v>0</v>
          </cell>
          <cell r="P16">
            <v>0</v>
          </cell>
          <cell r="Q16">
            <v>0</v>
          </cell>
          <cell r="R16">
            <v>0</v>
          </cell>
          <cell r="S16">
            <v>0</v>
          </cell>
          <cell r="T16">
            <v>0</v>
          </cell>
          <cell r="U16">
            <v>1.7009000000000001</v>
          </cell>
          <cell r="V16">
            <v>0</v>
          </cell>
          <cell r="W16">
            <v>0.17009000000000002</v>
          </cell>
          <cell r="X16">
            <v>0</v>
          </cell>
          <cell r="Y16">
            <v>0</v>
          </cell>
          <cell r="Z16">
            <v>0</v>
          </cell>
          <cell r="AA16">
            <v>2.5</v>
          </cell>
          <cell r="AB16">
            <v>2.7606000000000002</v>
          </cell>
          <cell r="AC16">
            <v>0</v>
          </cell>
          <cell r="AD16">
            <v>8.0757999999999992</v>
          </cell>
          <cell r="AE16">
            <v>1.9</v>
          </cell>
          <cell r="AF16">
            <v>3.7669999999999999</v>
          </cell>
          <cell r="AG16">
            <v>6.0095999999999998</v>
          </cell>
          <cell r="AH16">
            <v>2.5012999999999996</v>
          </cell>
          <cell r="AI16">
            <v>0</v>
          </cell>
          <cell r="AJ16">
            <v>0</v>
          </cell>
          <cell r="AK16">
            <v>0</v>
          </cell>
          <cell r="AL16">
            <v>0</v>
          </cell>
          <cell r="AM16">
            <v>0</v>
          </cell>
          <cell r="AN16">
            <v>0</v>
          </cell>
          <cell r="AO16">
            <v>5</v>
          </cell>
          <cell r="AP16">
            <v>1.6278999999999999</v>
          </cell>
          <cell r="AQ16">
            <v>1.7417</v>
          </cell>
          <cell r="AR16">
            <v>1</v>
          </cell>
          <cell r="AS16">
            <v>0.93696000000000002</v>
          </cell>
          <cell r="AT16">
            <v>0</v>
          </cell>
          <cell r="AU16">
            <v>0</v>
          </cell>
          <cell r="AV16">
            <v>0</v>
          </cell>
          <cell r="AW16">
            <v>0</v>
          </cell>
          <cell r="AX16">
            <v>0</v>
          </cell>
          <cell r="AY16">
            <v>0</v>
          </cell>
          <cell r="AZ16">
            <v>0</v>
          </cell>
          <cell r="BA16">
            <v>0</v>
          </cell>
          <cell r="BB16">
            <v>0</v>
          </cell>
          <cell r="BC16">
            <v>0</v>
          </cell>
          <cell r="BD16">
            <v>0</v>
          </cell>
        </row>
        <row r="17">
          <cell r="A17" t="str">
            <v>Есильский</v>
          </cell>
          <cell r="B17">
            <v>3.4</v>
          </cell>
          <cell r="C17">
            <v>0.1</v>
          </cell>
          <cell r="D17">
            <v>0.4</v>
          </cell>
          <cell r="E17">
            <v>1.9</v>
          </cell>
          <cell r="F17">
            <v>1.5</v>
          </cell>
          <cell r="G17">
            <v>1.8140000000000001</v>
          </cell>
          <cell r="H17">
            <v>5.4912999999999998</v>
          </cell>
          <cell r="I17">
            <v>3.5682</v>
          </cell>
          <cell r="J17">
            <v>7.3822999999999999</v>
          </cell>
          <cell r="K17">
            <v>13.2553</v>
          </cell>
          <cell r="L17">
            <v>3.8811100000000005</v>
          </cell>
          <cell r="M17">
            <v>0</v>
          </cell>
          <cell r="N17">
            <v>0</v>
          </cell>
          <cell r="O17">
            <v>0</v>
          </cell>
          <cell r="P17">
            <v>0</v>
          </cell>
          <cell r="Q17">
            <v>2.5</v>
          </cell>
          <cell r="R17">
            <v>6.6699999999999995E-2</v>
          </cell>
          <cell r="S17">
            <v>0</v>
          </cell>
          <cell r="T17">
            <v>0</v>
          </cell>
          <cell r="U17">
            <v>0</v>
          </cell>
          <cell r="V17">
            <v>0</v>
          </cell>
          <cell r="W17">
            <v>0.25667000000000001</v>
          </cell>
          <cell r="X17">
            <v>0</v>
          </cell>
          <cell r="Y17">
            <v>0</v>
          </cell>
          <cell r="Z17">
            <v>0.6</v>
          </cell>
          <cell r="AA17">
            <v>0.1</v>
          </cell>
          <cell r="AB17">
            <v>1.2864</v>
          </cell>
          <cell r="AC17">
            <v>3.9662000000000002</v>
          </cell>
          <cell r="AD17">
            <v>5.1227999999999998</v>
          </cell>
          <cell r="AE17">
            <v>4.9321999999999999</v>
          </cell>
          <cell r="AF17">
            <v>5.3783000000000003</v>
          </cell>
          <cell r="AG17">
            <v>9.7140000000000004</v>
          </cell>
          <cell r="AH17">
            <v>3.1099899999999998</v>
          </cell>
          <cell r="AI17">
            <v>1</v>
          </cell>
          <cell r="AJ17">
            <v>0</v>
          </cell>
          <cell r="AK17">
            <v>5.8</v>
          </cell>
          <cell r="AL17">
            <v>1</v>
          </cell>
          <cell r="AM17">
            <v>7.2</v>
          </cell>
          <cell r="AN17">
            <v>1.2062999999999999</v>
          </cell>
          <cell r="AO17">
            <v>5.4779999999999998</v>
          </cell>
          <cell r="AP17">
            <v>3.0465</v>
          </cell>
          <cell r="AQ17">
            <v>5.2343000000000002</v>
          </cell>
          <cell r="AR17">
            <v>7.3701999999999996</v>
          </cell>
          <cell r="AS17">
            <v>3.7335300000000005</v>
          </cell>
          <cell r="AT17">
            <v>0</v>
          </cell>
          <cell r="AU17">
            <v>0</v>
          </cell>
          <cell r="AV17">
            <v>0</v>
          </cell>
          <cell r="AW17">
            <v>0</v>
          </cell>
          <cell r="AX17">
            <v>4.2</v>
          </cell>
          <cell r="AY17">
            <v>2.5232999999999999</v>
          </cell>
          <cell r="AZ17">
            <v>4.3276000000000003</v>
          </cell>
          <cell r="BA17">
            <v>3.8003</v>
          </cell>
          <cell r="BB17">
            <v>0</v>
          </cell>
          <cell r="BC17">
            <v>0</v>
          </cell>
          <cell r="BD17">
            <v>1.48512</v>
          </cell>
        </row>
        <row r="18">
          <cell r="A18" t="str">
            <v>Жаксынский</v>
          </cell>
          <cell r="B18">
            <v>0</v>
          </cell>
          <cell r="C18">
            <v>3.7</v>
          </cell>
          <cell r="D18">
            <v>0.9</v>
          </cell>
          <cell r="E18">
            <v>1.1000000000000001</v>
          </cell>
          <cell r="F18">
            <v>0</v>
          </cell>
          <cell r="G18">
            <v>4.2663000000000002</v>
          </cell>
          <cell r="H18">
            <v>1.2390000000000001</v>
          </cell>
          <cell r="I18">
            <v>1.2644</v>
          </cell>
          <cell r="J18">
            <v>0</v>
          </cell>
          <cell r="K18">
            <v>0</v>
          </cell>
          <cell r="L18">
            <v>1.2469700000000001</v>
          </cell>
          <cell r="M18">
            <v>0</v>
          </cell>
          <cell r="N18">
            <v>0</v>
          </cell>
          <cell r="O18">
            <v>0</v>
          </cell>
          <cell r="P18">
            <v>0</v>
          </cell>
          <cell r="Q18">
            <v>0</v>
          </cell>
          <cell r="R18">
            <v>0</v>
          </cell>
          <cell r="S18">
            <v>0</v>
          </cell>
          <cell r="T18">
            <v>0</v>
          </cell>
          <cell r="U18">
            <v>0</v>
          </cell>
          <cell r="V18">
            <v>2.6181999999999999</v>
          </cell>
          <cell r="W18">
            <v>0.26182</v>
          </cell>
          <cell r="X18">
            <v>0</v>
          </cell>
          <cell r="Y18">
            <v>0</v>
          </cell>
          <cell r="Z18">
            <v>0</v>
          </cell>
          <cell r="AA18">
            <v>2.9</v>
          </cell>
          <cell r="AB18">
            <v>25.1538</v>
          </cell>
          <cell r="AC18">
            <v>5.2241</v>
          </cell>
          <cell r="AD18">
            <v>6.8882000000000003</v>
          </cell>
          <cell r="AE18">
            <v>5.1227</v>
          </cell>
          <cell r="AF18">
            <v>5.9160000000000004</v>
          </cell>
          <cell r="AG18">
            <v>10.042</v>
          </cell>
          <cell r="AH18">
            <v>6.1246800000000006</v>
          </cell>
          <cell r="AI18">
            <v>0</v>
          </cell>
          <cell r="AJ18">
            <v>0</v>
          </cell>
          <cell r="AK18">
            <v>0</v>
          </cell>
          <cell r="AL18">
            <v>0</v>
          </cell>
          <cell r="AM18">
            <v>0</v>
          </cell>
          <cell r="AN18">
            <v>0</v>
          </cell>
          <cell r="AO18">
            <v>0</v>
          </cell>
          <cell r="AP18">
            <v>4.4819000000000004</v>
          </cell>
          <cell r="AQ18">
            <v>2.9493999999999998</v>
          </cell>
          <cell r="AR18">
            <v>7.1288999999999998</v>
          </cell>
          <cell r="AS18">
            <v>1.4560200000000001</v>
          </cell>
          <cell r="AT18">
            <v>0</v>
          </cell>
          <cell r="AU18">
            <v>0</v>
          </cell>
          <cell r="AV18">
            <v>0</v>
          </cell>
          <cell r="AW18">
            <v>2</v>
          </cell>
          <cell r="AX18">
            <v>8.3000000000000007</v>
          </cell>
          <cell r="AY18">
            <v>0</v>
          </cell>
          <cell r="AZ18">
            <v>0</v>
          </cell>
          <cell r="BA18">
            <v>0</v>
          </cell>
          <cell r="BB18">
            <v>0</v>
          </cell>
          <cell r="BC18">
            <v>0</v>
          </cell>
          <cell r="BD18">
            <v>1.03</v>
          </cell>
        </row>
        <row r="19">
          <cell r="A19" t="str">
            <v>Жаркаинский</v>
          </cell>
          <cell r="B19">
            <v>0</v>
          </cell>
          <cell r="C19">
            <v>2</v>
          </cell>
          <cell r="D19">
            <v>0</v>
          </cell>
          <cell r="E19">
            <v>1.3</v>
          </cell>
          <cell r="F19">
            <v>2.6</v>
          </cell>
          <cell r="G19">
            <v>0</v>
          </cell>
          <cell r="H19">
            <v>1.5946</v>
          </cell>
          <cell r="I19">
            <v>0</v>
          </cell>
          <cell r="J19">
            <v>0</v>
          </cell>
          <cell r="K19">
            <v>0</v>
          </cell>
          <cell r="L19">
            <v>0.74946000000000002</v>
          </cell>
          <cell r="M19">
            <v>0</v>
          </cell>
          <cell r="N19">
            <v>0</v>
          </cell>
          <cell r="O19">
            <v>0</v>
          </cell>
          <cell r="P19">
            <v>0</v>
          </cell>
          <cell r="Q19">
            <v>0</v>
          </cell>
          <cell r="R19">
            <v>0</v>
          </cell>
          <cell r="S19">
            <v>4.5279999999999996</v>
          </cell>
          <cell r="T19">
            <v>0</v>
          </cell>
          <cell r="U19">
            <v>0</v>
          </cell>
          <cell r="V19">
            <v>0</v>
          </cell>
          <cell r="W19">
            <v>0.45279999999999998</v>
          </cell>
          <cell r="X19">
            <v>0</v>
          </cell>
          <cell r="Y19">
            <v>0</v>
          </cell>
          <cell r="Z19">
            <v>0</v>
          </cell>
          <cell r="AA19">
            <v>2.5</v>
          </cell>
          <cell r="AB19">
            <v>4.6090999999999998</v>
          </cell>
          <cell r="AC19">
            <v>1.7255</v>
          </cell>
          <cell r="AD19">
            <v>11.291499999999999</v>
          </cell>
          <cell r="AE19">
            <v>5.7930000000000001</v>
          </cell>
          <cell r="AF19">
            <v>4.3860000000000001</v>
          </cell>
          <cell r="AG19">
            <v>6.0658000000000003</v>
          </cell>
          <cell r="AH19">
            <v>3.6370899999999997</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4</v>
          </cell>
          <cell r="AY19">
            <v>2.3269000000000002</v>
          </cell>
          <cell r="AZ19">
            <v>3.4773000000000001</v>
          </cell>
          <cell r="BA19">
            <v>4.6380999999999997</v>
          </cell>
          <cell r="BB19">
            <v>0</v>
          </cell>
          <cell r="BC19">
            <v>0</v>
          </cell>
          <cell r="BD19">
            <v>1.4442299999999999</v>
          </cell>
        </row>
        <row r="20">
          <cell r="A20" t="str">
            <v>Зерендинский</v>
          </cell>
          <cell r="B20">
            <v>3.4</v>
          </cell>
          <cell r="C20">
            <v>0</v>
          </cell>
          <cell r="D20">
            <v>0</v>
          </cell>
          <cell r="E20">
            <v>1.8</v>
          </cell>
          <cell r="F20">
            <v>3.8</v>
          </cell>
          <cell r="G20">
            <v>3.5588000000000002</v>
          </cell>
          <cell r="H20">
            <v>3.2124000000000001</v>
          </cell>
          <cell r="I20">
            <v>5.3990999999999998</v>
          </cell>
          <cell r="J20">
            <v>5.5515999999999996</v>
          </cell>
          <cell r="K20">
            <v>4.7956000000000003</v>
          </cell>
          <cell r="L20">
            <v>3.1517500000000003</v>
          </cell>
          <cell r="M20">
            <v>3.1</v>
          </cell>
          <cell r="N20">
            <v>9.6</v>
          </cell>
          <cell r="O20">
            <v>4.2</v>
          </cell>
          <cell r="P20">
            <v>3</v>
          </cell>
          <cell r="Q20">
            <v>11.6</v>
          </cell>
          <cell r="R20">
            <v>6.7142999999999997</v>
          </cell>
          <cell r="S20">
            <v>7.6576000000000004</v>
          </cell>
          <cell r="T20">
            <v>9.1351999999999993</v>
          </cell>
          <cell r="U20">
            <v>3.5695000000000001</v>
          </cell>
          <cell r="V20">
            <v>12.5534</v>
          </cell>
          <cell r="W20">
            <v>7.1129999999999995</v>
          </cell>
          <cell r="X20">
            <v>0</v>
          </cell>
          <cell r="Y20">
            <v>0</v>
          </cell>
          <cell r="Z20">
            <v>1.1000000000000001</v>
          </cell>
          <cell r="AA20">
            <v>5.2</v>
          </cell>
          <cell r="AB20">
            <v>9.0989000000000004</v>
          </cell>
          <cell r="AC20">
            <v>6.1260000000000003</v>
          </cell>
          <cell r="AD20">
            <v>7.7702999999999998</v>
          </cell>
          <cell r="AE20">
            <v>7.0255000000000001</v>
          </cell>
          <cell r="AF20">
            <v>6.0887000000000002</v>
          </cell>
          <cell r="AG20">
            <v>6.5519999999999996</v>
          </cell>
          <cell r="AH20">
            <v>4.8961400000000008</v>
          </cell>
          <cell r="AI20">
            <v>0</v>
          </cell>
          <cell r="AJ20">
            <v>1.8</v>
          </cell>
          <cell r="AK20">
            <v>0</v>
          </cell>
          <cell r="AL20">
            <v>0</v>
          </cell>
          <cell r="AM20">
            <v>0</v>
          </cell>
          <cell r="AN20">
            <v>0</v>
          </cell>
          <cell r="AO20">
            <v>0</v>
          </cell>
          <cell r="AP20">
            <v>0</v>
          </cell>
          <cell r="AQ20">
            <v>3.665</v>
          </cell>
          <cell r="AR20">
            <v>4.1500000000000004</v>
          </cell>
          <cell r="AS20">
            <v>0.96150000000000002</v>
          </cell>
          <cell r="AT20">
            <v>0</v>
          </cell>
          <cell r="AU20">
            <v>0</v>
          </cell>
          <cell r="AV20">
            <v>0</v>
          </cell>
          <cell r="AW20">
            <v>0</v>
          </cell>
          <cell r="AX20">
            <v>0</v>
          </cell>
          <cell r="AY20">
            <v>0</v>
          </cell>
          <cell r="AZ20">
            <v>0</v>
          </cell>
          <cell r="BA20">
            <v>0</v>
          </cell>
          <cell r="BB20">
            <v>0</v>
          </cell>
          <cell r="BC20">
            <v>0</v>
          </cell>
          <cell r="BD20">
            <v>0</v>
          </cell>
        </row>
        <row r="21">
          <cell r="A21" t="str">
            <v>Коргалжынский</v>
          </cell>
          <cell r="B21">
            <v>0</v>
          </cell>
          <cell r="C21">
            <v>0</v>
          </cell>
          <cell r="D21">
            <v>0</v>
          </cell>
          <cell r="E21">
            <v>1.1000000000000001</v>
          </cell>
          <cell r="F21">
            <v>0.3</v>
          </cell>
          <cell r="G21">
            <v>0</v>
          </cell>
          <cell r="H21">
            <v>0</v>
          </cell>
          <cell r="I21">
            <v>2.6038000000000001</v>
          </cell>
          <cell r="J21">
            <v>0</v>
          </cell>
          <cell r="K21">
            <v>0</v>
          </cell>
          <cell r="L21">
            <v>0.40038000000000001</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1.8535999999999999</v>
          </cell>
          <cell r="AF21">
            <v>4.7533000000000003</v>
          </cell>
          <cell r="AG21">
            <v>7.5011000000000001</v>
          </cell>
          <cell r="AH21">
            <v>1.4108000000000001</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1.6125</v>
          </cell>
          <cell r="AZ21">
            <v>1.0893999999999999</v>
          </cell>
          <cell r="BA21">
            <v>0.51060000000000005</v>
          </cell>
          <cell r="BB21">
            <v>0</v>
          </cell>
          <cell r="BC21">
            <v>0</v>
          </cell>
          <cell r="BD21">
            <v>0.32125000000000004</v>
          </cell>
        </row>
        <row r="22">
          <cell r="A22" t="str">
            <v>Сандыктауский</v>
          </cell>
          <cell r="B22">
            <v>0</v>
          </cell>
          <cell r="C22">
            <v>2.7</v>
          </cell>
          <cell r="D22">
            <v>14.4</v>
          </cell>
          <cell r="E22">
            <v>6.5</v>
          </cell>
          <cell r="F22">
            <v>7.4</v>
          </cell>
          <cell r="G22">
            <v>8.2638999999999996</v>
          </cell>
          <cell r="H22">
            <v>6.9542000000000002</v>
          </cell>
          <cell r="I22">
            <v>7.1163999999999996</v>
          </cell>
          <cell r="J22">
            <v>8.7742000000000004</v>
          </cell>
          <cell r="K22">
            <v>16.450600000000001</v>
          </cell>
          <cell r="L22">
            <v>7.8559300000000007</v>
          </cell>
          <cell r="M22">
            <v>0</v>
          </cell>
          <cell r="N22">
            <v>0</v>
          </cell>
          <cell r="O22">
            <v>0</v>
          </cell>
          <cell r="P22">
            <v>2.4</v>
          </cell>
          <cell r="Q22">
            <v>0</v>
          </cell>
          <cell r="R22">
            <v>10.6318</v>
          </cell>
          <cell r="S22">
            <v>17.5535</v>
          </cell>
          <cell r="T22">
            <v>8.4100999999999999</v>
          </cell>
          <cell r="U22">
            <v>0</v>
          </cell>
          <cell r="V22">
            <v>0</v>
          </cell>
          <cell r="W22">
            <v>3.8995400000000005</v>
          </cell>
          <cell r="X22">
            <v>0</v>
          </cell>
          <cell r="Y22">
            <v>0</v>
          </cell>
          <cell r="Z22">
            <v>0</v>
          </cell>
          <cell r="AA22">
            <v>7.5</v>
          </cell>
          <cell r="AB22">
            <v>9.8000000000000007</v>
          </cell>
          <cell r="AC22">
            <v>5.2728999999999999</v>
          </cell>
          <cell r="AD22">
            <v>8.9337999999999997</v>
          </cell>
          <cell r="AE22">
            <v>6.5</v>
          </cell>
          <cell r="AF22">
            <v>5.1405000000000003</v>
          </cell>
          <cell r="AG22">
            <v>11.6142</v>
          </cell>
          <cell r="AH22">
            <v>5.4761400000000009</v>
          </cell>
          <cell r="AI22">
            <v>0</v>
          </cell>
          <cell r="AJ22">
            <v>0</v>
          </cell>
          <cell r="AK22">
            <v>0</v>
          </cell>
          <cell r="AL22">
            <v>0</v>
          </cell>
          <cell r="AM22">
            <v>0</v>
          </cell>
          <cell r="AN22">
            <v>0</v>
          </cell>
          <cell r="AO22">
            <v>0</v>
          </cell>
          <cell r="AP22">
            <v>19.519200000000001</v>
          </cell>
          <cell r="AQ22">
            <v>0</v>
          </cell>
          <cell r="AR22">
            <v>0</v>
          </cell>
          <cell r="AS22">
            <v>1.9519200000000001</v>
          </cell>
          <cell r="AT22">
            <v>0</v>
          </cell>
          <cell r="AU22">
            <v>0</v>
          </cell>
          <cell r="AV22">
            <v>0</v>
          </cell>
          <cell r="AW22">
            <v>0</v>
          </cell>
          <cell r="AX22">
            <v>0</v>
          </cell>
          <cell r="AY22">
            <v>0</v>
          </cell>
          <cell r="AZ22">
            <v>0</v>
          </cell>
          <cell r="BA22">
            <v>0</v>
          </cell>
          <cell r="BB22">
            <v>0</v>
          </cell>
          <cell r="BC22">
            <v>0</v>
          </cell>
          <cell r="BD22">
            <v>0</v>
          </cell>
        </row>
        <row r="23">
          <cell r="A23" t="str">
            <v>Целиноградский</v>
          </cell>
          <cell r="B23">
            <v>3.9</v>
          </cell>
          <cell r="C23">
            <v>4</v>
          </cell>
          <cell r="D23">
            <v>2.5</v>
          </cell>
          <cell r="E23">
            <v>1.8</v>
          </cell>
          <cell r="F23">
            <v>2.1</v>
          </cell>
          <cell r="G23">
            <v>6.5143000000000004</v>
          </cell>
          <cell r="H23">
            <v>2.1339000000000001</v>
          </cell>
          <cell r="I23">
            <v>4.0393999999999997</v>
          </cell>
          <cell r="J23">
            <v>3.95</v>
          </cell>
          <cell r="K23">
            <v>0.88</v>
          </cell>
          <cell r="L23">
            <v>3.1817600000000001</v>
          </cell>
          <cell r="M23">
            <v>0</v>
          </cell>
          <cell r="N23">
            <v>0</v>
          </cell>
          <cell r="O23">
            <v>0</v>
          </cell>
          <cell r="P23">
            <v>1.2</v>
          </cell>
          <cell r="Q23">
            <v>1.8</v>
          </cell>
          <cell r="R23">
            <v>0</v>
          </cell>
          <cell r="S23">
            <v>0</v>
          </cell>
          <cell r="T23">
            <v>0</v>
          </cell>
          <cell r="U23">
            <v>0</v>
          </cell>
          <cell r="V23">
            <v>0</v>
          </cell>
          <cell r="W23">
            <v>0.3</v>
          </cell>
          <cell r="X23">
            <v>0</v>
          </cell>
          <cell r="Y23">
            <v>0</v>
          </cell>
          <cell r="Z23">
            <v>0</v>
          </cell>
          <cell r="AA23">
            <v>0</v>
          </cell>
          <cell r="AB23">
            <v>0</v>
          </cell>
          <cell r="AC23">
            <v>4.3978000000000002</v>
          </cell>
          <cell r="AD23">
            <v>2.8464999999999998</v>
          </cell>
          <cell r="AE23">
            <v>4.6296999999999997</v>
          </cell>
          <cell r="AF23">
            <v>2.3437000000000001</v>
          </cell>
          <cell r="AG23">
            <v>0.87270000000000003</v>
          </cell>
          <cell r="AH23">
            <v>1.5090399999999999</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8.6465999999999994</v>
          </cell>
          <cell r="AZ23">
            <v>0</v>
          </cell>
          <cell r="BA23">
            <v>0</v>
          </cell>
          <cell r="BB23">
            <v>0</v>
          </cell>
          <cell r="BC23">
            <v>0</v>
          </cell>
          <cell r="BD23">
            <v>0.86465999999999998</v>
          </cell>
        </row>
        <row r="24">
          <cell r="A24" t="str">
            <v>Шортандинский</v>
          </cell>
          <cell r="B24">
            <v>5.9</v>
          </cell>
          <cell r="C24">
            <v>1.3</v>
          </cell>
          <cell r="D24">
            <v>6.7</v>
          </cell>
          <cell r="E24">
            <v>2.2000000000000002</v>
          </cell>
          <cell r="F24">
            <v>2</v>
          </cell>
          <cell r="G24">
            <v>2.0821000000000001</v>
          </cell>
          <cell r="H24">
            <v>6.7950999999999997</v>
          </cell>
          <cell r="I24">
            <v>3.6802000000000001</v>
          </cell>
          <cell r="J24">
            <v>7.3137999999999996</v>
          </cell>
          <cell r="K24">
            <v>14.099600000000001</v>
          </cell>
          <cell r="L24">
            <v>5.2070800000000004</v>
          </cell>
          <cell r="M24">
            <v>8.1</v>
          </cell>
          <cell r="N24">
            <v>0</v>
          </cell>
          <cell r="O24">
            <v>4.2</v>
          </cell>
          <cell r="P24">
            <v>2.1</v>
          </cell>
          <cell r="Q24">
            <v>11</v>
          </cell>
          <cell r="R24">
            <v>1.1725000000000001</v>
          </cell>
          <cell r="S24">
            <v>0</v>
          </cell>
          <cell r="T24">
            <v>4.62</v>
          </cell>
          <cell r="U24">
            <v>0</v>
          </cell>
          <cell r="V24">
            <v>7.6749999999999998</v>
          </cell>
          <cell r="W24">
            <v>3.8867500000000001</v>
          </cell>
          <cell r="X24">
            <v>0</v>
          </cell>
          <cell r="Y24">
            <v>0</v>
          </cell>
          <cell r="Z24">
            <v>0</v>
          </cell>
          <cell r="AA24">
            <v>2.2000000000000002</v>
          </cell>
          <cell r="AB24">
            <v>5.3</v>
          </cell>
          <cell r="AC24">
            <v>2.3424</v>
          </cell>
          <cell r="AD24">
            <v>1.3174999999999999</v>
          </cell>
          <cell r="AE24">
            <v>3.3994</v>
          </cell>
          <cell r="AF24">
            <v>3.2722000000000002</v>
          </cell>
          <cell r="AG24">
            <v>6.0007000000000001</v>
          </cell>
          <cell r="AH24">
            <v>2.3832200000000001</v>
          </cell>
          <cell r="AI24">
            <v>0</v>
          </cell>
          <cell r="AJ24">
            <v>0</v>
          </cell>
          <cell r="AK24">
            <v>0</v>
          </cell>
          <cell r="AL24">
            <v>0</v>
          </cell>
          <cell r="AM24">
            <v>0</v>
          </cell>
          <cell r="AN24">
            <v>0</v>
          </cell>
          <cell r="AO24">
            <v>0</v>
          </cell>
          <cell r="AP24">
            <v>2.0983000000000001</v>
          </cell>
          <cell r="AQ24">
            <v>0</v>
          </cell>
          <cell r="AR24">
            <v>0</v>
          </cell>
          <cell r="AS24">
            <v>0.20983000000000002</v>
          </cell>
          <cell r="AT24">
            <v>0</v>
          </cell>
          <cell r="AU24">
            <v>0</v>
          </cell>
          <cell r="AV24">
            <v>0</v>
          </cell>
          <cell r="AW24">
            <v>0</v>
          </cell>
          <cell r="AX24">
            <v>0</v>
          </cell>
          <cell r="AY24">
            <v>1</v>
          </cell>
          <cell r="AZ24">
            <v>0</v>
          </cell>
          <cell r="BA24">
            <v>1.0021</v>
          </cell>
          <cell r="BB24">
            <v>0</v>
          </cell>
          <cell r="BC24">
            <v>0</v>
          </cell>
          <cell r="BD24">
            <v>0.20021</v>
          </cell>
        </row>
        <row r="29">
          <cell r="A29" t="str">
            <v>Актобе г.а.</v>
          </cell>
          <cell r="B29">
            <v>4.5999999999999996</v>
          </cell>
          <cell r="C29">
            <v>4.3</v>
          </cell>
          <cell r="D29">
            <v>6.1</v>
          </cell>
          <cell r="E29">
            <v>3.1</v>
          </cell>
          <cell r="F29">
            <v>3.9</v>
          </cell>
          <cell r="G29">
            <v>3.8</v>
          </cell>
          <cell r="H29">
            <v>6.3</v>
          </cell>
          <cell r="I29">
            <v>2.7</v>
          </cell>
          <cell r="J29">
            <v>1.9</v>
          </cell>
          <cell r="K29">
            <v>6.3</v>
          </cell>
          <cell r="L29">
            <v>4.2999999999999989</v>
          </cell>
          <cell r="M29">
            <v>0</v>
          </cell>
          <cell r="N29">
            <v>0</v>
          </cell>
          <cell r="O29">
            <v>7.6</v>
          </cell>
          <cell r="P29">
            <v>0</v>
          </cell>
          <cell r="Q29">
            <v>0</v>
          </cell>
          <cell r="R29">
            <v>0</v>
          </cell>
          <cell r="S29">
            <v>0</v>
          </cell>
          <cell r="T29">
            <v>0</v>
          </cell>
          <cell r="U29">
            <v>0</v>
          </cell>
          <cell r="V29">
            <v>0</v>
          </cell>
          <cell r="W29">
            <v>0.76</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0.8</v>
          </cell>
          <cell r="AZ29">
            <v>1.5</v>
          </cell>
          <cell r="BA29">
            <v>0.5</v>
          </cell>
          <cell r="BB29">
            <v>0</v>
          </cell>
          <cell r="BC29">
            <v>4.7</v>
          </cell>
          <cell r="BD29">
            <v>0.75</v>
          </cell>
        </row>
        <row r="30">
          <cell r="A30" t="str">
            <v>Алгинский</v>
          </cell>
          <cell r="B30">
            <v>2.8</v>
          </cell>
          <cell r="C30">
            <v>2.4</v>
          </cell>
          <cell r="D30">
            <v>3.7</v>
          </cell>
          <cell r="E30">
            <v>0.3</v>
          </cell>
          <cell r="F30">
            <v>1.3</v>
          </cell>
          <cell r="G30">
            <v>0.9</v>
          </cell>
          <cell r="H30">
            <v>1.4</v>
          </cell>
          <cell r="I30">
            <v>2.4</v>
          </cell>
          <cell r="J30">
            <v>0.3</v>
          </cell>
          <cell r="K30">
            <v>6.4</v>
          </cell>
          <cell r="L30">
            <v>2.1900000000000004</v>
          </cell>
          <cell r="M30">
            <v>0</v>
          </cell>
          <cell r="N30">
            <v>0.3</v>
          </cell>
          <cell r="O30">
            <v>0</v>
          </cell>
          <cell r="P30">
            <v>0</v>
          </cell>
          <cell r="Q30">
            <v>0</v>
          </cell>
          <cell r="R30">
            <v>0</v>
          </cell>
          <cell r="S30">
            <v>0</v>
          </cell>
          <cell r="T30">
            <v>0</v>
          </cell>
          <cell r="U30">
            <v>0</v>
          </cell>
          <cell r="V30">
            <v>0</v>
          </cell>
          <cell r="W30">
            <v>0.03</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4.3</v>
          </cell>
          <cell r="BD30">
            <v>0.43</v>
          </cell>
        </row>
        <row r="31">
          <cell r="A31" t="str">
            <v>Аитекебийский</v>
          </cell>
          <cell r="B31">
            <v>0.6</v>
          </cell>
          <cell r="C31">
            <v>1.6</v>
          </cell>
          <cell r="D31">
            <v>2.8</v>
          </cell>
          <cell r="E31">
            <v>1.5</v>
          </cell>
          <cell r="F31">
            <v>2.5</v>
          </cell>
          <cell r="G31">
            <v>1.3</v>
          </cell>
          <cell r="H31">
            <v>1.5</v>
          </cell>
          <cell r="I31">
            <v>4.4000000000000004</v>
          </cell>
          <cell r="J31">
            <v>1.3</v>
          </cell>
          <cell r="K31">
            <v>2.7</v>
          </cell>
          <cell r="L31">
            <v>2.0200000000000005</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1.2</v>
          </cell>
          <cell r="AB31">
            <v>0</v>
          </cell>
          <cell r="AC31">
            <v>0</v>
          </cell>
          <cell r="AD31">
            <v>0</v>
          </cell>
          <cell r="AE31">
            <v>0</v>
          </cell>
          <cell r="AF31">
            <v>0</v>
          </cell>
          <cell r="AG31">
            <v>0</v>
          </cell>
          <cell r="AH31">
            <v>0.12</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1.3</v>
          </cell>
          <cell r="AZ31">
            <v>1.9</v>
          </cell>
          <cell r="BA31">
            <v>6</v>
          </cell>
          <cell r="BB31">
            <v>0</v>
          </cell>
          <cell r="BC31">
            <v>0</v>
          </cell>
          <cell r="BD31">
            <v>0.91999999999999993</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A33" t="str">
            <v>Каргалинский</v>
          </cell>
          <cell r="B33">
            <v>5</v>
          </cell>
          <cell r="C33">
            <v>5.6</v>
          </cell>
          <cell r="D33">
            <v>1.6</v>
          </cell>
          <cell r="E33">
            <v>2.1</v>
          </cell>
          <cell r="F33">
            <v>2.2999999999999998</v>
          </cell>
          <cell r="G33">
            <v>1</v>
          </cell>
          <cell r="H33">
            <v>2.1</v>
          </cell>
          <cell r="I33">
            <v>4.0999999999999996</v>
          </cell>
          <cell r="J33">
            <v>1.1000000000000001</v>
          </cell>
          <cell r="K33">
            <v>2.1</v>
          </cell>
          <cell r="L33">
            <v>2.7</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0.6</v>
          </cell>
          <cell r="AB33">
            <v>0</v>
          </cell>
          <cell r="AC33">
            <v>0</v>
          </cell>
          <cell r="AD33">
            <v>0</v>
          </cell>
          <cell r="AE33">
            <v>0.7</v>
          </cell>
          <cell r="AF33">
            <v>2.2000000000000002</v>
          </cell>
          <cell r="AG33">
            <v>7.9</v>
          </cell>
          <cell r="AH33">
            <v>1.1400000000000001</v>
          </cell>
          <cell r="AI33">
            <v>0</v>
          </cell>
          <cell r="AJ33">
            <v>0</v>
          </cell>
          <cell r="AK33">
            <v>0.8</v>
          </cell>
          <cell r="AL33">
            <v>2.1</v>
          </cell>
          <cell r="AM33">
            <v>0</v>
          </cell>
          <cell r="AN33">
            <v>0</v>
          </cell>
          <cell r="AO33">
            <v>0</v>
          </cell>
          <cell r="AP33">
            <v>0</v>
          </cell>
          <cell r="AQ33">
            <v>0</v>
          </cell>
          <cell r="AR33">
            <v>0</v>
          </cell>
          <cell r="AS33">
            <v>0.29000000000000004</v>
          </cell>
          <cell r="AT33">
            <v>0</v>
          </cell>
          <cell r="AU33">
            <v>0</v>
          </cell>
          <cell r="AV33">
            <v>0</v>
          </cell>
          <cell r="AW33">
            <v>0</v>
          </cell>
          <cell r="AX33">
            <v>0</v>
          </cell>
          <cell r="AY33">
            <v>0</v>
          </cell>
          <cell r="AZ33">
            <v>0</v>
          </cell>
          <cell r="BA33">
            <v>0</v>
          </cell>
          <cell r="BB33">
            <v>0</v>
          </cell>
          <cell r="BC33">
            <v>0</v>
          </cell>
          <cell r="BD33">
            <v>0</v>
          </cell>
        </row>
        <row r="34">
          <cell r="A34" t="str">
            <v>Хобдинский</v>
          </cell>
          <cell r="B34">
            <v>2.8</v>
          </cell>
          <cell r="C34">
            <v>1.7</v>
          </cell>
          <cell r="D34">
            <v>1.9</v>
          </cell>
          <cell r="E34">
            <v>0.2</v>
          </cell>
          <cell r="F34">
            <v>0.6</v>
          </cell>
          <cell r="G34">
            <v>0</v>
          </cell>
          <cell r="H34">
            <v>0</v>
          </cell>
          <cell r="I34">
            <v>0</v>
          </cell>
          <cell r="J34">
            <v>0</v>
          </cell>
          <cell r="K34">
            <v>4.5999999999999996</v>
          </cell>
          <cell r="L34">
            <v>1.1800000000000002</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6.5</v>
          </cell>
          <cell r="BD34">
            <v>0.65</v>
          </cell>
        </row>
        <row r="35">
          <cell r="A35" t="str">
            <v>Мартукский</v>
          </cell>
          <cell r="B35">
            <v>3.1</v>
          </cell>
          <cell r="C35">
            <v>4.3</v>
          </cell>
          <cell r="D35">
            <v>7.5</v>
          </cell>
          <cell r="E35">
            <v>2.8</v>
          </cell>
          <cell r="F35">
            <v>3.5</v>
          </cell>
          <cell r="G35">
            <v>1.9</v>
          </cell>
          <cell r="H35">
            <v>3.2</v>
          </cell>
          <cell r="I35">
            <v>3.5</v>
          </cell>
          <cell r="J35">
            <v>1.6</v>
          </cell>
          <cell r="K35">
            <v>3.3</v>
          </cell>
          <cell r="L35">
            <v>3.4699999999999998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0.5</v>
          </cell>
          <cell r="AB35">
            <v>1.7</v>
          </cell>
          <cell r="AC35">
            <v>0</v>
          </cell>
          <cell r="AD35">
            <v>0</v>
          </cell>
          <cell r="AE35">
            <v>0</v>
          </cell>
          <cell r="AF35">
            <v>0</v>
          </cell>
          <cell r="AG35">
            <v>0</v>
          </cell>
          <cell r="AH35">
            <v>0.22000000000000003</v>
          </cell>
          <cell r="AI35">
            <v>0</v>
          </cell>
          <cell r="AJ35">
            <v>0</v>
          </cell>
          <cell r="AK35">
            <v>4</v>
          </cell>
          <cell r="AL35">
            <v>1.1000000000000001</v>
          </cell>
          <cell r="AM35">
            <v>0</v>
          </cell>
          <cell r="AN35">
            <v>0</v>
          </cell>
          <cell r="AO35">
            <v>0</v>
          </cell>
          <cell r="AP35">
            <v>0</v>
          </cell>
          <cell r="AQ35">
            <v>0</v>
          </cell>
          <cell r="AR35">
            <v>0</v>
          </cell>
          <cell r="AS35">
            <v>0.51</v>
          </cell>
          <cell r="AT35">
            <v>0</v>
          </cell>
          <cell r="AU35">
            <v>0</v>
          </cell>
          <cell r="AV35">
            <v>7.5</v>
          </cell>
          <cell r="AW35">
            <v>0</v>
          </cell>
          <cell r="AX35">
            <v>0</v>
          </cell>
          <cell r="AY35">
            <v>0</v>
          </cell>
          <cell r="AZ35">
            <v>0</v>
          </cell>
          <cell r="BA35">
            <v>0</v>
          </cell>
          <cell r="BB35">
            <v>5.5</v>
          </cell>
          <cell r="BC35">
            <v>8</v>
          </cell>
          <cell r="BD35">
            <v>2.1</v>
          </cell>
        </row>
        <row r="36">
          <cell r="A36" t="str">
            <v>Мугалжарский</v>
          </cell>
          <cell r="B36">
            <v>0.9</v>
          </cell>
          <cell r="C36">
            <v>1.1000000000000001</v>
          </cell>
          <cell r="D36">
            <v>2</v>
          </cell>
          <cell r="E36">
            <v>1</v>
          </cell>
          <cell r="F36">
            <v>1</v>
          </cell>
          <cell r="G36">
            <v>0</v>
          </cell>
          <cell r="H36">
            <v>0</v>
          </cell>
          <cell r="I36">
            <v>2</v>
          </cell>
          <cell r="J36">
            <v>2</v>
          </cell>
          <cell r="K36">
            <v>6.5</v>
          </cell>
          <cell r="L36">
            <v>1.65</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row>
        <row r="37">
          <cell r="A37" t="str">
            <v>Уилский</v>
          </cell>
          <cell r="B37">
            <v>0</v>
          </cell>
          <cell r="C37">
            <v>0</v>
          </cell>
          <cell r="D37">
            <v>0</v>
          </cell>
          <cell r="E37">
            <v>0</v>
          </cell>
          <cell r="F37">
            <v>0</v>
          </cell>
          <cell r="G37">
            <v>0</v>
          </cell>
          <cell r="H37">
            <v>5</v>
          </cell>
          <cell r="I37">
            <v>0</v>
          </cell>
          <cell r="J37">
            <v>0</v>
          </cell>
          <cell r="K37">
            <v>0</v>
          </cell>
          <cell r="L37">
            <v>0.5</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0.4</v>
          </cell>
          <cell r="AU37">
            <v>9.1999999999999993</v>
          </cell>
          <cell r="AV37">
            <v>2.4</v>
          </cell>
          <cell r="AW37">
            <v>0</v>
          </cell>
          <cell r="AX37">
            <v>0</v>
          </cell>
          <cell r="AY37">
            <v>0</v>
          </cell>
          <cell r="AZ37">
            <v>0</v>
          </cell>
          <cell r="BA37">
            <v>0</v>
          </cell>
          <cell r="BB37">
            <v>0</v>
          </cell>
          <cell r="BC37">
            <v>0</v>
          </cell>
          <cell r="BD37">
            <v>1.2</v>
          </cell>
        </row>
        <row r="38">
          <cell r="A38" t="str">
            <v>Темирский</v>
          </cell>
          <cell r="B38">
            <v>0</v>
          </cell>
          <cell r="C38">
            <v>1</v>
          </cell>
          <cell r="D38">
            <v>2</v>
          </cell>
          <cell r="E38">
            <v>1.3</v>
          </cell>
          <cell r="F38">
            <v>2</v>
          </cell>
          <cell r="G38">
            <v>0</v>
          </cell>
          <cell r="H38">
            <v>0</v>
          </cell>
          <cell r="I38">
            <v>0</v>
          </cell>
          <cell r="J38">
            <v>0</v>
          </cell>
          <cell r="K38">
            <v>0</v>
          </cell>
          <cell r="L38">
            <v>0.63</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row>
        <row r="39">
          <cell r="A39" t="str">
            <v>Хромтауский</v>
          </cell>
          <cell r="B39">
            <v>3.4</v>
          </cell>
          <cell r="C39">
            <v>2.6</v>
          </cell>
          <cell r="D39">
            <v>6.1</v>
          </cell>
          <cell r="E39">
            <v>4.0999999999999996</v>
          </cell>
          <cell r="F39">
            <v>3.6</v>
          </cell>
          <cell r="G39">
            <v>3.5</v>
          </cell>
          <cell r="H39">
            <v>6.8</v>
          </cell>
          <cell r="I39">
            <v>6.8</v>
          </cell>
          <cell r="J39">
            <v>5.9</v>
          </cell>
          <cell r="K39">
            <v>14.9</v>
          </cell>
          <cell r="L39">
            <v>5.77</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7.2</v>
          </cell>
          <cell r="AH39">
            <v>0.72</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row>
        <row r="40">
          <cell r="A40" t="str">
            <v>Шалкарский</v>
          </cell>
          <cell r="B40">
            <v>8.1</v>
          </cell>
          <cell r="C40">
            <v>0</v>
          </cell>
          <cell r="D40">
            <v>0</v>
          </cell>
          <cell r="E40">
            <v>0</v>
          </cell>
          <cell r="F40">
            <v>0</v>
          </cell>
          <cell r="G40">
            <v>0</v>
          </cell>
          <cell r="H40">
            <v>0</v>
          </cell>
          <cell r="I40">
            <v>0</v>
          </cell>
          <cell r="J40">
            <v>0</v>
          </cell>
          <cell r="K40">
            <v>0</v>
          </cell>
          <cell r="L40">
            <v>0.80999999999999994</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row>
        <row r="46">
          <cell r="A46" t="str">
            <v>Аксуский</v>
          </cell>
          <cell r="B46">
            <v>13.3</v>
          </cell>
          <cell r="C46">
            <v>13.3</v>
          </cell>
          <cell r="D46">
            <v>14</v>
          </cell>
          <cell r="E46">
            <v>14.1</v>
          </cell>
          <cell r="F46">
            <v>14.2</v>
          </cell>
          <cell r="G46">
            <v>14.3</v>
          </cell>
          <cell r="H46">
            <v>14.3</v>
          </cell>
          <cell r="I46">
            <v>14.53</v>
          </cell>
          <cell r="J46">
            <v>11</v>
          </cell>
          <cell r="K46">
            <v>12.286099999999999</v>
          </cell>
          <cell r="L46">
            <v>13.531610000000001</v>
          </cell>
          <cell r="M46">
            <v>10.5</v>
          </cell>
          <cell r="N46">
            <v>0</v>
          </cell>
          <cell r="O46">
            <v>0</v>
          </cell>
          <cell r="P46">
            <v>0</v>
          </cell>
          <cell r="Q46">
            <v>0</v>
          </cell>
          <cell r="R46">
            <v>0</v>
          </cell>
          <cell r="S46">
            <v>0</v>
          </cell>
          <cell r="T46">
            <v>0</v>
          </cell>
          <cell r="U46">
            <v>0</v>
          </cell>
          <cell r="V46">
            <v>0</v>
          </cell>
          <cell r="W46">
            <v>1.05</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10.1</v>
          </cell>
          <cell r="AU46">
            <v>10.199999999999999</v>
          </cell>
          <cell r="AV46">
            <v>11.5</v>
          </cell>
          <cell r="AW46">
            <v>12.8</v>
          </cell>
          <cell r="AX46">
            <v>13</v>
          </cell>
          <cell r="AY46">
            <v>12.4155</v>
          </cell>
          <cell r="AZ46">
            <v>12.1</v>
          </cell>
          <cell r="BA46">
            <v>12.15</v>
          </cell>
          <cell r="BB46">
            <v>11.099299999999999</v>
          </cell>
          <cell r="BC46">
            <v>10.870699999999999</v>
          </cell>
          <cell r="BD46">
            <v>11.623549999999998</v>
          </cell>
        </row>
        <row r="47">
          <cell r="A47" t="str">
            <v>Алакольский</v>
          </cell>
          <cell r="B47">
            <v>7.2</v>
          </cell>
          <cell r="C47">
            <v>6.2</v>
          </cell>
          <cell r="D47">
            <v>7.4</v>
          </cell>
          <cell r="E47">
            <v>8</v>
          </cell>
          <cell r="F47">
            <v>8.1</v>
          </cell>
          <cell r="G47">
            <v>6.5</v>
          </cell>
          <cell r="H47">
            <v>6.6</v>
          </cell>
          <cell r="I47">
            <v>8.4600000000000009</v>
          </cell>
          <cell r="J47">
            <v>8.5051000000000005</v>
          </cell>
          <cell r="K47">
            <v>8.7001000000000008</v>
          </cell>
          <cell r="L47">
            <v>7.5665200000000015</v>
          </cell>
          <cell r="M47">
            <v>2</v>
          </cell>
          <cell r="N47">
            <v>2.7</v>
          </cell>
          <cell r="O47">
            <v>1.3</v>
          </cell>
          <cell r="P47">
            <v>0</v>
          </cell>
          <cell r="Q47">
            <v>0</v>
          </cell>
          <cell r="R47">
            <v>0</v>
          </cell>
          <cell r="S47">
            <v>0</v>
          </cell>
          <cell r="T47">
            <v>0</v>
          </cell>
          <cell r="U47">
            <v>0</v>
          </cell>
          <cell r="V47">
            <v>0</v>
          </cell>
          <cell r="W47">
            <v>0.6</v>
          </cell>
          <cell r="X47">
            <v>0</v>
          </cell>
          <cell r="Y47">
            <v>0</v>
          </cell>
          <cell r="Z47">
            <v>0</v>
          </cell>
          <cell r="AA47">
            <v>0</v>
          </cell>
          <cell r="AB47">
            <v>0</v>
          </cell>
          <cell r="AC47">
            <v>0</v>
          </cell>
          <cell r="AD47">
            <v>0</v>
          </cell>
          <cell r="AE47">
            <v>0</v>
          </cell>
          <cell r="AF47">
            <v>0</v>
          </cell>
          <cell r="AG47">
            <v>10</v>
          </cell>
          <cell r="AH47">
            <v>1</v>
          </cell>
          <cell r="AI47">
            <v>0</v>
          </cell>
          <cell r="AJ47">
            <v>0</v>
          </cell>
          <cell r="AK47">
            <v>0</v>
          </cell>
          <cell r="AL47">
            <v>0</v>
          </cell>
          <cell r="AM47">
            <v>0</v>
          </cell>
          <cell r="AN47">
            <v>0</v>
          </cell>
          <cell r="AO47">
            <v>0</v>
          </cell>
          <cell r="AP47">
            <v>0</v>
          </cell>
          <cell r="AQ47">
            <v>0</v>
          </cell>
          <cell r="AR47">
            <v>0</v>
          </cell>
          <cell r="AS47">
            <v>0</v>
          </cell>
          <cell r="AT47">
            <v>7.4</v>
          </cell>
          <cell r="AU47">
            <v>0</v>
          </cell>
          <cell r="AV47">
            <v>0</v>
          </cell>
          <cell r="AW47">
            <v>0</v>
          </cell>
          <cell r="AX47">
            <v>8.1999999999999993</v>
          </cell>
          <cell r="AY47">
            <v>6.5</v>
          </cell>
          <cell r="AZ47">
            <v>4.2</v>
          </cell>
          <cell r="BA47">
            <v>4.45</v>
          </cell>
          <cell r="BB47">
            <v>5.0460000000000003</v>
          </cell>
          <cell r="BC47">
            <v>5.2001999999999997</v>
          </cell>
          <cell r="BD47">
            <v>4.0996199999999998</v>
          </cell>
        </row>
        <row r="48">
          <cell r="A48" t="str">
            <v>Балхашский</v>
          </cell>
          <cell r="B48">
            <v>10</v>
          </cell>
          <cell r="C48">
            <v>10</v>
          </cell>
          <cell r="D48">
            <v>0</v>
          </cell>
          <cell r="E48">
            <v>10.199999999999999</v>
          </cell>
          <cell r="F48">
            <v>0</v>
          </cell>
          <cell r="G48">
            <v>0</v>
          </cell>
          <cell r="H48">
            <v>0</v>
          </cell>
          <cell r="I48">
            <v>0</v>
          </cell>
          <cell r="J48">
            <v>0</v>
          </cell>
          <cell r="K48">
            <v>0</v>
          </cell>
          <cell r="L48">
            <v>3.02</v>
          </cell>
          <cell r="M48">
            <v>0</v>
          </cell>
          <cell r="N48">
            <v>0</v>
          </cell>
          <cell r="O48">
            <v>0</v>
          </cell>
          <cell r="P48">
            <v>3.5</v>
          </cell>
          <cell r="Q48">
            <v>0</v>
          </cell>
          <cell r="R48">
            <v>0</v>
          </cell>
          <cell r="S48">
            <v>0</v>
          </cell>
          <cell r="T48">
            <v>0</v>
          </cell>
          <cell r="U48">
            <v>0</v>
          </cell>
          <cell r="V48">
            <v>0</v>
          </cell>
          <cell r="W48">
            <v>0.35</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10</v>
          </cell>
          <cell r="AV48">
            <v>10</v>
          </cell>
          <cell r="AW48">
            <v>0</v>
          </cell>
          <cell r="AX48">
            <v>0</v>
          </cell>
          <cell r="AY48">
            <v>0</v>
          </cell>
          <cell r="AZ48">
            <v>0</v>
          </cell>
          <cell r="BA48">
            <v>0</v>
          </cell>
          <cell r="BB48">
            <v>5.5213999999999999</v>
          </cell>
          <cell r="BC48">
            <v>5.6376999999999997</v>
          </cell>
          <cell r="BD48">
            <v>3.11591</v>
          </cell>
        </row>
        <row r="49">
          <cell r="A49" t="str">
            <v>Енбекшиказах</v>
          </cell>
          <cell r="B49">
            <v>12.3</v>
          </cell>
          <cell r="C49">
            <v>12.4</v>
          </cell>
          <cell r="D49">
            <v>12.5</v>
          </cell>
          <cell r="E49">
            <v>13.5</v>
          </cell>
          <cell r="F49">
            <v>13.8</v>
          </cell>
          <cell r="G49">
            <v>13.7</v>
          </cell>
          <cell r="H49">
            <v>12.9</v>
          </cell>
          <cell r="I49">
            <v>13.59</v>
          </cell>
          <cell r="J49">
            <v>13.78</v>
          </cell>
          <cell r="K49">
            <v>15.4519</v>
          </cell>
          <cell r="L49">
            <v>13.392190000000003</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14.8</v>
          </cell>
          <cell r="AL49">
            <v>0</v>
          </cell>
          <cell r="AM49">
            <v>0</v>
          </cell>
          <cell r="AN49">
            <v>0</v>
          </cell>
          <cell r="AO49">
            <v>0</v>
          </cell>
          <cell r="AP49">
            <v>0</v>
          </cell>
          <cell r="AQ49">
            <v>0</v>
          </cell>
          <cell r="AR49">
            <v>0</v>
          </cell>
          <cell r="AS49">
            <v>1.48</v>
          </cell>
          <cell r="AT49">
            <v>11.4</v>
          </cell>
          <cell r="AU49">
            <v>8.4</v>
          </cell>
          <cell r="AV49">
            <v>9.6999999999999993</v>
          </cell>
          <cell r="AW49">
            <v>9.6999999999999993</v>
          </cell>
          <cell r="AX49">
            <v>9.9</v>
          </cell>
          <cell r="AY49">
            <v>9.6465999999999994</v>
          </cell>
          <cell r="AZ49">
            <v>10.199999999999999</v>
          </cell>
          <cell r="BA49">
            <v>10.210000000000001</v>
          </cell>
          <cell r="BB49">
            <v>12.021000000000001</v>
          </cell>
          <cell r="BC49">
            <v>12.012</v>
          </cell>
          <cell r="BD49">
            <v>10.318960000000001</v>
          </cell>
        </row>
        <row r="50">
          <cell r="A50" t="str">
            <v>Ескельдинский</v>
          </cell>
          <cell r="B50">
            <v>11.6</v>
          </cell>
          <cell r="C50">
            <v>11.4</v>
          </cell>
          <cell r="D50">
            <v>10.7</v>
          </cell>
          <cell r="E50">
            <v>10.1</v>
          </cell>
          <cell r="F50">
            <v>11.2</v>
          </cell>
          <cell r="G50">
            <v>12.4</v>
          </cell>
          <cell r="H50">
            <v>13.3</v>
          </cell>
          <cell r="I50">
            <v>13.07</v>
          </cell>
          <cell r="J50">
            <v>13.4451</v>
          </cell>
          <cell r="K50">
            <v>0</v>
          </cell>
          <cell r="L50">
            <v>10.72151</v>
          </cell>
          <cell r="M50">
            <v>0</v>
          </cell>
          <cell r="N50">
            <v>0</v>
          </cell>
          <cell r="O50">
            <v>0</v>
          </cell>
          <cell r="P50">
            <v>4.7</v>
          </cell>
          <cell r="Q50">
            <v>0</v>
          </cell>
          <cell r="R50">
            <v>0</v>
          </cell>
          <cell r="S50">
            <v>0</v>
          </cell>
          <cell r="T50">
            <v>0</v>
          </cell>
          <cell r="U50">
            <v>0</v>
          </cell>
          <cell r="V50">
            <v>0</v>
          </cell>
          <cell r="W50">
            <v>0.47000000000000003</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7.9</v>
          </cell>
          <cell r="AU50">
            <v>7.3</v>
          </cell>
          <cell r="AV50">
            <v>7.3</v>
          </cell>
          <cell r="AW50">
            <v>5.3</v>
          </cell>
          <cell r="AX50">
            <v>7.5</v>
          </cell>
          <cell r="AY50">
            <v>9.6279000000000003</v>
          </cell>
          <cell r="AZ50">
            <v>11</v>
          </cell>
          <cell r="BA50">
            <v>10.66</v>
          </cell>
          <cell r="BB50">
            <v>13.111700000000001</v>
          </cell>
          <cell r="BC50">
            <v>11.1874</v>
          </cell>
          <cell r="BD50">
            <v>9.0886999999999993</v>
          </cell>
        </row>
        <row r="51">
          <cell r="A51" t="str">
            <v>Жамбылский</v>
          </cell>
          <cell r="B51">
            <v>0</v>
          </cell>
          <cell r="C51">
            <v>10</v>
          </cell>
          <cell r="D51">
            <v>12</v>
          </cell>
          <cell r="E51">
            <v>0</v>
          </cell>
          <cell r="F51">
            <v>0</v>
          </cell>
          <cell r="G51">
            <v>0</v>
          </cell>
          <cell r="H51">
            <v>0</v>
          </cell>
          <cell r="I51">
            <v>0</v>
          </cell>
          <cell r="J51">
            <v>0</v>
          </cell>
          <cell r="K51">
            <v>0</v>
          </cell>
          <cell r="L51">
            <v>2.2000000000000002</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10</v>
          </cell>
          <cell r="AL51">
            <v>0</v>
          </cell>
          <cell r="AM51">
            <v>0</v>
          </cell>
          <cell r="AN51">
            <v>0</v>
          </cell>
          <cell r="AO51">
            <v>0</v>
          </cell>
          <cell r="AP51">
            <v>0</v>
          </cell>
          <cell r="AQ51">
            <v>0</v>
          </cell>
          <cell r="AR51">
            <v>0</v>
          </cell>
          <cell r="AS51">
            <v>1</v>
          </cell>
          <cell r="AT51">
            <v>7.1</v>
          </cell>
          <cell r="AU51">
            <v>9</v>
          </cell>
          <cell r="AV51">
            <v>10.1</v>
          </cell>
          <cell r="AW51">
            <v>7.1</v>
          </cell>
          <cell r="AX51">
            <v>8.9</v>
          </cell>
          <cell r="AY51">
            <v>2.6049000000000002</v>
          </cell>
          <cell r="AZ51">
            <v>5.6</v>
          </cell>
          <cell r="BA51">
            <v>5.74</v>
          </cell>
          <cell r="BB51">
            <v>5.8189000000000002</v>
          </cell>
          <cell r="BC51">
            <v>6</v>
          </cell>
          <cell r="BD51">
            <v>6.796380000000001</v>
          </cell>
        </row>
        <row r="52">
          <cell r="A52" t="str">
            <v>Илийский</v>
          </cell>
          <cell r="B52">
            <v>13</v>
          </cell>
          <cell r="C52">
            <v>16.7</v>
          </cell>
          <cell r="D52">
            <v>17.100000000000001</v>
          </cell>
          <cell r="E52">
            <v>16.899999999999999</v>
          </cell>
          <cell r="F52">
            <v>17.600000000000001</v>
          </cell>
          <cell r="G52">
            <v>20.100000000000001</v>
          </cell>
          <cell r="H52">
            <v>20.100000000000001</v>
          </cell>
          <cell r="I52">
            <v>20.14</v>
          </cell>
          <cell r="J52">
            <v>20.1389</v>
          </cell>
          <cell r="K52">
            <v>20.107099999999999</v>
          </cell>
          <cell r="L52">
            <v>18.188600000000001</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8.1</v>
          </cell>
          <cell r="AU52">
            <v>10.1</v>
          </cell>
          <cell r="AV52">
            <v>10.7</v>
          </cell>
          <cell r="AW52">
            <v>9.6999999999999993</v>
          </cell>
          <cell r="AX52">
            <v>11</v>
          </cell>
          <cell r="AY52">
            <v>11.1386</v>
          </cell>
          <cell r="AZ52">
            <v>11.2</v>
          </cell>
          <cell r="BA52">
            <v>11.3</v>
          </cell>
          <cell r="BB52">
            <v>8</v>
          </cell>
          <cell r="BC52">
            <v>8.5286000000000008</v>
          </cell>
          <cell r="BD52">
            <v>9.9767199999999985</v>
          </cell>
        </row>
        <row r="53">
          <cell r="A53" t="str">
            <v>Карасайский</v>
          </cell>
          <cell r="B53">
            <v>0</v>
          </cell>
          <cell r="C53">
            <v>0</v>
          </cell>
          <cell r="D53">
            <v>0</v>
          </cell>
          <cell r="E53">
            <v>0</v>
          </cell>
          <cell r="F53">
            <v>0</v>
          </cell>
          <cell r="G53">
            <v>0</v>
          </cell>
          <cell r="H53">
            <v>0</v>
          </cell>
          <cell r="I53">
            <v>0</v>
          </cell>
          <cell r="J53">
            <v>0</v>
          </cell>
          <cell r="K53">
            <v>0</v>
          </cell>
          <cell r="L53">
            <v>0</v>
          </cell>
          <cell r="M53">
            <v>0</v>
          </cell>
          <cell r="N53">
            <v>0</v>
          </cell>
          <cell r="O53">
            <v>7.1</v>
          </cell>
          <cell r="P53">
            <v>12.1</v>
          </cell>
          <cell r="Q53">
            <v>0</v>
          </cell>
          <cell r="R53">
            <v>0</v>
          </cell>
          <cell r="S53">
            <v>0</v>
          </cell>
          <cell r="T53">
            <v>0</v>
          </cell>
          <cell r="U53">
            <v>0</v>
          </cell>
          <cell r="V53">
            <v>0</v>
          </cell>
          <cell r="W53">
            <v>1.92</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13.2</v>
          </cell>
          <cell r="AU53">
            <v>13.2</v>
          </cell>
          <cell r="AV53">
            <v>14.1</v>
          </cell>
          <cell r="AW53">
            <v>17.600000000000001</v>
          </cell>
          <cell r="AX53">
            <v>16.7</v>
          </cell>
          <cell r="AY53">
            <v>16.207799999999999</v>
          </cell>
          <cell r="AZ53">
            <v>16</v>
          </cell>
          <cell r="BA53">
            <v>12.95</v>
          </cell>
          <cell r="BB53">
            <v>9.7911000000000001</v>
          </cell>
          <cell r="BC53">
            <v>10.4542</v>
          </cell>
          <cell r="BD53">
            <v>14.02031</v>
          </cell>
        </row>
        <row r="54">
          <cell r="A54" t="str">
            <v>Каратальский</v>
          </cell>
          <cell r="B54">
            <v>11.6</v>
          </cell>
          <cell r="C54">
            <v>11.6</v>
          </cell>
          <cell r="D54">
            <v>13.4</v>
          </cell>
          <cell r="E54">
            <v>17.2</v>
          </cell>
          <cell r="F54">
            <v>17.3</v>
          </cell>
          <cell r="G54">
            <v>17.3</v>
          </cell>
          <cell r="H54">
            <v>17.3</v>
          </cell>
          <cell r="I54">
            <v>17.329999999999998</v>
          </cell>
          <cell r="J54">
            <v>17.4879</v>
          </cell>
          <cell r="K54">
            <v>17.581399999999999</v>
          </cell>
          <cell r="L54">
            <v>15.80993</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8.3000000000000007</v>
          </cell>
          <cell r="AW54">
            <v>10.199999999999999</v>
          </cell>
          <cell r="AX54">
            <v>10.199999999999999</v>
          </cell>
          <cell r="AY54">
            <v>4.0433000000000003</v>
          </cell>
          <cell r="AZ54">
            <v>4</v>
          </cell>
          <cell r="BA54">
            <v>4.25</v>
          </cell>
          <cell r="BB54">
            <v>5.0057</v>
          </cell>
          <cell r="BC54">
            <v>5.1120000000000001</v>
          </cell>
          <cell r="BD54">
            <v>5.1110999999999995</v>
          </cell>
        </row>
        <row r="55">
          <cell r="A55" t="str">
            <v>Кербулакский</v>
          </cell>
          <cell r="B55">
            <v>12.9</v>
          </cell>
          <cell r="C55">
            <v>12</v>
          </cell>
          <cell r="D55">
            <v>12</v>
          </cell>
          <cell r="E55">
            <v>12</v>
          </cell>
          <cell r="F55">
            <v>12.3</v>
          </cell>
          <cell r="G55">
            <v>12</v>
          </cell>
          <cell r="H55">
            <v>12</v>
          </cell>
          <cell r="I55">
            <v>14.31</v>
          </cell>
          <cell r="J55">
            <v>14.545500000000001</v>
          </cell>
          <cell r="K55">
            <v>14.4979</v>
          </cell>
          <cell r="L55">
            <v>12.855340000000002</v>
          </cell>
          <cell r="M55">
            <v>7</v>
          </cell>
          <cell r="N55">
            <v>0</v>
          </cell>
          <cell r="O55">
            <v>0</v>
          </cell>
          <cell r="P55">
            <v>0</v>
          </cell>
          <cell r="Q55">
            <v>0</v>
          </cell>
          <cell r="R55">
            <v>0</v>
          </cell>
          <cell r="S55">
            <v>0</v>
          </cell>
          <cell r="T55">
            <v>0</v>
          </cell>
          <cell r="U55">
            <v>0</v>
          </cell>
          <cell r="V55">
            <v>0</v>
          </cell>
          <cell r="W55">
            <v>0.7</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5</v>
          </cell>
          <cell r="AU55">
            <v>0.2</v>
          </cell>
          <cell r="AV55">
            <v>6.3</v>
          </cell>
          <cell r="AW55">
            <v>3.5</v>
          </cell>
          <cell r="AX55">
            <v>3.8</v>
          </cell>
          <cell r="AY55">
            <v>2.6221000000000001</v>
          </cell>
          <cell r="AZ55">
            <v>2</v>
          </cell>
          <cell r="BA55">
            <v>3.28</v>
          </cell>
          <cell r="BB55">
            <v>4.2135999999999996</v>
          </cell>
          <cell r="BC55">
            <v>4.6334</v>
          </cell>
          <cell r="BD55">
            <v>3.5549100000000005</v>
          </cell>
        </row>
        <row r="56">
          <cell r="A56" t="str">
            <v>Коксуский</v>
          </cell>
          <cell r="B56">
            <v>13.2</v>
          </cell>
          <cell r="C56">
            <v>12.4</v>
          </cell>
          <cell r="D56">
            <v>12.4</v>
          </cell>
          <cell r="E56">
            <v>12.8</v>
          </cell>
          <cell r="F56">
            <v>13</v>
          </cell>
          <cell r="G56">
            <v>13.1</v>
          </cell>
          <cell r="H56">
            <v>13</v>
          </cell>
          <cell r="I56">
            <v>13.12</v>
          </cell>
          <cell r="J56">
            <v>13.924200000000001</v>
          </cell>
          <cell r="K56">
            <v>14.4444</v>
          </cell>
          <cell r="L56">
            <v>13.138859999999999</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19.8</v>
          </cell>
          <cell r="AX56">
            <v>14.7</v>
          </cell>
          <cell r="AY56">
            <v>13.6364</v>
          </cell>
          <cell r="AZ56">
            <v>13.7</v>
          </cell>
          <cell r="BA56">
            <v>13.73</v>
          </cell>
          <cell r="BB56">
            <v>13.831</v>
          </cell>
          <cell r="BC56">
            <v>14.0062</v>
          </cell>
          <cell r="BD56">
            <v>10.34036</v>
          </cell>
        </row>
        <row r="57">
          <cell r="A57" t="str">
            <v>Панфиловский</v>
          </cell>
          <cell r="B57">
            <v>12.8</v>
          </cell>
          <cell r="C57">
            <v>13.6</v>
          </cell>
          <cell r="D57">
            <v>15.3</v>
          </cell>
          <cell r="E57">
            <v>15.4</v>
          </cell>
          <cell r="F57">
            <v>16.399999999999999</v>
          </cell>
          <cell r="G57">
            <v>16.899999999999999</v>
          </cell>
          <cell r="H57">
            <v>18</v>
          </cell>
          <cell r="I57">
            <v>19.690000000000001</v>
          </cell>
          <cell r="J57">
            <v>19.865200000000002</v>
          </cell>
          <cell r="K57">
            <v>20.686299999999999</v>
          </cell>
          <cell r="L57">
            <v>16.864149999999999</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1.7</v>
          </cell>
          <cell r="AV57">
            <v>0</v>
          </cell>
          <cell r="AW57">
            <v>0</v>
          </cell>
          <cell r="AX57">
            <v>0</v>
          </cell>
          <cell r="AY57">
            <v>0</v>
          </cell>
          <cell r="AZ57">
            <v>0</v>
          </cell>
          <cell r="BA57">
            <v>0</v>
          </cell>
          <cell r="BB57">
            <v>0</v>
          </cell>
          <cell r="BC57">
            <v>0</v>
          </cell>
          <cell r="BD57">
            <v>0.16999999999999998</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14.3</v>
          </cell>
          <cell r="N58">
            <v>0</v>
          </cell>
          <cell r="O58">
            <v>0</v>
          </cell>
          <cell r="P58">
            <v>0</v>
          </cell>
          <cell r="Q58">
            <v>0</v>
          </cell>
          <cell r="R58">
            <v>0</v>
          </cell>
          <cell r="S58">
            <v>0</v>
          </cell>
          <cell r="T58">
            <v>0</v>
          </cell>
          <cell r="U58">
            <v>0</v>
          </cell>
          <cell r="V58">
            <v>0</v>
          </cell>
          <cell r="W58">
            <v>1.4300000000000002</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row>
        <row r="59">
          <cell r="A59" t="str">
            <v>Саркандский</v>
          </cell>
          <cell r="B59">
            <v>7.2</v>
          </cell>
          <cell r="C59">
            <v>7.6</v>
          </cell>
          <cell r="D59">
            <v>7.8</v>
          </cell>
          <cell r="E59">
            <v>8.5</v>
          </cell>
          <cell r="F59">
            <v>8.5</v>
          </cell>
          <cell r="G59">
            <v>8.5</v>
          </cell>
          <cell r="H59">
            <v>8.5</v>
          </cell>
          <cell r="I59">
            <v>8.5</v>
          </cell>
          <cell r="J59">
            <v>8.7911999999999999</v>
          </cell>
          <cell r="K59">
            <v>10.4717</v>
          </cell>
          <cell r="L59">
            <v>8.4362899999999996</v>
          </cell>
          <cell r="M59">
            <v>0.6</v>
          </cell>
          <cell r="N59">
            <v>0</v>
          </cell>
          <cell r="O59">
            <v>0</v>
          </cell>
          <cell r="P59">
            <v>0</v>
          </cell>
          <cell r="Q59">
            <v>0</v>
          </cell>
          <cell r="R59">
            <v>0</v>
          </cell>
          <cell r="S59">
            <v>0</v>
          </cell>
          <cell r="T59">
            <v>0</v>
          </cell>
          <cell r="U59">
            <v>0</v>
          </cell>
          <cell r="V59">
            <v>0</v>
          </cell>
          <cell r="W59">
            <v>0.06</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11.3</v>
          </cell>
          <cell r="AU59">
            <v>4.2</v>
          </cell>
          <cell r="AV59">
            <v>3.9</v>
          </cell>
          <cell r="AW59">
            <v>4</v>
          </cell>
          <cell r="AX59">
            <v>5.9</v>
          </cell>
          <cell r="AY59">
            <v>6.0877999999999997</v>
          </cell>
          <cell r="AZ59">
            <v>6</v>
          </cell>
          <cell r="BA59">
            <v>4.5999999999999996</v>
          </cell>
          <cell r="BB59">
            <v>6.0357000000000003</v>
          </cell>
          <cell r="BC59">
            <v>7.2005999999999997</v>
          </cell>
          <cell r="BD59">
            <v>5.9224100000000002</v>
          </cell>
        </row>
        <row r="60">
          <cell r="A60" t="str">
            <v>Талгарский</v>
          </cell>
          <cell r="B60">
            <v>0</v>
          </cell>
          <cell r="C60">
            <v>0.7</v>
          </cell>
          <cell r="D60">
            <v>4</v>
          </cell>
          <cell r="E60">
            <v>4.2</v>
          </cell>
          <cell r="F60">
            <v>3.8</v>
          </cell>
          <cell r="G60">
            <v>4.4000000000000004</v>
          </cell>
          <cell r="H60">
            <v>5</v>
          </cell>
          <cell r="I60">
            <v>5.2</v>
          </cell>
          <cell r="J60">
            <v>5.4</v>
          </cell>
          <cell r="K60">
            <v>0</v>
          </cell>
          <cell r="L60">
            <v>3.2700000000000005</v>
          </cell>
          <cell r="M60">
            <v>5.2</v>
          </cell>
          <cell r="N60">
            <v>0</v>
          </cell>
          <cell r="O60">
            <v>2.1</v>
          </cell>
          <cell r="P60">
            <v>0</v>
          </cell>
          <cell r="Q60">
            <v>0</v>
          </cell>
          <cell r="R60">
            <v>0</v>
          </cell>
          <cell r="S60">
            <v>0</v>
          </cell>
          <cell r="T60">
            <v>0</v>
          </cell>
          <cell r="U60">
            <v>0</v>
          </cell>
          <cell r="V60">
            <v>0</v>
          </cell>
          <cell r="W60">
            <v>0.73000000000000009</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6.6</v>
          </cell>
          <cell r="AU60">
            <v>6.7</v>
          </cell>
          <cell r="AV60">
            <v>6.7</v>
          </cell>
          <cell r="AW60">
            <v>6.7</v>
          </cell>
          <cell r="AX60">
            <v>6.7</v>
          </cell>
          <cell r="AY60">
            <v>6.7229000000000001</v>
          </cell>
          <cell r="AZ60">
            <v>6.7</v>
          </cell>
          <cell r="BA60">
            <v>6.77</v>
          </cell>
          <cell r="BB60">
            <v>6.8669000000000002</v>
          </cell>
          <cell r="BC60">
            <v>8.9014000000000006</v>
          </cell>
          <cell r="BD60">
            <v>6.9361199999999998</v>
          </cell>
        </row>
        <row r="61">
          <cell r="A61" t="str">
            <v>Уйгурский</v>
          </cell>
          <cell r="B61">
            <v>17.399999999999999</v>
          </cell>
          <cell r="C61">
            <v>19.899999999999999</v>
          </cell>
          <cell r="D61">
            <v>13.1</v>
          </cell>
          <cell r="E61">
            <v>13.7</v>
          </cell>
          <cell r="F61">
            <v>13</v>
          </cell>
          <cell r="G61">
            <v>13</v>
          </cell>
          <cell r="H61">
            <v>13</v>
          </cell>
          <cell r="I61">
            <v>12.99</v>
          </cell>
          <cell r="J61">
            <v>13.000999999999999</v>
          </cell>
          <cell r="K61">
            <v>13</v>
          </cell>
          <cell r="L61">
            <v>14.209099999999998</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13.4</v>
          </cell>
          <cell r="AU62">
            <v>13.4</v>
          </cell>
          <cell r="AV62">
            <v>13.5</v>
          </cell>
          <cell r="AW62">
            <v>13.5</v>
          </cell>
          <cell r="AX62">
            <v>13.7</v>
          </cell>
          <cell r="AY62">
            <v>9</v>
          </cell>
          <cell r="AZ62">
            <v>9</v>
          </cell>
          <cell r="BA62">
            <v>14.84</v>
          </cell>
          <cell r="BB62">
            <v>9.1744000000000003</v>
          </cell>
          <cell r="BC62">
            <v>12.5063</v>
          </cell>
          <cell r="BD62">
            <v>12.202070000000001</v>
          </cell>
        </row>
        <row r="63">
          <cell r="A63" t="str">
            <v>г.Талдыкорган</v>
          </cell>
          <cell r="B63">
            <v>12.8</v>
          </cell>
          <cell r="C63">
            <v>8.8000000000000007</v>
          </cell>
          <cell r="D63">
            <v>9.8000000000000007</v>
          </cell>
          <cell r="E63">
            <v>12.3</v>
          </cell>
          <cell r="F63">
            <v>12.3</v>
          </cell>
          <cell r="G63">
            <v>11.7</v>
          </cell>
          <cell r="H63">
            <v>11.8</v>
          </cell>
          <cell r="I63">
            <v>11.85</v>
          </cell>
          <cell r="J63">
            <v>12.2692</v>
          </cell>
          <cell r="K63">
            <v>12.5</v>
          </cell>
          <cell r="L63">
            <v>11.61192</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7.3</v>
          </cell>
          <cell r="AU63">
            <v>7.5</v>
          </cell>
          <cell r="AV63">
            <v>9.1</v>
          </cell>
          <cell r="AW63">
            <v>7.5</v>
          </cell>
          <cell r="AX63">
            <v>8.1</v>
          </cell>
          <cell r="AY63">
            <v>0</v>
          </cell>
          <cell r="AZ63">
            <v>0</v>
          </cell>
          <cell r="BA63">
            <v>0</v>
          </cell>
          <cell r="BB63">
            <v>0</v>
          </cell>
          <cell r="BC63">
            <v>0</v>
          </cell>
          <cell r="BD63">
            <v>3.95</v>
          </cell>
        </row>
        <row r="64">
          <cell r="A64" t="str">
            <v>г.Текели</v>
          </cell>
          <cell r="B64">
            <v>13</v>
          </cell>
          <cell r="C64">
            <v>13</v>
          </cell>
          <cell r="D64">
            <v>13</v>
          </cell>
          <cell r="E64">
            <v>14</v>
          </cell>
          <cell r="F64">
            <v>14</v>
          </cell>
          <cell r="G64">
            <v>14</v>
          </cell>
          <cell r="H64">
            <v>16</v>
          </cell>
          <cell r="I64">
            <v>16</v>
          </cell>
          <cell r="J64">
            <v>14</v>
          </cell>
          <cell r="K64">
            <v>14</v>
          </cell>
          <cell r="L64">
            <v>14.1</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row>
        <row r="81">
          <cell r="A81" t="str">
            <v>г. Усть-Каменогорск</v>
          </cell>
          <cell r="B81">
            <v>8.6</v>
          </cell>
          <cell r="C81">
            <v>4.9000000000000004</v>
          </cell>
          <cell r="D81">
            <v>10.9</v>
          </cell>
          <cell r="E81">
            <v>6.9</v>
          </cell>
          <cell r="F81">
            <v>8.4</v>
          </cell>
          <cell r="G81">
            <v>4.7</v>
          </cell>
          <cell r="H81">
            <v>9.6</v>
          </cell>
          <cell r="I81">
            <v>7.8</v>
          </cell>
          <cell r="J81">
            <v>7.9</v>
          </cell>
          <cell r="K81">
            <v>16.390599999999999</v>
          </cell>
          <cell r="L81">
            <v>8.6090599999999995</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row>
        <row r="82">
          <cell r="A82" t="str">
            <v>г. Семей</v>
          </cell>
          <cell r="B82">
            <v>10</v>
          </cell>
          <cell r="C82">
            <v>1</v>
          </cell>
          <cell r="D82">
            <v>10</v>
          </cell>
          <cell r="E82">
            <v>9</v>
          </cell>
          <cell r="F82">
            <v>11</v>
          </cell>
          <cell r="G82">
            <v>9.9</v>
          </cell>
          <cell r="H82">
            <v>11</v>
          </cell>
          <cell r="I82">
            <v>15</v>
          </cell>
          <cell r="J82">
            <v>11.2</v>
          </cell>
          <cell r="K82">
            <v>9.5968</v>
          </cell>
          <cell r="L82">
            <v>9.769680000000001</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row>
        <row r="86">
          <cell r="A86" t="str">
            <v>Аягозский</v>
          </cell>
          <cell r="B86">
            <v>4.5</v>
          </cell>
          <cell r="C86">
            <v>1.7</v>
          </cell>
          <cell r="D86">
            <v>1</v>
          </cell>
          <cell r="E86">
            <v>3.7</v>
          </cell>
          <cell r="F86">
            <v>4</v>
          </cell>
          <cell r="G86">
            <v>4.0999999999999996</v>
          </cell>
          <cell r="H86">
            <v>5.0999999999999996</v>
          </cell>
          <cell r="I86">
            <v>0.6</v>
          </cell>
          <cell r="J86">
            <v>0.7</v>
          </cell>
          <cell r="K86">
            <v>5.2941000000000003</v>
          </cell>
          <cell r="L86">
            <v>3.0694100000000004</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row>
        <row r="87">
          <cell r="A87" t="str">
            <v>Бескарагайский</v>
          </cell>
          <cell r="B87">
            <v>3.1</v>
          </cell>
          <cell r="C87">
            <v>1.3</v>
          </cell>
          <cell r="D87">
            <v>3.3</v>
          </cell>
          <cell r="E87">
            <v>2.7</v>
          </cell>
          <cell r="F87">
            <v>3.6</v>
          </cell>
          <cell r="G87">
            <v>5</v>
          </cell>
          <cell r="H87">
            <v>3.9</v>
          </cell>
          <cell r="I87">
            <v>4</v>
          </cell>
          <cell r="J87">
            <v>4.0999999999999996</v>
          </cell>
          <cell r="K87">
            <v>12.087400000000001</v>
          </cell>
          <cell r="L87">
            <v>4.3087400000000002</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row>
        <row r="88">
          <cell r="A88" t="str">
            <v>Бородулихинский</v>
          </cell>
          <cell r="B88">
            <v>3.5</v>
          </cell>
          <cell r="C88">
            <v>1.5</v>
          </cell>
          <cell r="D88">
            <v>6.6</v>
          </cell>
          <cell r="E88">
            <v>3.4</v>
          </cell>
          <cell r="F88">
            <v>3.3</v>
          </cell>
          <cell r="G88">
            <v>7</v>
          </cell>
          <cell r="H88">
            <v>6.3</v>
          </cell>
          <cell r="I88">
            <v>5.4</v>
          </cell>
          <cell r="J88">
            <v>7.1</v>
          </cell>
          <cell r="K88">
            <v>8.9</v>
          </cell>
          <cell r="L88">
            <v>5.3</v>
          </cell>
          <cell r="M88">
            <v>0</v>
          </cell>
          <cell r="N88">
            <v>0</v>
          </cell>
          <cell r="O88">
            <v>0</v>
          </cell>
          <cell r="P88">
            <v>0</v>
          </cell>
          <cell r="Q88">
            <v>2.4</v>
          </cell>
          <cell r="R88">
            <v>7.1</v>
          </cell>
          <cell r="S88">
            <v>10</v>
          </cell>
          <cell r="T88">
            <v>3.2</v>
          </cell>
          <cell r="U88">
            <v>4.5</v>
          </cell>
          <cell r="V88">
            <v>2.7667000000000002</v>
          </cell>
          <cell r="W88">
            <v>2.9966699999999999</v>
          </cell>
          <cell r="X88">
            <v>0</v>
          </cell>
          <cell r="Y88">
            <v>0</v>
          </cell>
          <cell r="Z88">
            <v>0</v>
          </cell>
          <cell r="AA88">
            <v>0</v>
          </cell>
          <cell r="AB88">
            <v>0</v>
          </cell>
          <cell r="AC88">
            <v>0</v>
          </cell>
          <cell r="AD88">
            <v>0</v>
          </cell>
          <cell r="AE88">
            <v>0</v>
          </cell>
          <cell r="AF88">
            <v>0</v>
          </cell>
          <cell r="AG88">
            <v>4.5999999999999996</v>
          </cell>
          <cell r="AH88">
            <v>0.45999999999999996</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row>
        <row r="89">
          <cell r="A89" t="str">
            <v>Глубоковский</v>
          </cell>
          <cell r="B89">
            <v>11</v>
          </cell>
          <cell r="C89">
            <v>7.3</v>
          </cell>
          <cell r="D89">
            <v>8.6999999999999993</v>
          </cell>
          <cell r="E89">
            <v>9</v>
          </cell>
          <cell r="F89">
            <v>9.1999999999999993</v>
          </cell>
          <cell r="G89">
            <v>14.2</v>
          </cell>
          <cell r="H89">
            <v>15.7</v>
          </cell>
          <cell r="I89">
            <v>12.3</v>
          </cell>
          <cell r="J89">
            <v>17.3</v>
          </cell>
          <cell r="K89">
            <v>20.144200000000001</v>
          </cell>
          <cell r="L89">
            <v>12.48442</v>
          </cell>
          <cell r="M89">
            <v>7</v>
          </cell>
          <cell r="N89">
            <v>0</v>
          </cell>
          <cell r="O89">
            <v>1</v>
          </cell>
          <cell r="P89">
            <v>10.3</v>
          </cell>
          <cell r="Q89">
            <v>1.5</v>
          </cell>
          <cell r="R89">
            <v>10.3</v>
          </cell>
          <cell r="S89">
            <v>14.6</v>
          </cell>
          <cell r="T89">
            <v>15.6</v>
          </cell>
          <cell r="U89">
            <v>9</v>
          </cell>
          <cell r="V89">
            <v>20.518799999999999</v>
          </cell>
          <cell r="W89">
            <v>8.9818800000000003</v>
          </cell>
          <cell r="X89">
            <v>0</v>
          </cell>
          <cell r="Y89">
            <v>0</v>
          </cell>
          <cell r="Z89">
            <v>0</v>
          </cell>
          <cell r="AA89">
            <v>0</v>
          </cell>
          <cell r="AB89">
            <v>0</v>
          </cell>
          <cell r="AC89">
            <v>11.4</v>
          </cell>
          <cell r="AD89">
            <v>20.8</v>
          </cell>
          <cell r="AE89">
            <v>9.6</v>
          </cell>
          <cell r="AF89">
            <v>14.3</v>
          </cell>
          <cell r="AG89">
            <v>9.1</v>
          </cell>
          <cell r="AH89">
            <v>6.5200000000000005</v>
          </cell>
          <cell r="AI89">
            <v>0</v>
          </cell>
          <cell r="AJ89">
            <v>0</v>
          </cell>
          <cell r="AK89">
            <v>0</v>
          </cell>
          <cell r="AL89">
            <v>0</v>
          </cell>
          <cell r="AM89">
            <v>0</v>
          </cell>
          <cell r="AN89">
            <v>0</v>
          </cell>
          <cell r="AO89">
            <v>0</v>
          </cell>
          <cell r="AP89">
            <v>4.5</v>
          </cell>
          <cell r="AQ89">
            <v>0</v>
          </cell>
          <cell r="AR89">
            <v>0</v>
          </cell>
          <cell r="AS89">
            <v>0.45</v>
          </cell>
          <cell r="AT89">
            <v>0</v>
          </cell>
          <cell r="AU89">
            <v>0</v>
          </cell>
          <cell r="AV89">
            <v>0</v>
          </cell>
          <cell r="AW89">
            <v>0</v>
          </cell>
          <cell r="AX89">
            <v>0</v>
          </cell>
          <cell r="AY89">
            <v>0</v>
          </cell>
          <cell r="AZ89">
            <v>0</v>
          </cell>
          <cell r="BA89">
            <v>0</v>
          </cell>
          <cell r="BB89">
            <v>0</v>
          </cell>
          <cell r="BC89">
            <v>0</v>
          </cell>
          <cell r="BD89">
            <v>0</v>
          </cell>
        </row>
        <row r="90">
          <cell r="A90" t="str">
            <v>Жарминский</v>
          </cell>
          <cell r="B90">
            <v>3.5</v>
          </cell>
          <cell r="C90">
            <v>2.9</v>
          </cell>
          <cell r="D90">
            <v>5.6</v>
          </cell>
          <cell r="E90">
            <v>3.1</v>
          </cell>
          <cell r="F90">
            <v>3.6</v>
          </cell>
          <cell r="G90">
            <v>3.8</v>
          </cell>
          <cell r="H90">
            <v>5.0999999999999996</v>
          </cell>
          <cell r="I90">
            <v>3.1</v>
          </cell>
          <cell r="J90">
            <v>5.0999999999999996</v>
          </cell>
          <cell r="K90">
            <v>8.4563000000000006</v>
          </cell>
          <cell r="L90">
            <v>4.42563</v>
          </cell>
          <cell r="M90">
            <v>0</v>
          </cell>
          <cell r="N90">
            <v>0</v>
          </cell>
          <cell r="O90">
            <v>0</v>
          </cell>
          <cell r="P90">
            <v>0</v>
          </cell>
          <cell r="Q90">
            <v>0</v>
          </cell>
          <cell r="R90">
            <v>0</v>
          </cell>
          <cell r="S90">
            <v>0</v>
          </cell>
          <cell r="T90">
            <v>0</v>
          </cell>
          <cell r="U90">
            <v>0</v>
          </cell>
          <cell r="V90">
            <v>5</v>
          </cell>
          <cell r="W90">
            <v>0.5</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row>
        <row r="91">
          <cell r="A91" t="str">
            <v>Зайсанский</v>
          </cell>
          <cell r="B91">
            <v>9.9</v>
          </cell>
          <cell r="C91">
            <v>6.9</v>
          </cell>
          <cell r="D91">
            <v>8.1</v>
          </cell>
          <cell r="E91">
            <v>7.1</v>
          </cell>
          <cell r="F91">
            <v>7.2</v>
          </cell>
          <cell r="G91">
            <v>6.6</v>
          </cell>
          <cell r="H91">
            <v>7.5</v>
          </cell>
          <cell r="I91">
            <v>8.1</v>
          </cell>
          <cell r="J91">
            <v>8</v>
          </cell>
          <cell r="K91">
            <v>9.5</v>
          </cell>
          <cell r="L91">
            <v>7.8900000000000006</v>
          </cell>
          <cell r="M91">
            <v>1.6</v>
          </cell>
          <cell r="N91">
            <v>0</v>
          </cell>
          <cell r="O91">
            <v>0</v>
          </cell>
          <cell r="P91">
            <v>0</v>
          </cell>
          <cell r="Q91">
            <v>0</v>
          </cell>
          <cell r="R91">
            <v>0</v>
          </cell>
          <cell r="S91">
            <v>0</v>
          </cell>
          <cell r="T91">
            <v>0</v>
          </cell>
          <cell r="U91">
            <v>0</v>
          </cell>
          <cell r="V91">
            <v>0</v>
          </cell>
          <cell r="W91">
            <v>0.16</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Зыряновский</v>
          </cell>
          <cell r="B92">
            <v>11.1</v>
          </cell>
          <cell r="C92">
            <v>8.3000000000000007</v>
          </cell>
          <cell r="D92">
            <v>7.3</v>
          </cell>
          <cell r="E92">
            <v>8</v>
          </cell>
          <cell r="F92">
            <v>10.1</v>
          </cell>
          <cell r="G92">
            <v>13.5</v>
          </cell>
          <cell r="H92">
            <v>14.1</v>
          </cell>
          <cell r="I92">
            <v>14.6</v>
          </cell>
          <cell r="J92">
            <v>20.100000000000001</v>
          </cell>
          <cell r="K92">
            <v>22.8184</v>
          </cell>
          <cell r="L92">
            <v>12.99184</v>
          </cell>
          <cell r="M92">
            <v>0</v>
          </cell>
          <cell r="N92">
            <v>0</v>
          </cell>
          <cell r="O92">
            <v>0</v>
          </cell>
          <cell r="P92">
            <v>11.9</v>
          </cell>
          <cell r="Q92">
            <v>11.8</v>
          </cell>
          <cell r="R92">
            <v>8.4</v>
          </cell>
          <cell r="S92">
            <v>10</v>
          </cell>
          <cell r="T92">
            <v>15.4</v>
          </cell>
          <cell r="U92">
            <v>15.5</v>
          </cell>
          <cell r="V92">
            <v>11.1463</v>
          </cell>
          <cell r="W92">
            <v>8.4146299999999989</v>
          </cell>
          <cell r="X92">
            <v>0</v>
          </cell>
          <cell r="Y92">
            <v>0</v>
          </cell>
          <cell r="Z92">
            <v>0</v>
          </cell>
          <cell r="AA92">
            <v>0</v>
          </cell>
          <cell r="AB92">
            <v>0</v>
          </cell>
          <cell r="AC92">
            <v>0</v>
          </cell>
          <cell r="AD92">
            <v>0</v>
          </cell>
          <cell r="AE92">
            <v>19.600000000000001</v>
          </cell>
          <cell r="AF92">
            <v>14</v>
          </cell>
          <cell r="AG92">
            <v>9.3000000000000007</v>
          </cell>
          <cell r="AH92">
            <v>4.2900000000000009</v>
          </cell>
          <cell r="AI92">
            <v>0</v>
          </cell>
          <cell r="AJ92">
            <v>0</v>
          </cell>
          <cell r="AK92">
            <v>0</v>
          </cell>
          <cell r="AL92">
            <v>0</v>
          </cell>
          <cell r="AM92">
            <v>0</v>
          </cell>
          <cell r="AN92">
            <v>0</v>
          </cell>
          <cell r="AO92">
            <v>0</v>
          </cell>
          <cell r="AP92">
            <v>7.5</v>
          </cell>
          <cell r="AQ92">
            <v>0</v>
          </cell>
          <cell r="AR92">
            <v>0</v>
          </cell>
          <cell r="AS92">
            <v>0.75</v>
          </cell>
          <cell r="AT92">
            <v>0</v>
          </cell>
          <cell r="AU92">
            <v>0</v>
          </cell>
          <cell r="AV92">
            <v>0</v>
          </cell>
          <cell r="AW92">
            <v>0</v>
          </cell>
          <cell r="AX92">
            <v>0</v>
          </cell>
          <cell r="AY92">
            <v>0</v>
          </cell>
          <cell r="AZ92">
            <v>0</v>
          </cell>
          <cell r="BA92">
            <v>0</v>
          </cell>
          <cell r="BB92">
            <v>0</v>
          </cell>
          <cell r="BC92">
            <v>0</v>
          </cell>
          <cell r="BD92">
            <v>0</v>
          </cell>
        </row>
        <row r="93">
          <cell r="A93" t="str">
            <v>Катон-Карагайский</v>
          </cell>
          <cell r="B93">
            <v>5</v>
          </cell>
          <cell r="C93">
            <v>2.7</v>
          </cell>
          <cell r="D93">
            <v>8.6</v>
          </cell>
          <cell r="E93">
            <v>7</v>
          </cell>
          <cell r="F93">
            <v>7.1</v>
          </cell>
          <cell r="G93">
            <v>8.8000000000000007</v>
          </cell>
          <cell r="H93">
            <v>9.5</v>
          </cell>
          <cell r="I93">
            <v>8</v>
          </cell>
          <cell r="J93">
            <v>10.7</v>
          </cell>
          <cell r="K93">
            <v>12.0914</v>
          </cell>
          <cell r="L93">
            <v>7.9491399999999999</v>
          </cell>
          <cell r="M93">
            <v>0</v>
          </cell>
          <cell r="N93">
            <v>0</v>
          </cell>
          <cell r="O93">
            <v>0</v>
          </cell>
          <cell r="P93">
            <v>0</v>
          </cell>
          <cell r="Q93">
            <v>0</v>
          </cell>
          <cell r="R93">
            <v>10.5</v>
          </cell>
          <cell r="S93">
            <v>7.8</v>
          </cell>
          <cell r="T93">
            <v>10.3</v>
          </cell>
          <cell r="U93">
            <v>6.1</v>
          </cell>
          <cell r="V93">
            <v>0</v>
          </cell>
          <cell r="W93">
            <v>3.47</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Кокпектинский</v>
          </cell>
          <cell r="B94">
            <v>5.6</v>
          </cell>
          <cell r="C94">
            <v>1.5</v>
          </cell>
          <cell r="D94">
            <v>5.3</v>
          </cell>
          <cell r="E94">
            <v>6.3</v>
          </cell>
          <cell r="F94">
            <v>6.3</v>
          </cell>
          <cell r="G94">
            <v>7.2</v>
          </cell>
          <cell r="H94">
            <v>8.6</v>
          </cell>
          <cell r="I94">
            <v>9.5</v>
          </cell>
          <cell r="J94">
            <v>10.199999999999999</v>
          </cell>
          <cell r="K94">
            <v>9.5317000000000007</v>
          </cell>
          <cell r="L94">
            <v>7.0031699999999999</v>
          </cell>
          <cell r="M94">
            <v>0</v>
          </cell>
          <cell r="N94">
            <v>0</v>
          </cell>
          <cell r="O94">
            <v>0</v>
          </cell>
          <cell r="P94">
            <v>0</v>
          </cell>
          <cell r="Q94">
            <v>0</v>
          </cell>
          <cell r="R94">
            <v>2</v>
          </cell>
          <cell r="S94">
            <v>0</v>
          </cell>
          <cell r="T94">
            <v>0</v>
          </cell>
          <cell r="U94">
            <v>0</v>
          </cell>
          <cell r="V94">
            <v>0</v>
          </cell>
          <cell r="W94">
            <v>0.2</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1.2</v>
          </cell>
          <cell r="AN94">
            <v>3</v>
          </cell>
          <cell r="AO94">
            <v>9</v>
          </cell>
          <cell r="AP94">
            <v>3.8</v>
          </cell>
          <cell r="AQ94">
            <v>5.8</v>
          </cell>
          <cell r="AR94">
            <v>0</v>
          </cell>
          <cell r="AS94">
            <v>2.2800000000000002</v>
          </cell>
          <cell r="AT94">
            <v>0</v>
          </cell>
          <cell r="AU94">
            <v>0</v>
          </cell>
          <cell r="AV94">
            <v>0</v>
          </cell>
          <cell r="AW94">
            <v>0</v>
          </cell>
          <cell r="AX94">
            <v>0</v>
          </cell>
          <cell r="AY94">
            <v>3</v>
          </cell>
          <cell r="AZ94">
            <v>0</v>
          </cell>
          <cell r="BA94">
            <v>0</v>
          </cell>
          <cell r="BB94">
            <v>0</v>
          </cell>
          <cell r="BC94">
            <v>0</v>
          </cell>
          <cell r="BD94">
            <v>0.3</v>
          </cell>
        </row>
        <row r="95">
          <cell r="A95" t="str">
            <v>Курчумский</v>
          </cell>
          <cell r="B95">
            <v>8.1</v>
          </cell>
          <cell r="C95">
            <v>5.8</v>
          </cell>
          <cell r="D95">
            <v>7.2</v>
          </cell>
          <cell r="E95">
            <v>7.1</v>
          </cell>
          <cell r="F95">
            <v>6.8</v>
          </cell>
          <cell r="G95">
            <v>7.8</v>
          </cell>
          <cell r="H95">
            <v>12.5</v>
          </cell>
          <cell r="I95">
            <v>9.3000000000000007</v>
          </cell>
          <cell r="J95">
            <v>8.1999999999999993</v>
          </cell>
          <cell r="K95">
            <v>16.388300000000001</v>
          </cell>
          <cell r="L95">
            <v>8.9188299999999998</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Тарбагатайский</v>
          </cell>
          <cell r="B96">
            <v>5</v>
          </cell>
          <cell r="C96">
            <v>7.9</v>
          </cell>
          <cell r="D96">
            <v>7</v>
          </cell>
          <cell r="E96">
            <v>6.8</v>
          </cell>
          <cell r="F96">
            <v>7</v>
          </cell>
          <cell r="G96">
            <v>6</v>
          </cell>
          <cell r="H96">
            <v>6.3</v>
          </cell>
          <cell r="I96">
            <v>5.0999999999999996</v>
          </cell>
          <cell r="J96">
            <v>3.1</v>
          </cell>
          <cell r="K96">
            <v>10</v>
          </cell>
          <cell r="L96">
            <v>6.42</v>
          </cell>
          <cell r="M96">
            <v>0</v>
          </cell>
          <cell r="N96">
            <v>0</v>
          </cell>
          <cell r="O96">
            <v>0</v>
          </cell>
          <cell r="P96">
            <v>0</v>
          </cell>
          <cell r="Q96">
            <v>0</v>
          </cell>
          <cell r="R96">
            <v>0</v>
          </cell>
          <cell r="S96">
            <v>0</v>
          </cell>
          <cell r="T96">
            <v>0</v>
          </cell>
          <cell r="U96">
            <v>0</v>
          </cell>
          <cell r="V96">
            <v>20</v>
          </cell>
          <cell r="W96">
            <v>2</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row>
        <row r="97">
          <cell r="A97" t="str">
            <v>Уланский</v>
          </cell>
          <cell r="B97">
            <v>4.5999999999999996</v>
          </cell>
          <cell r="C97">
            <v>2.2999999999999998</v>
          </cell>
          <cell r="D97">
            <v>8.6999999999999993</v>
          </cell>
          <cell r="E97">
            <v>5.7</v>
          </cell>
          <cell r="F97">
            <v>3.3</v>
          </cell>
          <cell r="G97">
            <v>4.8</v>
          </cell>
          <cell r="H97">
            <v>8.9</v>
          </cell>
          <cell r="I97">
            <v>5.9</v>
          </cell>
          <cell r="J97">
            <v>6.3</v>
          </cell>
          <cell r="K97">
            <v>11</v>
          </cell>
          <cell r="L97">
            <v>6.1499999999999995</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row>
        <row r="98">
          <cell r="A98" t="str">
            <v>Урджарский</v>
          </cell>
          <cell r="B98">
            <v>3.7</v>
          </cell>
          <cell r="C98">
            <v>2.1</v>
          </cell>
          <cell r="D98">
            <v>2.2000000000000002</v>
          </cell>
          <cell r="E98">
            <v>3.5</v>
          </cell>
          <cell r="F98">
            <v>3.9</v>
          </cell>
          <cell r="G98">
            <v>3.3</v>
          </cell>
          <cell r="H98">
            <v>4.4000000000000004</v>
          </cell>
          <cell r="I98">
            <v>5.2</v>
          </cell>
          <cell r="J98">
            <v>6.3</v>
          </cell>
          <cell r="K98">
            <v>11.278499999999999</v>
          </cell>
          <cell r="L98">
            <v>4.5878500000000004</v>
          </cell>
          <cell r="M98">
            <v>0</v>
          </cell>
          <cell r="N98">
            <v>0</v>
          </cell>
          <cell r="O98">
            <v>0</v>
          </cell>
          <cell r="P98">
            <v>0</v>
          </cell>
          <cell r="Q98">
            <v>0</v>
          </cell>
          <cell r="R98">
            <v>0</v>
          </cell>
          <cell r="S98">
            <v>0</v>
          </cell>
          <cell r="T98">
            <v>3</v>
          </cell>
          <cell r="U98">
            <v>0</v>
          </cell>
          <cell r="V98">
            <v>8</v>
          </cell>
          <cell r="W98">
            <v>1.1000000000000001</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4.5999999999999996</v>
          </cell>
          <cell r="AU98">
            <v>1.9</v>
          </cell>
          <cell r="AV98">
            <v>0.6</v>
          </cell>
          <cell r="AW98">
            <v>0.6</v>
          </cell>
          <cell r="AX98">
            <v>7</v>
          </cell>
          <cell r="AY98">
            <v>2.5</v>
          </cell>
          <cell r="AZ98">
            <v>4.7</v>
          </cell>
          <cell r="BA98">
            <v>4.9000000000000004</v>
          </cell>
          <cell r="BB98">
            <v>5.5</v>
          </cell>
          <cell r="BC98">
            <v>9.2704000000000004</v>
          </cell>
          <cell r="BD98">
            <v>4.1570400000000003</v>
          </cell>
        </row>
        <row r="99">
          <cell r="A99" t="str">
            <v>Шемонаихинский</v>
          </cell>
          <cell r="B99">
            <v>9.9</v>
          </cell>
          <cell r="C99">
            <v>7.5</v>
          </cell>
          <cell r="D99">
            <v>9.8000000000000007</v>
          </cell>
          <cell r="E99">
            <v>8.6999999999999993</v>
          </cell>
          <cell r="F99">
            <v>8.9</v>
          </cell>
          <cell r="G99">
            <v>13</v>
          </cell>
          <cell r="H99">
            <v>11.7</v>
          </cell>
          <cell r="I99">
            <v>15</v>
          </cell>
          <cell r="J99">
            <v>16.399999999999999</v>
          </cell>
          <cell r="K99">
            <v>17.9602</v>
          </cell>
          <cell r="L99">
            <v>11.88602</v>
          </cell>
          <cell r="M99">
            <v>0</v>
          </cell>
          <cell r="N99">
            <v>0</v>
          </cell>
          <cell r="O99">
            <v>0</v>
          </cell>
          <cell r="P99">
            <v>9.1</v>
          </cell>
          <cell r="Q99">
            <v>7</v>
          </cell>
          <cell r="R99">
            <v>8.8000000000000007</v>
          </cell>
          <cell r="S99">
            <v>9.4</v>
          </cell>
          <cell r="T99">
            <v>10.6</v>
          </cell>
          <cell r="U99">
            <v>4.4000000000000004</v>
          </cell>
          <cell r="V99">
            <v>7.5</v>
          </cell>
          <cell r="W99">
            <v>5.6800000000000006</v>
          </cell>
          <cell r="X99">
            <v>0</v>
          </cell>
          <cell r="Y99">
            <v>0</v>
          </cell>
          <cell r="Z99">
            <v>0</v>
          </cell>
          <cell r="AA99">
            <v>0</v>
          </cell>
          <cell r="AB99">
            <v>0</v>
          </cell>
          <cell r="AC99">
            <v>9.4</v>
          </cell>
          <cell r="AD99">
            <v>0.6</v>
          </cell>
          <cell r="AE99">
            <v>9.3000000000000007</v>
          </cell>
          <cell r="AF99">
            <v>0</v>
          </cell>
          <cell r="AG99">
            <v>0</v>
          </cell>
          <cell r="AH99">
            <v>1.9300000000000002</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8.8000000000000007</v>
          </cell>
          <cell r="AY99">
            <v>6.5</v>
          </cell>
          <cell r="AZ99">
            <v>0</v>
          </cell>
          <cell r="BA99">
            <v>0</v>
          </cell>
          <cell r="BB99">
            <v>0</v>
          </cell>
          <cell r="BC99">
            <v>0</v>
          </cell>
          <cell r="BD99">
            <v>1.53</v>
          </cell>
        </row>
        <row r="104">
          <cell r="A104" t="str">
            <v>г.Тараз</v>
          </cell>
          <cell r="B104">
            <v>0</v>
          </cell>
          <cell r="C104">
            <v>0</v>
          </cell>
          <cell r="D104">
            <v>0</v>
          </cell>
          <cell r="E104">
            <v>0</v>
          </cell>
          <cell r="F104">
            <v>0</v>
          </cell>
          <cell r="G104">
            <v>20</v>
          </cell>
          <cell r="H104">
            <v>0</v>
          </cell>
          <cell r="I104">
            <v>0</v>
          </cell>
          <cell r="J104">
            <v>0</v>
          </cell>
          <cell r="K104">
            <v>0</v>
          </cell>
          <cell r="L104">
            <v>2</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row>
        <row r="105">
          <cell r="A105" t="str">
            <v>Байзакский</v>
          </cell>
          <cell r="B105">
            <v>11.8</v>
          </cell>
          <cell r="C105">
            <v>8.1999999999999993</v>
          </cell>
          <cell r="D105">
            <v>11.6</v>
          </cell>
          <cell r="E105">
            <v>12.4</v>
          </cell>
          <cell r="F105">
            <v>12.5</v>
          </cell>
          <cell r="G105">
            <v>6.9</v>
          </cell>
          <cell r="H105">
            <v>6.8</v>
          </cell>
          <cell r="I105">
            <v>7.1135000000000002</v>
          </cell>
          <cell r="J105">
            <v>6.6726999999999999</v>
          </cell>
          <cell r="K105">
            <v>10.592700000000001</v>
          </cell>
          <cell r="L105">
            <v>9.4578900000000008</v>
          </cell>
          <cell r="M105">
            <v>10</v>
          </cell>
          <cell r="N105">
            <v>0</v>
          </cell>
          <cell r="O105">
            <v>0</v>
          </cell>
          <cell r="P105">
            <v>0</v>
          </cell>
          <cell r="Q105">
            <v>0</v>
          </cell>
          <cell r="R105">
            <v>0</v>
          </cell>
          <cell r="S105">
            <v>0</v>
          </cell>
          <cell r="T105">
            <v>0</v>
          </cell>
          <cell r="U105">
            <v>0</v>
          </cell>
          <cell r="V105">
            <v>0</v>
          </cell>
          <cell r="W105">
            <v>1</v>
          </cell>
          <cell r="X105">
            <v>0</v>
          </cell>
          <cell r="Y105">
            <v>0</v>
          </cell>
          <cell r="Z105">
            <v>0</v>
          </cell>
          <cell r="AA105">
            <v>0</v>
          </cell>
          <cell r="AB105">
            <v>0</v>
          </cell>
          <cell r="AC105">
            <v>0</v>
          </cell>
          <cell r="AD105">
            <v>0</v>
          </cell>
          <cell r="AE105">
            <v>0</v>
          </cell>
          <cell r="AF105">
            <v>0</v>
          </cell>
          <cell r="AG105">
            <v>0</v>
          </cell>
          <cell r="AH105">
            <v>0</v>
          </cell>
          <cell r="AI105">
            <v>4.3</v>
          </cell>
          <cell r="AJ105">
            <v>2.7</v>
          </cell>
          <cell r="AK105">
            <v>6.4</v>
          </cell>
          <cell r="AL105">
            <v>5.9</v>
          </cell>
          <cell r="AM105">
            <v>0</v>
          </cell>
          <cell r="AN105">
            <v>0</v>
          </cell>
          <cell r="AO105">
            <v>0</v>
          </cell>
          <cell r="AP105">
            <v>0</v>
          </cell>
          <cell r="AQ105">
            <v>0</v>
          </cell>
          <cell r="AR105">
            <v>0</v>
          </cell>
          <cell r="AS105">
            <v>1.9300000000000002</v>
          </cell>
          <cell r="AT105">
            <v>4.7</v>
          </cell>
          <cell r="AU105">
            <v>3</v>
          </cell>
          <cell r="AV105">
            <v>5.3</v>
          </cell>
          <cell r="AW105">
            <v>4.9000000000000004</v>
          </cell>
          <cell r="AX105">
            <v>5.3</v>
          </cell>
          <cell r="AY105">
            <v>3.5</v>
          </cell>
          <cell r="AZ105">
            <v>5.8</v>
          </cell>
          <cell r="BA105">
            <v>3.4411</v>
          </cell>
          <cell r="BB105">
            <v>5.2573999999999996</v>
          </cell>
          <cell r="BC105">
            <v>6.2861000000000002</v>
          </cell>
          <cell r="BD105">
            <v>4.7484599999999997</v>
          </cell>
        </row>
        <row r="106">
          <cell r="A106" t="str">
            <v>Жамбылский</v>
          </cell>
          <cell r="B106">
            <v>13.5</v>
          </cell>
          <cell r="C106">
            <v>12</v>
          </cell>
          <cell r="D106">
            <v>15.9</v>
          </cell>
          <cell r="E106">
            <v>18</v>
          </cell>
          <cell r="F106">
            <v>18.100000000000001</v>
          </cell>
          <cell r="G106">
            <v>17.899999999999999</v>
          </cell>
          <cell r="H106">
            <v>18.399999999999999</v>
          </cell>
          <cell r="I106">
            <v>18.428899999999999</v>
          </cell>
          <cell r="J106">
            <v>18.9055</v>
          </cell>
          <cell r="K106">
            <v>20.0839</v>
          </cell>
          <cell r="L106">
            <v>17.121829999999999</v>
          </cell>
          <cell r="M106">
            <v>4.8</v>
          </cell>
          <cell r="N106">
            <v>0</v>
          </cell>
          <cell r="O106">
            <v>0</v>
          </cell>
          <cell r="P106">
            <v>0</v>
          </cell>
          <cell r="Q106">
            <v>0</v>
          </cell>
          <cell r="R106">
            <v>0</v>
          </cell>
          <cell r="S106">
            <v>0</v>
          </cell>
          <cell r="T106">
            <v>0</v>
          </cell>
          <cell r="U106">
            <v>0</v>
          </cell>
          <cell r="V106">
            <v>0</v>
          </cell>
          <cell r="W106">
            <v>0.48</v>
          </cell>
          <cell r="X106">
            <v>0</v>
          </cell>
          <cell r="Y106">
            <v>0</v>
          </cell>
          <cell r="Z106">
            <v>0</v>
          </cell>
          <cell r="AA106">
            <v>0</v>
          </cell>
          <cell r="AB106">
            <v>0</v>
          </cell>
          <cell r="AC106">
            <v>0</v>
          </cell>
          <cell r="AD106">
            <v>0</v>
          </cell>
          <cell r="AE106">
            <v>0</v>
          </cell>
          <cell r="AF106">
            <v>0</v>
          </cell>
          <cell r="AG106">
            <v>0</v>
          </cell>
          <cell r="AH106">
            <v>0</v>
          </cell>
          <cell r="AI106">
            <v>18.2</v>
          </cell>
          <cell r="AJ106">
            <v>0</v>
          </cell>
          <cell r="AK106">
            <v>0</v>
          </cell>
          <cell r="AL106">
            <v>0</v>
          </cell>
          <cell r="AM106">
            <v>0</v>
          </cell>
          <cell r="AN106">
            <v>0</v>
          </cell>
          <cell r="AO106">
            <v>0</v>
          </cell>
          <cell r="AP106">
            <v>0</v>
          </cell>
          <cell r="AQ106">
            <v>0</v>
          </cell>
          <cell r="AR106">
            <v>0</v>
          </cell>
          <cell r="AS106">
            <v>1.8199999999999998</v>
          </cell>
          <cell r="AT106">
            <v>6.8</v>
          </cell>
          <cell r="AU106">
            <v>6.5</v>
          </cell>
          <cell r="AV106">
            <v>5.0999999999999996</v>
          </cell>
          <cell r="AW106">
            <v>7</v>
          </cell>
          <cell r="AX106">
            <v>7.4</v>
          </cell>
          <cell r="AY106">
            <v>6.5</v>
          </cell>
          <cell r="AZ106">
            <v>7.1</v>
          </cell>
          <cell r="BA106">
            <v>7.3998999999999997</v>
          </cell>
          <cell r="BB106">
            <v>7.3003</v>
          </cell>
          <cell r="BC106">
            <v>7.6227</v>
          </cell>
          <cell r="BD106">
            <v>6.8722899999999996</v>
          </cell>
        </row>
        <row r="107">
          <cell r="A107" t="str">
            <v>Жуалынский</v>
          </cell>
          <cell r="B107">
            <v>6.4</v>
          </cell>
          <cell r="C107">
            <v>8.4</v>
          </cell>
          <cell r="D107">
            <v>7.4</v>
          </cell>
          <cell r="E107">
            <v>7</v>
          </cell>
          <cell r="F107">
            <v>8.4</v>
          </cell>
          <cell r="G107">
            <v>5.8</v>
          </cell>
          <cell r="H107">
            <v>7.3</v>
          </cell>
          <cell r="I107">
            <v>6.8150000000000004</v>
          </cell>
          <cell r="J107">
            <v>6.2732000000000001</v>
          </cell>
          <cell r="K107">
            <v>6.6497000000000002</v>
          </cell>
          <cell r="L107">
            <v>7.0437899999999996</v>
          </cell>
          <cell r="M107">
            <v>0</v>
          </cell>
          <cell r="N107">
            <v>0</v>
          </cell>
          <cell r="O107">
            <v>5.3</v>
          </cell>
          <cell r="P107">
            <v>0</v>
          </cell>
          <cell r="Q107">
            <v>0</v>
          </cell>
          <cell r="R107">
            <v>0</v>
          </cell>
          <cell r="S107">
            <v>0</v>
          </cell>
          <cell r="T107">
            <v>0</v>
          </cell>
          <cell r="U107">
            <v>0</v>
          </cell>
          <cell r="V107">
            <v>0</v>
          </cell>
          <cell r="W107">
            <v>0.53</v>
          </cell>
          <cell r="X107">
            <v>0</v>
          </cell>
          <cell r="Y107">
            <v>0</v>
          </cell>
          <cell r="Z107">
            <v>0</v>
          </cell>
          <cell r="AA107">
            <v>0</v>
          </cell>
          <cell r="AB107">
            <v>0</v>
          </cell>
          <cell r="AC107">
            <v>0</v>
          </cell>
          <cell r="AD107">
            <v>0</v>
          </cell>
          <cell r="AE107">
            <v>0</v>
          </cell>
          <cell r="AF107">
            <v>0</v>
          </cell>
          <cell r="AG107">
            <v>0</v>
          </cell>
          <cell r="AH107">
            <v>0</v>
          </cell>
          <cell r="AI107">
            <v>4.2</v>
          </cell>
          <cell r="AJ107">
            <v>4</v>
          </cell>
          <cell r="AK107">
            <v>4.3</v>
          </cell>
          <cell r="AL107">
            <v>6.1</v>
          </cell>
          <cell r="AM107">
            <v>0</v>
          </cell>
          <cell r="AN107">
            <v>6</v>
          </cell>
          <cell r="AO107">
            <v>0</v>
          </cell>
          <cell r="AP107">
            <v>0</v>
          </cell>
          <cell r="AQ107">
            <v>0</v>
          </cell>
          <cell r="AR107">
            <v>0</v>
          </cell>
          <cell r="AS107">
            <v>2.46</v>
          </cell>
          <cell r="AT107">
            <v>5.3</v>
          </cell>
          <cell r="AU107">
            <v>5.7</v>
          </cell>
          <cell r="AV107">
            <v>7.3</v>
          </cell>
          <cell r="AW107">
            <v>7.4</v>
          </cell>
          <cell r="AX107">
            <v>7.4</v>
          </cell>
          <cell r="AY107">
            <v>5.8</v>
          </cell>
          <cell r="AZ107">
            <v>8.8000000000000007</v>
          </cell>
          <cell r="BA107">
            <v>6.2919999999999998</v>
          </cell>
          <cell r="BB107">
            <v>6.3948</v>
          </cell>
          <cell r="BC107">
            <v>6.6136999999999997</v>
          </cell>
          <cell r="BD107">
            <v>6.7000500000000001</v>
          </cell>
        </row>
        <row r="108">
          <cell r="A108" t="str">
            <v>Кордайский</v>
          </cell>
          <cell r="B108">
            <v>10.9</v>
          </cell>
          <cell r="C108">
            <v>11.3</v>
          </cell>
          <cell r="D108">
            <v>10.8</v>
          </cell>
          <cell r="E108">
            <v>11.1</v>
          </cell>
          <cell r="F108">
            <v>11.1</v>
          </cell>
          <cell r="G108">
            <v>11.3</v>
          </cell>
          <cell r="H108">
            <v>11.3</v>
          </cell>
          <cell r="I108">
            <v>12.798500000000001</v>
          </cell>
          <cell r="J108">
            <v>8.8459000000000003</v>
          </cell>
          <cell r="K108">
            <v>11.4398</v>
          </cell>
          <cell r="L108">
            <v>11.088420000000001</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5.5</v>
          </cell>
          <cell r="AU108">
            <v>6.5</v>
          </cell>
          <cell r="AV108">
            <v>5.9</v>
          </cell>
          <cell r="AW108">
            <v>8.6999999999999993</v>
          </cell>
          <cell r="AX108">
            <v>9.6999999999999993</v>
          </cell>
          <cell r="AY108">
            <v>9.3000000000000007</v>
          </cell>
          <cell r="AZ108">
            <v>9.4</v>
          </cell>
          <cell r="BA108">
            <v>6.3883999999999999</v>
          </cell>
          <cell r="BB108">
            <v>6.0643000000000002</v>
          </cell>
          <cell r="BC108">
            <v>6.3749000000000002</v>
          </cell>
          <cell r="BD108">
            <v>7.3827599999999993</v>
          </cell>
        </row>
        <row r="109">
          <cell r="A109" t="str">
            <v>Т.Рыскулова</v>
          </cell>
          <cell r="B109">
            <v>12.7</v>
          </cell>
          <cell r="C109">
            <v>11.8</v>
          </cell>
          <cell r="D109">
            <v>11.1</v>
          </cell>
          <cell r="E109">
            <v>13.9</v>
          </cell>
          <cell r="F109">
            <v>13.8</v>
          </cell>
          <cell r="G109">
            <v>14.5</v>
          </cell>
          <cell r="H109">
            <v>14.8</v>
          </cell>
          <cell r="I109">
            <v>14.827</v>
          </cell>
          <cell r="J109">
            <v>14.0381</v>
          </cell>
          <cell r="K109">
            <v>15.84</v>
          </cell>
          <cell r="L109">
            <v>13.730509999999999</v>
          </cell>
          <cell r="M109">
            <v>7</v>
          </cell>
          <cell r="N109">
            <v>0</v>
          </cell>
          <cell r="O109">
            <v>10</v>
          </cell>
          <cell r="P109">
            <v>0</v>
          </cell>
          <cell r="Q109">
            <v>0</v>
          </cell>
          <cell r="R109">
            <v>0</v>
          </cell>
          <cell r="S109">
            <v>0</v>
          </cell>
          <cell r="T109">
            <v>0</v>
          </cell>
          <cell r="U109">
            <v>0</v>
          </cell>
          <cell r="V109">
            <v>0</v>
          </cell>
          <cell r="W109">
            <v>1.7</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3.8</v>
          </cell>
          <cell r="AU109">
            <v>2.1</v>
          </cell>
          <cell r="AV109">
            <v>3</v>
          </cell>
          <cell r="AW109">
            <v>4.7</v>
          </cell>
          <cell r="AX109">
            <v>4.3</v>
          </cell>
          <cell r="AY109">
            <v>4.3</v>
          </cell>
          <cell r="AZ109">
            <v>5</v>
          </cell>
          <cell r="BA109">
            <v>5.0101000000000004</v>
          </cell>
          <cell r="BB109">
            <v>3.6011000000000002</v>
          </cell>
          <cell r="BC109">
            <v>5.5191999999999997</v>
          </cell>
          <cell r="BD109">
            <v>4.1330400000000003</v>
          </cell>
        </row>
        <row r="110">
          <cell r="A110" t="str">
            <v>Меркенский</v>
          </cell>
          <cell r="B110">
            <v>9.6</v>
          </cell>
          <cell r="C110">
            <v>0</v>
          </cell>
          <cell r="D110">
            <v>0</v>
          </cell>
          <cell r="E110">
            <v>0</v>
          </cell>
          <cell r="F110">
            <v>0</v>
          </cell>
          <cell r="G110">
            <v>0</v>
          </cell>
          <cell r="H110">
            <v>0</v>
          </cell>
          <cell r="I110">
            <v>0</v>
          </cell>
          <cell r="J110">
            <v>0</v>
          </cell>
          <cell r="K110">
            <v>0</v>
          </cell>
          <cell r="L110">
            <v>0.96</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6.3</v>
          </cell>
          <cell r="AU110">
            <v>5.7</v>
          </cell>
          <cell r="AV110">
            <v>3.9</v>
          </cell>
          <cell r="AW110">
            <v>5.3</v>
          </cell>
          <cell r="AX110">
            <v>5.7</v>
          </cell>
          <cell r="AY110">
            <v>5.8</v>
          </cell>
          <cell r="AZ110">
            <v>6.5</v>
          </cell>
          <cell r="BA110">
            <v>5.3692000000000002</v>
          </cell>
          <cell r="BB110">
            <v>6.0396999999999998</v>
          </cell>
          <cell r="BC110">
            <v>6.7422000000000004</v>
          </cell>
          <cell r="BD110">
            <v>5.7351099999999988</v>
          </cell>
        </row>
        <row r="111">
          <cell r="A111" t="str">
            <v>Мойынкумский</v>
          </cell>
          <cell r="B111">
            <v>9.5</v>
          </cell>
          <cell r="C111">
            <v>9.6</v>
          </cell>
          <cell r="D111">
            <v>10.4</v>
          </cell>
          <cell r="E111">
            <v>10.8</v>
          </cell>
          <cell r="F111">
            <v>6.2</v>
          </cell>
          <cell r="G111">
            <v>11.4</v>
          </cell>
          <cell r="H111">
            <v>11.8</v>
          </cell>
          <cell r="I111">
            <v>12.2803</v>
          </cell>
          <cell r="J111">
            <v>12.5871</v>
          </cell>
          <cell r="K111">
            <v>13.213100000000001</v>
          </cell>
          <cell r="L111">
            <v>10.778049999999999</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11.7</v>
          </cell>
          <cell r="AX111">
            <v>0</v>
          </cell>
          <cell r="AY111">
            <v>0</v>
          </cell>
          <cell r="AZ111">
            <v>0</v>
          </cell>
          <cell r="BA111">
            <v>0</v>
          </cell>
          <cell r="BB111">
            <v>0</v>
          </cell>
          <cell r="BC111">
            <v>0</v>
          </cell>
          <cell r="BD111">
            <v>1.17</v>
          </cell>
        </row>
        <row r="112">
          <cell r="A112" t="str">
            <v>Сарысуский</v>
          </cell>
          <cell r="B112">
            <v>4.4000000000000004</v>
          </cell>
          <cell r="C112">
            <v>2.9</v>
          </cell>
          <cell r="D112">
            <v>7</v>
          </cell>
          <cell r="E112">
            <v>7.9</v>
          </cell>
          <cell r="F112">
            <v>8.1</v>
          </cell>
          <cell r="G112">
            <v>0</v>
          </cell>
          <cell r="H112">
            <v>0</v>
          </cell>
          <cell r="I112">
            <v>0</v>
          </cell>
          <cell r="J112">
            <v>0</v>
          </cell>
          <cell r="K112">
            <v>0</v>
          </cell>
          <cell r="L112">
            <v>3.0300000000000002</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3.5</v>
          </cell>
          <cell r="AU112">
            <v>2.5</v>
          </cell>
          <cell r="AV112">
            <v>3.8</v>
          </cell>
          <cell r="AW112">
            <v>4.4000000000000004</v>
          </cell>
          <cell r="AX112">
            <v>4.8</v>
          </cell>
          <cell r="AY112">
            <v>3.8</v>
          </cell>
          <cell r="AZ112">
            <v>5.9</v>
          </cell>
          <cell r="BA112">
            <v>3.9961000000000002</v>
          </cell>
          <cell r="BB112">
            <v>5.5267999999999997</v>
          </cell>
          <cell r="BC112">
            <v>5.7</v>
          </cell>
          <cell r="BD112">
            <v>4.3922900000000009</v>
          </cell>
        </row>
        <row r="113">
          <cell r="A113" t="str">
            <v>Таласский</v>
          </cell>
          <cell r="B113">
            <v>8.6999999999999993</v>
          </cell>
          <cell r="C113">
            <v>4.0999999999999996</v>
          </cell>
          <cell r="D113">
            <v>7.4</v>
          </cell>
          <cell r="E113">
            <v>6.3</v>
          </cell>
          <cell r="F113">
            <v>15.6</v>
          </cell>
          <cell r="G113">
            <v>7.4</v>
          </cell>
          <cell r="H113">
            <v>7</v>
          </cell>
          <cell r="I113">
            <v>7.2434000000000003</v>
          </cell>
          <cell r="J113">
            <v>7.383</v>
          </cell>
          <cell r="K113">
            <v>7.9766000000000004</v>
          </cell>
          <cell r="L113">
            <v>7.9103000000000012</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13.4</v>
          </cell>
          <cell r="AU113">
            <v>4.3</v>
          </cell>
          <cell r="AV113">
            <v>0</v>
          </cell>
          <cell r="AW113">
            <v>2.8</v>
          </cell>
          <cell r="AX113">
            <v>7.1</v>
          </cell>
          <cell r="AY113">
            <v>3.4</v>
          </cell>
          <cell r="AZ113">
            <v>4.2</v>
          </cell>
          <cell r="BA113">
            <v>5.2988</v>
          </cell>
          <cell r="BB113">
            <v>5.5881999999999996</v>
          </cell>
          <cell r="BC113">
            <v>5.5743999999999998</v>
          </cell>
          <cell r="BD113">
            <v>5.1661400000000004</v>
          </cell>
        </row>
        <row r="114">
          <cell r="A114" t="str">
            <v>Шуский</v>
          </cell>
          <cell r="B114">
            <v>13.7</v>
          </cell>
          <cell r="C114">
            <v>10.9</v>
          </cell>
          <cell r="D114">
            <v>15.3</v>
          </cell>
          <cell r="E114">
            <v>15.6</v>
          </cell>
          <cell r="F114">
            <v>14.8</v>
          </cell>
          <cell r="G114">
            <v>25.1</v>
          </cell>
          <cell r="H114">
            <v>14.7</v>
          </cell>
          <cell r="I114">
            <v>13.351599999999999</v>
          </cell>
          <cell r="J114">
            <v>16.8049</v>
          </cell>
          <cell r="K114">
            <v>19.432700000000001</v>
          </cell>
          <cell r="L114">
            <v>15.968920000000002</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2.8</v>
          </cell>
          <cell r="AU114">
            <v>1.9</v>
          </cell>
          <cell r="AV114">
            <v>1.6</v>
          </cell>
          <cell r="AW114">
            <v>4.5999999999999996</v>
          </cell>
          <cell r="AX114">
            <v>5.4</v>
          </cell>
          <cell r="AY114">
            <v>4.8</v>
          </cell>
          <cell r="AZ114">
            <v>4.5</v>
          </cell>
          <cell r="BA114">
            <v>2.7795000000000001</v>
          </cell>
          <cell r="BB114">
            <v>4.5053000000000001</v>
          </cell>
          <cell r="BC114">
            <v>6.8116000000000003</v>
          </cell>
          <cell r="BD114">
            <v>3.9696399999999996</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1</v>
          </cell>
          <cell r="AU119">
            <v>0</v>
          </cell>
          <cell r="AV119">
            <v>0</v>
          </cell>
          <cell r="AW119">
            <v>0</v>
          </cell>
          <cell r="AX119">
            <v>0</v>
          </cell>
          <cell r="AY119">
            <v>0</v>
          </cell>
          <cell r="AZ119">
            <v>0</v>
          </cell>
          <cell r="BA119">
            <v>0</v>
          </cell>
          <cell r="BB119">
            <v>0</v>
          </cell>
          <cell r="BC119">
            <v>0</v>
          </cell>
          <cell r="BD119">
            <v>0.1</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row>
        <row r="121">
          <cell r="A121" t="str">
            <v>Борли</v>
          </cell>
          <cell r="B121">
            <v>1.5</v>
          </cell>
          <cell r="C121">
            <v>4</v>
          </cell>
          <cell r="D121">
            <v>2.2000000000000002</v>
          </cell>
          <cell r="E121">
            <v>2.2000000000000002</v>
          </cell>
          <cell r="F121">
            <v>3.3</v>
          </cell>
          <cell r="G121">
            <v>2.1</v>
          </cell>
          <cell r="H121">
            <v>3.7</v>
          </cell>
          <cell r="I121">
            <v>5.8</v>
          </cell>
          <cell r="J121">
            <v>3.1914438502673796</v>
          </cell>
          <cell r="K121">
            <v>11.9</v>
          </cell>
          <cell r="L121">
            <v>3.9891443850267381</v>
          </cell>
          <cell r="M121">
            <v>1.3</v>
          </cell>
          <cell r="N121">
            <v>0.5</v>
          </cell>
          <cell r="O121">
            <v>0</v>
          </cell>
          <cell r="P121">
            <v>0</v>
          </cell>
          <cell r="Q121">
            <v>0</v>
          </cell>
          <cell r="R121">
            <v>0</v>
          </cell>
          <cell r="S121">
            <v>0</v>
          </cell>
          <cell r="T121">
            <v>0</v>
          </cell>
          <cell r="U121">
            <v>0</v>
          </cell>
          <cell r="V121">
            <v>0</v>
          </cell>
          <cell r="W121">
            <v>0.18</v>
          </cell>
          <cell r="X121">
            <v>0</v>
          </cell>
          <cell r="Y121">
            <v>0</v>
          </cell>
          <cell r="Z121">
            <v>0</v>
          </cell>
          <cell r="AA121">
            <v>0</v>
          </cell>
          <cell r="AB121">
            <v>0</v>
          </cell>
          <cell r="AC121">
            <v>0</v>
          </cell>
          <cell r="AD121">
            <v>0</v>
          </cell>
          <cell r="AE121">
            <v>0</v>
          </cell>
          <cell r="AF121">
            <v>0</v>
          </cell>
          <cell r="AG121">
            <v>0</v>
          </cell>
          <cell r="AH121">
            <v>0</v>
          </cell>
          <cell r="AI121">
            <v>0</v>
          </cell>
          <cell r="AJ121">
            <v>1</v>
          </cell>
          <cell r="AK121">
            <v>0</v>
          </cell>
          <cell r="AL121">
            <v>0</v>
          </cell>
          <cell r="AM121">
            <v>4.2</v>
          </cell>
          <cell r="AN121">
            <v>0</v>
          </cell>
          <cell r="AO121">
            <v>3.4</v>
          </cell>
          <cell r="AP121">
            <v>0</v>
          </cell>
          <cell r="AQ121">
            <v>0</v>
          </cell>
          <cell r="AR121">
            <v>0</v>
          </cell>
          <cell r="AS121">
            <v>0.86</v>
          </cell>
          <cell r="AT121">
            <v>1</v>
          </cell>
          <cell r="AU121">
            <v>0</v>
          </cell>
          <cell r="AV121">
            <v>0</v>
          </cell>
          <cell r="AW121">
            <v>0</v>
          </cell>
          <cell r="AX121">
            <v>5</v>
          </cell>
          <cell r="AY121">
            <v>1.3</v>
          </cell>
          <cell r="AZ121">
            <v>2.2999999999999998</v>
          </cell>
          <cell r="BA121">
            <v>5.4</v>
          </cell>
          <cell r="BB121">
            <v>4.4851966416261595</v>
          </cell>
          <cell r="BC121">
            <v>9.1</v>
          </cell>
          <cell r="BD121">
            <v>2.8585196641626163</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row>
        <row r="124">
          <cell r="A124" t="str">
            <v>Зеленов</v>
          </cell>
          <cell r="B124">
            <v>4</v>
          </cell>
          <cell r="C124">
            <v>7.7</v>
          </cell>
          <cell r="D124">
            <v>2.2000000000000002</v>
          </cell>
          <cell r="E124">
            <v>2.2999999999999998</v>
          </cell>
          <cell r="F124">
            <v>2.5</v>
          </cell>
          <cell r="G124">
            <v>3.1</v>
          </cell>
          <cell r="H124">
            <v>4.7</v>
          </cell>
          <cell r="I124">
            <v>7.8</v>
          </cell>
          <cell r="J124">
            <v>7.2393068215967133</v>
          </cell>
          <cell r="K124">
            <v>10.4</v>
          </cell>
          <cell r="L124">
            <v>5.1939306821596709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1.2</v>
          </cell>
          <cell r="AM124">
            <v>3.8</v>
          </cell>
          <cell r="AN124">
            <v>0</v>
          </cell>
          <cell r="AO124">
            <v>0</v>
          </cell>
          <cell r="AP124">
            <v>0</v>
          </cell>
          <cell r="AQ124">
            <v>2.8982300884955752</v>
          </cell>
          <cell r="AR124">
            <v>1.9</v>
          </cell>
          <cell r="AS124">
            <v>0.97982300884955753</v>
          </cell>
          <cell r="AT124">
            <v>4.7</v>
          </cell>
          <cell r="AU124">
            <v>0</v>
          </cell>
          <cell r="AV124">
            <v>0</v>
          </cell>
          <cell r="AW124">
            <v>3</v>
          </cell>
          <cell r="AX124">
            <v>4.7</v>
          </cell>
          <cell r="AY124">
            <v>0</v>
          </cell>
          <cell r="AZ124">
            <v>0</v>
          </cell>
          <cell r="BA124">
            <v>0</v>
          </cell>
          <cell r="BB124">
            <v>0</v>
          </cell>
          <cell r="BC124">
            <v>0</v>
          </cell>
          <cell r="BD124">
            <v>1.24</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row>
        <row r="127">
          <cell r="A127" t="str">
            <v>Сырым</v>
          </cell>
          <cell r="B127">
            <v>1</v>
          </cell>
          <cell r="C127">
            <v>3.8</v>
          </cell>
          <cell r="D127">
            <v>0</v>
          </cell>
          <cell r="E127">
            <v>0</v>
          </cell>
          <cell r="F127">
            <v>1.9</v>
          </cell>
          <cell r="G127">
            <v>2</v>
          </cell>
          <cell r="H127">
            <v>2.9</v>
          </cell>
          <cell r="I127">
            <v>1.1000000000000001</v>
          </cell>
          <cell r="J127">
            <v>1.9047619047619047</v>
          </cell>
          <cell r="K127">
            <v>0</v>
          </cell>
          <cell r="L127">
            <v>1.4604761904761905</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5.4</v>
          </cell>
          <cell r="AC127">
            <v>0</v>
          </cell>
          <cell r="AD127">
            <v>0</v>
          </cell>
          <cell r="AE127">
            <v>0</v>
          </cell>
          <cell r="AF127">
            <v>0</v>
          </cell>
          <cell r="AG127">
            <v>0</v>
          </cell>
          <cell r="AH127">
            <v>0.54</v>
          </cell>
          <cell r="AI127">
            <v>0</v>
          </cell>
          <cell r="AJ127">
            <v>0</v>
          </cell>
          <cell r="AK127">
            <v>0</v>
          </cell>
          <cell r="AL127">
            <v>0.9</v>
          </cell>
          <cell r="AM127">
            <v>2.7</v>
          </cell>
          <cell r="AN127">
            <v>0</v>
          </cell>
          <cell r="AO127">
            <v>1.9</v>
          </cell>
          <cell r="AP127">
            <v>1.9</v>
          </cell>
          <cell r="AQ127">
            <v>0</v>
          </cell>
          <cell r="AR127">
            <v>0</v>
          </cell>
          <cell r="AS127">
            <v>0.74</v>
          </cell>
          <cell r="AT127">
            <v>3.9</v>
          </cell>
          <cell r="AU127">
            <v>1.2</v>
          </cell>
          <cell r="AV127">
            <v>0</v>
          </cell>
          <cell r="AW127">
            <v>0</v>
          </cell>
          <cell r="AX127">
            <v>3.2</v>
          </cell>
          <cell r="AY127">
            <v>0</v>
          </cell>
          <cell r="AZ127">
            <v>1.9</v>
          </cell>
          <cell r="BA127">
            <v>1.2</v>
          </cell>
          <cell r="BB127">
            <v>0</v>
          </cell>
          <cell r="BC127">
            <v>19</v>
          </cell>
          <cell r="BD127">
            <v>3.04</v>
          </cell>
        </row>
        <row r="128">
          <cell r="A128" t="str">
            <v>Таскала</v>
          </cell>
          <cell r="B128">
            <v>4.7</v>
          </cell>
          <cell r="C128">
            <v>6.3</v>
          </cell>
          <cell r="D128">
            <v>0</v>
          </cell>
          <cell r="E128">
            <v>2</v>
          </cell>
          <cell r="F128">
            <v>0.7</v>
          </cell>
          <cell r="G128">
            <v>2.6</v>
          </cell>
          <cell r="H128">
            <v>2.8</v>
          </cell>
          <cell r="I128">
            <v>1.9</v>
          </cell>
          <cell r="J128">
            <v>0</v>
          </cell>
          <cell r="K128">
            <v>4.0999999999999996</v>
          </cell>
          <cell r="L128">
            <v>2.5100000000000002</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2.2000000000000002</v>
          </cell>
          <cell r="AC128">
            <v>0</v>
          </cell>
          <cell r="AD128">
            <v>0</v>
          </cell>
          <cell r="AE128">
            <v>0</v>
          </cell>
          <cell r="AF128">
            <v>0</v>
          </cell>
          <cell r="AG128">
            <v>0</v>
          </cell>
          <cell r="AH128">
            <v>0.22000000000000003</v>
          </cell>
          <cell r="AI128">
            <v>0</v>
          </cell>
          <cell r="AJ128">
            <v>0</v>
          </cell>
          <cell r="AK128">
            <v>0</v>
          </cell>
          <cell r="AL128">
            <v>0.5</v>
          </cell>
          <cell r="AM128">
            <v>2.2999999999999998</v>
          </cell>
          <cell r="AN128">
            <v>0</v>
          </cell>
          <cell r="AO128">
            <v>3.3</v>
          </cell>
          <cell r="AP128">
            <v>2.9</v>
          </cell>
          <cell r="AQ128">
            <v>0</v>
          </cell>
          <cell r="AR128">
            <v>0</v>
          </cell>
          <cell r="AS128">
            <v>0.9</v>
          </cell>
          <cell r="AT128">
            <v>0</v>
          </cell>
          <cell r="AU128">
            <v>0</v>
          </cell>
          <cell r="AV128">
            <v>0</v>
          </cell>
          <cell r="AW128">
            <v>0</v>
          </cell>
          <cell r="AX128">
            <v>0</v>
          </cell>
          <cell r="AY128">
            <v>0</v>
          </cell>
          <cell r="AZ128">
            <v>0</v>
          </cell>
          <cell r="BA128">
            <v>0</v>
          </cell>
          <cell r="BB128">
            <v>0</v>
          </cell>
          <cell r="BC128">
            <v>0</v>
          </cell>
          <cell r="BD128">
            <v>0</v>
          </cell>
        </row>
        <row r="129">
          <cell r="A129" t="str">
            <v>Теректи</v>
          </cell>
          <cell r="B129">
            <v>4.5999999999999996</v>
          </cell>
          <cell r="C129">
            <v>7.2</v>
          </cell>
          <cell r="D129">
            <v>2.4</v>
          </cell>
          <cell r="E129">
            <v>1.8</v>
          </cell>
          <cell r="F129">
            <v>2.6</v>
          </cell>
          <cell r="G129">
            <v>2.8</v>
          </cell>
          <cell r="H129">
            <v>3.4</v>
          </cell>
          <cell r="I129">
            <v>2.9</v>
          </cell>
          <cell r="J129">
            <v>2.0883280757097791</v>
          </cell>
          <cell r="K129">
            <v>7.9</v>
          </cell>
          <cell r="L129">
            <v>3.7688328075709778</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0.7</v>
          </cell>
          <cell r="AA129">
            <v>1</v>
          </cell>
          <cell r="AB129">
            <v>4.0999999999999996</v>
          </cell>
          <cell r="AC129">
            <v>2.1</v>
          </cell>
          <cell r="AD129">
            <v>1.9</v>
          </cell>
          <cell r="AE129">
            <v>1.7</v>
          </cell>
          <cell r="AF129">
            <v>1.5075376884422109</v>
          </cell>
          <cell r="AG129">
            <v>2.7187999999999999</v>
          </cell>
          <cell r="AH129">
            <v>1.5726337688442211</v>
          </cell>
          <cell r="AI129">
            <v>0</v>
          </cell>
          <cell r="AJ129">
            <v>0</v>
          </cell>
          <cell r="AK129">
            <v>0</v>
          </cell>
          <cell r="AL129">
            <v>0</v>
          </cell>
          <cell r="AM129">
            <v>5.3</v>
          </cell>
          <cell r="AN129">
            <v>0</v>
          </cell>
          <cell r="AO129">
            <v>0.8</v>
          </cell>
          <cell r="AP129">
            <v>2.1</v>
          </cell>
          <cell r="AQ129">
            <v>0</v>
          </cell>
          <cell r="AR129">
            <v>0</v>
          </cell>
          <cell r="AS129">
            <v>0.82</v>
          </cell>
          <cell r="AT129">
            <v>1.9</v>
          </cell>
          <cell r="AU129">
            <v>7.6</v>
          </cell>
          <cell r="AV129">
            <v>0.9</v>
          </cell>
          <cell r="AW129">
            <v>0</v>
          </cell>
          <cell r="AX129">
            <v>8.5</v>
          </cell>
          <cell r="AY129">
            <v>1.9</v>
          </cell>
          <cell r="AZ129">
            <v>3.6</v>
          </cell>
          <cell r="BA129">
            <v>2.8</v>
          </cell>
          <cell r="BB129">
            <v>1.9213973799126638</v>
          </cell>
          <cell r="BC129">
            <v>8.5</v>
          </cell>
          <cell r="BD129">
            <v>3.7621397379912667</v>
          </cell>
        </row>
        <row r="130">
          <cell r="A130" t="str">
            <v>Шынгарлау</v>
          </cell>
          <cell r="B130">
            <v>6.5</v>
          </cell>
          <cell r="C130">
            <v>7.5</v>
          </cell>
          <cell r="D130">
            <v>1.1000000000000001</v>
          </cell>
          <cell r="E130">
            <v>1.6</v>
          </cell>
          <cell r="F130">
            <v>1.5</v>
          </cell>
          <cell r="G130">
            <v>1.6</v>
          </cell>
          <cell r="H130">
            <v>1.7</v>
          </cell>
          <cell r="I130">
            <v>5.0999999999999996</v>
          </cell>
          <cell r="J130">
            <v>0.75617283950617287</v>
          </cell>
          <cell r="K130">
            <v>4.5</v>
          </cell>
          <cell r="L130">
            <v>3.1856172839506174</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0.6</v>
          </cell>
          <cell r="AM130">
            <v>4.5</v>
          </cell>
          <cell r="AN130">
            <v>0</v>
          </cell>
          <cell r="AO130">
            <v>1</v>
          </cell>
          <cell r="AP130">
            <v>1.3</v>
          </cell>
          <cell r="AQ130">
            <v>1.3333333333333333</v>
          </cell>
          <cell r="AR130">
            <v>0.2</v>
          </cell>
          <cell r="AS130">
            <v>0.8933333333333332</v>
          </cell>
          <cell r="AT130">
            <v>0</v>
          </cell>
          <cell r="AU130">
            <v>7.2</v>
          </cell>
          <cell r="AV130">
            <v>0</v>
          </cell>
          <cell r="AW130">
            <v>0.7</v>
          </cell>
          <cell r="AX130">
            <v>2.5</v>
          </cell>
          <cell r="AY130">
            <v>1.4</v>
          </cell>
          <cell r="AZ130">
            <v>1.3</v>
          </cell>
          <cell r="BA130">
            <v>1.5</v>
          </cell>
          <cell r="BB130">
            <v>0.52</v>
          </cell>
          <cell r="BC130">
            <v>4.5</v>
          </cell>
          <cell r="BD130">
            <v>1.9620000000000002</v>
          </cell>
        </row>
        <row r="131">
          <cell r="A131" t="str">
            <v>г.Уральск</v>
          </cell>
          <cell r="B131">
            <v>0</v>
          </cell>
          <cell r="C131">
            <v>0</v>
          </cell>
          <cell r="D131">
            <v>1.9</v>
          </cell>
          <cell r="E131">
            <v>0</v>
          </cell>
          <cell r="F131">
            <v>2.1</v>
          </cell>
          <cell r="G131">
            <v>0</v>
          </cell>
          <cell r="H131">
            <v>3.2</v>
          </cell>
          <cell r="I131">
            <v>1.4</v>
          </cell>
          <cell r="J131">
            <v>0</v>
          </cell>
          <cell r="K131">
            <v>2.7</v>
          </cell>
          <cell r="L131">
            <v>1.1300000000000001</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0.1</v>
          </cell>
          <cell r="AR131">
            <v>0</v>
          </cell>
          <cell r="AS131">
            <v>0.01</v>
          </cell>
          <cell r="AT131">
            <v>0</v>
          </cell>
          <cell r="AU131">
            <v>0</v>
          </cell>
          <cell r="AV131">
            <v>0</v>
          </cell>
          <cell r="AW131">
            <v>0</v>
          </cell>
          <cell r="AX131">
            <v>0</v>
          </cell>
          <cell r="AY131">
            <v>0</v>
          </cell>
          <cell r="AZ131">
            <v>0</v>
          </cell>
          <cell r="BA131">
            <v>0</v>
          </cell>
          <cell r="BB131">
            <v>1.25</v>
          </cell>
          <cell r="BC131">
            <v>1.7</v>
          </cell>
          <cell r="BD131">
            <v>0.29500000000000004</v>
          </cell>
        </row>
        <row r="136">
          <cell r="A136" t="str">
            <v>Караганда</v>
          </cell>
          <cell r="B136">
            <v>18</v>
          </cell>
          <cell r="C136">
            <v>18</v>
          </cell>
          <cell r="D136">
            <v>18.8</v>
          </cell>
          <cell r="E136">
            <v>16.2</v>
          </cell>
          <cell r="F136">
            <v>19.2</v>
          </cell>
          <cell r="G136">
            <v>19.7</v>
          </cell>
          <cell r="H136">
            <v>20.1967</v>
          </cell>
          <cell r="I136">
            <v>20.2</v>
          </cell>
          <cell r="J136">
            <v>19.600000000000001</v>
          </cell>
          <cell r="K136">
            <v>19.600000000000001</v>
          </cell>
          <cell r="L136">
            <v>18.949669999999998</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row>
        <row r="137">
          <cell r="A137" t="str">
            <v>Балхаш</v>
          </cell>
          <cell r="B137">
            <v>13</v>
          </cell>
          <cell r="C137">
            <v>13</v>
          </cell>
          <cell r="D137">
            <v>18.600000000000001</v>
          </cell>
          <cell r="E137">
            <v>21.4</v>
          </cell>
          <cell r="F137">
            <v>15</v>
          </cell>
          <cell r="G137">
            <v>15.7</v>
          </cell>
          <cell r="H137">
            <v>14</v>
          </cell>
          <cell r="I137">
            <v>15.4</v>
          </cell>
          <cell r="J137">
            <v>18.399999999999999</v>
          </cell>
          <cell r="K137">
            <v>18.399999999999999</v>
          </cell>
          <cell r="L137">
            <v>16.29</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row>
        <row r="138">
          <cell r="A138" t="str">
            <v>Жезказган</v>
          </cell>
          <cell r="B138">
            <v>0</v>
          </cell>
          <cell r="C138">
            <v>0</v>
          </cell>
          <cell r="D138">
            <v>0</v>
          </cell>
          <cell r="E138">
            <v>0</v>
          </cell>
          <cell r="F138">
            <v>0</v>
          </cell>
          <cell r="G138">
            <v>17</v>
          </cell>
          <cell r="H138">
            <v>17</v>
          </cell>
          <cell r="I138">
            <v>0</v>
          </cell>
          <cell r="J138">
            <v>18.399999999999999</v>
          </cell>
          <cell r="K138">
            <v>18.399999999999999</v>
          </cell>
          <cell r="L138">
            <v>7.08</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row>
        <row r="139">
          <cell r="A139" t="str">
            <v>Каражал</v>
          </cell>
          <cell r="B139">
            <v>20</v>
          </cell>
          <cell r="C139">
            <v>0</v>
          </cell>
          <cell r="D139">
            <v>17</v>
          </cell>
          <cell r="E139">
            <v>0</v>
          </cell>
          <cell r="F139">
            <v>0</v>
          </cell>
          <cell r="G139">
            <v>17</v>
          </cell>
          <cell r="H139">
            <v>17</v>
          </cell>
          <cell r="I139">
            <v>0</v>
          </cell>
          <cell r="J139">
            <v>0</v>
          </cell>
          <cell r="K139">
            <v>0</v>
          </cell>
          <cell r="L139">
            <v>7.1</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row>
        <row r="141">
          <cell r="A141" t="str">
            <v>Сарань</v>
          </cell>
          <cell r="B141">
            <v>14</v>
          </cell>
          <cell r="C141">
            <v>15</v>
          </cell>
          <cell r="D141">
            <v>24</v>
          </cell>
          <cell r="E141">
            <v>19.600000000000001</v>
          </cell>
          <cell r="F141">
            <v>20</v>
          </cell>
          <cell r="G141">
            <v>20</v>
          </cell>
          <cell r="H141">
            <v>20.399999999999999</v>
          </cell>
          <cell r="I141">
            <v>20.399999999999999</v>
          </cell>
          <cell r="J141">
            <v>20.399999999999999</v>
          </cell>
          <cell r="K141">
            <v>20.399999999999999</v>
          </cell>
          <cell r="L141">
            <v>19.420000000000002</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row>
        <row r="143">
          <cell r="A143" t="str">
            <v>Темиртау</v>
          </cell>
          <cell r="B143">
            <v>11.4</v>
          </cell>
          <cell r="C143">
            <v>11.8</v>
          </cell>
          <cell r="D143">
            <v>14.5</v>
          </cell>
          <cell r="E143">
            <v>13.8</v>
          </cell>
          <cell r="F143">
            <v>15.5</v>
          </cell>
          <cell r="G143">
            <v>14.6</v>
          </cell>
          <cell r="H143">
            <v>16</v>
          </cell>
          <cell r="I143">
            <v>16.2</v>
          </cell>
          <cell r="J143">
            <v>16.2</v>
          </cell>
          <cell r="K143">
            <v>16.2</v>
          </cell>
          <cell r="L143">
            <v>14.62</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row>
        <row r="144">
          <cell r="A144" t="str">
            <v>Шахтинск</v>
          </cell>
          <cell r="B144">
            <v>18</v>
          </cell>
          <cell r="C144">
            <v>18</v>
          </cell>
          <cell r="D144">
            <v>18</v>
          </cell>
          <cell r="E144">
            <v>19</v>
          </cell>
          <cell r="F144">
            <v>19</v>
          </cell>
          <cell r="G144">
            <v>19</v>
          </cell>
          <cell r="H144">
            <v>19</v>
          </cell>
          <cell r="I144">
            <v>19.100000000000001</v>
          </cell>
          <cell r="J144">
            <v>19.100000000000001</v>
          </cell>
          <cell r="K144">
            <v>19.100000000000001</v>
          </cell>
          <cell r="L144">
            <v>18.729999999999997</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row>
        <row r="145">
          <cell r="A145" t="str">
            <v>Абайский</v>
          </cell>
          <cell r="B145">
            <v>15</v>
          </cell>
          <cell r="C145">
            <v>15</v>
          </cell>
          <cell r="D145">
            <v>0</v>
          </cell>
          <cell r="E145">
            <v>0</v>
          </cell>
          <cell r="F145">
            <v>0</v>
          </cell>
          <cell r="G145">
            <v>0</v>
          </cell>
          <cell r="H145">
            <v>0</v>
          </cell>
          <cell r="I145">
            <v>0</v>
          </cell>
          <cell r="J145">
            <v>0</v>
          </cell>
          <cell r="K145">
            <v>0</v>
          </cell>
          <cell r="L145">
            <v>3</v>
          </cell>
          <cell r="M145">
            <v>0</v>
          </cell>
          <cell r="N145">
            <v>13.9</v>
          </cell>
          <cell r="O145">
            <v>0</v>
          </cell>
          <cell r="P145">
            <v>0</v>
          </cell>
          <cell r="Q145">
            <v>0</v>
          </cell>
          <cell r="R145">
            <v>0</v>
          </cell>
          <cell r="S145">
            <v>0</v>
          </cell>
          <cell r="T145">
            <v>0</v>
          </cell>
          <cell r="U145">
            <v>0</v>
          </cell>
          <cell r="V145">
            <v>0</v>
          </cell>
          <cell r="W145">
            <v>1.3900000000000001</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1</v>
          </cell>
          <cell r="AO145">
            <v>1</v>
          </cell>
          <cell r="AP145">
            <v>0</v>
          </cell>
          <cell r="AQ145">
            <v>0</v>
          </cell>
          <cell r="AR145">
            <v>0</v>
          </cell>
          <cell r="AS145">
            <v>0.2</v>
          </cell>
          <cell r="AT145">
            <v>0</v>
          </cell>
          <cell r="AU145">
            <v>0</v>
          </cell>
          <cell r="AV145">
            <v>0</v>
          </cell>
          <cell r="AW145">
            <v>0</v>
          </cell>
          <cell r="AX145">
            <v>3.8</v>
          </cell>
          <cell r="AY145">
            <v>0</v>
          </cell>
          <cell r="AZ145">
            <v>1</v>
          </cell>
          <cell r="BA145">
            <v>1.98</v>
          </cell>
          <cell r="BB145">
            <v>0</v>
          </cell>
          <cell r="BC145">
            <v>0</v>
          </cell>
          <cell r="BD145">
            <v>0.67799999999999994</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row>
        <row r="147">
          <cell r="A147" t="str">
            <v>Бухаржырауский</v>
          </cell>
          <cell r="B147">
            <v>11.3</v>
          </cell>
          <cell r="C147">
            <v>11.7</v>
          </cell>
          <cell r="D147">
            <v>13.3</v>
          </cell>
          <cell r="E147">
            <v>0.7</v>
          </cell>
          <cell r="F147">
            <v>13.3</v>
          </cell>
          <cell r="G147">
            <v>12.2</v>
          </cell>
          <cell r="H147">
            <v>10.851900000000001</v>
          </cell>
          <cell r="I147">
            <v>0</v>
          </cell>
          <cell r="J147">
            <v>0</v>
          </cell>
          <cell r="K147">
            <v>4.9000000000000004</v>
          </cell>
          <cell r="L147">
            <v>7.825190000000001</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0.3</v>
          </cell>
          <cell r="AE147">
            <v>0</v>
          </cell>
          <cell r="AF147">
            <v>4.7</v>
          </cell>
          <cell r="AG147">
            <v>0</v>
          </cell>
          <cell r="AH147">
            <v>0.5</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1.4</v>
          </cell>
          <cell r="AY147">
            <v>0</v>
          </cell>
          <cell r="AZ147">
            <v>0</v>
          </cell>
          <cell r="BA147">
            <v>0</v>
          </cell>
          <cell r="BB147">
            <v>0</v>
          </cell>
          <cell r="BC147">
            <v>0</v>
          </cell>
          <cell r="BD147">
            <v>0.13999999999999999</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3</v>
          </cell>
          <cell r="AH148">
            <v>0.3</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2</v>
          </cell>
          <cell r="AZ148">
            <v>4.5</v>
          </cell>
          <cell r="BA148">
            <v>4.12</v>
          </cell>
          <cell r="BB148">
            <v>5</v>
          </cell>
          <cell r="BC148">
            <v>3</v>
          </cell>
          <cell r="BD148">
            <v>1.8620000000000001</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row>
        <row r="150">
          <cell r="A150" t="str">
            <v>Нуринский</v>
          </cell>
          <cell r="B150">
            <v>0</v>
          </cell>
          <cell r="C150">
            <v>0</v>
          </cell>
          <cell r="D150">
            <v>4.0999999999999996</v>
          </cell>
          <cell r="E150">
            <v>0.1</v>
          </cell>
          <cell r="F150">
            <v>0</v>
          </cell>
          <cell r="G150">
            <v>0</v>
          </cell>
          <cell r="H150">
            <v>0</v>
          </cell>
          <cell r="I150">
            <v>0</v>
          </cell>
          <cell r="J150">
            <v>0</v>
          </cell>
          <cell r="K150">
            <v>1.7</v>
          </cell>
          <cell r="L150">
            <v>0.59</v>
          </cell>
          <cell r="M150">
            <v>0</v>
          </cell>
          <cell r="N150">
            <v>0</v>
          </cell>
          <cell r="O150">
            <v>0</v>
          </cell>
          <cell r="P150">
            <v>0</v>
          </cell>
          <cell r="Q150">
            <v>0</v>
          </cell>
          <cell r="R150">
            <v>0</v>
          </cell>
          <cell r="S150">
            <v>0</v>
          </cell>
          <cell r="T150">
            <v>0</v>
          </cell>
          <cell r="U150">
            <v>0</v>
          </cell>
          <cell r="V150">
            <v>0</v>
          </cell>
          <cell r="W150">
            <v>0</v>
          </cell>
          <cell r="X150">
            <v>0</v>
          </cell>
          <cell r="Y150">
            <v>0</v>
          </cell>
          <cell r="Z150">
            <v>1.4</v>
          </cell>
          <cell r="AA150">
            <v>1.7</v>
          </cell>
          <cell r="AB150">
            <v>4.0999999999999996</v>
          </cell>
          <cell r="AC150">
            <v>3</v>
          </cell>
          <cell r="AD150">
            <v>5.7723000000000004</v>
          </cell>
          <cell r="AE150">
            <v>5.69</v>
          </cell>
          <cell r="AF150">
            <v>6.5</v>
          </cell>
          <cell r="AG150">
            <v>0</v>
          </cell>
          <cell r="AH150">
            <v>2.81623</v>
          </cell>
          <cell r="AI150">
            <v>0</v>
          </cell>
          <cell r="AJ150">
            <v>0</v>
          </cell>
          <cell r="AK150">
            <v>0</v>
          </cell>
          <cell r="AL150">
            <v>0</v>
          </cell>
          <cell r="AM150">
            <v>0</v>
          </cell>
          <cell r="AN150">
            <v>0</v>
          </cell>
          <cell r="AO150">
            <v>0</v>
          </cell>
          <cell r="AP150">
            <v>0</v>
          </cell>
          <cell r="AQ150">
            <v>0</v>
          </cell>
          <cell r="AR150">
            <v>4.7</v>
          </cell>
          <cell r="AS150">
            <v>0.47000000000000003</v>
          </cell>
          <cell r="AT150">
            <v>0</v>
          </cell>
          <cell r="AU150">
            <v>15</v>
          </cell>
          <cell r="AV150">
            <v>0.7</v>
          </cell>
          <cell r="AW150">
            <v>2.5</v>
          </cell>
          <cell r="AX150">
            <v>2.5</v>
          </cell>
          <cell r="AY150">
            <v>1.9</v>
          </cell>
          <cell r="AZ150">
            <v>2.6490999999999998</v>
          </cell>
          <cell r="BA150">
            <v>1.05</v>
          </cell>
          <cell r="BB150">
            <v>0</v>
          </cell>
          <cell r="BC150">
            <v>7.1</v>
          </cell>
          <cell r="BD150">
            <v>3.3399099999999997</v>
          </cell>
        </row>
        <row r="151">
          <cell r="A151" t="str">
            <v>Осакаровский</v>
          </cell>
          <cell r="B151">
            <v>1</v>
          </cell>
          <cell r="C151">
            <v>9</v>
          </cell>
          <cell r="D151">
            <v>0</v>
          </cell>
          <cell r="E151">
            <v>1.3</v>
          </cell>
          <cell r="F151">
            <v>0</v>
          </cell>
          <cell r="G151">
            <v>0</v>
          </cell>
          <cell r="H151">
            <v>15</v>
          </cell>
          <cell r="I151">
            <v>0</v>
          </cell>
          <cell r="J151">
            <v>0</v>
          </cell>
          <cell r="K151">
            <v>1.7</v>
          </cell>
          <cell r="L151">
            <v>2.8</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8.1999999999999993</v>
          </cell>
          <cell r="AC151">
            <v>4.3</v>
          </cell>
          <cell r="AD151">
            <v>9.1176999999999992</v>
          </cell>
          <cell r="AE151">
            <v>7.03</v>
          </cell>
          <cell r="AF151">
            <v>7.3</v>
          </cell>
          <cell r="AG151">
            <v>9.3000000000000007</v>
          </cell>
          <cell r="AH151">
            <v>4.5247699999999993</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2</v>
          </cell>
          <cell r="AW151">
            <v>3.1</v>
          </cell>
          <cell r="AX151">
            <v>2.8</v>
          </cell>
          <cell r="AY151">
            <v>2</v>
          </cell>
          <cell r="AZ151">
            <v>0.26679999999999998</v>
          </cell>
          <cell r="BA151">
            <v>0</v>
          </cell>
          <cell r="BB151">
            <v>0</v>
          </cell>
          <cell r="BC151">
            <v>0</v>
          </cell>
          <cell r="BD151">
            <v>1.0166799999999998</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2</v>
          </cell>
          <cell r="AZ152">
            <v>10</v>
          </cell>
          <cell r="BA152">
            <v>0</v>
          </cell>
          <cell r="BB152">
            <v>0</v>
          </cell>
          <cell r="BC152">
            <v>0</v>
          </cell>
          <cell r="BD152">
            <v>1.2</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5.2</v>
          </cell>
          <cell r="BA153">
            <v>6.37</v>
          </cell>
          <cell r="BB153">
            <v>5</v>
          </cell>
          <cell r="BC153">
            <v>0</v>
          </cell>
          <cell r="BD153">
            <v>1.657</v>
          </cell>
        </row>
        <row r="158">
          <cell r="A158" t="str">
            <v>Алтынсаринский</v>
          </cell>
          <cell r="B158">
            <v>0</v>
          </cell>
          <cell r="C158">
            <v>0</v>
          </cell>
          <cell r="D158">
            <v>3</v>
          </cell>
          <cell r="E158">
            <v>1.3</v>
          </cell>
          <cell r="F158">
            <v>6.9</v>
          </cell>
          <cell r="G158">
            <v>0</v>
          </cell>
          <cell r="H158">
            <v>4.7965</v>
          </cell>
          <cell r="I158">
            <v>3.0602999999999998</v>
          </cell>
          <cell r="J158">
            <v>6.556</v>
          </cell>
          <cell r="K158">
            <v>16</v>
          </cell>
          <cell r="L158">
            <v>4.1612799999999996</v>
          </cell>
          <cell r="M158">
            <v>1.8</v>
          </cell>
          <cell r="N158">
            <v>2.1</v>
          </cell>
          <cell r="O158">
            <v>1.6</v>
          </cell>
          <cell r="P158">
            <v>1</v>
          </cell>
          <cell r="Q158">
            <v>0</v>
          </cell>
          <cell r="R158">
            <v>0.43730000000000002</v>
          </cell>
          <cell r="S158">
            <v>1.7117</v>
          </cell>
          <cell r="T158">
            <v>4.3</v>
          </cell>
          <cell r="U158">
            <v>2.7</v>
          </cell>
          <cell r="V158">
            <v>0</v>
          </cell>
          <cell r="W158">
            <v>1.5649000000000002</v>
          </cell>
          <cell r="X158">
            <v>0</v>
          </cell>
          <cell r="Y158">
            <v>6.1</v>
          </cell>
          <cell r="Z158">
            <v>3.9</v>
          </cell>
          <cell r="AA158">
            <v>4.0999999999999996</v>
          </cell>
          <cell r="AB158">
            <v>11.394399999999999</v>
          </cell>
          <cell r="AC158">
            <v>2.1309</v>
          </cell>
          <cell r="AD158">
            <v>5.0553999999999997</v>
          </cell>
          <cell r="AE158">
            <v>5.3</v>
          </cell>
          <cell r="AF158">
            <v>7.1</v>
          </cell>
          <cell r="AG158">
            <v>8</v>
          </cell>
          <cell r="AH158">
            <v>5.3080699999999998</v>
          </cell>
          <cell r="AI158">
            <v>0</v>
          </cell>
          <cell r="AJ158">
            <v>0</v>
          </cell>
          <cell r="AK158">
            <v>3.7</v>
          </cell>
          <cell r="AL158">
            <v>0.4</v>
          </cell>
          <cell r="AM158">
            <v>5.875</v>
          </cell>
          <cell r="AN158">
            <v>0</v>
          </cell>
          <cell r="AO158">
            <v>0</v>
          </cell>
          <cell r="AP158">
            <v>0</v>
          </cell>
          <cell r="AQ158">
            <v>0</v>
          </cell>
          <cell r="AR158">
            <v>0</v>
          </cell>
          <cell r="AS158">
            <v>0.99750000000000016</v>
          </cell>
          <cell r="AT158">
            <v>0</v>
          </cell>
          <cell r="AU158">
            <v>0</v>
          </cell>
          <cell r="AV158">
            <v>0</v>
          </cell>
          <cell r="AW158">
            <v>0</v>
          </cell>
          <cell r="AX158">
            <v>0</v>
          </cell>
          <cell r="AY158">
            <v>0</v>
          </cell>
          <cell r="AZ158">
            <v>0</v>
          </cell>
          <cell r="BA158">
            <v>0.3</v>
          </cell>
          <cell r="BB158">
            <v>2.7</v>
          </cell>
          <cell r="BC158">
            <v>2.9</v>
          </cell>
          <cell r="BD158">
            <v>0.59000000000000008</v>
          </cell>
        </row>
        <row r="159">
          <cell r="A159" t="str">
            <v>Амангельдинский</v>
          </cell>
          <cell r="B159">
            <v>0</v>
          </cell>
          <cell r="C159">
            <v>0</v>
          </cell>
          <cell r="D159">
            <v>0</v>
          </cell>
          <cell r="E159">
            <v>0</v>
          </cell>
          <cell r="F159">
            <v>1.6</v>
          </cell>
          <cell r="G159">
            <v>0.44840000000000002</v>
          </cell>
          <cell r="H159">
            <v>1.4923999999999999</v>
          </cell>
          <cell r="I159">
            <v>1.3512999999999999</v>
          </cell>
          <cell r="J159">
            <v>1.7311000000000001</v>
          </cell>
          <cell r="K159">
            <v>0</v>
          </cell>
          <cell r="L159">
            <v>0.66232000000000002</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1</v>
          </cell>
          <cell r="AC159">
            <v>0</v>
          </cell>
          <cell r="AD159">
            <v>0</v>
          </cell>
          <cell r="AE159">
            <v>0</v>
          </cell>
          <cell r="AF159">
            <v>0</v>
          </cell>
          <cell r="AG159">
            <v>0</v>
          </cell>
          <cell r="AH159">
            <v>0.1</v>
          </cell>
          <cell r="AI159">
            <v>0</v>
          </cell>
          <cell r="AJ159">
            <v>0</v>
          </cell>
          <cell r="AK159">
            <v>0</v>
          </cell>
          <cell r="AL159">
            <v>0</v>
          </cell>
          <cell r="AM159">
            <v>0</v>
          </cell>
          <cell r="AN159">
            <v>0</v>
          </cell>
          <cell r="AO159">
            <v>0</v>
          </cell>
          <cell r="AP159">
            <v>2.7</v>
          </cell>
          <cell r="AQ159">
            <v>0</v>
          </cell>
          <cell r="AR159">
            <v>0</v>
          </cell>
          <cell r="AS159">
            <v>0.27</v>
          </cell>
          <cell r="AT159">
            <v>0</v>
          </cell>
          <cell r="AU159">
            <v>0</v>
          </cell>
          <cell r="AV159">
            <v>0</v>
          </cell>
          <cell r="AW159">
            <v>0</v>
          </cell>
          <cell r="AX159">
            <v>7</v>
          </cell>
          <cell r="AY159">
            <v>0</v>
          </cell>
          <cell r="AZ159">
            <v>0</v>
          </cell>
          <cell r="BA159">
            <v>0</v>
          </cell>
          <cell r="BB159">
            <v>0</v>
          </cell>
          <cell r="BC159">
            <v>0</v>
          </cell>
          <cell r="BD159">
            <v>0.7</v>
          </cell>
        </row>
        <row r="160">
          <cell r="A160" t="str">
            <v>Аулиекольский</v>
          </cell>
          <cell r="B160">
            <v>0</v>
          </cell>
          <cell r="C160">
            <v>0</v>
          </cell>
          <cell r="D160">
            <v>0</v>
          </cell>
          <cell r="E160">
            <v>0</v>
          </cell>
          <cell r="F160">
            <v>7.4</v>
          </cell>
          <cell r="G160">
            <v>3.12</v>
          </cell>
          <cell r="H160">
            <v>9.6316000000000006</v>
          </cell>
          <cell r="I160">
            <v>2.4887000000000001</v>
          </cell>
          <cell r="J160">
            <v>5.9569000000000001</v>
          </cell>
          <cell r="K160">
            <v>5.0999999999999996</v>
          </cell>
          <cell r="L160">
            <v>3.36972</v>
          </cell>
          <cell r="M160">
            <v>0</v>
          </cell>
          <cell r="N160">
            <v>0</v>
          </cell>
          <cell r="O160">
            <v>0</v>
          </cell>
          <cell r="P160">
            <v>0</v>
          </cell>
          <cell r="Q160">
            <v>0</v>
          </cell>
          <cell r="R160">
            <v>1</v>
          </cell>
          <cell r="S160">
            <v>0</v>
          </cell>
          <cell r="T160">
            <v>0</v>
          </cell>
          <cell r="U160">
            <v>1</v>
          </cell>
          <cell r="V160">
            <v>3</v>
          </cell>
          <cell r="W160">
            <v>0.5</v>
          </cell>
          <cell r="X160">
            <v>0</v>
          </cell>
          <cell r="Y160">
            <v>0</v>
          </cell>
          <cell r="Z160">
            <v>0</v>
          </cell>
          <cell r="AA160">
            <v>0</v>
          </cell>
          <cell r="AB160">
            <v>4.2313999999999998</v>
          </cell>
          <cell r="AC160">
            <v>0.99919999999999998</v>
          </cell>
          <cell r="AD160">
            <v>4.2121000000000004</v>
          </cell>
          <cell r="AE160">
            <v>2.9</v>
          </cell>
          <cell r="AF160">
            <v>4.1155999999999997</v>
          </cell>
          <cell r="AG160">
            <v>6.7</v>
          </cell>
          <cell r="AH160">
            <v>2.3158300000000001</v>
          </cell>
          <cell r="AI160">
            <v>0</v>
          </cell>
          <cell r="AJ160">
            <v>0</v>
          </cell>
          <cell r="AK160">
            <v>2.7</v>
          </cell>
          <cell r="AL160">
            <v>0</v>
          </cell>
          <cell r="AM160">
            <v>3.95</v>
          </cell>
          <cell r="AN160">
            <v>0</v>
          </cell>
          <cell r="AO160">
            <v>1.5304</v>
          </cell>
          <cell r="AP160">
            <v>1.4</v>
          </cell>
          <cell r="AQ160">
            <v>0</v>
          </cell>
          <cell r="AR160">
            <v>0</v>
          </cell>
          <cell r="AS160">
            <v>0.95804000000000011</v>
          </cell>
          <cell r="AT160">
            <v>0</v>
          </cell>
          <cell r="AU160">
            <v>0</v>
          </cell>
          <cell r="AV160">
            <v>0</v>
          </cell>
          <cell r="AW160">
            <v>0</v>
          </cell>
          <cell r="AX160">
            <v>0</v>
          </cell>
          <cell r="AY160">
            <v>0</v>
          </cell>
          <cell r="AZ160">
            <v>0.67779999999999996</v>
          </cell>
          <cell r="BA160">
            <v>5.0999999999999996</v>
          </cell>
          <cell r="BB160">
            <v>3.2</v>
          </cell>
          <cell r="BC160">
            <v>7.4</v>
          </cell>
          <cell r="BD160">
            <v>1.63778</v>
          </cell>
        </row>
        <row r="161">
          <cell r="A161" t="str">
            <v>Денисовский</v>
          </cell>
          <cell r="B161">
            <v>6</v>
          </cell>
          <cell r="C161">
            <v>5.5</v>
          </cell>
          <cell r="D161">
            <v>2.2000000000000002</v>
          </cell>
          <cell r="E161">
            <v>6.7</v>
          </cell>
          <cell r="F161">
            <v>7.6</v>
          </cell>
          <cell r="G161">
            <v>3.4283999999999999</v>
          </cell>
          <cell r="H161">
            <v>7.7423999999999999</v>
          </cell>
          <cell r="I161">
            <v>4.3106999999999998</v>
          </cell>
          <cell r="J161">
            <v>6.5007999999999999</v>
          </cell>
          <cell r="K161">
            <v>8.3000000000000007</v>
          </cell>
          <cell r="L161">
            <v>5.8282299999999996</v>
          </cell>
          <cell r="M161">
            <v>1.9</v>
          </cell>
          <cell r="N161">
            <v>1.3</v>
          </cell>
          <cell r="O161">
            <v>0.6</v>
          </cell>
          <cell r="P161">
            <v>0.6</v>
          </cell>
          <cell r="Q161">
            <v>3.3</v>
          </cell>
          <cell r="R161">
            <v>3.3300000000000003E-2</v>
          </cell>
          <cell r="S161">
            <v>0</v>
          </cell>
          <cell r="T161">
            <v>4.0999999999999996</v>
          </cell>
          <cell r="U161">
            <v>0</v>
          </cell>
          <cell r="V161">
            <v>0</v>
          </cell>
          <cell r="W161">
            <v>1.18333</v>
          </cell>
          <cell r="X161">
            <v>0</v>
          </cell>
          <cell r="Y161">
            <v>0</v>
          </cell>
          <cell r="Z161">
            <v>2.4</v>
          </cell>
          <cell r="AA161">
            <v>3.8</v>
          </cell>
          <cell r="AB161">
            <v>4.7615999999999996</v>
          </cell>
          <cell r="AC161">
            <v>3.1259000000000001</v>
          </cell>
          <cell r="AD161">
            <v>4.8855000000000004</v>
          </cell>
          <cell r="AE161">
            <v>4.8</v>
          </cell>
          <cell r="AF161">
            <v>4.3270999999999997</v>
          </cell>
          <cell r="AG161">
            <v>6.8</v>
          </cell>
          <cell r="AH161">
            <v>3.4900099999999994</v>
          </cell>
          <cell r="AI161">
            <v>0</v>
          </cell>
          <cell r="AJ161">
            <v>0</v>
          </cell>
          <cell r="AK161">
            <v>2.2999999999999998</v>
          </cell>
          <cell r="AL161">
            <v>1.9</v>
          </cell>
          <cell r="AM161">
            <v>2.4754999999999998</v>
          </cell>
          <cell r="AN161">
            <v>2.35E-2</v>
          </cell>
          <cell r="AO161">
            <v>4.3968999999999996</v>
          </cell>
          <cell r="AP161">
            <v>4.3</v>
          </cell>
          <cell r="AQ161">
            <v>0</v>
          </cell>
          <cell r="AR161">
            <v>14.3</v>
          </cell>
          <cell r="AS161">
            <v>2.9695900000000002</v>
          </cell>
          <cell r="AT161">
            <v>0</v>
          </cell>
          <cell r="AU161">
            <v>0</v>
          </cell>
          <cell r="AV161">
            <v>0</v>
          </cell>
          <cell r="AW161">
            <v>0</v>
          </cell>
          <cell r="AX161">
            <v>0</v>
          </cell>
          <cell r="AY161">
            <v>0</v>
          </cell>
          <cell r="AZ161">
            <v>3.4</v>
          </cell>
          <cell r="BA161">
            <v>0</v>
          </cell>
          <cell r="BB161">
            <v>0</v>
          </cell>
          <cell r="BC161">
            <v>0</v>
          </cell>
          <cell r="BD161">
            <v>0.33999999999999997</v>
          </cell>
        </row>
        <row r="162">
          <cell r="A162" t="str">
            <v>Джангельдинский</v>
          </cell>
          <cell r="B162">
            <v>0</v>
          </cell>
          <cell r="C162">
            <v>0</v>
          </cell>
          <cell r="D162">
            <v>1.4</v>
          </cell>
          <cell r="E162">
            <v>1.5</v>
          </cell>
          <cell r="F162">
            <v>0</v>
          </cell>
          <cell r="G162">
            <v>0</v>
          </cell>
          <cell r="H162">
            <v>0</v>
          </cell>
          <cell r="I162">
            <v>0</v>
          </cell>
          <cell r="J162">
            <v>0</v>
          </cell>
          <cell r="K162">
            <v>0</v>
          </cell>
          <cell r="L162">
            <v>0.28999999999999998</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2.79</v>
          </cell>
          <cell r="AZ162">
            <v>6.65</v>
          </cell>
          <cell r="BA162">
            <v>8</v>
          </cell>
          <cell r="BB162">
            <v>9</v>
          </cell>
          <cell r="BC162">
            <v>12</v>
          </cell>
          <cell r="BD162">
            <v>3.8439999999999999</v>
          </cell>
        </row>
        <row r="163">
          <cell r="A163" t="str">
            <v>Житикаринский</v>
          </cell>
          <cell r="B163">
            <v>0</v>
          </cell>
          <cell r="C163">
            <v>0</v>
          </cell>
          <cell r="D163">
            <v>0</v>
          </cell>
          <cell r="E163">
            <v>1</v>
          </cell>
          <cell r="F163">
            <v>3.7</v>
          </cell>
          <cell r="G163">
            <v>0</v>
          </cell>
          <cell r="H163">
            <v>0.57499999999999996</v>
          </cell>
          <cell r="I163">
            <v>0</v>
          </cell>
          <cell r="J163">
            <v>2</v>
          </cell>
          <cell r="K163">
            <v>0</v>
          </cell>
          <cell r="L163">
            <v>0.72750000000000004</v>
          </cell>
          <cell r="M163">
            <v>5.6</v>
          </cell>
          <cell r="N163">
            <v>0</v>
          </cell>
          <cell r="O163">
            <v>0</v>
          </cell>
          <cell r="P163">
            <v>0.5</v>
          </cell>
          <cell r="Q163">
            <v>0</v>
          </cell>
          <cell r="R163">
            <v>0</v>
          </cell>
          <cell r="S163">
            <v>0</v>
          </cell>
          <cell r="T163">
            <v>0</v>
          </cell>
          <cell r="U163">
            <v>0</v>
          </cell>
          <cell r="V163">
            <v>0</v>
          </cell>
          <cell r="W163">
            <v>0.61</v>
          </cell>
          <cell r="X163">
            <v>0</v>
          </cell>
          <cell r="Y163">
            <v>0</v>
          </cell>
          <cell r="Z163">
            <v>0</v>
          </cell>
          <cell r="AA163">
            <v>3.3</v>
          </cell>
          <cell r="AB163">
            <v>3.0851999999999999</v>
          </cell>
          <cell r="AC163">
            <v>1.0526</v>
          </cell>
          <cell r="AD163">
            <v>2.2785000000000002</v>
          </cell>
          <cell r="AE163">
            <v>1</v>
          </cell>
          <cell r="AF163">
            <v>0</v>
          </cell>
          <cell r="AG163">
            <v>5</v>
          </cell>
          <cell r="AH163">
            <v>1.5716300000000001</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3.3426999999999998</v>
          </cell>
          <cell r="AY163">
            <v>0.69469999999999998</v>
          </cell>
          <cell r="AZ163">
            <v>1.2387999999999999</v>
          </cell>
          <cell r="BA163">
            <v>1.4</v>
          </cell>
          <cell r="BB163">
            <v>2.7</v>
          </cell>
          <cell r="BC163">
            <v>0</v>
          </cell>
          <cell r="BD163">
            <v>0.93762000000000012</v>
          </cell>
        </row>
        <row r="164">
          <cell r="A164" t="str">
            <v>Камыстинский</v>
          </cell>
          <cell r="B164">
            <v>1</v>
          </cell>
          <cell r="C164">
            <v>1</v>
          </cell>
          <cell r="D164">
            <v>1.8</v>
          </cell>
          <cell r="E164">
            <v>1.6</v>
          </cell>
          <cell r="F164">
            <v>1</v>
          </cell>
          <cell r="G164">
            <v>2.76</v>
          </cell>
          <cell r="H164">
            <v>1.2113</v>
          </cell>
          <cell r="I164">
            <v>2.9803999999999999</v>
          </cell>
          <cell r="J164">
            <v>3.3504999999999998</v>
          </cell>
          <cell r="K164">
            <v>8.6999999999999993</v>
          </cell>
          <cell r="L164">
            <v>2.5402199999999997</v>
          </cell>
          <cell r="M164">
            <v>0</v>
          </cell>
          <cell r="N164">
            <v>0</v>
          </cell>
          <cell r="O164">
            <v>0</v>
          </cell>
          <cell r="P164">
            <v>0.6</v>
          </cell>
          <cell r="Q164">
            <v>0</v>
          </cell>
          <cell r="R164">
            <v>0</v>
          </cell>
          <cell r="S164">
            <v>0</v>
          </cell>
          <cell r="T164">
            <v>0</v>
          </cell>
          <cell r="U164">
            <v>0</v>
          </cell>
          <cell r="V164">
            <v>0</v>
          </cell>
          <cell r="W164">
            <v>0.06</v>
          </cell>
          <cell r="X164">
            <v>0</v>
          </cell>
          <cell r="Y164">
            <v>0</v>
          </cell>
          <cell r="Z164">
            <v>0</v>
          </cell>
          <cell r="AA164">
            <v>0</v>
          </cell>
          <cell r="AB164">
            <v>5.2569999999999997</v>
          </cell>
          <cell r="AC164">
            <v>0.105</v>
          </cell>
          <cell r="AD164">
            <v>0</v>
          </cell>
          <cell r="AE164">
            <v>6</v>
          </cell>
          <cell r="AF164">
            <v>4.2725</v>
          </cell>
          <cell r="AG164">
            <v>4.1555999999999997</v>
          </cell>
          <cell r="AH164">
            <v>1.9790099999999999</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7.0373000000000001</v>
          </cell>
          <cell r="AY164">
            <v>1.6154999999999999</v>
          </cell>
          <cell r="AZ164">
            <v>2.3845000000000001</v>
          </cell>
          <cell r="BA164">
            <v>2.5</v>
          </cell>
          <cell r="BB164">
            <v>3</v>
          </cell>
          <cell r="BC164">
            <v>5</v>
          </cell>
          <cell r="BD164">
            <v>2.1537299999999999</v>
          </cell>
        </row>
        <row r="165">
          <cell r="A165" t="str">
            <v>Карабалыкский</v>
          </cell>
          <cell r="B165">
            <v>2.4</v>
          </cell>
          <cell r="C165">
            <v>0</v>
          </cell>
          <cell r="D165">
            <v>0</v>
          </cell>
          <cell r="E165">
            <v>0</v>
          </cell>
          <cell r="F165">
            <v>6.1</v>
          </cell>
          <cell r="G165">
            <v>0.93799999999999994</v>
          </cell>
          <cell r="H165">
            <v>6.3764000000000003</v>
          </cell>
          <cell r="I165">
            <v>6.3334000000000001</v>
          </cell>
          <cell r="J165">
            <v>9.92</v>
          </cell>
          <cell r="K165">
            <v>9.6999999999999993</v>
          </cell>
          <cell r="L165">
            <v>4.176779999999999</v>
          </cell>
          <cell r="M165">
            <v>5.2</v>
          </cell>
          <cell r="N165">
            <v>3.4</v>
          </cell>
          <cell r="O165">
            <v>5.0999999999999996</v>
          </cell>
          <cell r="P165">
            <v>3.4</v>
          </cell>
          <cell r="Q165">
            <v>8</v>
          </cell>
          <cell r="R165">
            <v>1.2457</v>
          </cell>
          <cell r="S165">
            <v>7.7115999999999998</v>
          </cell>
          <cell r="T165">
            <v>8.1999999999999993</v>
          </cell>
          <cell r="U165">
            <v>5.3</v>
          </cell>
          <cell r="V165">
            <v>6.3</v>
          </cell>
          <cell r="W165">
            <v>5.3857299999999997</v>
          </cell>
          <cell r="X165">
            <v>2.9</v>
          </cell>
          <cell r="Y165">
            <v>3.3</v>
          </cell>
          <cell r="Z165">
            <v>7.3</v>
          </cell>
          <cell r="AA165">
            <v>2.6</v>
          </cell>
          <cell r="AB165">
            <v>4.5345000000000004</v>
          </cell>
          <cell r="AC165">
            <v>1.7907999999999999</v>
          </cell>
          <cell r="AD165">
            <v>4.8273999999999999</v>
          </cell>
          <cell r="AE165">
            <v>7.8</v>
          </cell>
          <cell r="AF165">
            <v>4.2725</v>
          </cell>
          <cell r="AG165">
            <v>7.9892000000000003</v>
          </cell>
          <cell r="AH165">
            <v>4.731440000000001</v>
          </cell>
          <cell r="AI165">
            <v>0</v>
          </cell>
          <cell r="AJ165">
            <v>0</v>
          </cell>
          <cell r="AK165">
            <v>0</v>
          </cell>
          <cell r="AL165">
            <v>0</v>
          </cell>
          <cell r="AM165">
            <v>0</v>
          </cell>
          <cell r="AN165">
            <v>0</v>
          </cell>
          <cell r="AO165">
            <v>3.8073000000000001</v>
          </cell>
          <cell r="AP165">
            <v>4.0999999999999996</v>
          </cell>
          <cell r="AQ165">
            <v>0</v>
          </cell>
          <cell r="AR165">
            <v>1.3</v>
          </cell>
          <cell r="AS165">
            <v>0.92073000000000005</v>
          </cell>
          <cell r="AT165">
            <v>0</v>
          </cell>
          <cell r="AU165">
            <v>0</v>
          </cell>
          <cell r="AV165">
            <v>0</v>
          </cell>
          <cell r="AW165">
            <v>0</v>
          </cell>
          <cell r="AX165">
            <v>0</v>
          </cell>
          <cell r="AY165">
            <v>0</v>
          </cell>
          <cell r="AZ165">
            <v>0</v>
          </cell>
          <cell r="BA165">
            <v>0</v>
          </cell>
          <cell r="BB165">
            <v>5.4</v>
          </cell>
          <cell r="BC165">
            <v>0</v>
          </cell>
          <cell r="BD165">
            <v>0.54</v>
          </cell>
        </row>
        <row r="166">
          <cell r="A166" t="str">
            <v>Карасуский</v>
          </cell>
          <cell r="B166">
            <v>0</v>
          </cell>
          <cell r="C166">
            <v>0</v>
          </cell>
          <cell r="D166">
            <v>3.1</v>
          </cell>
          <cell r="E166">
            <v>2.4</v>
          </cell>
          <cell r="F166">
            <v>3.9</v>
          </cell>
          <cell r="G166">
            <v>3.1657999999999999</v>
          </cell>
          <cell r="H166">
            <v>5.4874999999999998</v>
          </cell>
          <cell r="I166">
            <v>12.2744</v>
          </cell>
          <cell r="J166">
            <v>2.4359000000000002</v>
          </cell>
          <cell r="K166">
            <v>6.7</v>
          </cell>
          <cell r="L166">
            <v>3.9463599999999999</v>
          </cell>
          <cell r="M166">
            <v>5.3</v>
          </cell>
          <cell r="N166">
            <v>5.0999999999999996</v>
          </cell>
          <cell r="O166">
            <v>5.9</v>
          </cell>
          <cell r="P166">
            <v>1.8</v>
          </cell>
          <cell r="Q166">
            <v>0</v>
          </cell>
          <cell r="R166">
            <v>1.0204</v>
          </cell>
          <cell r="S166">
            <v>4.6913999999999998</v>
          </cell>
          <cell r="T166">
            <v>0</v>
          </cell>
          <cell r="U166">
            <v>0</v>
          </cell>
          <cell r="V166">
            <v>0</v>
          </cell>
          <cell r="W166">
            <v>2.3811799999999996</v>
          </cell>
          <cell r="X166">
            <v>0</v>
          </cell>
          <cell r="Y166">
            <v>18.100000000000001</v>
          </cell>
          <cell r="Z166">
            <v>4.8</v>
          </cell>
          <cell r="AA166">
            <v>2.2999999999999998</v>
          </cell>
          <cell r="AB166">
            <v>8.1812000000000005</v>
          </cell>
          <cell r="AC166">
            <v>2.1059000000000001</v>
          </cell>
          <cell r="AD166">
            <v>9.3537999999999997</v>
          </cell>
          <cell r="AE166">
            <v>10.9</v>
          </cell>
          <cell r="AF166">
            <v>4.2725</v>
          </cell>
          <cell r="AG166">
            <v>11.0158</v>
          </cell>
          <cell r="AH166">
            <v>7.1029200000000001</v>
          </cell>
          <cell r="AI166">
            <v>0</v>
          </cell>
          <cell r="AJ166">
            <v>0</v>
          </cell>
          <cell r="AK166">
            <v>0</v>
          </cell>
          <cell r="AL166">
            <v>0</v>
          </cell>
          <cell r="AM166">
            <v>0</v>
          </cell>
          <cell r="AN166">
            <v>0.192</v>
          </cell>
          <cell r="AO166">
            <v>1.2541</v>
          </cell>
          <cell r="AP166">
            <v>5</v>
          </cell>
          <cell r="AQ166">
            <v>0</v>
          </cell>
          <cell r="AR166">
            <v>0</v>
          </cell>
          <cell r="AS166">
            <v>0.64460999999999991</v>
          </cell>
          <cell r="AT166">
            <v>0</v>
          </cell>
          <cell r="AU166">
            <v>0</v>
          </cell>
          <cell r="AV166">
            <v>0</v>
          </cell>
          <cell r="AW166">
            <v>1.6</v>
          </cell>
          <cell r="AX166">
            <v>5.4360999999999997</v>
          </cell>
          <cell r="AY166">
            <v>1.5687</v>
          </cell>
          <cell r="AZ166">
            <v>1.9419</v>
          </cell>
          <cell r="BA166">
            <v>1.8</v>
          </cell>
          <cell r="BB166">
            <v>0</v>
          </cell>
          <cell r="BC166">
            <v>0</v>
          </cell>
          <cell r="BD166">
            <v>1.2346699999999999</v>
          </cell>
        </row>
        <row r="167">
          <cell r="A167" t="str">
            <v>Костанайский</v>
          </cell>
          <cell r="B167">
            <v>0</v>
          </cell>
          <cell r="C167">
            <v>3.8</v>
          </cell>
          <cell r="D167">
            <v>5.5</v>
          </cell>
          <cell r="E167">
            <v>8.1</v>
          </cell>
          <cell r="F167">
            <v>8.1999999999999993</v>
          </cell>
          <cell r="G167">
            <v>3.7890000000000001</v>
          </cell>
          <cell r="H167">
            <v>6.7465999999999999</v>
          </cell>
          <cell r="I167">
            <v>6.0225</v>
          </cell>
          <cell r="J167">
            <v>8.0444999999999993</v>
          </cell>
          <cell r="K167">
            <v>9.4</v>
          </cell>
          <cell r="L167">
            <v>5.9602599999999999</v>
          </cell>
          <cell r="M167">
            <v>4.4000000000000004</v>
          </cell>
          <cell r="N167">
            <v>4.3</v>
          </cell>
          <cell r="O167">
            <v>4.0999999999999996</v>
          </cell>
          <cell r="P167">
            <v>3</v>
          </cell>
          <cell r="Q167">
            <v>7.4</v>
          </cell>
          <cell r="R167">
            <v>13.026999999999999</v>
          </cell>
          <cell r="S167">
            <v>9.7796000000000003</v>
          </cell>
          <cell r="T167">
            <v>5.8</v>
          </cell>
          <cell r="U167">
            <v>5</v>
          </cell>
          <cell r="V167">
            <v>3.8</v>
          </cell>
          <cell r="W167">
            <v>6.0606599999999995</v>
          </cell>
          <cell r="X167">
            <v>0</v>
          </cell>
          <cell r="Y167">
            <v>0</v>
          </cell>
          <cell r="Z167">
            <v>0</v>
          </cell>
          <cell r="AA167">
            <v>4.4000000000000004</v>
          </cell>
          <cell r="AB167">
            <v>9.3755000000000006</v>
          </cell>
          <cell r="AC167">
            <v>2.3693</v>
          </cell>
          <cell r="AD167">
            <v>6.0575999999999999</v>
          </cell>
          <cell r="AE167">
            <v>7.3</v>
          </cell>
          <cell r="AF167">
            <v>4.2725</v>
          </cell>
          <cell r="AG167">
            <v>9.9219000000000008</v>
          </cell>
          <cell r="AH167">
            <v>4.3696800000000007</v>
          </cell>
          <cell r="AI167">
            <v>0</v>
          </cell>
          <cell r="AJ167">
            <v>0</v>
          </cell>
          <cell r="AK167">
            <v>0</v>
          </cell>
          <cell r="AL167">
            <v>2.7</v>
          </cell>
          <cell r="AM167">
            <v>17.5383</v>
          </cell>
          <cell r="AN167">
            <v>0</v>
          </cell>
          <cell r="AO167">
            <v>3.5878999999999999</v>
          </cell>
          <cell r="AP167">
            <v>4.2</v>
          </cell>
          <cell r="AQ167">
            <v>0</v>
          </cell>
          <cell r="AR167">
            <v>9.8000000000000007</v>
          </cell>
          <cell r="AS167">
            <v>3.7826200000000001</v>
          </cell>
          <cell r="AT167">
            <v>0</v>
          </cell>
          <cell r="AU167">
            <v>0</v>
          </cell>
          <cell r="AV167">
            <v>0</v>
          </cell>
          <cell r="AW167">
            <v>0</v>
          </cell>
          <cell r="AX167">
            <v>5.1928999999999998</v>
          </cell>
          <cell r="AY167">
            <v>8</v>
          </cell>
          <cell r="AZ167">
            <v>1</v>
          </cell>
          <cell r="BA167">
            <v>4.4000000000000004</v>
          </cell>
          <cell r="BB167">
            <v>3.1</v>
          </cell>
          <cell r="BC167">
            <v>0</v>
          </cell>
          <cell r="BD167">
            <v>2.1692900000000002</v>
          </cell>
        </row>
        <row r="168">
          <cell r="A168" t="str">
            <v>Мендыкаринский</v>
          </cell>
          <cell r="B168">
            <v>0</v>
          </cell>
          <cell r="C168">
            <v>4.0999999999999996</v>
          </cell>
          <cell r="D168">
            <v>2.4</v>
          </cell>
          <cell r="E168">
            <v>3.2</v>
          </cell>
          <cell r="F168">
            <v>6.4</v>
          </cell>
          <cell r="G168">
            <v>4.9105999999999996</v>
          </cell>
          <cell r="H168">
            <v>8.1563999999999997</v>
          </cell>
          <cell r="I168">
            <v>7.5225999999999997</v>
          </cell>
          <cell r="J168">
            <v>7.8338000000000001</v>
          </cell>
          <cell r="K168">
            <v>6.8</v>
          </cell>
          <cell r="L168">
            <v>5.1323399999999992</v>
          </cell>
          <cell r="M168">
            <v>9.1999999999999993</v>
          </cell>
          <cell r="N168">
            <v>4.9000000000000004</v>
          </cell>
          <cell r="O168">
            <v>3.5</v>
          </cell>
          <cell r="P168">
            <v>4.5</v>
          </cell>
          <cell r="Q168">
            <v>1.5</v>
          </cell>
          <cell r="R168">
            <v>3.7927</v>
          </cell>
          <cell r="S168">
            <v>9.9076000000000004</v>
          </cell>
          <cell r="T168">
            <v>7.5</v>
          </cell>
          <cell r="U168">
            <v>3.5</v>
          </cell>
          <cell r="V168">
            <v>8.8000000000000007</v>
          </cell>
          <cell r="W168">
            <v>5.7100300000000006</v>
          </cell>
          <cell r="X168">
            <v>0</v>
          </cell>
          <cell r="Y168" t="str">
            <v>4,2</v>
          </cell>
          <cell r="Z168">
            <v>3.7</v>
          </cell>
          <cell r="AA168">
            <v>4.8</v>
          </cell>
          <cell r="AB168">
            <v>6.9898999999999996</v>
          </cell>
          <cell r="AC168">
            <v>3.1257999999999999</v>
          </cell>
          <cell r="AD168">
            <v>6.0263</v>
          </cell>
          <cell r="AE168">
            <v>7.5</v>
          </cell>
          <cell r="AF168">
            <v>4.2725</v>
          </cell>
          <cell r="AG168">
            <v>7.5016999999999996</v>
          </cell>
          <cell r="AH168">
            <v>4.8795777777777776</v>
          </cell>
          <cell r="AI168">
            <v>0</v>
          </cell>
          <cell r="AJ168">
            <v>0</v>
          </cell>
          <cell r="AK168">
            <v>0.1</v>
          </cell>
          <cell r="AL168">
            <v>0</v>
          </cell>
          <cell r="AM168">
            <v>0</v>
          </cell>
          <cell r="AN168">
            <v>0</v>
          </cell>
          <cell r="AO168">
            <v>0</v>
          </cell>
          <cell r="AP168">
            <v>20.6</v>
          </cell>
          <cell r="AQ168">
            <v>0</v>
          </cell>
          <cell r="AR168">
            <v>0</v>
          </cell>
          <cell r="AS168">
            <v>2.0700000000000003</v>
          </cell>
          <cell r="AT168">
            <v>0</v>
          </cell>
          <cell r="AU168">
            <v>0</v>
          </cell>
          <cell r="AV168">
            <v>0</v>
          </cell>
          <cell r="AW168">
            <v>0</v>
          </cell>
          <cell r="AX168">
            <v>2.2381000000000002</v>
          </cell>
          <cell r="AY168">
            <v>0</v>
          </cell>
          <cell r="AZ168">
            <v>1.8952</v>
          </cell>
          <cell r="BA168">
            <v>0</v>
          </cell>
          <cell r="BB168">
            <v>0</v>
          </cell>
          <cell r="BC168">
            <v>0</v>
          </cell>
          <cell r="BD168">
            <v>0.41333000000000003</v>
          </cell>
        </row>
        <row r="169">
          <cell r="A169" t="str">
            <v>Наурзумский</v>
          </cell>
          <cell r="B169">
            <v>0</v>
          </cell>
          <cell r="C169">
            <v>0</v>
          </cell>
          <cell r="D169">
            <v>0</v>
          </cell>
          <cell r="E169">
            <v>0</v>
          </cell>
          <cell r="F169">
            <v>9</v>
          </cell>
          <cell r="G169">
            <v>0</v>
          </cell>
          <cell r="H169">
            <v>0</v>
          </cell>
          <cell r="I169">
            <v>10.994300000000001</v>
          </cell>
          <cell r="J169">
            <v>4.0041000000000002</v>
          </cell>
          <cell r="K169">
            <v>0</v>
          </cell>
          <cell r="L169">
            <v>2.3998400000000002</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1.9</v>
          </cell>
          <cell r="AB169">
            <v>10.523099999999999</v>
          </cell>
          <cell r="AC169">
            <v>0</v>
          </cell>
          <cell r="AD169">
            <v>3.9836</v>
          </cell>
          <cell r="AE169">
            <v>3.8</v>
          </cell>
          <cell r="AF169">
            <v>4.2725</v>
          </cell>
          <cell r="AG169">
            <v>0</v>
          </cell>
          <cell r="AH169">
            <v>2.4479200000000003</v>
          </cell>
          <cell r="AI169">
            <v>0</v>
          </cell>
          <cell r="AJ169">
            <v>0</v>
          </cell>
          <cell r="AK169">
            <v>0</v>
          </cell>
          <cell r="AL169">
            <v>0</v>
          </cell>
          <cell r="AM169">
            <v>0</v>
          </cell>
          <cell r="AN169">
            <v>0</v>
          </cell>
          <cell r="AO169">
            <v>0</v>
          </cell>
          <cell r="AP169">
            <v>1.4</v>
          </cell>
          <cell r="AQ169">
            <v>0</v>
          </cell>
          <cell r="AR169">
            <v>0</v>
          </cell>
          <cell r="AS169">
            <v>0.13999999999999999</v>
          </cell>
          <cell r="AT169">
            <v>0</v>
          </cell>
          <cell r="AU169">
            <v>0</v>
          </cell>
          <cell r="AV169">
            <v>0</v>
          </cell>
          <cell r="AW169">
            <v>0</v>
          </cell>
          <cell r="AX169">
            <v>0</v>
          </cell>
          <cell r="AY169">
            <v>0</v>
          </cell>
          <cell r="AZ169">
            <v>0</v>
          </cell>
          <cell r="BA169">
            <v>8.3000000000000007</v>
          </cell>
          <cell r="BB169">
            <v>4</v>
          </cell>
          <cell r="BC169">
            <v>11.1</v>
          </cell>
          <cell r="BD169">
            <v>2.34</v>
          </cell>
        </row>
        <row r="170">
          <cell r="A170" t="str">
            <v>Сарыкольский</v>
          </cell>
          <cell r="B170">
            <v>0</v>
          </cell>
          <cell r="C170">
            <v>3.9</v>
          </cell>
          <cell r="D170">
            <v>0</v>
          </cell>
          <cell r="E170">
            <v>2.2999999999999998</v>
          </cell>
          <cell r="F170">
            <v>10.8</v>
          </cell>
          <cell r="G170">
            <v>8.2962000000000007</v>
          </cell>
          <cell r="H170">
            <v>8.3485999999999994</v>
          </cell>
          <cell r="I170">
            <v>10.6257</v>
          </cell>
          <cell r="J170">
            <v>11.318899999999999</v>
          </cell>
          <cell r="K170">
            <v>11.2</v>
          </cell>
          <cell r="L170">
            <v>6.6789399999999999</v>
          </cell>
          <cell r="M170">
            <v>5.0999999999999996</v>
          </cell>
          <cell r="N170">
            <v>2.8</v>
          </cell>
          <cell r="O170">
            <v>6.3</v>
          </cell>
          <cell r="P170">
            <v>0.9</v>
          </cell>
          <cell r="Q170">
            <v>7.2</v>
          </cell>
          <cell r="R170">
            <v>1.7949999999999999</v>
          </cell>
          <cell r="S170">
            <v>2.4093</v>
          </cell>
          <cell r="T170">
            <v>3.9</v>
          </cell>
          <cell r="U170">
            <v>1</v>
          </cell>
          <cell r="V170">
            <v>0</v>
          </cell>
          <cell r="W170">
            <v>3.1404299999999998</v>
          </cell>
          <cell r="X170">
            <v>0</v>
          </cell>
          <cell r="Y170">
            <v>0</v>
          </cell>
          <cell r="Z170">
            <v>0</v>
          </cell>
          <cell r="AA170">
            <v>3</v>
          </cell>
          <cell r="AB170">
            <v>7.5458999999999996</v>
          </cell>
          <cell r="AC170">
            <v>1.9834000000000001</v>
          </cell>
          <cell r="AD170">
            <v>7.4893999999999998</v>
          </cell>
          <cell r="AE170">
            <v>11.9</v>
          </cell>
          <cell r="AF170">
            <v>4.2725</v>
          </cell>
          <cell r="AG170">
            <v>8.9906000000000006</v>
          </cell>
          <cell r="AH170">
            <v>4.5181800000000001</v>
          </cell>
          <cell r="AI170">
            <v>0</v>
          </cell>
          <cell r="AJ170">
            <v>0</v>
          </cell>
          <cell r="AK170">
            <v>8</v>
          </cell>
          <cell r="AL170">
            <v>0</v>
          </cell>
          <cell r="AM170">
            <v>0</v>
          </cell>
          <cell r="AN170">
            <v>0</v>
          </cell>
          <cell r="AO170">
            <v>0</v>
          </cell>
          <cell r="AP170">
            <v>0</v>
          </cell>
          <cell r="AQ170">
            <v>0</v>
          </cell>
          <cell r="AR170">
            <v>8</v>
          </cell>
          <cell r="AS170">
            <v>1.6</v>
          </cell>
          <cell r="AT170">
            <v>0</v>
          </cell>
          <cell r="AU170">
            <v>0</v>
          </cell>
          <cell r="AV170">
            <v>0</v>
          </cell>
          <cell r="AW170">
            <v>0</v>
          </cell>
          <cell r="AX170">
            <v>5.5</v>
          </cell>
          <cell r="AY170">
            <v>0</v>
          </cell>
          <cell r="AZ170">
            <v>0</v>
          </cell>
          <cell r="BA170">
            <v>0</v>
          </cell>
          <cell r="BB170">
            <v>0</v>
          </cell>
          <cell r="BC170">
            <v>0</v>
          </cell>
          <cell r="BD170">
            <v>0.55000000000000004</v>
          </cell>
        </row>
        <row r="171">
          <cell r="A171" t="str">
            <v>Тарановский</v>
          </cell>
          <cell r="B171">
            <v>8.3000000000000007</v>
          </cell>
          <cell r="C171">
            <v>5.2</v>
          </cell>
          <cell r="D171">
            <v>5</v>
          </cell>
          <cell r="E171">
            <v>3.2</v>
          </cell>
          <cell r="F171">
            <v>4.8</v>
          </cell>
          <cell r="G171">
            <v>5.5408999999999997</v>
          </cell>
          <cell r="H171">
            <v>8.7853999999999992</v>
          </cell>
          <cell r="I171">
            <v>6.7493999999999996</v>
          </cell>
          <cell r="J171">
            <v>8.1120999999999999</v>
          </cell>
          <cell r="K171">
            <v>12.2</v>
          </cell>
          <cell r="L171">
            <v>6.78878</v>
          </cell>
          <cell r="M171">
            <v>10.199999999999999</v>
          </cell>
          <cell r="N171">
            <v>4.5999999999999996</v>
          </cell>
          <cell r="O171">
            <v>5.3</v>
          </cell>
          <cell r="P171">
            <v>0.7</v>
          </cell>
          <cell r="Q171">
            <v>13.9</v>
          </cell>
          <cell r="R171">
            <v>0</v>
          </cell>
          <cell r="S171">
            <v>0</v>
          </cell>
          <cell r="T171">
            <v>0</v>
          </cell>
          <cell r="U171">
            <v>0</v>
          </cell>
          <cell r="V171">
            <v>0</v>
          </cell>
          <cell r="W171">
            <v>3.4699999999999998</v>
          </cell>
          <cell r="X171" t="str">
            <v>7,3</v>
          </cell>
          <cell r="Y171" t="str">
            <v>4,3</v>
          </cell>
          <cell r="Z171">
            <v>7.3</v>
          </cell>
          <cell r="AA171">
            <v>3.4</v>
          </cell>
          <cell r="AB171">
            <v>7.1368</v>
          </cell>
          <cell r="AC171">
            <v>1.6311</v>
          </cell>
          <cell r="AD171">
            <v>4.3144</v>
          </cell>
          <cell r="AE171">
            <v>6</v>
          </cell>
          <cell r="AF171">
            <v>4.2725</v>
          </cell>
          <cell r="AG171">
            <v>7.1515000000000004</v>
          </cell>
          <cell r="AH171">
            <v>5.1507874999999999</v>
          </cell>
          <cell r="AI171">
            <v>0</v>
          </cell>
          <cell r="AJ171">
            <v>0</v>
          </cell>
          <cell r="AK171">
            <v>0</v>
          </cell>
          <cell r="AL171">
            <v>6.1</v>
          </cell>
          <cell r="AM171">
            <v>14.068300000000001</v>
          </cell>
          <cell r="AN171">
            <v>2.9274</v>
          </cell>
          <cell r="AO171">
            <v>4.1580000000000004</v>
          </cell>
          <cell r="AP171">
            <v>5.9</v>
          </cell>
          <cell r="AQ171">
            <v>2.5</v>
          </cell>
          <cell r="AR171">
            <v>5.4</v>
          </cell>
          <cell r="AS171">
            <v>4.1053699999999997</v>
          </cell>
          <cell r="AT171">
            <v>0</v>
          </cell>
          <cell r="AU171">
            <v>0</v>
          </cell>
          <cell r="AV171">
            <v>0</v>
          </cell>
          <cell r="AW171">
            <v>0</v>
          </cell>
          <cell r="AX171">
            <v>0</v>
          </cell>
          <cell r="AY171">
            <v>0</v>
          </cell>
          <cell r="AZ171">
            <v>0.88570000000000004</v>
          </cell>
          <cell r="BA171">
            <v>0</v>
          </cell>
          <cell r="BB171">
            <v>10</v>
          </cell>
          <cell r="BC171">
            <v>8.9</v>
          </cell>
          <cell r="BD171">
            <v>1.9785699999999999</v>
          </cell>
        </row>
        <row r="172">
          <cell r="A172" t="str">
            <v>Узункольский</v>
          </cell>
          <cell r="B172">
            <v>11.7</v>
          </cell>
          <cell r="C172">
            <v>6.4</v>
          </cell>
          <cell r="D172">
            <v>3.4</v>
          </cell>
          <cell r="E172">
            <v>4.2</v>
          </cell>
          <cell r="F172">
            <v>8</v>
          </cell>
          <cell r="G172">
            <v>7.3913000000000002</v>
          </cell>
          <cell r="H172">
            <v>5.4023000000000003</v>
          </cell>
          <cell r="I172">
            <v>6.4954999999999998</v>
          </cell>
          <cell r="J172">
            <v>8.9237000000000002</v>
          </cell>
          <cell r="K172">
            <v>9.5</v>
          </cell>
          <cell r="L172">
            <v>7.1412800000000001</v>
          </cell>
          <cell r="M172">
            <v>8.4</v>
          </cell>
          <cell r="N172">
            <v>4.7</v>
          </cell>
          <cell r="O172">
            <v>4.5</v>
          </cell>
          <cell r="P172">
            <v>4</v>
          </cell>
          <cell r="Q172">
            <v>6.6</v>
          </cell>
          <cell r="R172">
            <v>1.8895</v>
          </cell>
          <cell r="S172">
            <v>8.5069999999999997</v>
          </cell>
          <cell r="T172">
            <v>11.9</v>
          </cell>
          <cell r="U172">
            <v>3.5</v>
          </cell>
          <cell r="V172">
            <v>0</v>
          </cell>
          <cell r="W172">
            <v>5.3996499999999994</v>
          </cell>
          <cell r="X172">
            <v>0</v>
          </cell>
          <cell r="Y172">
            <v>0</v>
          </cell>
          <cell r="Z172">
            <v>5.9</v>
          </cell>
          <cell r="AA172">
            <v>8</v>
          </cell>
          <cell r="AB172">
            <v>6.5388000000000002</v>
          </cell>
          <cell r="AC172">
            <v>1.8617999999999999</v>
          </cell>
          <cell r="AD172">
            <v>3.6113</v>
          </cell>
          <cell r="AE172">
            <v>6.4</v>
          </cell>
          <cell r="AF172">
            <v>4.2725</v>
          </cell>
          <cell r="AG172">
            <v>7.7042999999999999</v>
          </cell>
          <cell r="AH172">
            <v>4.4288700000000008</v>
          </cell>
          <cell r="AI172">
            <v>0</v>
          </cell>
          <cell r="AJ172">
            <v>0</v>
          </cell>
          <cell r="AK172">
            <v>11.6</v>
          </cell>
          <cell r="AL172">
            <v>1.2</v>
          </cell>
          <cell r="AM172">
            <v>0</v>
          </cell>
          <cell r="AN172">
            <v>0</v>
          </cell>
          <cell r="AO172">
            <v>0</v>
          </cell>
          <cell r="AP172">
            <v>0</v>
          </cell>
          <cell r="AQ172">
            <v>0</v>
          </cell>
          <cell r="AR172">
            <v>0</v>
          </cell>
          <cell r="AS172">
            <v>1.2799999999999998</v>
          </cell>
          <cell r="AT172">
            <v>0</v>
          </cell>
          <cell r="AU172">
            <v>0</v>
          </cell>
          <cell r="AV172">
            <v>0</v>
          </cell>
          <cell r="AW172">
            <v>0</v>
          </cell>
          <cell r="AX172">
            <v>0</v>
          </cell>
          <cell r="AY172">
            <v>0</v>
          </cell>
          <cell r="AZ172">
            <v>0</v>
          </cell>
          <cell r="BA172">
            <v>0</v>
          </cell>
          <cell r="BB172">
            <v>3.4</v>
          </cell>
          <cell r="BC172">
            <v>0</v>
          </cell>
          <cell r="BD172">
            <v>0.33999999999999997</v>
          </cell>
        </row>
        <row r="173">
          <cell r="A173" t="str">
            <v>Федоровский</v>
          </cell>
          <cell r="B173">
            <v>9.4</v>
          </cell>
          <cell r="C173">
            <v>7.3</v>
          </cell>
          <cell r="D173">
            <v>9.3000000000000007</v>
          </cell>
          <cell r="E173">
            <v>4.4000000000000004</v>
          </cell>
          <cell r="F173">
            <v>8.6</v>
          </cell>
          <cell r="G173">
            <v>5.3186999999999998</v>
          </cell>
          <cell r="H173">
            <v>11.074299999999999</v>
          </cell>
          <cell r="I173">
            <v>11.783300000000001</v>
          </cell>
          <cell r="J173">
            <v>14.924799999999999</v>
          </cell>
          <cell r="K173">
            <v>9.5</v>
          </cell>
          <cell r="L173">
            <v>9.1601099999999995</v>
          </cell>
          <cell r="M173">
            <v>5</v>
          </cell>
          <cell r="N173">
            <v>1.5</v>
          </cell>
          <cell r="O173">
            <v>6.7</v>
          </cell>
          <cell r="P173">
            <v>7.7</v>
          </cell>
          <cell r="Q173">
            <v>13.3</v>
          </cell>
          <cell r="R173">
            <v>1.2088000000000001</v>
          </cell>
          <cell r="S173">
            <v>7.5457999999999998</v>
          </cell>
          <cell r="T173">
            <v>9.3000000000000007</v>
          </cell>
          <cell r="U173">
            <v>3</v>
          </cell>
          <cell r="V173">
            <v>3</v>
          </cell>
          <cell r="W173">
            <v>5.8254599999999996</v>
          </cell>
          <cell r="X173">
            <v>0</v>
          </cell>
          <cell r="Y173">
            <v>0</v>
          </cell>
          <cell r="Z173">
            <v>9.4</v>
          </cell>
          <cell r="AA173">
            <v>5.6</v>
          </cell>
          <cell r="AB173">
            <v>7.7793999999999999</v>
          </cell>
          <cell r="AC173">
            <v>2.1999</v>
          </cell>
          <cell r="AD173">
            <v>7.4271000000000003</v>
          </cell>
          <cell r="AE173">
            <v>7.4</v>
          </cell>
          <cell r="AF173">
            <v>4.2725</v>
          </cell>
          <cell r="AG173">
            <v>8.7265999999999995</v>
          </cell>
          <cell r="AH173">
            <v>5.2805499999999999</v>
          </cell>
          <cell r="AI173" t="str">
            <v>8,8</v>
          </cell>
          <cell r="AJ173" t="str">
            <v>8,2</v>
          </cell>
          <cell r="AK173">
            <v>4.7</v>
          </cell>
          <cell r="AL173">
            <v>2.6</v>
          </cell>
          <cell r="AM173">
            <v>12.036300000000001</v>
          </cell>
          <cell r="AN173">
            <v>0.83889999999999998</v>
          </cell>
          <cell r="AO173">
            <v>8.4496000000000002</v>
          </cell>
          <cell r="AP173">
            <v>5.7</v>
          </cell>
          <cell r="AQ173">
            <v>3.7</v>
          </cell>
          <cell r="AR173">
            <v>0</v>
          </cell>
          <cell r="AS173">
            <v>4.7531000000000008</v>
          </cell>
          <cell r="AT173">
            <v>0</v>
          </cell>
          <cell r="AU173">
            <v>0</v>
          </cell>
          <cell r="AV173">
            <v>0</v>
          </cell>
          <cell r="AW173">
            <v>0</v>
          </cell>
          <cell r="AX173">
            <v>0</v>
          </cell>
          <cell r="AY173">
            <v>0</v>
          </cell>
          <cell r="AZ173">
            <v>0</v>
          </cell>
          <cell r="BA173">
            <v>0</v>
          </cell>
          <cell r="BB173">
            <v>0</v>
          </cell>
          <cell r="BC173">
            <v>2.1</v>
          </cell>
          <cell r="BD173">
            <v>0.21000000000000002</v>
          </cell>
        </row>
        <row r="174">
          <cell r="A174" t="str">
            <v>г.Костанай</v>
          </cell>
          <cell r="B174">
            <v>0</v>
          </cell>
          <cell r="C174">
            <v>0</v>
          </cell>
          <cell r="D174">
            <v>0</v>
          </cell>
          <cell r="E174">
            <v>0</v>
          </cell>
          <cell r="F174">
            <v>0</v>
          </cell>
          <cell r="G174">
            <v>0</v>
          </cell>
          <cell r="H174">
            <v>0</v>
          </cell>
          <cell r="I174">
            <v>0</v>
          </cell>
          <cell r="J174">
            <v>7.3300000000000004E-2</v>
          </cell>
          <cell r="K174">
            <v>5.7</v>
          </cell>
          <cell r="L174">
            <v>0.57733000000000001</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7</v>
          </cell>
          <cell r="BC174">
            <v>0</v>
          </cell>
          <cell r="BD174">
            <v>0.7</v>
          </cell>
        </row>
        <row r="175">
          <cell r="A175" t="str">
            <v>г.Аркалык</v>
          </cell>
          <cell r="B175">
            <v>2.7</v>
          </cell>
          <cell r="C175">
            <v>2.1</v>
          </cell>
          <cell r="D175">
            <v>0.7</v>
          </cell>
          <cell r="E175">
            <v>0</v>
          </cell>
          <cell r="F175">
            <v>1.8</v>
          </cell>
          <cell r="G175">
            <v>0</v>
          </cell>
          <cell r="H175">
            <v>2.0670999999999999</v>
          </cell>
          <cell r="I175">
            <v>0.1</v>
          </cell>
          <cell r="J175">
            <v>0</v>
          </cell>
          <cell r="K175">
            <v>0.7</v>
          </cell>
          <cell r="L175">
            <v>1.01671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1.8</v>
          </cell>
          <cell r="AB175">
            <v>3.5807000000000002</v>
          </cell>
          <cell r="AC175">
            <v>2</v>
          </cell>
          <cell r="AD175">
            <v>5.8038999999999996</v>
          </cell>
          <cell r="AE175">
            <v>4.3</v>
          </cell>
          <cell r="AF175">
            <v>4.3</v>
          </cell>
          <cell r="AG175">
            <v>5.2</v>
          </cell>
          <cell r="AH175">
            <v>2.6984599999999999</v>
          </cell>
          <cell r="AI175" t="str">
            <v>1,4</v>
          </cell>
          <cell r="AJ175" t="str">
            <v>1,4</v>
          </cell>
          <cell r="AK175">
            <v>0.4</v>
          </cell>
          <cell r="AL175">
            <v>0</v>
          </cell>
          <cell r="AM175">
            <v>1.1637999999999999</v>
          </cell>
          <cell r="AN175">
            <v>0.69879999999999998</v>
          </cell>
          <cell r="AO175">
            <v>0</v>
          </cell>
          <cell r="AP175">
            <v>6.6</v>
          </cell>
          <cell r="AQ175">
            <v>0.8</v>
          </cell>
          <cell r="AR175">
            <v>0</v>
          </cell>
          <cell r="AS175">
            <v>1.2078250000000001</v>
          </cell>
          <cell r="AT175">
            <v>0</v>
          </cell>
          <cell r="AU175">
            <v>0</v>
          </cell>
          <cell r="AV175">
            <v>0</v>
          </cell>
          <cell r="AW175">
            <v>2.2000000000000002</v>
          </cell>
          <cell r="AX175">
            <v>4.8212000000000002</v>
          </cell>
          <cell r="AY175">
            <v>0</v>
          </cell>
          <cell r="AZ175">
            <v>2.6343000000000001</v>
          </cell>
          <cell r="BA175">
            <v>7</v>
          </cell>
          <cell r="BB175">
            <v>1.6</v>
          </cell>
          <cell r="BC175">
            <v>2.4</v>
          </cell>
          <cell r="BD175">
            <v>2.06555</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0.1</v>
          </cell>
          <cell r="AW182">
            <v>0</v>
          </cell>
          <cell r="AX182">
            <v>0</v>
          </cell>
          <cell r="AY182">
            <v>0</v>
          </cell>
          <cell r="AZ182">
            <v>0</v>
          </cell>
          <cell r="BA182">
            <v>0</v>
          </cell>
          <cell r="BB182">
            <v>0</v>
          </cell>
          <cell r="BC182">
            <v>0</v>
          </cell>
          <cell r="BD182">
            <v>0.01</v>
          </cell>
        </row>
        <row r="183">
          <cell r="A183" t="str">
            <v>Арал</v>
          </cell>
          <cell r="B183">
            <v>11</v>
          </cell>
          <cell r="C183">
            <v>10.3</v>
          </cell>
          <cell r="D183">
            <v>0</v>
          </cell>
          <cell r="E183">
            <v>0</v>
          </cell>
          <cell r="F183">
            <v>0</v>
          </cell>
          <cell r="G183">
            <v>0</v>
          </cell>
          <cell r="H183">
            <v>0</v>
          </cell>
          <cell r="I183">
            <v>0</v>
          </cell>
          <cell r="J183">
            <v>0</v>
          </cell>
          <cell r="K183">
            <v>0</v>
          </cell>
          <cell r="L183">
            <v>2.13</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row>
        <row r="184">
          <cell r="A184" t="str">
            <v>Жалагаш</v>
          </cell>
          <cell r="B184">
            <v>19</v>
          </cell>
          <cell r="C184">
            <v>18.7</v>
          </cell>
          <cell r="D184">
            <v>19.7</v>
          </cell>
          <cell r="E184">
            <v>19.899999999999999</v>
          </cell>
          <cell r="F184">
            <v>18.899999999999999</v>
          </cell>
          <cell r="G184">
            <v>0</v>
          </cell>
          <cell r="H184">
            <v>0</v>
          </cell>
          <cell r="I184">
            <v>0</v>
          </cell>
          <cell r="J184">
            <v>0</v>
          </cell>
          <cell r="K184">
            <v>0</v>
          </cell>
          <cell r="L184">
            <v>9.620000000000001</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8.6</v>
          </cell>
          <cell r="AU184">
            <v>7.7</v>
          </cell>
          <cell r="AV184">
            <v>7.5</v>
          </cell>
          <cell r="AW184">
            <v>2.5</v>
          </cell>
          <cell r="AX184">
            <v>3.3</v>
          </cell>
          <cell r="AY184">
            <v>2</v>
          </cell>
          <cell r="AZ184">
            <v>1.7</v>
          </cell>
          <cell r="BA184">
            <v>3.4</v>
          </cell>
          <cell r="BB184">
            <v>3.69</v>
          </cell>
          <cell r="BC184">
            <v>5.8263999999999996</v>
          </cell>
          <cell r="BD184">
            <v>4.6216400000000002</v>
          </cell>
        </row>
        <row r="185">
          <cell r="A185" t="str">
            <v>Жанакорган</v>
          </cell>
          <cell r="B185">
            <v>12</v>
          </cell>
          <cell r="C185">
            <v>11.4</v>
          </cell>
          <cell r="D185">
            <v>12.8</v>
          </cell>
          <cell r="E185">
            <v>16</v>
          </cell>
          <cell r="F185">
            <v>15.4</v>
          </cell>
          <cell r="G185">
            <v>13</v>
          </cell>
          <cell r="H185">
            <v>16.600000000000001</v>
          </cell>
          <cell r="I185">
            <v>17.5</v>
          </cell>
          <cell r="J185">
            <v>18.610800000000001</v>
          </cell>
          <cell r="K185">
            <v>20.806799999999999</v>
          </cell>
          <cell r="L185">
            <v>15.411760000000005</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6.5</v>
          </cell>
          <cell r="AU185">
            <v>5.2</v>
          </cell>
          <cell r="AV185">
            <v>4.0999999999999996</v>
          </cell>
          <cell r="AW185">
            <v>4.2</v>
          </cell>
          <cell r="AX185">
            <v>4.0999999999999996</v>
          </cell>
          <cell r="AY185">
            <v>5.6</v>
          </cell>
          <cell r="AZ185">
            <v>5.2</v>
          </cell>
          <cell r="BA185">
            <v>8.9</v>
          </cell>
          <cell r="BB185">
            <v>10.5747</v>
          </cell>
          <cell r="BC185">
            <v>8.7955000000000005</v>
          </cell>
          <cell r="BD185">
            <v>6.3170200000000012</v>
          </cell>
        </row>
        <row r="186">
          <cell r="A186" t="str">
            <v>Казалы</v>
          </cell>
          <cell r="B186">
            <v>14.9</v>
          </cell>
          <cell r="C186">
            <v>8.6</v>
          </cell>
          <cell r="D186">
            <v>9</v>
          </cell>
          <cell r="E186">
            <v>10.3</v>
          </cell>
          <cell r="F186">
            <v>9.6</v>
          </cell>
          <cell r="G186">
            <v>10.3</v>
          </cell>
          <cell r="H186">
            <v>11.2</v>
          </cell>
          <cell r="I186">
            <v>11.9</v>
          </cell>
          <cell r="J186">
            <v>11.005000000000001</v>
          </cell>
          <cell r="K186">
            <v>9.9</v>
          </cell>
          <cell r="L186">
            <v>10.670500000000001</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v>
          </cell>
          <cell r="BC186">
            <v>3.65</v>
          </cell>
          <cell r="BD186">
            <v>0.46500000000000002</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7.8</v>
          </cell>
          <cell r="AU187">
            <v>1.1000000000000001</v>
          </cell>
          <cell r="AV187">
            <v>0.7</v>
          </cell>
          <cell r="AW187">
            <v>1.2</v>
          </cell>
          <cell r="AX187">
            <v>1.8</v>
          </cell>
          <cell r="AY187">
            <v>5.3</v>
          </cell>
          <cell r="AZ187">
            <v>1</v>
          </cell>
          <cell r="BA187">
            <v>1.5</v>
          </cell>
          <cell r="BB187">
            <v>0.78859999999999997</v>
          </cell>
          <cell r="BC187">
            <v>4.1905000000000001</v>
          </cell>
          <cell r="BD187">
            <v>2.5379099999999997</v>
          </cell>
        </row>
        <row r="188">
          <cell r="A188" t="str">
            <v>Сырдария</v>
          </cell>
          <cell r="B188">
            <v>17</v>
          </cell>
          <cell r="C188">
            <v>16.899999999999999</v>
          </cell>
          <cell r="D188">
            <v>16.7</v>
          </cell>
          <cell r="E188">
            <v>16.600000000000001</v>
          </cell>
          <cell r="F188">
            <v>0</v>
          </cell>
          <cell r="G188">
            <v>0</v>
          </cell>
          <cell r="H188">
            <v>0</v>
          </cell>
          <cell r="I188">
            <v>0</v>
          </cell>
          <cell r="J188">
            <v>0</v>
          </cell>
          <cell r="K188">
            <v>0</v>
          </cell>
          <cell r="L188">
            <v>6.7199999999999989</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9.8000000000000007</v>
          </cell>
          <cell r="AU188">
            <v>0.6</v>
          </cell>
          <cell r="AV188">
            <v>4.2</v>
          </cell>
          <cell r="AW188">
            <v>2.5</v>
          </cell>
          <cell r="AX188">
            <v>1.7</v>
          </cell>
          <cell r="AY188">
            <v>3</v>
          </cell>
          <cell r="AZ188">
            <v>1</v>
          </cell>
          <cell r="BA188">
            <v>1.8</v>
          </cell>
          <cell r="BB188">
            <v>2.1427999999999998</v>
          </cell>
          <cell r="BC188">
            <v>4.2699999999999996</v>
          </cell>
          <cell r="BD188">
            <v>3.10128</v>
          </cell>
        </row>
        <row r="189">
          <cell r="A189" t="str">
            <v>Шиели</v>
          </cell>
          <cell r="B189">
            <v>16.7</v>
          </cell>
          <cell r="C189">
            <v>16.3</v>
          </cell>
          <cell r="D189">
            <v>17.100000000000001</v>
          </cell>
          <cell r="E189">
            <v>16.7</v>
          </cell>
          <cell r="F189">
            <v>17.399999999999999</v>
          </cell>
          <cell r="G189">
            <v>17.3</v>
          </cell>
          <cell r="H189">
            <v>18.100000000000001</v>
          </cell>
          <cell r="I189">
            <v>18.399999999999999</v>
          </cell>
          <cell r="J189">
            <v>20.6</v>
          </cell>
          <cell r="K189">
            <v>20</v>
          </cell>
          <cell r="L189">
            <v>17.86</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3.9</v>
          </cell>
          <cell r="AU189">
            <v>5.9</v>
          </cell>
          <cell r="AV189">
            <v>2.8</v>
          </cell>
          <cell r="AW189">
            <v>2.5</v>
          </cell>
          <cell r="AX189">
            <v>2.2000000000000002</v>
          </cell>
          <cell r="AY189">
            <v>0.6</v>
          </cell>
          <cell r="AZ189">
            <v>4.0999999999999996</v>
          </cell>
          <cell r="BA189">
            <v>2.5</v>
          </cell>
          <cell r="BB189">
            <v>6.1405000000000003</v>
          </cell>
          <cell r="BC189">
            <v>6.5298999999999996</v>
          </cell>
          <cell r="BD189">
            <v>3.7170399999999999</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row>
        <row r="205">
          <cell r="A205" t="str">
            <v>г.Павлодар</v>
          </cell>
          <cell r="B205">
            <v>0</v>
          </cell>
          <cell r="C205">
            <v>0</v>
          </cell>
          <cell r="D205">
            <v>1.5</v>
          </cell>
          <cell r="E205">
            <v>0</v>
          </cell>
          <cell r="F205">
            <v>0</v>
          </cell>
          <cell r="G205">
            <v>0</v>
          </cell>
          <cell r="H205">
            <v>0</v>
          </cell>
          <cell r="I205">
            <v>0</v>
          </cell>
          <cell r="J205">
            <v>0</v>
          </cell>
          <cell r="K205">
            <v>0</v>
          </cell>
          <cell r="L205">
            <v>0.15</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row>
        <row r="206">
          <cell r="A206" t="str">
            <v>г.Аксу</v>
          </cell>
          <cell r="B206">
            <v>2.2999999999999998</v>
          </cell>
          <cell r="C206">
            <v>1</v>
          </cell>
          <cell r="D206">
            <v>4.5</v>
          </cell>
          <cell r="E206">
            <v>0</v>
          </cell>
          <cell r="F206">
            <v>3.3</v>
          </cell>
          <cell r="G206">
            <v>1.4</v>
          </cell>
          <cell r="H206">
            <v>3.1749999999999998</v>
          </cell>
          <cell r="I206">
            <v>3</v>
          </cell>
          <cell r="J206">
            <v>3.5</v>
          </cell>
          <cell r="K206">
            <v>3</v>
          </cell>
          <cell r="L206">
            <v>2.5175000000000001</v>
          </cell>
          <cell r="M206">
            <v>0</v>
          </cell>
          <cell r="N206">
            <v>0</v>
          </cell>
          <cell r="O206">
            <v>0</v>
          </cell>
          <cell r="P206">
            <v>0</v>
          </cell>
          <cell r="Q206">
            <v>0</v>
          </cell>
          <cell r="R206">
            <v>11.2</v>
          </cell>
          <cell r="S206">
            <v>13.805</v>
          </cell>
          <cell r="T206">
            <v>12.593400000000001</v>
          </cell>
          <cell r="U206">
            <v>10</v>
          </cell>
          <cell r="V206">
            <v>0</v>
          </cell>
          <cell r="W206">
            <v>4.7598399999999996</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row>
        <row r="207">
          <cell r="A207" t="str">
            <v>г.Экибастуз</v>
          </cell>
          <cell r="B207">
            <v>2.2999999999999998</v>
          </cell>
          <cell r="C207">
            <v>0.6</v>
          </cell>
          <cell r="D207">
            <v>2.1</v>
          </cell>
          <cell r="E207">
            <v>0.1</v>
          </cell>
          <cell r="F207">
            <v>1.2</v>
          </cell>
          <cell r="G207">
            <v>1.2</v>
          </cell>
          <cell r="H207">
            <v>0</v>
          </cell>
          <cell r="I207">
            <v>0</v>
          </cell>
          <cell r="J207">
            <v>0</v>
          </cell>
          <cell r="K207">
            <v>0</v>
          </cell>
          <cell r="L207">
            <v>0.75</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row>
        <row r="208">
          <cell r="A208" t="str">
            <v xml:space="preserve">Актогайский </v>
          </cell>
          <cell r="B208">
            <v>1.7</v>
          </cell>
          <cell r="C208">
            <v>0</v>
          </cell>
          <cell r="D208">
            <v>3.2</v>
          </cell>
          <cell r="E208">
            <v>1.2</v>
          </cell>
          <cell r="F208">
            <v>1.3</v>
          </cell>
          <cell r="G208">
            <v>0.8</v>
          </cell>
          <cell r="H208">
            <v>3.5756999999999999</v>
          </cell>
          <cell r="I208">
            <v>3.1608000000000001</v>
          </cell>
          <cell r="J208">
            <v>4.3</v>
          </cell>
          <cell r="K208">
            <v>6</v>
          </cell>
          <cell r="L208">
            <v>2.5236499999999999</v>
          </cell>
          <cell r="M208">
            <v>0</v>
          </cell>
          <cell r="N208">
            <v>0</v>
          </cell>
          <cell r="O208">
            <v>0</v>
          </cell>
          <cell r="P208">
            <v>4.7</v>
          </cell>
          <cell r="Q208">
            <v>0</v>
          </cell>
          <cell r="R208">
            <v>0</v>
          </cell>
          <cell r="S208">
            <v>0</v>
          </cell>
          <cell r="T208">
            <v>0</v>
          </cell>
          <cell r="U208">
            <v>0</v>
          </cell>
          <cell r="V208">
            <v>11.8</v>
          </cell>
          <cell r="W208">
            <v>1.65</v>
          </cell>
          <cell r="X208">
            <v>0</v>
          </cell>
          <cell r="Y208">
            <v>0</v>
          </cell>
          <cell r="Z208">
            <v>0</v>
          </cell>
          <cell r="AA208">
            <v>0</v>
          </cell>
          <cell r="AB208">
            <v>0</v>
          </cell>
          <cell r="AC208">
            <v>0</v>
          </cell>
          <cell r="AD208">
            <v>0</v>
          </cell>
          <cell r="AE208">
            <v>0</v>
          </cell>
          <cell r="AF208">
            <v>0</v>
          </cell>
          <cell r="AG208">
            <v>3.7</v>
          </cell>
          <cell r="AH208">
            <v>0.37</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row>
        <row r="210">
          <cell r="A210" t="str">
            <v xml:space="preserve">Железинский </v>
          </cell>
          <cell r="B210">
            <v>2.4</v>
          </cell>
          <cell r="C210">
            <v>1.5</v>
          </cell>
          <cell r="D210">
            <v>4.5999999999999996</v>
          </cell>
          <cell r="E210">
            <v>1.8</v>
          </cell>
          <cell r="F210">
            <v>3</v>
          </cell>
          <cell r="G210">
            <v>1</v>
          </cell>
          <cell r="H210">
            <v>4.7675999999999998</v>
          </cell>
          <cell r="I210">
            <v>4.2215999999999996</v>
          </cell>
          <cell r="J210">
            <v>6.4</v>
          </cell>
          <cell r="K210">
            <v>7</v>
          </cell>
          <cell r="L210">
            <v>3.66892</v>
          </cell>
          <cell r="M210">
            <v>0.8</v>
          </cell>
          <cell r="N210">
            <v>0</v>
          </cell>
          <cell r="O210">
            <v>0</v>
          </cell>
          <cell r="P210">
            <v>3.9</v>
          </cell>
          <cell r="Q210">
            <v>0</v>
          </cell>
          <cell r="R210">
            <v>0</v>
          </cell>
          <cell r="S210">
            <v>0</v>
          </cell>
          <cell r="T210">
            <v>0</v>
          </cell>
          <cell r="U210">
            <v>0</v>
          </cell>
          <cell r="V210">
            <v>0</v>
          </cell>
          <cell r="W210">
            <v>0.47000000000000003</v>
          </cell>
          <cell r="X210">
            <v>0</v>
          </cell>
          <cell r="Y210">
            <v>0</v>
          </cell>
          <cell r="Z210">
            <v>0</v>
          </cell>
          <cell r="AA210">
            <v>0</v>
          </cell>
          <cell r="AB210">
            <v>0</v>
          </cell>
          <cell r="AC210">
            <v>0</v>
          </cell>
          <cell r="AD210">
            <v>0</v>
          </cell>
          <cell r="AE210">
            <v>0</v>
          </cell>
          <cell r="AF210">
            <v>0</v>
          </cell>
          <cell r="AG210">
            <v>12.5</v>
          </cell>
          <cell r="AH210">
            <v>1.25</v>
          </cell>
          <cell r="AI210">
            <v>0</v>
          </cell>
          <cell r="AJ210">
            <v>0</v>
          </cell>
          <cell r="AK210">
            <v>3.7</v>
          </cell>
          <cell r="AL210">
            <v>0</v>
          </cell>
          <cell r="AM210">
            <v>11.8</v>
          </cell>
          <cell r="AN210">
            <v>0</v>
          </cell>
          <cell r="AO210">
            <v>0</v>
          </cell>
          <cell r="AP210">
            <v>0</v>
          </cell>
          <cell r="AQ210">
            <v>0</v>
          </cell>
          <cell r="AR210">
            <v>7.8</v>
          </cell>
          <cell r="AS210">
            <v>2.33</v>
          </cell>
          <cell r="AT210">
            <v>0</v>
          </cell>
          <cell r="AU210">
            <v>0</v>
          </cell>
          <cell r="AV210">
            <v>0</v>
          </cell>
          <cell r="AW210">
            <v>0</v>
          </cell>
          <cell r="AX210">
            <v>0</v>
          </cell>
          <cell r="AY210">
            <v>0</v>
          </cell>
          <cell r="AZ210">
            <v>0</v>
          </cell>
          <cell r="BA210">
            <v>0</v>
          </cell>
          <cell r="BB210">
            <v>0</v>
          </cell>
          <cell r="BC210">
            <v>5</v>
          </cell>
          <cell r="BD210">
            <v>0.5</v>
          </cell>
        </row>
        <row r="211">
          <cell r="A211" t="str">
            <v xml:space="preserve">Иртышский </v>
          </cell>
          <cell r="B211">
            <v>3.6</v>
          </cell>
          <cell r="C211">
            <v>1</v>
          </cell>
          <cell r="D211">
            <v>2.9</v>
          </cell>
          <cell r="E211">
            <v>1.7</v>
          </cell>
          <cell r="F211">
            <v>2.5</v>
          </cell>
          <cell r="G211">
            <v>0.6</v>
          </cell>
          <cell r="H211">
            <v>4.5917000000000003</v>
          </cell>
          <cell r="I211">
            <v>1.9826999999999999</v>
          </cell>
          <cell r="J211">
            <v>6</v>
          </cell>
          <cell r="K211">
            <v>4.3</v>
          </cell>
          <cell r="L211">
            <v>2.91744</v>
          </cell>
          <cell r="M211">
            <v>5.5</v>
          </cell>
          <cell r="N211">
            <v>0</v>
          </cell>
          <cell r="O211">
            <v>0</v>
          </cell>
          <cell r="P211">
            <v>1.3</v>
          </cell>
          <cell r="Q211">
            <v>4.9000000000000004</v>
          </cell>
          <cell r="R211">
            <v>0</v>
          </cell>
          <cell r="S211">
            <v>8.5153999999999996</v>
          </cell>
          <cell r="T211">
            <v>3.0011999999999999</v>
          </cell>
          <cell r="U211">
            <v>2.4</v>
          </cell>
          <cell r="V211">
            <v>13</v>
          </cell>
          <cell r="W211">
            <v>3.8616599999999996</v>
          </cell>
          <cell r="X211">
            <v>0</v>
          </cell>
          <cell r="Y211">
            <v>0</v>
          </cell>
          <cell r="Z211">
            <v>0</v>
          </cell>
          <cell r="AA211">
            <v>1.9</v>
          </cell>
          <cell r="AB211">
            <v>6</v>
          </cell>
          <cell r="AC211">
            <v>0.3</v>
          </cell>
          <cell r="AD211">
            <v>5</v>
          </cell>
          <cell r="AE211">
            <v>3</v>
          </cell>
          <cell r="AF211">
            <v>2.9</v>
          </cell>
          <cell r="AG211">
            <v>8.4</v>
          </cell>
          <cell r="AH211">
            <v>2.75</v>
          </cell>
          <cell r="AI211">
            <v>0</v>
          </cell>
          <cell r="AJ211">
            <v>0.5</v>
          </cell>
          <cell r="AK211">
            <v>0.1</v>
          </cell>
          <cell r="AL211">
            <v>0</v>
          </cell>
          <cell r="AM211">
            <v>0</v>
          </cell>
          <cell r="AN211">
            <v>0</v>
          </cell>
          <cell r="AO211">
            <v>0</v>
          </cell>
          <cell r="AP211">
            <v>0</v>
          </cell>
          <cell r="AQ211">
            <v>0</v>
          </cell>
          <cell r="AR211">
            <v>0</v>
          </cell>
          <cell r="AS211">
            <v>0.06</v>
          </cell>
          <cell r="AT211">
            <v>0</v>
          </cell>
          <cell r="AU211">
            <v>0</v>
          </cell>
          <cell r="AV211">
            <v>0</v>
          </cell>
          <cell r="AW211">
            <v>0</v>
          </cell>
          <cell r="AX211">
            <v>0</v>
          </cell>
          <cell r="AY211">
            <v>0</v>
          </cell>
          <cell r="AZ211">
            <v>0</v>
          </cell>
          <cell r="BA211">
            <v>0</v>
          </cell>
          <cell r="BB211">
            <v>0</v>
          </cell>
          <cell r="BC211">
            <v>0</v>
          </cell>
          <cell r="BD211">
            <v>0</v>
          </cell>
        </row>
        <row r="212">
          <cell r="A212" t="str">
            <v xml:space="preserve">Качирский </v>
          </cell>
          <cell r="B212">
            <v>3.4</v>
          </cell>
          <cell r="C212">
            <v>1.7</v>
          </cell>
          <cell r="D212">
            <v>3.3</v>
          </cell>
          <cell r="E212">
            <v>3.3</v>
          </cell>
          <cell r="F212">
            <v>2.2000000000000002</v>
          </cell>
          <cell r="G212">
            <v>2</v>
          </cell>
          <cell r="H212">
            <v>3.9460000000000002</v>
          </cell>
          <cell r="I212">
            <v>2.5905</v>
          </cell>
          <cell r="J212">
            <v>6</v>
          </cell>
          <cell r="K212">
            <v>7.8</v>
          </cell>
          <cell r="L212">
            <v>3.62365</v>
          </cell>
          <cell r="M212">
            <v>4.5999999999999996</v>
          </cell>
          <cell r="N212">
            <v>0</v>
          </cell>
          <cell r="O212">
            <v>0</v>
          </cell>
          <cell r="P212">
            <v>0</v>
          </cell>
          <cell r="Q212">
            <v>0</v>
          </cell>
          <cell r="R212">
            <v>0</v>
          </cell>
          <cell r="S212">
            <v>0</v>
          </cell>
          <cell r="T212">
            <v>0</v>
          </cell>
          <cell r="U212">
            <v>0</v>
          </cell>
          <cell r="V212">
            <v>0</v>
          </cell>
          <cell r="W212">
            <v>0.45999999999999996</v>
          </cell>
          <cell r="X212">
            <v>0</v>
          </cell>
          <cell r="Y212">
            <v>0</v>
          </cell>
          <cell r="Z212">
            <v>0</v>
          </cell>
          <cell r="AA212">
            <v>0</v>
          </cell>
          <cell r="AB212">
            <v>0</v>
          </cell>
          <cell r="AC212">
            <v>1</v>
          </cell>
          <cell r="AD212">
            <v>0</v>
          </cell>
          <cell r="AE212">
            <v>0</v>
          </cell>
          <cell r="AF212">
            <v>4.5</v>
          </cell>
          <cell r="AG212">
            <v>4.5</v>
          </cell>
          <cell r="AH212">
            <v>1</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row>
        <row r="213">
          <cell r="A213" t="str">
            <v xml:space="preserve">Лебяжинский </v>
          </cell>
          <cell r="B213">
            <v>4</v>
          </cell>
          <cell r="C213">
            <v>3.8</v>
          </cell>
          <cell r="D213">
            <v>4.5</v>
          </cell>
          <cell r="E213">
            <v>1.1000000000000001</v>
          </cell>
          <cell r="F213">
            <v>1.8</v>
          </cell>
          <cell r="G213">
            <v>1.2</v>
          </cell>
          <cell r="H213">
            <v>3.4</v>
          </cell>
          <cell r="I213">
            <v>0</v>
          </cell>
          <cell r="J213">
            <v>2.1</v>
          </cell>
          <cell r="K213">
            <v>5.8</v>
          </cell>
          <cell r="L213">
            <v>2.7700000000000005</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row>
        <row r="214">
          <cell r="A214" t="str">
            <v xml:space="preserve">Майский </v>
          </cell>
          <cell r="B214">
            <v>1.8</v>
          </cell>
          <cell r="C214">
            <v>1.2</v>
          </cell>
          <cell r="D214">
            <v>1.3</v>
          </cell>
          <cell r="E214">
            <v>0.5</v>
          </cell>
          <cell r="F214">
            <v>1.3</v>
          </cell>
          <cell r="G214">
            <v>1</v>
          </cell>
          <cell r="H214">
            <v>2.87</v>
          </cell>
          <cell r="I214">
            <v>1.8</v>
          </cell>
          <cell r="J214">
            <v>0</v>
          </cell>
          <cell r="K214">
            <v>2.8</v>
          </cell>
          <cell r="L214">
            <v>1.4570000000000001</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row>
        <row r="215">
          <cell r="A215" t="str">
            <v xml:space="preserve">Павлодарский </v>
          </cell>
          <cell r="B215">
            <v>3.9</v>
          </cell>
          <cell r="C215">
            <v>1.8</v>
          </cell>
          <cell r="D215">
            <v>5.0999999999999996</v>
          </cell>
          <cell r="E215">
            <v>2.1</v>
          </cell>
          <cell r="F215">
            <v>1.6</v>
          </cell>
          <cell r="G215">
            <v>2.1</v>
          </cell>
          <cell r="H215">
            <v>5.3372000000000002</v>
          </cell>
          <cell r="I215">
            <v>3.8258999999999999</v>
          </cell>
          <cell r="J215">
            <v>4</v>
          </cell>
          <cell r="K215">
            <v>4.8</v>
          </cell>
          <cell r="L215">
            <v>3.4563099999999998</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row>
        <row r="216">
          <cell r="A216" t="str">
            <v xml:space="preserve">Успенский </v>
          </cell>
          <cell r="B216">
            <v>3.3</v>
          </cell>
          <cell r="C216">
            <v>1.4</v>
          </cell>
          <cell r="D216">
            <v>6.4</v>
          </cell>
          <cell r="E216">
            <v>1.7</v>
          </cell>
          <cell r="F216">
            <v>3.5</v>
          </cell>
          <cell r="G216">
            <v>2.2000000000000002</v>
          </cell>
          <cell r="H216">
            <v>6.6731999999999996</v>
          </cell>
          <cell r="I216">
            <v>5.0923999999999996</v>
          </cell>
          <cell r="J216">
            <v>8.8000000000000007</v>
          </cell>
          <cell r="K216">
            <v>7.2</v>
          </cell>
          <cell r="L216">
            <v>4.6265599999999996</v>
          </cell>
          <cell r="M216">
            <v>0</v>
          </cell>
          <cell r="N216">
            <v>0</v>
          </cell>
          <cell r="O216">
            <v>0</v>
          </cell>
          <cell r="P216">
            <v>0</v>
          </cell>
          <cell r="Q216">
            <v>0</v>
          </cell>
          <cell r="R216">
            <v>0</v>
          </cell>
          <cell r="S216">
            <v>0</v>
          </cell>
          <cell r="T216">
            <v>3.5087000000000002</v>
          </cell>
          <cell r="U216">
            <v>9.1999999999999993</v>
          </cell>
          <cell r="V216">
            <v>4</v>
          </cell>
          <cell r="W216">
            <v>1.6708700000000001</v>
          </cell>
          <cell r="X216">
            <v>0</v>
          </cell>
          <cell r="Y216">
            <v>0</v>
          </cell>
          <cell r="Z216">
            <v>0</v>
          </cell>
          <cell r="AA216">
            <v>0</v>
          </cell>
          <cell r="AB216">
            <v>4</v>
          </cell>
          <cell r="AC216">
            <v>4.0999999999999996</v>
          </cell>
          <cell r="AD216">
            <v>5.7903000000000002</v>
          </cell>
          <cell r="AE216">
            <v>0.18</v>
          </cell>
          <cell r="AF216">
            <v>1.7</v>
          </cell>
          <cell r="AG216">
            <v>3.3</v>
          </cell>
          <cell r="AH216">
            <v>1.90703</v>
          </cell>
          <cell r="AI216">
            <v>0</v>
          </cell>
          <cell r="AJ216">
            <v>0</v>
          </cell>
          <cell r="AK216">
            <v>0</v>
          </cell>
          <cell r="AL216">
            <v>0</v>
          </cell>
          <cell r="AM216">
            <v>0</v>
          </cell>
          <cell r="AN216">
            <v>0</v>
          </cell>
          <cell r="AO216">
            <v>0</v>
          </cell>
          <cell r="AP216">
            <v>0</v>
          </cell>
          <cell r="AQ216">
            <v>0</v>
          </cell>
          <cell r="AR216">
            <v>11.1</v>
          </cell>
          <cell r="AS216">
            <v>1.1099999999999999</v>
          </cell>
          <cell r="AT216">
            <v>0</v>
          </cell>
          <cell r="AU216">
            <v>0</v>
          </cell>
          <cell r="AV216">
            <v>0</v>
          </cell>
          <cell r="AW216">
            <v>0</v>
          </cell>
          <cell r="AX216">
            <v>0</v>
          </cell>
          <cell r="AY216">
            <v>0</v>
          </cell>
          <cell r="AZ216">
            <v>0</v>
          </cell>
          <cell r="BA216">
            <v>0</v>
          </cell>
          <cell r="BB216">
            <v>0</v>
          </cell>
          <cell r="BC216">
            <v>3.6</v>
          </cell>
          <cell r="BD216">
            <v>0.36</v>
          </cell>
        </row>
        <row r="217">
          <cell r="A217" t="str">
            <v xml:space="preserve">Щербактинский </v>
          </cell>
          <cell r="B217">
            <v>5</v>
          </cell>
          <cell r="C217">
            <v>2</v>
          </cell>
          <cell r="D217">
            <v>4</v>
          </cell>
          <cell r="E217">
            <v>1.6</v>
          </cell>
          <cell r="F217">
            <v>2.7</v>
          </cell>
          <cell r="G217">
            <v>2.6</v>
          </cell>
          <cell r="H217">
            <v>4.3672000000000004</v>
          </cell>
          <cell r="I217">
            <v>2.7309000000000001</v>
          </cell>
          <cell r="J217">
            <v>4.5</v>
          </cell>
          <cell r="K217">
            <v>4.7</v>
          </cell>
          <cell r="L217">
            <v>3.4198100000000005</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2.6</v>
          </cell>
          <cell r="AD217">
            <v>1.8685</v>
          </cell>
          <cell r="AE217">
            <v>2.2684000000000002</v>
          </cell>
          <cell r="AF217">
            <v>3.6</v>
          </cell>
          <cell r="AG217">
            <v>0</v>
          </cell>
          <cell r="AH217">
            <v>1.03369</v>
          </cell>
          <cell r="AI217">
            <v>0</v>
          </cell>
          <cell r="AJ217">
            <v>0</v>
          </cell>
          <cell r="AK217">
            <v>0</v>
          </cell>
          <cell r="AL217">
            <v>0</v>
          </cell>
          <cell r="AM217">
            <v>0</v>
          </cell>
          <cell r="AN217">
            <v>0</v>
          </cell>
          <cell r="AO217">
            <v>4.25</v>
          </cell>
          <cell r="AP217">
            <v>0</v>
          </cell>
          <cell r="AQ217">
            <v>0</v>
          </cell>
          <cell r="AR217">
            <v>0</v>
          </cell>
          <cell r="AS217">
            <v>0.42499999999999999</v>
          </cell>
          <cell r="AT217">
            <v>0</v>
          </cell>
          <cell r="AU217">
            <v>0</v>
          </cell>
          <cell r="AV217">
            <v>0</v>
          </cell>
          <cell r="AW217">
            <v>0</v>
          </cell>
          <cell r="AX217">
            <v>0</v>
          </cell>
          <cell r="AY217">
            <v>0</v>
          </cell>
          <cell r="AZ217">
            <v>0</v>
          </cell>
          <cell r="BA217">
            <v>0</v>
          </cell>
          <cell r="BB217">
            <v>0</v>
          </cell>
          <cell r="BC217">
            <v>0</v>
          </cell>
          <cell r="BD217">
            <v>0</v>
          </cell>
        </row>
        <row r="222">
          <cell r="A222" t="str">
            <v>Айыртауский</v>
          </cell>
          <cell r="B222">
            <v>9</v>
          </cell>
          <cell r="C222">
            <v>4</v>
          </cell>
          <cell r="D222">
            <v>4.8</v>
          </cell>
          <cell r="E222">
            <v>1.6</v>
          </cell>
          <cell r="F222">
            <v>9</v>
          </cell>
          <cell r="G222">
            <v>8.7924000000000007</v>
          </cell>
          <cell r="H222">
            <v>9.4075000000000006</v>
          </cell>
          <cell r="I222">
            <v>5.7404000000000002</v>
          </cell>
          <cell r="J222">
            <v>11.225199999999999</v>
          </cell>
          <cell r="K222">
            <v>7.8</v>
          </cell>
          <cell r="L222">
            <v>7.1365500000000015</v>
          </cell>
          <cell r="M222">
            <v>5.8</v>
          </cell>
          <cell r="N222">
            <v>8.1</v>
          </cell>
          <cell r="O222">
            <v>2.9</v>
          </cell>
          <cell r="P222">
            <v>2.8</v>
          </cell>
          <cell r="Q222">
            <v>12.9</v>
          </cell>
          <cell r="R222">
            <v>6.8216999999999999</v>
          </cell>
          <cell r="S222">
            <v>8.9969000000000001</v>
          </cell>
          <cell r="T222">
            <v>9.8789999999999996</v>
          </cell>
          <cell r="U222">
            <v>7.2367999999999997</v>
          </cell>
          <cell r="V222">
            <v>12.4</v>
          </cell>
          <cell r="W222">
            <v>7.7834400000000006</v>
          </cell>
          <cell r="X222">
            <v>5.8</v>
          </cell>
          <cell r="Y222">
            <v>4</v>
          </cell>
          <cell r="Z222">
            <v>4.5</v>
          </cell>
          <cell r="AA222">
            <v>5.6</v>
          </cell>
          <cell r="AB222">
            <v>7</v>
          </cell>
          <cell r="AC222">
            <v>7.5285000000000002</v>
          </cell>
          <cell r="AD222">
            <v>8.8965999999999994</v>
          </cell>
          <cell r="AE222">
            <v>9.2750000000000004</v>
          </cell>
          <cell r="AF222">
            <v>10.098000000000001</v>
          </cell>
          <cell r="AG222">
            <v>7.7</v>
          </cell>
          <cell r="AH222">
            <v>7.0398100000000001</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Акжарский</v>
          </cell>
          <cell r="B223">
            <v>0</v>
          </cell>
          <cell r="C223">
            <v>0</v>
          </cell>
          <cell r="D223">
            <v>0</v>
          </cell>
          <cell r="E223">
            <v>0.8</v>
          </cell>
          <cell r="F223">
            <v>0</v>
          </cell>
          <cell r="G223">
            <v>11.4796</v>
          </cell>
          <cell r="H223">
            <v>0</v>
          </cell>
          <cell r="I223">
            <v>0</v>
          </cell>
          <cell r="J223">
            <v>0</v>
          </cell>
          <cell r="K223">
            <v>0</v>
          </cell>
          <cell r="L223">
            <v>1.2279599999999999</v>
          </cell>
          <cell r="M223">
            <v>10.3</v>
          </cell>
          <cell r="N223">
            <v>0.2</v>
          </cell>
          <cell r="O223">
            <v>0</v>
          </cell>
          <cell r="P223">
            <v>0</v>
          </cell>
          <cell r="Q223">
            <v>0</v>
          </cell>
          <cell r="R223">
            <v>0</v>
          </cell>
          <cell r="S223">
            <v>0</v>
          </cell>
          <cell r="T223">
            <v>13.857900000000001</v>
          </cell>
          <cell r="U223">
            <v>8.9868000000000006</v>
          </cell>
          <cell r="V223">
            <v>12.1</v>
          </cell>
          <cell r="W223">
            <v>4.5444700000000005</v>
          </cell>
          <cell r="X223">
            <v>0</v>
          </cell>
          <cell r="Y223">
            <v>0</v>
          </cell>
          <cell r="Z223">
            <v>0</v>
          </cell>
          <cell r="AA223">
            <v>0</v>
          </cell>
          <cell r="AB223">
            <v>0</v>
          </cell>
          <cell r="AC223">
            <v>12.1701</v>
          </cell>
          <cell r="AD223">
            <v>12.0283</v>
          </cell>
          <cell r="AE223">
            <v>11.651899999999999</v>
          </cell>
          <cell r="AF223">
            <v>10.914899999999999</v>
          </cell>
          <cell r="AG223">
            <v>6.9</v>
          </cell>
          <cell r="AH223">
            <v>5.3665199999999995</v>
          </cell>
          <cell r="AI223">
            <v>4.8</v>
          </cell>
          <cell r="AJ223">
            <v>0</v>
          </cell>
          <cell r="AK223">
            <v>0</v>
          </cell>
          <cell r="AL223">
            <v>0</v>
          </cell>
          <cell r="AM223">
            <v>0</v>
          </cell>
          <cell r="AN223">
            <v>0</v>
          </cell>
          <cell r="AO223">
            <v>0</v>
          </cell>
          <cell r="AP223">
            <v>10.1709</v>
          </cell>
          <cell r="AQ223">
            <v>3.9998999999999998</v>
          </cell>
          <cell r="AR223">
            <v>11</v>
          </cell>
          <cell r="AS223">
            <v>2.99708</v>
          </cell>
          <cell r="AT223">
            <v>0</v>
          </cell>
          <cell r="AU223">
            <v>0</v>
          </cell>
          <cell r="AV223">
            <v>0</v>
          </cell>
          <cell r="AW223">
            <v>0</v>
          </cell>
          <cell r="AX223">
            <v>0</v>
          </cell>
          <cell r="AY223">
            <v>0</v>
          </cell>
          <cell r="AZ223">
            <v>0</v>
          </cell>
          <cell r="BA223">
            <v>0</v>
          </cell>
          <cell r="BB223">
            <v>0</v>
          </cell>
          <cell r="BC223">
            <v>0</v>
          </cell>
          <cell r="BD223">
            <v>0</v>
          </cell>
        </row>
        <row r="224">
          <cell r="A224" t="str">
            <v>Аккайынский</v>
          </cell>
          <cell r="B224">
            <v>10.6</v>
          </cell>
          <cell r="C224">
            <v>5.9</v>
          </cell>
          <cell r="D224">
            <v>13.5</v>
          </cell>
          <cell r="E224">
            <v>8.1999999999999993</v>
          </cell>
          <cell r="F224">
            <v>0</v>
          </cell>
          <cell r="G224">
            <v>0</v>
          </cell>
          <cell r="H224">
            <v>8.7824000000000009</v>
          </cell>
          <cell r="I224">
            <v>0</v>
          </cell>
          <cell r="J224">
            <v>0</v>
          </cell>
          <cell r="K224">
            <v>0</v>
          </cell>
          <cell r="L224">
            <v>4.6982400000000002</v>
          </cell>
          <cell r="M224">
            <v>15.6</v>
          </cell>
          <cell r="N224">
            <v>10.3</v>
          </cell>
          <cell r="O224">
            <v>17</v>
          </cell>
          <cell r="P224">
            <v>4.5</v>
          </cell>
          <cell r="Q224">
            <v>10.199999999999999</v>
          </cell>
          <cell r="R224">
            <v>8.8804999999999996</v>
          </cell>
          <cell r="S224">
            <v>12.6739</v>
          </cell>
          <cell r="T224">
            <v>12.039199999999999</v>
          </cell>
          <cell r="U224">
            <v>7.7182000000000004</v>
          </cell>
          <cell r="V224">
            <v>11.9</v>
          </cell>
          <cell r="W224">
            <v>11.08118</v>
          </cell>
          <cell r="X224">
            <v>6.5</v>
          </cell>
          <cell r="Y224">
            <v>0</v>
          </cell>
          <cell r="Z224">
            <v>0</v>
          </cell>
          <cell r="AA224">
            <v>3.7</v>
          </cell>
          <cell r="AB224">
            <v>12.6</v>
          </cell>
          <cell r="AC224">
            <v>8.3621999999999996</v>
          </cell>
          <cell r="AD224">
            <v>8.9483999999999995</v>
          </cell>
          <cell r="AE224">
            <v>7.7054</v>
          </cell>
          <cell r="AF224">
            <v>13.0587</v>
          </cell>
          <cell r="AG224">
            <v>8.3000000000000007</v>
          </cell>
          <cell r="AH224">
            <v>6.9174699999999998</v>
          </cell>
          <cell r="AI224">
            <v>0</v>
          </cell>
          <cell r="AJ224">
            <v>0</v>
          </cell>
          <cell r="AK224">
            <v>0</v>
          </cell>
          <cell r="AL224">
            <v>1</v>
          </cell>
          <cell r="AM224">
            <v>3.3</v>
          </cell>
          <cell r="AN224">
            <v>11.5</v>
          </cell>
          <cell r="AO224">
            <v>0</v>
          </cell>
          <cell r="AP224">
            <v>8.4309999999999992</v>
          </cell>
          <cell r="AQ224">
            <v>0</v>
          </cell>
          <cell r="AR224">
            <v>0</v>
          </cell>
          <cell r="AS224">
            <v>2.4231000000000003</v>
          </cell>
          <cell r="AT224">
            <v>0</v>
          </cell>
          <cell r="AU224">
            <v>0</v>
          </cell>
          <cell r="AV224">
            <v>0</v>
          </cell>
          <cell r="AW224">
            <v>0</v>
          </cell>
          <cell r="AX224">
            <v>0</v>
          </cell>
          <cell r="AY224">
            <v>0</v>
          </cell>
          <cell r="AZ224">
            <v>0</v>
          </cell>
          <cell r="BA224">
            <v>0</v>
          </cell>
          <cell r="BB224">
            <v>0</v>
          </cell>
          <cell r="BC224">
            <v>0</v>
          </cell>
          <cell r="BD224">
            <v>0</v>
          </cell>
        </row>
        <row r="225">
          <cell r="A225" t="str">
            <v>Есильский</v>
          </cell>
          <cell r="B225">
            <v>1.9</v>
          </cell>
          <cell r="C225">
            <v>0</v>
          </cell>
          <cell r="D225">
            <v>7</v>
          </cell>
          <cell r="E225">
            <v>0.9</v>
          </cell>
          <cell r="F225">
            <v>2.7</v>
          </cell>
          <cell r="G225">
            <v>3.5</v>
          </cell>
          <cell r="H225">
            <v>6.3677000000000001</v>
          </cell>
          <cell r="I225">
            <v>0</v>
          </cell>
          <cell r="J225">
            <v>0</v>
          </cell>
          <cell r="K225">
            <v>0</v>
          </cell>
          <cell r="L225">
            <v>2.2367699999999999</v>
          </cell>
          <cell r="M225">
            <v>7.7</v>
          </cell>
          <cell r="N225">
            <v>6.9</v>
          </cell>
          <cell r="O225">
            <v>9.9</v>
          </cell>
          <cell r="P225">
            <v>3.9</v>
          </cell>
          <cell r="Q225">
            <v>13.4</v>
          </cell>
          <cell r="R225">
            <v>6.5538999999999996</v>
          </cell>
          <cell r="S225">
            <v>8.9481000000000002</v>
          </cell>
          <cell r="T225">
            <v>12.822699999999999</v>
          </cell>
          <cell r="U225">
            <v>6.6966999999999999</v>
          </cell>
          <cell r="V225">
            <v>9.3000000000000007</v>
          </cell>
          <cell r="W225">
            <v>8.6121399999999984</v>
          </cell>
          <cell r="X225">
            <v>0</v>
          </cell>
          <cell r="Y225">
            <v>0</v>
          </cell>
          <cell r="Z225">
            <v>8.1999999999999993</v>
          </cell>
          <cell r="AA225">
            <v>3.9</v>
          </cell>
          <cell r="AB225">
            <v>11.7</v>
          </cell>
          <cell r="AC225">
            <v>8.3950999999999993</v>
          </cell>
          <cell r="AD225">
            <v>6.5605000000000002</v>
          </cell>
          <cell r="AE225">
            <v>8.0559999999999992</v>
          </cell>
          <cell r="AF225">
            <v>9.0864999999999991</v>
          </cell>
          <cell r="AG225">
            <v>9.1</v>
          </cell>
          <cell r="AH225">
            <v>6.4998099999999992</v>
          </cell>
          <cell r="AI225">
            <v>4.2</v>
          </cell>
          <cell r="AJ225">
            <v>0</v>
          </cell>
          <cell r="AK225">
            <v>5.9</v>
          </cell>
          <cell r="AL225">
            <v>1.6</v>
          </cell>
          <cell r="AM225">
            <v>3.2</v>
          </cell>
          <cell r="AN225">
            <v>0</v>
          </cell>
          <cell r="AO225">
            <v>0</v>
          </cell>
          <cell r="AP225">
            <v>0</v>
          </cell>
          <cell r="AQ225">
            <v>0</v>
          </cell>
          <cell r="AR225">
            <v>3</v>
          </cell>
          <cell r="AS225">
            <v>1.7900000000000003</v>
          </cell>
          <cell r="AT225">
            <v>0</v>
          </cell>
          <cell r="AU225">
            <v>0</v>
          </cell>
          <cell r="AV225">
            <v>0</v>
          </cell>
          <cell r="AW225">
            <v>0</v>
          </cell>
          <cell r="AX225">
            <v>0</v>
          </cell>
          <cell r="AY225">
            <v>0</v>
          </cell>
          <cell r="AZ225">
            <v>0</v>
          </cell>
          <cell r="BA225">
            <v>0</v>
          </cell>
          <cell r="BB225">
            <v>0</v>
          </cell>
          <cell r="BC225">
            <v>0</v>
          </cell>
          <cell r="BD225">
            <v>0</v>
          </cell>
        </row>
        <row r="226">
          <cell r="A226" t="str">
            <v>Жамбылский</v>
          </cell>
          <cell r="B226">
            <v>0</v>
          </cell>
          <cell r="C226">
            <v>8.6999999999999993</v>
          </cell>
          <cell r="D226">
            <v>4.2</v>
          </cell>
          <cell r="E226">
            <v>0.2</v>
          </cell>
          <cell r="F226">
            <v>7.8</v>
          </cell>
          <cell r="G226">
            <v>4.4734999999999996</v>
          </cell>
          <cell r="H226">
            <v>0</v>
          </cell>
          <cell r="I226">
            <v>8.5023999999999997</v>
          </cell>
          <cell r="J226">
            <v>0</v>
          </cell>
          <cell r="K226">
            <v>0</v>
          </cell>
          <cell r="L226">
            <v>3.3875900000000003</v>
          </cell>
          <cell r="M226">
            <v>7.1</v>
          </cell>
          <cell r="N226">
            <v>4.7</v>
          </cell>
          <cell r="O226">
            <v>5.9</v>
          </cell>
          <cell r="P226">
            <v>2</v>
          </cell>
          <cell r="Q226">
            <v>12.1</v>
          </cell>
          <cell r="R226">
            <v>3.9173</v>
          </cell>
          <cell r="S226">
            <v>7.9189999999999996</v>
          </cell>
          <cell r="T226">
            <v>12.161799999999999</v>
          </cell>
          <cell r="U226">
            <v>6.2640000000000002</v>
          </cell>
          <cell r="V226">
            <v>8.6</v>
          </cell>
          <cell r="W226">
            <v>7.0662099999999999</v>
          </cell>
          <cell r="X226">
            <v>0</v>
          </cell>
          <cell r="Y226">
            <v>9.6</v>
          </cell>
          <cell r="Z226">
            <v>9.4</v>
          </cell>
          <cell r="AA226">
            <v>3.4</v>
          </cell>
          <cell r="AB226">
            <v>9.8000000000000007</v>
          </cell>
          <cell r="AC226">
            <v>4.8423999999999996</v>
          </cell>
          <cell r="AD226">
            <v>7.77</v>
          </cell>
          <cell r="AE226">
            <v>10.324299999999999</v>
          </cell>
          <cell r="AF226">
            <v>8.0634999999999994</v>
          </cell>
          <cell r="AG226">
            <v>7.9</v>
          </cell>
          <cell r="AH226">
            <v>7.1100200000000005</v>
          </cell>
          <cell r="AI226">
            <v>3.9</v>
          </cell>
          <cell r="AJ226">
            <v>0</v>
          </cell>
          <cell r="AK226">
            <v>0</v>
          </cell>
          <cell r="AL226">
            <v>0</v>
          </cell>
          <cell r="AM226">
            <v>19.3</v>
          </cell>
          <cell r="AN226">
            <v>4.9507000000000003</v>
          </cell>
          <cell r="AO226">
            <v>0</v>
          </cell>
          <cell r="AP226">
            <v>0</v>
          </cell>
          <cell r="AQ226">
            <v>0</v>
          </cell>
          <cell r="AR226">
            <v>7.8</v>
          </cell>
          <cell r="AS226">
            <v>3.5950699999999998</v>
          </cell>
          <cell r="AT226">
            <v>0</v>
          </cell>
          <cell r="AU226">
            <v>0</v>
          </cell>
          <cell r="AV226">
            <v>0</v>
          </cell>
          <cell r="AW226">
            <v>0</v>
          </cell>
          <cell r="AX226">
            <v>0</v>
          </cell>
          <cell r="AY226">
            <v>0</v>
          </cell>
          <cell r="AZ226">
            <v>0</v>
          </cell>
          <cell r="BA226">
            <v>0</v>
          </cell>
          <cell r="BB226">
            <v>0</v>
          </cell>
          <cell r="BC226">
            <v>0</v>
          </cell>
          <cell r="BD226">
            <v>0</v>
          </cell>
        </row>
        <row r="227">
          <cell r="A227" t="str">
            <v>М.Жумабаева</v>
          </cell>
          <cell r="B227">
            <v>0.8</v>
          </cell>
          <cell r="C227">
            <v>0</v>
          </cell>
          <cell r="D227">
            <v>1.5</v>
          </cell>
          <cell r="E227">
            <v>6.2</v>
          </cell>
          <cell r="F227">
            <v>1.7</v>
          </cell>
          <cell r="G227">
            <v>0</v>
          </cell>
          <cell r="H227">
            <v>0</v>
          </cell>
          <cell r="I227">
            <v>12.36</v>
          </cell>
          <cell r="J227">
            <v>13</v>
          </cell>
          <cell r="K227">
            <v>10.3</v>
          </cell>
          <cell r="L227">
            <v>4.5860000000000003</v>
          </cell>
          <cell r="M227">
            <v>3.5</v>
          </cell>
          <cell r="N227">
            <v>2.2999999999999998</v>
          </cell>
          <cell r="O227">
            <v>5.6</v>
          </cell>
          <cell r="P227">
            <v>1.5</v>
          </cell>
          <cell r="Q227">
            <v>8.4</v>
          </cell>
          <cell r="R227">
            <v>2.2242999999999999</v>
          </cell>
          <cell r="S227">
            <v>6.7</v>
          </cell>
          <cell r="T227">
            <v>4.4231999999999996</v>
          </cell>
          <cell r="U227">
            <v>1.6666000000000001</v>
          </cell>
          <cell r="V227">
            <v>6.8</v>
          </cell>
          <cell r="W227">
            <v>4.3114099999999995</v>
          </cell>
          <cell r="X227">
            <v>0</v>
          </cell>
          <cell r="Y227">
            <v>0</v>
          </cell>
          <cell r="Z227">
            <v>0</v>
          </cell>
          <cell r="AA227">
            <v>8.4</v>
          </cell>
          <cell r="AB227">
            <v>11.5</v>
          </cell>
          <cell r="AC227">
            <v>3.5148000000000001</v>
          </cell>
          <cell r="AD227">
            <v>7.085</v>
          </cell>
          <cell r="AE227">
            <v>8.0916999999999994</v>
          </cell>
          <cell r="AF227">
            <v>8.4855</v>
          </cell>
          <cell r="AG227">
            <v>8.6999999999999993</v>
          </cell>
          <cell r="AH227">
            <v>5.5777000000000001</v>
          </cell>
          <cell r="AI227">
            <v>0</v>
          </cell>
          <cell r="AJ227">
            <v>1.8</v>
          </cell>
          <cell r="AK227">
            <v>5.6</v>
          </cell>
          <cell r="AL227">
            <v>1.2</v>
          </cell>
          <cell r="AM227">
            <v>14.5</v>
          </cell>
          <cell r="AN227">
            <v>0</v>
          </cell>
          <cell r="AO227">
            <v>8.6957000000000004</v>
          </cell>
          <cell r="AP227">
            <v>10.4</v>
          </cell>
          <cell r="AQ227">
            <v>14.999700000000001</v>
          </cell>
          <cell r="AR227">
            <v>10.9</v>
          </cell>
          <cell r="AS227">
            <v>6.809540000000001</v>
          </cell>
          <cell r="AT227">
            <v>0</v>
          </cell>
          <cell r="AU227">
            <v>0</v>
          </cell>
          <cell r="AV227">
            <v>0</v>
          </cell>
          <cell r="AW227">
            <v>0</v>
          </cell>
          <cell r="AX227">
            <v>0</v>
          </cell>
          <cell r="AY227">
            <v>0</v>
          </cell>
          <cell r="AZ227">
            <v>0</v>
          </cell>
          <cell r="BA227">
            <v>0</v>
          </cell>
          <cell r="BB227">
            <v>0</v>
          </cell>
          <cell r="BC227">
            <v>0</v>
          </cell>
          <cell r="BD227">
            <v>0</v>
          </cell>
        </row>
        <row r="228">
          <cell r="A228" t="str">
            <v>Кызылжарский</v>
          </cell>
          <cell r="B228">
            <v>7.2</v>
          </cell>
          <cell r="C228">
            <v>1.5</v>
          </cell>
          <cell r="D228">
            <v>10.4</v>
          </cell>
          <cell r="E228">
            <v>4.5</v>
          </cell>
          <cell r="F228">
            <v>6.3</v>
          </cell>
          <cell r="G228">
            <v>0</v>
          </cell>
          <cell r="H228">
            <v>10.560600000000001</v>
          </cell>
          <cell r="I228">
            <v>0</v>
          </cell>
          <cell r="J228">
            <v>15</v>
          </cell>
          <cell r="K228">
            <v>0</v>
          </cell>
          <cell r="L228">
            <v>5.5460599999999998</v>
          </cell>
          <cell r="M228">
            <v>23.5</v>
          </cell>
          <cell r="N228">
            <v>9.9</v>
          </cell>
          <cell r="O228">
            <v>11.8</v>
          </cell>
          <cell r="P228">
            <v>8</v>
          </cell>
          <cell r="Q228">
            <v>12.3</v>
          </cell>
          <cell r="R228">
            <v>10.2034</v>
          </cell>
          <cell r="S228">
            <v>8.6639999999999997</v>
          </cell>
          <cell r="T228">
            <v>9.5129000000000001</v>
          </cell>
          <cell r="U228">
            <v>15.952299999999999</v>
          </cell>
          <cell r="V228">
            <v>17.3</v>
          </cell>
          <cell r="W228">
            <v>12.71326</v>
          </cell>
          <cell r="X228">
            <v>14.6</v>
          </cell>
          <cell r="Y228">
            <v>10.6</v>
          </cell>
          <cell r="Z228">
            <v>19.399999999999999</v>
          </cell>
          <cell r="AA228">
            <v>6.9</v>
          </cell>
          <cell r="AB228">
            <v>13.9</v>
          </cell>
          <cell r="AC228">
            <v>8.3102</v>
          </cell>
          <cell r="AD228">
            <v>10.0092</v>
          </cell>
          <cell r="AE228">
            <v>13.7904</v>
          </cell>
          <cell r="AF228">
            <v>10.2872</v>
          </cell>
          <cell r="AG228">
            <v>10.7</v>
          </cell>
          <cell r="AH228">
            <v>11.849699999999999</v>
          </cell>
          <cell r="AI228">
            <v>0</v>
          </cell>
          <cell r="AJ228">
            <v>0</v>
          </cell>
          <cell r="AK228">
            <v>0</v>
          </cell>
          <cell r="AL228">
            <v>0</v>
          </cell>
          <cell r="AM228">
            <v>0</v>
          </cell>
          <cell r="AN228">
            <v>0</v>
          </cell>
          <cell r="AO228">
            <v>2.5491999999999999</v>
          </cell>
          <cell r="AP228">
            <v>4.6856999999999998</v>
          </cell>
          <cell r="AQ228">
            <v>0</v>
          </cell>
          <cell r="AR228">
            <v>0</v>
          </cell>
          <cell r="AS228">
            <v>0.72348999999999997</v>
          </cell>
          <cell r="AT228">
            <v>0</v>
          </cell>
          <cell r="AU228">
            <v>0</v>
          </cell>
          <cell r="AV228">
            <v>0</v>
          </cell>
          <cell r="AW228">
            <v>0</v>
          </cell>
          <cell r="AX228">
            <v>0</v>
          </cell>
          <cell r="AY228">
            <v>0</v>
          </cell>
          <cell r="AZ228">
            <v>0</v>
          </cell>
          <cell r="BA228">
            <v>0</v>
          </cell>
          <cell r="BB228">
            <v>0</v>
          </cell>
          <cell r="BC228">
            <v>0</v>
          </cell>
          <cell r="BD228">
            <v>0</v>
          </cell>
        </row>
        <row r="229">
          <cell r="A229" t="str">
            <v>Мамлютский</v>
          </cell>
          <cell r="B229">
            <v>0</v>
          </cell>
          <cell r="C229">
            <v>6.2</v>
          </cell>
          <cell r="D229">
            <v>0</v>
          </cell>
          <cell r="E229">
            <v>0</v>
          </cell>
          <cell r="F229">
            <v>0</v>
          </cell>
          <cell r="G229">
            <v>0</v>
          </cell>
          <cell r="H229">
            <v>9.5</v>
          </cell>
          <cell r="I229">
            <v>11.4008</v>
          </cell>
          <cell r="J229">
            <v>0</v>
          </cell>
          <cell r="K229">
            <v>11.5</v>
          </cell>
          <cell r="L229">
            <v>3.86008</v>
          </cell>
          <cell r="M229">
            <v>2.6</v>
          </cell>
          <cell r="N229">
            <v>0</v>
          </cell>
          <cell r="O229">
            <v>0</v>
          </cell>
          <cell r="P229">
            <v>1.6</v>
          </cell>
          <cell r="Q229">
            <v>10.9</v>
          </cell>
          <cell r="R229">
            <v>7.9123000000000001</v>
          </cell>
          <cell r="S229">
            <v>11.229100000000001</v>
          </cell>
          <cell r="T229">
            <v>8.4909999999999997</v>
          </cell>
          <cell r="U229">
            <v>7.9668999999999999</v>
          </cell>
          <cell r="V229">
            <v>10.4</v>
          </cell>
          <cell r="W229">
            <v>6.1099300000000003</v>
          </cell>
          <cell r="X229">
            <v>0</v>
          </cell>
          <cell r="Y229">
            <v>0</v>
          </cell>
          <cell r="Z229">
            <v>0</v>
          </cell>
          <cell r="AA229">
            <v>7.6</v>
          </cell>
          <cell r="AB229">
            <v>10.3</v>
          </cell>
          <cell r="AC229">
            <v>7.9351000000000003</v>
          </cell>
          <cell r="AD229">
            <v>7.9885000000000002</v>
          </cell>
          <cell r="AE229">
            <v>8.8354999999999997</v>
          </cell>
          <cell r="AF229">
            <v>8.5068999999999999</v>
          </cell>
          <cell r="AG229">
            <v>10</v>
          </cell>
          <cell r="AH229">
            <v>6.1166</v>
          </cell>
          <cell r="AI229">
            <v>0</v>
          </cell>
          <cell r="AJ229">
            <v>7.2</v>
          </cell>
          <cell r="AK229">
            <v>0</v>
          </cell>
          <cell r="AL229">
            <v>0</v>
          </cell>
          <cell r="AM229">
            <v>16</v>
          </cell>
          <cell r="AN229">
            <v>0</v>
          </cell>
          <cell r="AO229">
            <v>0</v>
          </cell>
          <cell r="AP229">
            <v>0</v>
          </cell>
          <cell r="AQ229">
            <v>0</v>
          </cell>
          <cell r="AR229">
            <v>0</v>
          </cell>
          <cell r="AS229">
            <v>2.3199999999999998</v>
          </cell>
          <cell r="AT229">
            <v>0</v>
          </cell>
          <cell r="AU229">
            <v>0</v>
          </cell>
          <cell r="AV229">
            <v>0</v>
          </cell>
          <cell r="AW229">
            <v>0</v>
          </cell>
          <cell r="AX229">
            <v>0</v>
          </cell>
          <cell r="AY229">
            <v>0</v>
          </cell>
          <cell r="AZ229">
            <v>0</v>
          </cell>
          <cell r="BA229">
            <v>0</v>
          </cell>
          <cell r="BB229">
            <v>0</v>
          </cell>
          <cell r="BC229">
            <v>0</v>
          </cell>
          <cell r="BD229">
            <v>0</v>
          </cell>
        </row>
        <row r="230">
          <cell r="A230" t="str">
            <v>Г.Мусрепова</v>
          </cell>
          <cell r="B230">
            <v>7.4</v>
          </cell>
          <cell r="C230">
            <v>1.9</v>
          </cell>
          <cell r="D230">
            <v>4.5999999999999996</v>
          </cell>
          <cell r="E230">
            <v>3</v>
          </cell>
          <cell r="F230">
            <v>6.5</v>
          </cell>
          <cell r="G230">
            <v>6.3308</v>
          </cell>
          <cell r="H230">
            <v>6.9318999999999997</v>
          </cell>
          <cell r="I230">
            <v>6.6767000000000003</v>
          </cell>
          <cell r="J230">
            <v>8.0170999999999992</v>
          </cell>
          <cell r="K230">
            <v>13.4</v>
          </cell>
          <cell r="L230">
            <v>6.4756499999999999</v>
          </cell>
          <cell r="M230">
            <v>8.4</v>
          </cell>
          <cell r="N230">
            <v>8</v>
          </cell>
          <cell r="O230">
            <v>4.2</v>
          </cell>
          <cell r="P230">
            <v>2.5</v>
          </cell>
          <cell r="Q230">
            <v>9.8000000000000007</v>
          </cell>
          <cell r="R230">
            <v>2.9964</v>
          </cell>
          <cell r="S230">
            <v>8.8249999999999993</v>
          </cell>
          <cell r="T230">
            <v>10.7441</v>
          </cell>
          <cell r="U230">
            <v>3.2686999999999999</v>
          </cell>
          <cell r="V230">
            <v>11.2</v>
          </cell>
          <cell r="W230">
            <v>6.9934200000000004</v>
          </cell>
          <cell r="X230">
            <v>13.9</v>
          </cell>
          <cell r="Y230">
            <v>5</v>
          </cell>
          <cell r="Z230">
            <v>7.5</v>
          </cell>
          <cell r="AA230">
            <v>3.4</v>
          </cell>
          <cell r="AB230">
            <v>11</v>
          </cell>
          <cell r="AC230">
            <v>2.9102000000000001</v>
          </cell>
          <cell r="AD230">
            <v>10.4826</v>
          </cell>
          <cell r="AE230">
            <v>8.0044000000000004</v>
          </cell>
          <cell r="AF230">
            <v>7.9557000000000002</v>
          </cell>
          <cell r="AG230">
            <v>11.2</v>
          </cell>
          <cell r="AH230">
            <v>8.1352899999999995</v>
          </cell>
          <cell r="AI230">
            <v>0</v>
          </cell>
          <cell r="AJ230">
            <v>0</v>
          </cell>
          <cell r="AK230">
            <v>0</v>
          </cell>
          <cell r="AL230">
            <v>0.7</v>
          </cell>
          <cell r="AM230">
            <v>8</v>
          </cell>
          <cell r="AN230">
            <v>1.8667</v>
          </cell>
          <cell r="AO230">
            <v>1.0435000000000001</v>
          </cell>
          <cell r="AP230">
            <v>0</v>
          </cell>
          <cell r="AQ230">
            <v>1.1111</v>
          </cell>
          <cell r="AR230">
            <v>0</v>
          </cell>
          <cell r="AS230">
            <v>1.27213</v>
          </cell>
          <cell r="AT230">
            <v>0</v>
          </cell>
          <cell r="AU230">
            <v>0</v>
          </cell>
          <cell r="AV230">
            <v>0</v>
          </cell>
          <cell r="AW230">
            <v>0</v>
          </cell>
          <cell r="AX230">
            <v>0</v>
          </cell>
          <cell r="AY230">
            <v>0</v>
          </cell>
          <cell r="AZ230">
            <v>0</v>
          </cell>
          <cell r="BA230">
            <v>0</v>
          </cell>
          <cell r="BB230">
            <v>0</v>
          </cell>
          <cell r="BC230">
            <v>0</v>
          </cell>
          <cell r="BD230">
            <v>0</v>
          </cell>
        </row>
        <row r="231">
          <cell r="A231" t="str">
            <v>Тайыншинский</v>
          </cell>
          <cell r="B231">
            <v>4</v>
          </cell>
          <cell r="C231">
            <v>7.3</v>
          </cell>
          <cell r="D231">
            <v>2.7</v>
          </cell>
          <cell r="E231">
            <v>3.8</v>
          </cell>
          <cell r="F231">
            <v>12.5</v>
          </cell>
          <cell r="G231">
            <v>12.7753</v>
          </cell>
          <cell r="H231">
            <v>14.169499999999999</v>
          </cell>
          <cell r="I231">
            <v>8.7904</v>
          </cell>
          <cell r="J231">
            <v>11.418699999999999</v>
          </cell>
          <cell r="K231">
            <v>12.2</v>
          </cell>
          <cell r="L231">
            <v>8.9653900000000011</v>
          </cell>
          <cell r="M231">
            <v>5.2</v>
          </cell>
          <cell r="N231">
            <v>4.9000000000000004</v>
          </cell>
          <cell r="O231">
            <v>7.8</v>
          </cell>
          <cell r="P231">
            <v>4.5999999999999996</v>
          </cell>
          <cell r="Q231">
            <v>12.3</v>
          </cell>
          <cell r="R231">
            <v>6.4592999999999998</v>
          </cell>
          <cell r="S231">
            <v>10.737399999999999</v>
          </cell>
          <cell r="T231">
            <v>10.915800000000001</v>
          </cell>
          <cell r="U231">
            <v>6.6379999999999999</v>
          </cell>
          <cell r="V231">
            <v>9.5</v>
          </cell>
          <cell r="W231">
            <v>7.9050500000000001</v>
          </cell>
          <cell r="X231">
            <v>0</v>
          </cell>
          <cell r="Y231">
            <v>10.7</v>
          </cell>
          <cell r="Z231">
            <v>7.4</v>
          </cell>
          <cell r="AA231">
            <v>4.9000000000000004</v>
          </cell>
          <cell r="AB231">
            <v>10.5</v>
          </cell>
          <cell r="AC231">
            <v>5.3985000000000003</v>
          </cell>
          <cell r="AD231">
            <v>7.9424999999999999</v>
          </cell>
          <cell r="AE231">
            <v>12.468999999999999</v>
          </cell>
          <cell r="AF231">
            <v>14.44</v>
          </cell>
          <cell r="AG231">
            <v>13</v>
          </cell>
          <cell r="AH231">
            <v>8.6750000000000007</v>
          </cell>
          <cell r="AI231">
            <v>4.2</v>
          </cell>
          <cell r="AJ231">
            <v>5.8</v>
          </cell>
          <cell r="AK231">
            <v>6</v>
          </cell>
          <cell r="AL231">
            <v>2.7</v>
          </cell>
          <cell r="AM231">
            <v>4.5999999999999996</v>
          </cell>
          <cell r="AN231">
            <v>3.617</v>
          </cell>
          <cell r="AO231">
            <v>2.9279000000000002</v>
          </cell>
          <cell r="AP231">
            <v>1.1850000000000001</v>
          </cell>
          <cell r="AQ231">
            <v>1.83</v>
          </cell>
          <cell r="AR231">
            <v>3.9</v>
          </cell>
          <cell r="AS231">
            <v>3.6759899999999996</v>
          </cell>
          <cell r="AT231">
            <v>0</v>
          </cell>
          <cell r="AU231">
            <v>0</v>
          </cell>
          <cell r="AV231">
            <v>0</v>
          </cell>
          <cell r="AW231">
            <v>0</v>
          </cell>
          <cell r="AX231">
            <v>0</v>
          </cell>
          <cell r="AY231">
            <v>0</v>
          </cell>
          <cell r="AZ231">
            <v>0</v>
          </cell>
          <cell r="BA231">
            <v>0</v>
          </cell>
          <cell r="BB231">
            <v>0</v>
          </cell>
          <cell r="BC231">
            <v>0</v>
          </cell>
          <cell r="BD231">
            <v>0</v>
          </cell>
        </row>
        <row r="232">
          <cell r="A232" t="str">
            <v>Тимирязевский</v>
          </cell>
          <cell r="B232">
            <v>0</v>
          </cell>
          <cell r="C232">
            <v>0</v>
          </cell>
          <cell r="D232">
            <v>0</v>
          </cell>
          <cell r="E232">
            <v>0</v>
          </cell>
          <cell r="F232">
            <v>0</v>
          </cell>
          <cell r="G232">
            <v>0</v>
          </cell>
          <cell r="H232">
            <v>0</v>
          </cell>
          <cell r="I232">
            <v>0</v>
          </cell>
          <cell r="J232">
            <v>0</v>
          </cell>
          <cell r="K232">
            <v>12.1</v>
          </cell>
          <cell r="L232">
            <v>1.21</v>
          </cell>
          <cell r="M232">
            <v>11.5</v>
          </cell>
          <cell r="N232">
            <v>11</v>
          </cell>
          <cell r="O232">
            <v>12.3</v>
          </cell>
          <cell r="P232">
            <v>2.6</v>
          </cell>
          <cell r="Q232">
            <v>15.5</v>
          </cell>
          <cell r="R232">
            <v>5.4668000000000001</v>
          </cell>
          <cell r="S232">
            <v>11.505100000000001</v>
          </cell>
          <cell r="T232">
            <v>12.490500000000001</v>
          </cell>
          <cell r="U232">
            <v>6.6227</v>
          </cell>
          <cell r="V232">
            <v>11</v>
          </cell>
          <cell r="W232">
            <v>9.9985099999999996</v>
          </cell>
          <cell r="X232">
            <v>13</v>
          </cell>
          <cell r="Y232">
            <v>8.6999999999999993</v>
          </cell>
          <cell r="Z232">
            <v>9.6</v>
          </cell>
          <cell r="AA232">
            <v>3.5</v>
          </cell>
          <cell r="AB232">
            <v>14.1</v>
          </cell>
          <cell r="AC232">
            <v>3.1962999999999999</v>
          </cell>
          <cell r="AD232">
            <v>10.070399999999999</v>
          </cell>
          <cell r="AE232">
            <v>10.0593</v>
          </cell>
          <cell r="AF232">
            <v>9.0518999999999998</v>
          </cell>
          <cell r="AG232">
            <v>9.1999999999999993</v>
          </cell>
          <cell r="AH232">
            <v>9.0477900000000009</v>
          </cell>
          <cell r="AI232">
            <v>0</v>
          </cell>
          <cell r="AJ232">
            <v>10</v>
          </cell>
          <cell r="AK232">
            <v>0</v>
          </cell>
          <cell r="AL232">
            <v>0</v>
          </cell>
          <cell r="AM232">
            <v>0</v>
          </cell>
          <cell r="AN232">
            <v>0</v>
          </cell>
          <cell r="AO232">
            <v>0</v>
          </cell>
          <cell r="AP232">
            <v>12</v>
          </cell>
          <cell r="AQ232">
            <v>0</v>
          </cell>
          <cell r="AR232">
            <v>0</v>
          </cell>
          <cell r="AS232">
            <v>2.2000000000000002</v>
          </cell>
          <cell r="AT232">
            <v>0</v>
          </cell>
          <cell r="AU232">
            <v>0</v>
          </cell>
          <cell r="AV232">
            <v>0</v>
          </cell>
          <cell r="AW232">
            <v>0</v>
          </cell>
          <cell r="AX232">
            <v>0</v>
          </cell>
          <cell r="AY232">
            <v>0</v>
          </cell>
          <cell r="AZ232">
            <v>0</v>
          </cell>
          <cell r="BA232">
            <v>0</v>
          </cell>
          <cell r="BB232">
            <v>0</v>
          </cell>
          <cell r="BC232">
            <v>0</v>
          </cell>
          <cell r="BD232">
            <v>0</v>
          </cell>
        </row>
        <row r="233">
          <cell r="A233" t="str">
            <v>Уалихановский</v>
          </cell>
          <cell r="B233">
            <v>3.3</v>
          </cell>
          <cell r="C233">
            <v>7.5</v>
          </cell>
          <cell r="D233">
            <v>1.3</v>
          </cell>
          <cell r="E233">
            <v>0.9</v>
          </cell>
          <cell r="F233">
            <v>2.8</v>
          </cell>
          <cell r="G233">
            <v>0</v>
          </cell>
          <cell r="H233">
            <v>2.4504000000000001</v>
          </cell>
          <cell r="I233">
            <v>4.4206000000000003</v>
          </cell>
          <cell r="J233">
            <v>8.2832000000000008</v>
          </cell>
          <cell r="K233">
            <v>12.2</v>
          </cell>
          <cell r="L233">
            <v>4.3154200000000005</v>
          </cell>
          <cell r="M233">
            <v>0</v>
          </cell>
          <cell r="N233">
            <v>0</v>
          </cell>
          <cell r="O233">
            <v>3.7</v>
          </cell>
          <cell r="P233">
            <v>5.6</v>
          </cell>
          <cell r="Q233">
            <v>6.1</v>
          </cell>
          <cell r="R233">
            <v>5.9396000000000004</v>
          </cell>
          <cell r="S233">
            <v>10.6548</v>
          </cell>
          <cell r="T233">
            <v>7.2773000000000003</v>
          </cell>
          <cell r="U233">
            <v>4.6917</v>
          </cell>
          <cell r="V233">
            <v>12.1</v>
          </cell>
          <cell r="W233">
            <v>5.6063399999999994</v>
          </cell>
          <cell r="X233">
            <v>0</v>
          </cell>
          <cell r="Y233">
            <v>0</v>
          </cell>
          <cell r="Z233">
            <v>0</v>
          </cell>
          <cell r="AA233">
            <v>0</v>
          </cell>
          <cell r="AB233">
            <v>9.1999999999999993</v>
          </cell>
          <cell r="AC233">
            <v>5.81</v>
          </cell>
          <cell r="AD233">
            <v>8.7319999999999993</v>
          </cell>
          <cell r="AE233">
            <v>6.3869999999999996</v>
          </cell>
          <cell r="AF233">
            <v>6.6478000000000002</v>
          </cell>
          <cell r="AG233">
            <v>10.7</v>
          </cell>
          <cell r="AH233">
            <v>4.7476799999999999</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row>
        <row r="234">
          <cell r="A234" t="str">
            <v>Шал акына</v>
          </cell>
          <cell r="B234">
            <v>0</v>
          </cell>
          <cell r="C234">
            <v>0</v>
          </cell>
          <cell r="D234">
            <v>0</v>
          </cell>
          <cell r="E234">
            <v>0.7</v>
          </cell>
          <cell r="F234">
            <v>0</v>
          </cell>
          <cell r="G234">
            <v>0</v>
          </cell>
          <cell r="H234">
            <v>2</v>
          </cell>
          <cell r="I234">
            <v>12.752000000000001</v>
          </cell>
          <cell r="J234">
            <v>0</v>
          </cell>
          <cell r="K234">
            <v>6.3</v>
          </cell>
          <cell r="L234">
            <v>2.1752000000000002</v>
          </cell>
          <cell r="M234">
            <v>10.199999999999999</v>
          </cell>
          <cell r="N234">
            <v>9.1</v>
          </cell>
          <cell r="O234">
            <v>5.5</v>
          </cell>
          <cell r="P234">
            <v>2.8</v>
          </cell>
          <cell r="Q234">
            <v>12.7</v>
          </cell>
          <cell r="R234">
            <v>4.2401999999999997</v>
          </cell>
          <cell r="S234">
            <v>8.8399000000000001</v>
          </cell>
          <cell r="T234">
            <v>10.682</v>
          </cell>
          <cell r="U234">
            <v>6.7736000000000001</v>
          </cell>
          <cell r="V234">
            <v>11</v>
          </cell>
          <cell r="W234">
            <v>8.1835699999999996</v>
          </cell>
          <cell r="X234">
            <v>8.4</v>
          </cell>
          <cell r="Y234">
            <v>8.6</v>
          </cell>
          <cell r="Z234">
            <v>10.9</v>
          </cell>
          <cell r="AA234">
            <v>3.7</v>
          </cell>
          <cell r="AB234">
            <v>8.1</v>
          </cell>
          <cell r="AC234">
            <v>6.3606999999999996</v>
          </cell>
          <cell r="AD234">
            <v>7.0105000000000004</v>
          </cell>
          <cell r="AE234">
            <v>10.090999999999999</v>
          </cell>
          <cell r="AF234">
            <v>10.130000000000001</v>
          </cell>
          <cell r="AG234">
            <v>8.1999999999999993</v>
          </cell>
          <cell r="AH234">
            <v>8.1492199999999997</v>
          </cell>
          <cell r="AI234">
            <v>0</v>
          </cell>
          <cell r="AJ234">
            <v>0</v>
          </cell>
          <cell r="AK234">
            <v>0</v>
          </cell>
          <cell r="AL234">
            <v>0</v>
          </cell>
          <cell r="AM234">
            <v>0</v>
          </cell>
          <cell r="AN234">
            <v>0</v>
          </cell>
          <cell r="AO234">
            <v>0</v>
          </cell>
          <cell r="AP234">
            <v>0</v>
          </cell>
          <cell r="AQ234">
            <v>0</v>
          </cell>
          <cell r="AR234">
            <v>5.0999999999999996</v>
          </cell>
          <cell r="AS234">
            <v>0.51</v>
          </cell>
          <cell r="AT234">
            <v>0</v>
          </cell>
          <cell r="AU234">
            <v>0</v>
          </cell>
          <cell r="AV234">
            <v>0</v>
          </cell>
          <cell r="AW234">
            <v>0</v>
          </cell>
          <cell r="AX234">
            <v>0</v>
          </cell>
          <cell r="AY234">
            <v>0</v>
          </cell>
          <cell r="AZ234">
            <v>0</v>
          </cell>
          <cell r="BA234">
            <v>0</v>
          </cell>
          <cell r="BB234">
            <v>0</v>
          </cell>
          <cell r="BC234">
            <v>0</v>
          </cell>
          <cell r="BD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row>
        <row r="240">
          <cell r="A240" t="str">
            <v>г.Шымкент</v>
          </cell>
          <cell r="B240">
            <v>7.9</v>
          </cell>
          <cell r="C240">
            <v>12.5</v>
          </cell>
          <cell r="D240">
            <v>18</v>
          </cell>
          <cell r="E240">
            <v>15.4</v>
          </cell>
          <cell r="F240">
            <v>12.9</v>
          </cell>
          <cell r="G240">
            <v>6.9</v>
          </cell>
          <cell r="H240">
            <v>9.8000000000000007</v>
          </cell>
          <cell r="I240">
            <v>18.399999999999999</v>
          </cell>
          <cell r="J240">
            <v>11.8</v>
          </cell>
          <cell r="K240">
            <v>11.8</v>
          </cell>
          <cell r="L240">
            <v>12.540000000000001</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8.8000000000000007</v>
          </cell>
          <cell r="AU240">
            <v>2.1</v>
          </cell>
          <cell r="AV240">
            <v>2.2999999999999998</v>
          </cell>
          <cell r="AW240">
            <v>4</v>
          </cell>
          <cell r="AX240">
            <v>5.5</v>
          </cell>
          <cell r="AY240">
            <v>2.1</v>
          </cell>
          <cell r="AZ240">
            <v>1.1000000000000001</v>
          </cell>
          <cell r="BA240">
            <v>3</v>
          </cell>
          <cell r="BB240">
            <v>4.0999999999999996</v>
          </cell>
          <cell r="BC240">
            <v>4.8</v>
          </cell>
          <cell r="BD240">
            <v>3.78</v>
          </cell>
        </row>
        <row r="241">
          <cell r="A241" t="str">
            <v>г.Арысь</v>
          </cell>
          <cell r="B241">
            <v>18</v>
          </cell>
          <cell r="C241">
            <v>18.2</v>
          </cell>
          <cell r="D241">
            <v>19.3</v>
          </cell>
          <cell r="E241">
            <v>18.399999999999999</v>
          </cell>
          <cell r="F241">
            <v>0</v>
          </cell>
          <cell r="G241">
            <v>0</v>
          </cell>
          <cell r="H241">
            <v>0</v>
          </cell>
          <cell r="I241">
            <v>0</v>
          </cell>
          <cell r="J241">
            <v>5.3</v>
          </cell>
          <cell r="K241">
            <v>8.9</v>
          </cell>
          <cell r="L241">
            <v>8.81</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3.8</v>
          </cell>
          <cell r="AU241">
            <v>3</v>
          </cell>
          <cell r="AV241">
            <v>3.8</v>
          </cell>
          <cell r="AW241">
            <v>5.4</v>
          </cell>
          <cell r="AX241">
            <v>5</v>
          </cell>
          <cell r="AY241">
            <v>4.3</v>
          </cell>
          <cell r="AZ241">
            <v>5.2</v>
          </cell>
          <cell r="BA241">
            <v>4.8</v>
          </cell>
          <cell r="BB241">
            <v>5</v>
          </cell>
          <cell r="BC241">
            <v>5</v>
          </cell>
          <cell r="BD241">
            <v>4.5299999999999994</v>
          </cell>
        </row>
        <row r="242">
          <cell r="A242" t="str">
            <v>г.Кентау</v>
          </cell>
          <cell r="B242">
            <v>14</v>
          </cell>
          <cell r="C242">
            <v>14.3</v>
          </cell>
          <cell r="D242">
            <v>16.7</v>
          </cell>
          <cell r="E242">
            <v>13.3</v>
          </cell>
          <cell r="F242">
            <v>10.1</v>
          </cell>
          <cell r="G242">
            <v>9.1</v>
          </cell>
          <cell r="H242">
            <v>11.9</v>
          </cell>
          <cell r="I242">
            <v>0</v>
          </cell>
          <cell r="J242">
            <v>0</v>
          </cell>
          <cell r="K242">
            <v>0</v>
          </cell>
          <cell r="L242">
            <v>8.94</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6.9</v>
          </cell>
          <cell r="AU242">
            <v>1.9</v>
          </cell>
          <cell r="AV242">
            <v>7.5</v>
          </cell>
          <cell r="AW242">
            <v>3</v>
          </cell>
          <cell r="AX242">
            <v>3</v>
          </cell>
          <cell r="AY242">
            <v>13.3</v>
          </cell>
          <cell r="AZ242">
            <v>0</v>
          </cell>
          <cell r="BA242">
            <v>5</v>
          </cell>
          <cell r="BB242">
            <v>5.5</v>
          </cell>
          <cell r="BC242">
            <v>8</v>
          </cell>
          <cell r="BD242">
            <v>5.41</v>
          </cell>
        </row>
        <row r="243">
          <cell r="A243" t="str">
            <v>г.Туркестан</v>
          </cell>
          <cell r="B243">
            <v>13.4</v>
          </cell>
          <cell r="C243">
            <v>14.8</v>
          </cell>
          <cell r="D243">
            <v>15</v>
          </cell>
          <cell r="E243">
            <v>12.7</v>
          </cell>
          <cell r="F243">
            <v>13.8</v>
          </cell>
          <cell r="G243">
            <v>14.3</v>
          </cell>
          <cell r="H243">
            <v>14.6</v>
          </cell>
          <cell r="I243">
            <v>15.1</v>
          </cell>
          <cell r="J243">
            <v>16.8</v>
          </cell>
          <cell r="K243">
            <v>17.8</v>
          </cell>
          <cell r="L243">
            <v>14.830000000000002</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13</v>
          </cell>
          <cell r="AU243">
            <v>9.1999999999999993</v>
          </cell>
          <cell r="AV243">
            <v>11.5</v>
          </cell>
          <cell r="AW243">
            <v>9</v>
          </cell>
          <cell r="AX243">
            <v>8.5</v>
          </cell>
          <cell r="AY243">
            <v>8.5</v>
          </cell>
          <cell r="AZ243">
            <v>8.6999999999999993</v>
          </cell>
          <cell r="BA243">
            <v>10.3</v>
          </cell>
          <cell r="BB243">
            <v>10.9</v>
          </cell>
          <cell r="BC243">
            <v>18.399999999999999</v>
          </cell>
          <cell r="BD243">
            <v>10.8</v>
          </cell>
        </row>
        <row r="244">
          <cell r="A244" t="str">
            <v>район Байдибека</v>
          </cell>
          <cell r="B244">
            <v>9.6</v>
          </cell>
          <cell r="C244">
            <v>6.3</v>
          </cell>
          <cell r="D244">
            <v>6.8</v>
          </cell>
          <cell r="E244">
            <v>8</v>
          </cell>
          <cell r="F244">
            <v>8.1</v>
          </cell>
          <cell r="G244">
            <v>8.4</v>
          </cell>
          <cell r="H244">
            <v>11.3</v>
          </cell>
          <cell r="I244">
            <v>13.4</v>
          </cell>
          <cell r="J244">
            <v>19.399999999999999</v>
          </cell>
          <cell r="K244">
            <v>18.899999999999999</v>
          </cell>
          <cell r="L244">
            <v>11.020000000000001</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6.1</v>
          </cell>
          <cell r="AU244">
            <v>4.0999999999999996</v>
          </cell>
          <cell r="AV244">
            <v>5.3</v>
          </cell>
          <cell r="AW244">
            <v>4.5999999999999996</v>
          </cell>
          <cell r="AX244">
            <v>5.6</v>
          </cell>
          <cell r="AY244">
            <v>5.2</v>
          </cell>
          <cell r="AZ244">
            <v>10.1</v>
          </cell>
          <cell r="BA244">
            <v>6.3</v>
          </cell>
          <cell r="BB244">
            <v>6.3</v>
          </cell>
          <cell r="BC244">
            <v>7.2</v>
          </cell>
          <cell r="BD244">
            <v>6.08</v>
          </cell>
        </row>
        <row r="245">
          <cell r="A245" t="str">
            <v>Казыгуртский</v>
          </cell>
          <cell r="B245">
            <v>15.2</v>
          </cell>
          <cell r="C245">
            <v>13.2</v>
          </cell>
          <cell r="D245">
            <v>12.3</v>
          </cell>
          <cell r="E245">
            <v>15.1</v>
          </cell>
          <cell r="F245">
            <v>16.899999999999999</v>
          </cell>
          <cell r="G245">
            <v>17.3</v>
          </cell>
          <cell r="H245">
            <v>12.2</v>
          </cell>
          <cell r="I245">
            <v>12.6</v>
          </cell>
          <cell r="J245">
            <v>17.3</v>
          </cell>
          <cell r="K245">
            <v>15.7</v>
          </cell>
          <cell r="L245">
            <v>14.779999999999998</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5.6</v>
          </cell>
          <cell r="AU245">
            <v>5.0999999999999996</v>
          </cell>
          <cell r="AV245">
            <v>6.9</v>
          </cell>
          <cell r="AW245">
            <v>9</v>
          </cell>
          <cell r="AX245">
            <v>6.7</v>
          </cell>
          <cell r="AY245">
            <v>4.5</v>
          </cell>
          <cell r="AZ245">
            <v>8.3000000000000007</v>
          </cell>
          <cell r="BA245">
            <v>5.4</v>
          </cell>
          <cell r="BB245">
            <v>8.4</v>
          </cell>
          <cell r="BC245">
            <v>8.6</v>
          </cell>
          <cell r="BD245">
            <v>6.85</v>
          </cell>
        </row>
        <row r="246">
          <cell r="A246" t="str">
            <v>Мактааральский</v>
          </cell>
          <cell r="B246">
            <v>25</v>
          </cell>
          <cell r="C246">
            <v>23.2</v>
          </cell>
          <cell r="D246">
            <v>19</v>
          </cell>
          <cell r="E246">
            <v>19</v>
          </cell>
          <cell r="F246">
            <v>19.899999999999999</v>
          </cell>
          <cell r="G246">
            <v>22.1</v>
          </cell>
          <cell r="H246">
            <v>22.3</v>
          </cell>
          <cell r="I246">
            <v>22</v>
          </cell>
          <cell r="J246">
            <v>24.9</v>
          </cell>
          <cell r="K246">
            <v>23.1</v>
          </cell>
          <cell r="L246">
            <v>22.05</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row>
        <row r="247">
          <cell r="A247" t="str">
            <v>Ордабасынский</v>
          </cell>
          <cell r="B247">
            <v>12.9</v>
          </cell>
          <cell r="C247">
            <v>11.3</v>
          </cell>
          <cell r="D247">
            <v>13.2</v>
          </cell>
          <cell r="E247">
            <v>12.4</v>
          </cell>
          <cell r="F247">
            <v>11.5</v>
          </cell>
          <cell r="G247">
            <v>12.1</v>
          </cell>
          <cell r="H247">
            <v>13.1</v>
          </cell>
          <cell r="I247">
            <v>12.7</v>
          </cell>
          <cell r="J247">
            <v>14.5</v>
          </cell>
          <cell r="K247">
            <v>15.3</v>
          </cell>
          <cell r="L247">
            <v>12.9</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3.6</v>
          </cell>
          <cell r="AU247">
            <v>3</v>
          </cell>
          <cell r="AV247">
            <v>4.4000000000000004</v>
          </cell>
          <cell r="AW247">
            <v>4.9000000000000004</v>
          </cell>
          <cell r="AX247">
            <v>3.5</v>
          </cell>
          <cell r="AY247">
            <v>3.3</v>
          </cell>
          <cell r="AZ247">
            <v>3.3</v>
          </cell>
          <cell r="BA247">
            <v>3.5</v>
          </cell>
          <cell r="BB247">
            <v>4</v>
          </cell>
          <cell r="BC247">
            <v>5.2</v>
          </cell>
          <cell r="BD247">
            <v>3.87</v>
          </cell>
        </row>
        <row r="248">
          <cell r="A248" t="str">
            <v>Отрарский</v>
          </cell>
          <cell r="B248">
            <v>15.6</v>
          </cell>
          <cell r="C248">
            <v>15</v>
          </cell>
          <cell r="D248">
            <v>15.6</v>
          </cell>
          <cell r="E248">
            <v>14.7</v>
          </cell>
          <cell r="F248">
            <v>13.8</v>
          </cell>
          <cell r="G248">
            <v>14.6</v>
          </cell>
          <cell r="H248">
            <v>13.9</v>
          </cell>
          <cell r="I248">
            <v>14.7</v>
          </cell>
          <cell r="J248">
            <v>18.7</v>
          </cell>
          <cell r="K248">
            <v>17.399999999999999</v>
          </cell>
          <cell r="L248">
            <v>15.4</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row>
        <row r="249">
          <cell r="A249" t="str">
            <v>Сайрамский</v>
          </cell>
          <cell r="B249">
            <v>15.9</v>
          </cell>
          <cell r="C249">
            <v>19.2</v>
          </cell>
          <cell r="D249">
            <v>9</v>
          </cell>
          <cell r="E249">
            <v>12.3</v>
          </cell>
          <cell r="F249">
            <v>15</v>
          </cell>
          <cell r="G249">
            <v>16.3</v>
          </cell>
          <cell r="H249">
            <v>12.8</v>
          </cell>
          <cell r="I249">
            <v>15.2</v>
          </cell>
          <cell r="J249">
            <v>23.2</v>
          </cell>
          <cell r="K249">
            <v>26</v>
          </cell>
          <cell r="L249">
            <v>16.490000000000002</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5.6</v>
          </cell>
          <cell r="AU249">
            <v>6.2</v>
          </cell>
          <cell r="AV249">
            <v>7.1</v>
          </cell>
          <cell r="AW249">
            <v>7.9</v>
          </cell>
          <cell r="AX249">
            <v>6.8</v>
          </cell>
          <cell r="AY249">
            <v>7.2</v>
          </cell>
          <cell r="AZ249">
            <v>7.7</v>
          </cell>
          <cell r="BA249">
            <v>6.6</v>
          </cell>
          <cell r="BB249">
            <v>9.3000000000000007</v>
          </cell>
          <cell r="BC249">
            <v>9.5</v>
          </cell>
          <cell r="BD249">
            <v>7.3900000000000006</v>
          </cell>
        </row>
        <row r="250">
          <cell r="A250" t="str">
            <v>Сарыагашский</v>
          </cell>
          <cell r="B250">
            <v>19.5</v>
          </cell>
          <cell r="C250">
            <v>17.3</v>
          </cell>
          <cell r="D250">
            <v>16.2</v>
          </cell>
          <cell r="E250">
            <v>16.8</v>
          </cell>
          <cell r="F250">
            <v>16.5</v>
          </cell>
          <cell r="G250">
            <v>16.3</v>
          </cell>
          <cell r="H250">
            <v>18</v>
          </cell>
          <cell r="I250">
            <v>15.3</v>
          </cell>
          <cell r="J250">
            <v>16.399999999999999</v>
          </cell>
          <cell r="K250">
            <v>16.399999999999999</v>
          </cell>
          <cell r="L250">
            <v>16.87</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5</v>
          </cell>
          <cell r="AU250">
            <v>3.3</v>
          </cell>
          <cell r="AV250">
            <v>3</v>
          </cell>
          <cell r="AW250">
            <v>3.1</v>
          </cell>
          <cell r="AX250">
            <v>2.5</v>
          </cell>
          <cell r="AY250">
            <v>2.5</v>
          </cell>
          <cell r="AZ250">
            <v>2.8</v>
          </cell>
          <cell r="BA250">
            <v>6.7</v>
          </cell>
          <cell r="BB250">
            <v>6.8</v>
          </cell>
          <cell r="BC250">
            <v>6.7</v>
          </cell>
          <cell r="BD250">
            <v>4.24</v>
          </cell>
        </row>
        <row r="251">
          <cell r="A251" t="str">
            <v>Сузакский</v>
          </cell>
          <cell r="B251">
            <v>7.7</v>
          </cell>
          <cell r="C251">
            <v>15.2</v>
          </cell>
          <cell r="D251">
            <v>0</v>
          </cell>
          <cell r="E251">
            <v>0</v>
          </cell>
          <cell r="F251">
            <v>0</v>
          </cell>
          <cell r="G251">
            <v>0</v>
          </cell>
          <cell r="H251">
            <v>0</v>
          </cell>
          <cell r="I251">
            <v>0</v>
          </cell>
          <cell r="J251">
            <v>0</v>
          </cell>
          <cell r="K251">
            <v>0</v>
          </cell>
          <cell r="L251">
            <v>2.29</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2.4</v>
          </cell>
          <cell r="AU251">
            <v>3.3</v>
          </cell>
          <cell r="AV251">
            <v>5</v>
          </cell>
          <cell r="AW251">
            <v>2.2999999999999998</v>
          </cell>
          <cell r="AX251">
            <v>2.6</v>
          </cell>
          <cell r="AY251">
            <v>2.8</v>
          </cell>
          <cell r="AZ251">
            <v>4.4000000000000004</v>
          </cell>
          <cell r="BA251">
            <v>3</v>
          </cell>
          <cell r="BB251">
            <v>3</v>
          </cell>
          <cell r="BC251">
            <v>11.3</v>
          </cell>
          <cell r="BD251">
            <v>4.01</v>
          </cell>
        </row>
        <row r="252">
          <cell r="A252" t="str">
            <v>Толебийский</v>
          </cell>
          <cell r="B252">
            <v>11.8</v>
          </cell>
          <cell r="C252">
            <v>8.6</v>
          </cell>
          <cell r="D252">
            <v>14.4</v>
          </cell>
          <cell r="E252">
            <v>12.6</v>
          </cell>
          <cell r="F252">
            <v>13.7</v>
          </cell>
          <cell r="G252">
            <v>13.3</v>
          </cell>
          <cell r="H252">
            <v>12</v>
          </cell>
          <cell r="I252">
            <v>12.2</v>
          </cell>
          <cell r="J252">
            <v>13.1</v>
          </cell>
          <cell r="K252">
            <v>15.7</v>
          </cell>
          <cell r="L252">
            <v>12.739999999999998</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7.6</v>
          </cell>
          <cell r="AU252">
            <v>7</v>
          </cell>
          <cell r="AV252">
            <v>7.9</v>
          </cell>
          <cell r="AW252">
            <v>7.3</v>
          </cell>
          <cell r="AX252">
            <v>9.9</v>
          </cell>
          <cell r="AY252">
            <v>9.1999999999999993</v>
          </cell>
          <cell r="AZ252">
            <v>11.1</v>
          </cell>
          <cell r="BA252">
            <v>7.9</v>
          </cell>
          <cell r="BB252">
            <v>10</v>
          </cell>
          <cell r="BC252">
            <v>9.5</v>
          </cell>
          <cell r="BD252">
            <v>8.74</v>
          </cell>
        </row>
        <row r="253">
          <cell r="A253" t="str">
            <v>Тюлькубасский</v>
          </cell>
          <cell r="B253">
            <v>14.9</v>
          </cell>
          <cell r="C253">
            <v>15</v>
          </cell>
          <cell r="D253">
            <v>14.5</v>
          </cell>
          <cell r="E253">
            <v>13.9</v>
          </cell>
          <cell r="F253">
            <v>16.7</v>
          </cell>
          <cell r="G253">
            <v>16.7</v>
          </cell>
          <cell r="H253">
            <v>17</v>
          </cell>
          <cell r="I253">
            <v>14</v>
          </cell>
          <cell r="J253">
            <v>19.399999999999999</v>
          </cell>
          <cell r="K253">
            <v>20.5</v>
          </cell>
          <cell r="L253">
            <v>16.259999999999998</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8.1</v>
          </cell>
          <cell r="AU253">
            <v>6.8</v>
          </cell>
          <cell r="AV253">
            <v>9.6999999999999993</v>
          </cell>
          <cell r="AW253">
            <v>8.6</v>
          </cell>
          <cell r="AX253">
            <v>8.1</v>
          </cell>
          <cell r="AY253">
            <v>6.3</v>
          </cell>
          <cell r="AZ253">
            <v>9.4</v>
          </cell>
          <cell r="BA253">
            <v>7</v>
          </cell>
          <cell r="BB253">
            <v>10.6</v>
          </cell>
          <cell r="BC253">
            <v>10</v>
          </cell>
          <cell r="BD253">
            <v>8.4599999999999991</v>
          </cell>
        </row>
        <row r="254">
          <cell r="A254" t="str">
            <v>Шардаринский</v>
          </cell>
          <cell r="B254">
            <v>18.7</v>
          </cell>
          <cell r="C254">
            <v>13.5</v>
          </cell>
          <cell r="D254">
            <v>16.5</v>
          </cell>
          <cell r="E254">
            <v>15.7</v>
          </cell>
          <cell r="F254">
            <v>16.2</v>
          </cell>
          <cell r="G254">
            <v>16.600000000000001</v>
          </cell>
          <cell r="H254">
            <v>16.7</v>
          </cell>
          <cell r="I254">
            <v>17</v>
          </cell>
          <cell r="J254">
            <v>19.5</v>
          </cell>
          <cell r="K254">
            <v>17.600000000000001</v>
          </cell>
          <cell r="L254">
            <v>16.800000000000004</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8.6999999999999993</v>
          </cell>
          <cell r="AU254">
            <v>0</v>
          </cell>
          <cell r="AV254">
            <v>0</v>
          </cell>
          <cell r="AW254">
            <v>0</v>
          </cell>
          <cell r="AX254">
            <v>0</v>
          </cell>
          <cell r="AY254">
            <v>0</v>
          </cell>
          <cell r="AZ254">
            <v>0</v>
          </cell>
          <cell r="BA254">
            <v>0</v>
          </cell>
          <cell r="BB254">
            <v>0</v>
          </cell>
          <cell r="BC254">
            <v>10.7</v>
          </cell>
          <cell r="BD254">
            <v>1.94</v>
          </cell>
        </row>
      </sheetData>
      <sheetData sheetId="2"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8.75</v>
          </cell>
          <cell r="R6">
            <v>0</v>
          </cell>
          <cell r="S6">
            <v>0</v>
          </cell>
          <cell r="T6">
            <v>0</v>
          </cell>
          <cell r="U6">
            <v>0</v>
          </cell>
          <cell r="V6">
            <v>0</v>
          </cell>
          <cell r="W6">
            <v>0.875</v>
          </cell>
          <cell r="X6">
            <v>0</v>
          </cell>
          <cell r="Y6">
            <v>0</v>
          </cell>
          <cell r="Z6">
            <v>0</v>
          </cell>
          <cell r="AA6">
            <v>0</v>
          </cell>
          <cell r="AB6">
            <v>0</v>
          </cell>
          <cell r="AC6">
            <v>0</v>
          </cell>
          <cell r="AD6">
            <v>0</v>
          </cell>
          <cell r="AE6">
            <v>0</v>
          </cell>
          <cell r="AF6">
            <v>0</v>
          </cell>
          <cell r="AG6">
            <v>0</v>
          </cell>
          <cell r="AH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row>
        <row r="8">
          <cell r="A8" t="str">
            <v>Аккольский</v>
          </cell>
          <cell r="B8">
            <v>0</v>
          </cell>
          <cell r="C8">
            <v>0</v>
          </cell>
          <cell r="D8">
            <v>0</v>
          </cell>
          <cell r="E8">
            <v>8.1</v>
          </cell>
          <cell r="F8">
            <v>0.9</v>
          </cell>
          <cell r="G8">
            <v>0</v>
          </cell>
          <cell r="H8">
            <v>0</v>
          </cell>
          <cell r="I8">
            <v>0</v>
          </cell>
          <cell r="J8">
            <v>0</v>
          </cell>
          <cell r="K8">
            <v>0</v>
          </cell>
          <cell r="L8">
            <v>0.9</v>
          </cell>
          <cell r="M8">
            <v>0</v>
          </cell>
          <cell r="N8">
            <v>0</v>
          </cell>
          <cell r="O8">
            <v>0</v>
          </cell>
          <cell r="P8">
            <v>0</v>
          </cell>
          <cell r="Q8">
            <v>17.2</v>
          </cell>
          <cell r="R8">
            <v>4.4740000000000002</v>
          </cell>
          <cell r="S8">
            <v>8.1562000000000001</v>
          </cell>
          <cell r="T8">
            <v>4.0533000000000001</v>
          </cell>
          <cell r="U8">
            <v>8.5</v>
          </cell>
          <cell r="V8">
            <v>13.6957</v>
          </cell>
          <cell r="W8">
            <v>5.60792</v>
          </cell>
          <cell r="X8">
            <v>0</v>
          </cell>
          <cell r="Y8">
            <v>0</v>
          </cell>
          <cell r="Z8">
            <v>0</v>
          </cell>
          <cell r="AA8">
            <v>0</v>
          </cell>
          <cell r="AB8">
            <v>0</v>
          </cell>
          <cell r="AC8">
            <v>0</v>
          </cell>
          <cell r="AD8">
            <v>0</v>
          </cell>
          <cell r="AE8">
            <v>0</v>
          </cell>
          <cell r="AF8">
            <v>0</v>
          </cell>
          <cell r="AG8">
            <v>0</v>
          </cell>
          <cell r="AH8">
            <v>0</v>
          </cell>
        </row>
        <row r="9">
          <cell r="A9" t="str">
            <v>Аршалынский</v>
          </cell>
          <cell r="B9">
            <v>0</v>
          </cell>
          <cell r="C9">
            <v>0</v>
          </cell>
          <cell r="D9">
            <v>0</v>
          </cell>
          <cell r="E9">
            <v>3.5</v>
          </cell>
          <cell r="F9">
            <v>21.237100000000002</v>
          </cell>
          <cell r="G9">
            <v>1.6311</v>
          </cell>
          <cell r="H9">
            <v>7.3978000000000002</v>
          </cell>
          <cell r="I9">
            <v>6.7268999999999997</v>
          </cell>
          <cell r="J9">
            <v>0</v>
          </cell>
          <cell r="K9">
            <v>0</v>
          </cell>
          <cell r="L9">
            <v>4.0492900000000009</v>
          </cell>
          <cell r="M9">
            <v>0</v>
          </cell>
          <cell r="N9">
            <v>15</v>
          </cell>
          <cell r="O9">
            <v>20.2</v>
          </cell>
          <cell r="P9">
            <v>1.5</v>
          </cell>
          <cell r="Q9">
            <v>16.8</v>
          </cell>
          <cell r="R9">
            <v>1.7191000000000001</v>
          </cell>
          <cell r="S9">
            <v>11.942</v>
          </cell>
          <cell r="T9">
            <v>3.3898000000000001</v>
          </cell>
          <cell r="U9">
            <v>0</v>
          </cell>
          <cell r="V9">
            <v>0</v>
          </cell>
          <cell r="W9">
            <v>7.0550899999999999</v>
          </cell>
          <cell r="X9">
            <v>0</v>
          </cell>
          <cell r="Y9">
            <v>0</v>
          </cell>
          <cell r="Z9">
            <v>0</v>
          </cell>
          <cell r="AA9">
            <v>0</v>
          </cell>
          <cell r="AB9">
            <v>0</v>
          </cell>
          <cell r="AC9">
            <v>0</v>
          </cell>
          <cell r="AD9">
            <v>0</v>
          </cell>
          <cell r="AE9">
            <v>0</v>
          </cell>
          <cell r="AF9">
            <v>0</v>
          </cell>
          <cell r="AG9">
            <v>0</v>
          </cell>
          <cell r="AH9">
            <v>0</v>
          </cell>
        </row>
        <row r="10">
          <cell r="A10" t="str">
            <v>Астраханский</v>
          </cell>
          <cell r="B10">
            <v>0</v>
          </cell>
          <cell r="C10">
            <v>0.5</v>
          </cell>
          <cell r="D10">
            <v>4.4000000000000004</v>
          </cell>
          <cell r="E10">
            <v>2.8</v>
          </cell>
          <cell r="F10">
            <v>10.15</v>
          </cell>
          <cell r="G10">
            <v>2.1840999999999999</v>
          </cell>
          <cell r="H10">
            <v>0.6</v>
          </cell>
          <cell r="I10">
            <v>0</v>
          </cell>
          <cell r="J10">
            <v>0</v>
          </cell>
          <cell r="K10">
            <v>0</v>
          </cell>
          <cell r="L10">
            <v>2.0634100000000002</v>
          </cell>
          <cell r="M10">
            <v>10</v>
          </cell>
          <cell r="N10">
            <v>8.1</v>
          </cell>
          <cell r="O10">
            <v>14</v>
          </cell>
          <cell r="P10">
            <v>4.5</v>
          </cell>
          <cell r="Q10">
            <v>9.8774999999999995</v>
          </cell>
          <cell r="R10">
            <v>4.2541000000000002</v>
          </cell>
          <cell r="S10">
            <v>8.2561999999999998</v>
          </cell>
          <cell r="T10">
            <v>14.7143</v>
          </cell>
          <cell r="U10">
            <v>12.7654</v>
          </cell>
          <cell r="V10">
            <v>4.5698999999999996</v>
          </cell>
          <cell r="W10">
            <v>9.1037400000000002</v>
          </cell>
          <cell r="X10">
            <v>0</v>
          </cell>
          <cell r="Y10">
            <v>0</v>
          </cell>
          <cell r="Z10">
            <v>0</v>
          </cell>
          <cell r="AA10">
            <v>0</v>
          </cell>
          <cell r="AB10">
            <v>0</v>
          </cell>
          <cell r="AC10">
            <v>0</v>
          </cell>
          <cell r="AD10">
            <v>0</v>
          </cell>
          <cell r="AE10">
            <v>0</v>
          </cell>
          <cell r="AF10">
            <v>0</v>
          </cell>
          <cell r="AG10">
            <v>0</v>
          </cell>
          <cell r="AH10">
            <v>0</v>
          </cell>
        </row>
        <row r="11">
          <cell r="A11" t="str">
            <v>Атбасарский</v>
          </cell>
          <cell r="B11">
            <v>0</v>
          </cell>
          <cell r="C11">
            <v>0</v>
          </cell>
          <cell r="D11">
            <v>0</v>
          </cell>
          <cell r="E11">
            <v>5.9</v>
          </cell>
          <cell r="F11">
            <v>0</v>
          </cell>
          <cell r="G11">
            <v>0</v>
          </cell>
          <cell r="H11">
            <v>20</v>
          </cell>
          <cell r="I11">
            <v>0</v>
          </cell>
          <cell r="J11">
            <v>0</v>
          </cell>
          <cell r="K11">
            <v>0</v>
          </cell>
          <cell r="L11">
            <v>2.59</v>
          </cell>
          <cell r="M11">
            <v>0</v>
          </cell>
          <cell r="N11">
            <v>2</v>
          </cell>
          <cell r="O11">
            <v>10.5</v>
          </cell>
          <cell r="P11">
            <v>0</v>
          </cell>
          <cell r="Q11">
            <v>22.454699999999999</v>
          </cell>
          <cell r="R11">
            <v>2.7907000000000002</v>
          </cell>
          <cell r="S11">
            <v>4.6974</v>
          </cell>
          <cell r="T11">
            <v>8</v>
          </cell>
          <cell r="U11">
            <v>0</v>
          </cell>
          <cell r="V11">
            <v>0</v>
          </cell>
          <cell r="W11">
            <v>5.0442800000000005</v>
          </cell>
          <cell r="X11">
            <v>0</v>
          </cell>
          <cell r="Y11">
            <v>0</v>
          </cell>
          <cell r="Z11">
            <v>0</v>
          </cell>
          <cell r="AA11">
            <v>0</v>
          </cell>
          <cell r="AB11">
            <v>0</v>
          </cell>
          <cell r="AC11">
            <v>0</v>
          </cell>
          <cell r="AD11">
            <v>0</v>
          </cell>
          <cell r="AE11">
            <v>0</v>
          </cell>
          <cell r="AF11">
            <v>0</v>
          </cell>
          <cell r="AG11">
            <v>0</v>
          </cell>
          <cell r="AH11">
            <v>0</v>
          </cell>
        </row>
        <row r="12">
          <cell r="A12" t="str">
            <v>Буландинский</v>
          </cell>
          <cell r="B12">
            <v>10.5</v>
          </cell>
          <cell r="C12">
            <v>0</v>
          </cell>
          <cell r="D12">
            <v>8.8000000000000007</v>
          </cell>
          <cell r="E12">
            <v>2.7</v>
          </cell>
          <cell r="F12">
            <v>7.2</v>
          </cell>
          <cell r="G12">
            <v>0</v>
          </cell>
          <cell r="H12">
            <v>0</v>
          </cell>
          <cell r="I12">
            <v>0</v>
          </cell>
          <cell r="J12">
            <v>0</v>
          </cell>
          <cell r="K12">
            <v>0</v>
          </cell>
          <cell r="L12">
            <v>2.92</v>
          </cell>
          <cell r="M12">
            <v>15.7</v>
          </cell>
          <cell r="N12">
            <v>7</v>
          </cell>
          <cell r="O12">
            <v>16.600000000000001</v>
          </cell>
          <cell r="P12">
            <v>4.5</v>
          </cell>
          <cell r="Q12">
            <v>11.343</v>
          </cell>
          <cell r="R12">
            <v>6.7656000000000001</v>
          </cell>
          <cell r="S12">
            <v>0</v>
          </cell>
          <cell r="T12">
            <v>4.6523000000000003</v>
          </cell>
          <cell r="U12">
            <v>0.5</v>
          </cell>
          <cell r="V12">
            <v>6.1982999999999997</v>
          </cell>
          <cell r="W12">
            <v>7.3259200000000009</v>
          </cell>
          <cell r="X12">
            <v>0</v>
          </cell>
          <cell r="Y12">
            <v>0</v>
          </cell>
          <cell r="Z12">
            <v>0</v>
          </cell>
          <cell r="AA12">
            <v>0</v>
          </cell>
          <cell r="AB12">
            <v>0</v>
          </cell>
          <cell r="AC12">
            <v>0</v>
          </cell>
          <cell r="AD12">
            <v>0</v>
          </cell>
          <cell r="AE12">
            <v>0</v>
          </cell>
          <cell r="AF12">
            <v>0</v>
          </cell>
          <cell r="AG12">
            <v>0</v>
          </cell>
          <cell r="AH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31.7</v>
          </cell>
          <cell r="N13">
            <v>10.9</v>
          </cell>
          <cell r="O13">
            <v>8.6</v>
          </cell>
          <cell r="P13">
            <v>5.9</v>
          </cell>
          <cell r="Q13">
            <v>6.7803000000000004</v>
          </cell>
          <cell r="R13">
            <v>0</v>
          </cell>
          <cell r="S13">
            <v>3.6436999999999999</v>
          </cell>
          <cell r="T13">
            <v>0</v>
          </cell>
          <cell r="U13">
            <v>0</v>
          </cell>
          <cell r="V13">
            <v>10.621600000000001</v>
          </cell>
          <cell r="W13">
            <v>7.8145600000000002</v>
          </cell>
          <cell r="X13">
            <v>0</v>
          </cell>
          <cell r="Y13">
            <v>0</v>
          </cell>
          <cell r="Z13">
            <v>0</v>
          </cell>
          <cell r="AA13">
            <v>0</v>
          </cell>
          <cell r="AB13">
            <v>0</v>
          </cell>
          <cell r="AC13">
            <v>0</v>
          </cell>
          <cell r="AD13">
            <v>0</v>
          </cell>
          <cell r="AE13">
            <v>0</v>
          </cell>
          <cell r="AF13">
            <v>0</v>
          </cell>
          <cell r="AG13">
            <v>0</v>
          </cell>
          <cell r="AH13">
            <v>0</v>
          </cell>
        </row>
        <row r="14">
          <cell r="A14" t="str">
            <v>Егиндыкольский</v>
          </cell>
          <cell r="B14">
            <v>0</v>
          </cell>
          <cell r="C14">
            <v>0</v>
          </cell>
          <cell r="D14">
            <v>0</v>
          </cell>
          <cell r="E14">
            <v>0.8</v>
          </cell>
          <cell r="F14">
            <v>0.3</v>
          </cell>
          <cell r="G14">
            <v>0</v>
          </cell>
          <cell r="H14">
            <v>0</v>
          </cell>
          <cell r="I14">
            <v>0</v>
          </cell>
          <cell r="J14">
            <v>0</v>
          </cell>
          <cell r="K14">
            <v>0</v>
          </cell>
          <cell r="L14">
            <v>0.11000000000000001</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row>
        <row r="15">
          <cell r="A15" t="str">
            <v>Енбекшильдерский</v>
          </cell>
          <cell r="B15">
            <v>0</v>
          </cell>
          <cell r="C15">
            <v>0</v>
          </cell>
          <cell r="D15">
            <v>0</v>
          </cell>
          <cell r="E15">
            <v>2.5</v>
          </cell>
          <cell r="F15">
            <v>9.1441999999999997</v>
          </cell>
          <cell r="G15">
            <v>0</v>
          </cell>
          <cell r="H15">
            <v>0</v>
          </cell>
          <cell r="I15">
            <v>0</v>
          </cell>
          <cell r="J15">
            <v>0</v>
          </cell>
          <cell r="K15">
            <v>0</v>
          </cell>
          <cell r="L15">
            <v>1.16442</v>
          </cell>
          <cell r="M15">
            <v>0</v>
          </cell>
          <cell r="N15">
            <v>4.0999999999999996</v>
          </cell>
          <cell r="O15">
            <v>8.5</v>
          </cell>
          <cell r="P15">
            <v>6.3</v>
          </cell>
          <cell r="Q15">
            <v>7.4</v>
          </cell>
          <cell r="R15">
            <v>0.72499999999999998</v>
          </cell>
          <cell r="S15">
            <v>0</v>
          </cell>
          <cell r="T15">
            <v>0</v>
          </cell>
          <cell r="U15">
            <v>0</v>
          </cell>
          <cell r="V15">
            <v>0</v>
          </cell>
          <cell r="W15">
            <v>2.7024999999999997</v>
          </cell>
          <cell r="X15">
            <v>0</v>
          </cell>
          <cell r="Y15">
            <v>0</v>
          </cell>
          <cell r="Z15">
            <v>0</v>
          </cell>
          <cell r="AA15">
            <v>0</v>
          </cell>
          <cell r="AB15">
            <v>0</v>
          </cell>
          <cell r="AC15">
            <v>0</v>
          </cell>
          <cell r="AD15">
            <v>0</v>
          </cell>
          <cell r="AE15">
            <v>0</v>
          </cell>
          <cell r="AF15">
            <v>0</v>
          </cell>
          <cell r="AG15">
            <v>0</v>
          </cell>
          <cell r="AH15">
            <v>0</v>
          </cell>
        </row>
        <row r="16">
          <cell r="A16" t="str">
            <v>Ерементауский</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0.9</v>
          </cell>
          <cell r="Q16">
            <v>0</v>
          </cell>
          <cell r="R16">
            <v>0</v>
          </cell>
          <cell r="S16">
            <v>0</v>
          </cell>
          <cell r="T16">
            <v>0</v>
          </cell>
          <cell r="U16">
            <v>0</v>
          </cell>
          <cell r="V16">
            <v>0</v>
          </cell>
          <cell r="W16">
            <v>0.09</v>
          </cell>
          <cell r="X16">
            <v>0</v>
          </cell>
          <cell r="Y16">
            <v>0</v>
          </cell>
          <cell r="Z16">
            <v>0</v>
          </cell>
          <cell r="AA16">
            <v>0</v>
          </cell>
          <cell r="AB16">
            <v>0</v>
          </cell>
          <cell r="AC16">
            <v>0</v>
          </cell>
          <cell r="AD16">
            <v>0</v>
          </cell>
          <cell r="AE16">
            <v>0</v>
          </cell>
          <cell r="AF16">
            <v>0</v>
          </cell>
          <cell r="AG16">
            <v>0</v>
          </cell>
          <cell r="AH16">
            <v>0</v>
          </cell>
        </row>
        <row r="17">
          <cell r="A17" t="str">
            <v>Есильский</v>
          </cell>
          <cell r="B17">
            <v>0</v>
          </cell>
          <cell r="C17">
            <v>10.8</v>
          </cell>
          <cell r="D17">
            <v>4.9000000000000004</v>
          </cell>
          <cell r="E17">
            <v>4.3</v>
          </cell>
          <cell r="F17">
            <v>0</v>
          </cell>
          <cell r="G17">
            <v>5.6752000000000002</v>
          </cell>
          <cell r="H17">
            <v>3.2867999999999999</v>
          </cell>
          <cell r="I17">
            <v>6.0347</v>
          </cell>
          <cell r="J17">
            <v>5</v>
          </cell>
          <cell r="K17">
            <v>0</v>
          </cell>
          <cell r="L17">
            <v>3.9996699999999996</v>
          </cell>
          <cell r="M17">
            <v>0</v>
          </cell>
          <cell r="N17">
            <v>0</v>
          </cell>
          <cell r="O17">
            <v>0</v>
          </cell>
          <cell r="P17">
            <v>0</v>
          </cell>
          <cell r="Q17">
            <v>0</v>
          </cell>
          <cell r="R17">
            <v>5.6</v>
          </cell>
          <cell r="S17">
            <v>4.9840999999999998</v>
          </cell>
          <cell r="T17">
            <v>5.2214999999999998</v>
          </cell>
          <cell r="U17">
            <v>13.738899999999999</v>
          </cell>
          <cell r="V17">
            <v>13.2601</v>
          </cell>
          <cell r="W17">
            <v>4.2804599999999997</v>
          </cell>
          <cell r="X17">
            <v>0</v>
          </cell>
          <cell r="Y17">
            <v>0</v>
          </cell>
          <cell r="Z17">
            <v>0</v>
          </cell>
          <cell r="AA17">
            <v>0</v>
          </cell>
          <cell r="AB17">
            <v>0</v>
          </cell>
          <cell r="AC17">
            <v>0</v>
          </cell>
          <cell r="AD17">
            <v>0</v>
          </cell>
          <cell r="AE17">
            <v>0</v>
          </cell>
          <cell r="AF17">
            <v>0</v>
          </cell>
          <cell r="AG17">
            <v>0</v>
          </cell>
          <cell r="AH17">
            <v>0</v>
          </cell>
        </row>
        <row r="18">
          <cell r="A18" t="str">
            <v>Жаксынский</v>
          </cell>
          <cell r="B18">
            <v>5</v>
          </cell>
          <cell r="C18">
            <v>0</v>
          </cell>
          <cell r="D18">
            <v>0</v>
          </cell>
          <cell r="E18">
            <v>0</v>
          </cell>
          <cell r="F18">
            <v>0</v>
          </cell>
          <cell r="G18">
            <v>2.3256000000000001</v>
          </cell>
          <cell r="H18">
            <v>0</v>
          </cell>
          <cell r="I18">
            <v>0</v>
          </cell>
          <cell r="J18">
            <v>0</v>
          </cell>
          <cell r="K18">
            <v>0</v>
          </cell>
          <cell r="L18">
            <v>0.73255999999999999</v>
          </cell>
          <cell r="M18">
            <v>0</v>
          </cell>
          <cell r="N18">
            <v>21</v>
          </cell>
          <cell r="O18">
            <v>10</v>
          </cell>
          <cell r="P18">
            <v>5.4</v>
          </cell>
          <cell r="Q18">
            <v>17</v>
          </cell>
          <cell r="R18">
            <v>2.2999999999999998</v>
          </cell>
          <cell r="S18">
            <v>0</v>
          </cell>
          <cell r="T18">
            <v>9.4315999999999995</v>
          </cell>
          <cell r="U18">
            <v>6.0707000000000004</v>
          </cell>
          <cell r="V18">
            <v>9.5094999999999992</v>
          </cell>
          <cell r="W18">
            <v>8.07118</v>
          </cell>
          <cell r="X18">
            <v>0</v>
          </cell>
          <cell r="Y18">
            <v>0</v>
          </cell>
          <cell r="Z18">
            <v>0</v>
          </cell>
          <cell r="AA18">
            <v>0</v>
          </cell>
          <cell r="AB18">
            <v>0</v>
          </cell>
          <cell r="AC18">
            <v>0</v>
          </cell>
          <cell r="AD18">
            <v>0</v>
          </cell>
          <cell r="AE18">
            <v>0</v>
          </cell>
          <cell r="AF18">
            <v>0</v>
          </cell>
          <cell r="AG18">
            <v>0</v>
          </cell>
          <cell r="AH18">
            <v>0</v>
          </cell>
        </row>
        <row r="19">
          <cell r="A19" t="str">
            <v>Жаркаинский</v>
          </cell>
          <cell r="B19">
            <v>0.4</v>
          </cell>
          <cell r="C19">
            <v>0</v>
          </cell>
          <cell r="D19">
            <v>0</v>
          </cell>
          <cell r="E19">
            <v>2.4</v>
          </cell>
          <cell r="F19">
            <v>16.3</v>
          </cell>
          <cell r="G19">
            <v>1.5302</v>
          </cell>
          <cell r="H19">
            <v>8.1730999999999998</v>
          </cell>
          <cell r="I19">
            <v>2.9315000000000002</v>
          </cell>
          <cell r="J19">
            <v>3.8643000000000001</v>
          </cell>
          <cell r="K19">
            <v>11.361499999999999</v>
          </cell>
          <cell r="L19">
            <v>4.6960600000000001</v>
          </cell>
          <cell r="M19">
            <v>0</v>
          </cell>
          <cell r="N19">
            <v>0</v>
          </cell>
          <cell r="O19">
            <v>0</v>
          </cell>
          <cell r="P19">
            <v>0</v>
          </cell>
          <cell r="Q19">
            <v>0</v>
          </cell>
          <cell r="R19">
            <v>0</v>
          </cell>
          <cell r="S19">
            <v>12</v>
          </cell>
          <cell r="T19">
            <v>0</v>
          </cell>
          <cell r="U19">
            <v>0</v>
          </cell>
          <cell r="V19">
            <v>0</v>
          </cell>
          <cell r="W19">
            <v>1.2</v>
          </cell>
          <cell r="X19">
            <v>0</v>
          </cell>
          <cell r="Y19">
            <v>0</v>
          </cell>
          <cell r="Z19">
            <v>0</v>
          </cell>
          <cell r="AA19">
            <v>0</v>
          </cell>
          <cell r="AB19">
            <v>0</v>
          </cell>
          <cell r="AC19">
            <v>0</v>
          </cell>
          <cell r="AD19">
            <v>0</v>
          </cell>
          <cell r="AE19">
            <v>0</v>
          </cell>
          <cell r="AF19">
            <v>0</v>
          </cell>
          <cell r="AG19">
            <v>0</v>
          </cell>
          <cell r="AH19">
            <v>0</v>
          </cell>
        </row>
        <row r="20">
          <cell r="A20" t="str">
            <v>Зерендинский</v>
          </cell>
          <cell r="B20">
            <v>0</v>
          </cell>
          <cell r="C20">
            <v>0</v>
          </cell>
          <cell r="D20">
            <v>0</v>
          </cell>
          <cell r="E20">
            <v>0</v>
          </cell>
          <cell r="F20">
            <v>0</v>
          </cell>
          <cell r="G20">
            <v>0</v>
          </cell>
          <cell r="H20">
            <v>2.4</v>
          </cell>
          <cell r="I20">
            <v>0</v>
          </cell>
          <cell r="J20">
            <v>0</v>
          </cell>
          <cell r="K20">
            <v>0</v>
          </cell>
          <cell r="L20">
            <v>0.24</v>
          </cell>
          <cell r="M20">
            <v>18.600000000000001</v>
          </cell>
          <cell r="N20">
            <v>19</v>
          </cell>
          <cell r="O20">
            <v>13.7</v>
          </cell>
          <cell r="P20">
            <v>8.1999999999999993</v>
          </cell>
          <cell r="Q20">
            <v>17</v>
          </cell>
          <cell r="R20">
            <v>8.1494999999999997</v>
          </cell>
          <cell r="S20">
            <v>8.1188000000000002</v>
          </cell>
          <cell r="T20">
            <v>10.079000000000001</v>
          </cell>
          <cell r="U20">
            <v>9.7903000000000002</v>
          </cell>
          <cell r="V20">
            <v>19.523</v>
          </cell>
          <cell r="W20">
            <v>13.216060000000002</v>
          </cell>
          <cell r="X20">
            <v>0</v>
          </cell>
          <cell r="Y20">
            <v>0</v>
          </cell>
          <cell r="Z20">
            <v>0</v>
          </cell>
          <cell r="AA20">
            <v>0</v>
          </cell>
          <cell r="AB20">
            <v>0</v>
          </cell>
          <cell r="AC20">
            <v>0</v>
          </cell>
          <cell r="AD20">
            <v>0</v>
          </cell>
          <cell r="AE20">
            <v>0</v>
          </cell>
          <cell r="AF20">
            <v>0</v>
          </cell>
          <cell r="AG20">
            <v>0</v>
          </cell>
          <cell r="AH20">
            <v>0</v>
          </cell>
        </row>
        <row r="21">
          <cell r="A21" t="str">
            <v>Коргалжынский</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11.7</v>
          </cell>
          <cell r="O22">
            <v>18</v>
          </cell>
          <cell r="P22">
            <v>14.6</v>
          </cell>
          <cell r="Q22">
            <v>12.8429</v>
          </cell>
          <cell r="R22">
            <v>8.4628999999999994</v>
          </cell>
          <cell r="S22">
            <v>6.8545999999999996</v>
          </cell>
          <cell r="T22">
            <v>8.4913000000000007</v>
          </cell>
          <cell r="U22">
            <v>0</v>
          </cell>
          <cell r="V22">
            <v>4.5999999999999996</v>
          </cell>
          <cell r="W22">
            <v>8.5551700000000004</v>
          </cell>
          <cell r="X22">
            <v>0</v>
          </cell>
          <cell r="Y22">
            <v>0</v>
          </cell>
          <cell r="Z22">
            <v>0</v>
          </cell>
          <cell r="AA22">
            <v>0</v>
          </cell>
          <cell r="AB22">
            <v>0</v>
          </cell>
          <cell r="AC22">
            <v>0</v>
          </cell>
          <cell r="AD22">
            <v>0</v>
          </cell>
          <cell r="AE22">
            <v>0</v>
          </cell>
          <cell r="AF22">
            <v>0</v>
          </cell>
          <cell r="AG22">
            <v>0</v>
          </cell>
          <cell r="AH22">
            <v>0</v>
          </cell>
        </row>
        <row r="23">
          <cell r="A23" t="str">
            <v>Целиноградский</v>
          </cell>
          <cell r="B23">
            <v>0</v>
          </cell>
          <cell r="C23">
            <v>0</v>
          </cell>
          <cell r="D23">
            <v>0</v>
          </cell>
          <cell r="E23">
            <v>0</v>
          </cell>
          <cell r="F23">
            <v>0</v>
          </cell>
          <cell r="G23">
            <v>0</v>
          </cell>
          <cell r="H23">
            <v>0</v>
          </cell>
          <cell r="I23">
            <v>2.4015</v>
          </cell>
          <cell r="J23">
            <v>0</v>
          </cell>
          <cell r="K23">
            <v>0</v>
          </cell>
          <cell r="L23">
            <v>0.24015</v>
          </cell>
          <cell r="M23">
            <v>27.4</v>
          </cell>
          <cell r="N23">
            <v>6.9</v>
          </cell>
          <cell r="O23">
            <v>14.8</v>
          </cell>
          <cell r="P23">
            <v>6.7</v>
          </cell>
          <cell r="Q23">
            <v>16.7422</v>
          </cell>
          <cell r="R23">
            <v>13.0558</v>
          </cell>
          <cell r="S23">
            <v>10.8058</v>
          </cell>
          <cell r="T23">
            <v>8.3862000000000005</v>
          </cell>
          <cell r="U23">
            <v>3.5287000000000002</v>
          </cell>
          <cell r="V23">
            <v>10.8139</v>
          </cell>
          <cell r="W23">
            <v>11.913260000000001</v>
          </cell>
          <cell r="X23">
            <v>0</v>
          </cell>
          <cell r="Y23">
            <v>0</v>
          </cell>
          <cell r="Z23">
            <v>0</v>
          </cell>
          <cell r="AA23">
            <v>0</v>
          </cell>
          <cell r="AB23">
            <v>0</v>
          </cell>
          <cell r="AC23">
            <v>0</v>
          </cell>
          <cell r="AD23">
            <v>0</v>
          </cell>
          <cell r="AE23">
            <v>0</v>
          </cell>
          <cell r="AF23">
            <v>0</v>
          </cell>
          <cell r="AG23">
            <v>0</v>
          </cell>
          <cell r="AH23">
            <v>0</v>
          </cell>
        </row>
        <row r="24">
          <cell r="A24" t="str">
            <v>Шортандинский</v>
          </cell>
          <cell r="B24">
            <v>9</v>
          </cell>
          <cell r="C24">
            <v>0</v>
          </cell>
          <cell r="D24">
            <v>1.4</v>
          </cell>
          <cell r="E24">
            <v>2</v>
          </cell>
          <cell r="F24">
            <v>1.9</v>
          </cell>
          <cell r="G24">
            <v>5</v>
          </cell>
          <cell r="H24">
            <v>2.7254999999999998</v>
          </cell>
          <cell r="I24">
            <v>9</v>
          </cell>
          <cell r="J24">
            <v>0</v>
          </cell>
          <cell r="K24">
            <v>2.5</v>
          </cell>
          <cell r="L24">
            <v>3.3525499999999999</v>
          </cell>
          <cell r="M24">
            <v>11.5</v>
          </cell>
          <cell r="N24">
            <v>8.5</v>
          </cell>
          <cell r="O24">
            <v>2</v>
          </cell>
          <cell r="P24">
            <v>3.4</v>
          </cell>
          <cell r="Q24">
            <v>5.4259000000000004</v>
          </cell>
          <cell r="R24">
            <v>3.3447</v>
          </cell>
          <cell r="S24">
            <v>7.1786000000000003</v>
          </cell>
          <cell r="T24">
            <v>6.2308000000000003</v>
          </cell>
          <cell r="U24">
            <v>6.8</v>
          </cell>
          <cell r="V24">
            <v>10.611800000000001</v>
          </cell>
          <cell r="W24">
            <v>6.49918</v>
          </cell>
          <cell r="X24">
            <v>0</v>
          </cell>
          <cell r="Y24">
            <v>0</v>
          </cell>
          <cell r="Z24">
            <v>0</v>
          </cell>
          <cell r="AA24">
            <v>0</v>
          </cell>
          <cell r="AB24">
            <v>0</v>
          </cell>
          <cell r="AC24">
            <v>0</v>
          </cell>
          <cell r="AD24">
            <v>0</v>
          </cell>
          <cell r="AE24">
            <v>0</v>
          </cell>
          <cell r="AF24">
            <v>0</v>
          </cell>
          <cell r="AG24">
            <v>0</v>
          </cell>
          <cell r="AH24">
            <v>0</v>
          </cell>
        </row>
        <row r="29">
          <cell r="A29" t="str">
            <v>Актобе г.а.</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row>
        <row r="30">
          <cell r="A30" t="str">
            <v>Алгинский</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row>
        <row r="31">
          <cell r="A31" t="str">
            <v>Аитекебийский</v>
          </cell>
          <cell r="B31">
            <v>0</v>
          </cell>
          <cell r="C31">
            <v>0</v>
          </cell>
          <cell r="D31">
            <v>0</v>
          </cell>
          <cell r="E31">
            <v>0.2</v>
          </cell>
          <cell r="F31">
            <v>0</v>
          </cell>
          <cell r="G31">
            <v>0</v>
          </cell>
          <cell r="H31">
            <v>0</v>
          </cell>
          <cell r="I31">
            <v>0</v>
          </cell>
          <cell r="J31">
            <v>0</v>
          </cell>
          <cell r="K31">
            <v>0</v>
          </cell>
          <cell r="L31">
            <v>0.02</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row>
        <row r="32">
          <cell r="A32" t="str">
            <v>Баиганинский</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row>
        <row r="33">
          <cell r="A33" t="str">
            <v>Каргалинский</v>
          </cell>
          <cell r="B33">
            <v>0</v>
          </cell>
          <cell r="C33">
            <v>0</v>
          </cell>
          <cell r="D33">
            <v>0</v>
          </cell>
          <cell r="E33">
            <v>0</v>
          </cell>
          <cell r="F33">
            <v>0</v>
          </cell>
          <cell r="G33">
            <v>1.2</v>
          </cell>
          <cell r="H33">
            <v>2.8</v>
          </cell>
          <cell r="I33">
            <v>0</v>
          </cell>
          <cell r="J33">
            <v>0</v>
          </cell>
          <cell r="K33">
            <v>0</v>
          </cell>
          <cell r="L33">
            <v>0.4</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row>
        <row r="34">
          <cell r="A34" t="str">
            <v>Хобдинский</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row>
        <row r="35">
          <cell r="A35" t="str">
            <v>Мартукский</v>
          </cell>
          <cell r="B35">
            <v>0</v>
          </cell>
          <cell r="C35">
            <v>0</v>
          </cell>
          <cell r="D35">
            <v>0</v>
          </cell>
          <cell r="E35">
            <v>5.0999999999999996</v>
          </cell>
          <cell r="F35">
            <v>7</v>
          </cell>
          <cell r="G35">
            <v>1.1000000000000001</v>
          </cell>
          <cell r="H35">
            <v>0</v>
          </cell>
          <cell r="I35">
            <v>0</v>
          </cell>
          <cell r="J35">
            <v>0</v>
          </cell>
          <cell r="K35">
            <v>0</v>
          </cell>
          <cell r="L35">
            <v>1.3199999999999998</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row>
        <row r="36">
          <cell r="A36" t="str">
            <v>Мугалжарский</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row>
        <row r="37">
          <cell r="A37" t="str">
            <v>Уилский</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row>
        <row r="38">
          <cell r="A38" t="str">
            <v>Темирский</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row>
        <row r="39">
          <cell r="A39" t="str">
            <v>Хромтауский</v>
          </cell>
          <cell r="B39">
            <v>0</v>
          </cell>
          <cell r="C39">
            <v>0</v>
          </cell>
          <cell r="D39">
            <v>0</v>
          </cell>
          <cell r="E39">
            <v>1</v>
          </cell>
          <cell r="F39">
            <v>0</v>
          </cell>
          <cell r="G39">
            <v>0</v>
          </cell>
          <cell r="H39">
            <v>0</v>
          </cell>
          <cell r="I39">
            <v>3</v>
          </cell>
          <cell r="J39">
            <v>2.2999999999999998</v>
          </cell>
          <cell r="K39">
            <v>0</v>
          </cell>
          <cell r="L39">
            <v>0.63</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row>
        <row r="40">
          <cell r="A40" t="str">
            <v>Шалкарский</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row>
        <row r="41">
          <cell r="A41" t="str">
            <v>Иргизский</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row>
        <row r="46">
          <cell r="A46" t="str">
            <v>Аксуский</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Алакольский</v>
          </cell>
          <cell r="B47">
            <v>0</v>
          </cell>
          <cell r="C47">
            <v>0</v>
          </cell>
          <cell r="D47">
            <v>0</v>
          </cell>
          <cell r="E47">
            <v>0</v>
          </cell>
          <cell r="F47">
            <v>0</v>
          </cell>
          <cell r="G47">
            <v>0</v>
          </cell>
          <cell r="H47">
            <v>0</v>
          </cell>
          <cell r="I47">
            <v>0</v>
          </cell>
          <cell r="J47">
            <v>0</v>
          </cell>
          <cell r="K47">
            <v>0</v>
          </cell>
          <cell r="L47">
            <v>0</v>
          </cell>
          <cell r="M47">
            <v>12.7</v>
          </cell>
          <cell r="N47">
            <v>0</v>
          </cell>
          <cell r="O47">
            <v>0</v>
          </cell>
          <cell r="P47">
            <v>0</v>
          </cell>
          <cell r="Q47">
            <v>0</v>
          </cell>
          <cell r="R47">
            <v>0</v>
          </cell>
          <cell r="S47">
            <v>0</v>
          </cell>
          <cell r="T47">
            <v>0</v>
          </cell>
          <cell r="U47">
            <v>0</v>
          </cell>
          <cell r="V47">
            <v>0</v>
          </cell>
          <cell r="W47">
            <v>1.27</v>
          </cell>
          <cell r="X47">
            <v>0</v>
          </cell>
          <cell r="Y47">
            <v>0</v>
          </cell>
          <cell r="Z47">
            <v>0</v>
          </cell>
          <cell r="AA47">
            <v>0</v>
          </cell>
          <cell r="AB47">
            <v>0</v>
          </cell>
          <cell r="AC47">
            <v>0</v>
          </cell>
          <cell r="AD47">
            <v>0</v>
          </cell>
          <cell r="AE47">
            <v>0</v>
          </cell>
          <cell r="AF47">
            <v>0</v>
          </cell>
          <cell r="AG47">
            <v>0</v>
          </cell>
          <cell r="AH47">
            <v>0</v>
          </cell>
        </row>
        <row r="48">
          <cell r="A48" t="str">
            <v>Балхашский</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Енбекшиказах</v>
          </cell>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row>
        <row r="50">
          <cell r="A50" t="str">
            <v>Ескельдинский</v>
          </cell>
          <cell r="B50">
            <v>0</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row>
        <row r="51">
          <cell r="A51" t="str">
            <v>Жамбылский</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Илийский</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row>
        <row r="53">
          <cell r="A53" t="str">
            <v>Карасайский</v>
          </cell>
          <cell r="B53">
            <v>0</v>
          </cell>
          <cell r="C53">
            <v>0</v>
          </cell>
          <cell r="D53">
            <v>0</v>
          </cell>
          <cell r="E53">
            <v>0</v>
          </cell>
          <cell r="F53">
            <v>0</v>
          </cell>
          <cell r="G53">
            <v>3.1</v>
          </cell>
          <cell r="H53">
            <v>2.5</v>
          </cell>
          <cell r="I53">
            <v>0</v>
          </cell>
          <cell r="J53">
            <v>0</v>
          </cell>
          <cell r="K53">
            <v>0</v>
          </cell>
          <cell r="L53">
            <v>0.55999999999999994</v>
          </cell>
          <cell r="M53">
            <v>0</v>
          </cell>
          <cell r="N53">
            <v>0</v>
          </cell>
          <cell r="O53">
            <v>20</v>
          </cell>
          <cell r="P53">
            <v>0</v>
          </cell>
          <cell r="Q53">
            <v>0</v>
          </cell>
          <cell r="R53">
            <v>0</v>
          </cell>
          <cell r="S53">
            <v>0</v>
          </cell>
          <cell r="T53">
            <v>0</v>
          </cell>
          <cell r="U53">
            <v>0</v>
          </cell>
          <cell r="V53">
            <v>0</v>
          </cell>
          <cell r="W53">
            <v>2</v>
          </cell>
          <cell r="X53">
            <v>0</v>
          </cell>
          <cell r="Y53">
            <v>0</v>
          </cell>
          <cell r="Z53">
            <v>0</v>
          </cell>
          <cell r="AA53">
            <v>0</v>
          </cell>
          <cell r="AB53">
            <v>0</v>
          </cell>
          <cell r="AC53">
            <v>0</v>
          </cell>
          <cell r="AD53">
            <v>0</v>
          </cell>
          <cell r="AE53">
            <v>0</v>
          </cell>
          <cell r="AF53">
            <v>0</v>
          </cell>
          <cell r="AG53">
            <v>0</v>
          </cell>
          <cell r="AH53">
            <v>0</v>
          </cell>
        </row>
        <row r="54">
          <cell r="A54" t="str">
            <v>Каратальский</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row>
        <row r="55">
          <cell r="A55" t="str">
            <v>Кербулакский</v>
          </cell>
          <cell r="B55">
            <v>0</v>
          </cell>
          <cell r="C55">
            <v>0</v>
          </cell>
          <cell r="D55">
            <v>0</v>
          </cell>
          <cell r="E55">
            <v>0</v>
          </cell>
          <cell r="F55">
            <v>0</v>
          </cell>
          <cell r="G55">
            <v>0</v>
          </cell>
          <cell r="H55">
            <v>2</v>
          </cell>
          <cell r="I55">
            <v>3</v>
          </cell>
          <cell r="J55">
            <v>0</v>
          </cell>
          <cell r="K55">
            <v>0</v>
          </cell>
          <cell r="L55">
            <v>0.5</v>
          </cell>
          <cell r="M55">
            <v>0</v>
          </cell>
          <cell r="N55">
            <v>0</v>
          </cell>
          <cell r="O55">
            <v>0</v>
          </cell>
          <cell r="P55">
            <v>0</v>
          </cell>
          <cell r="Q55">
            <v>0</v>
          </cell>
          <cell r="R55">
            <v>0</v>
          </cell>
          <cell r="S55">
            <v>0</v>
          </cell>
          <cell r="T55">
            <v>0</v>
          </cell>
          <cell r="U55">
            <v>0</v>
          </cell>
          <cell r="V55">
            <v>0</v>
          </cell>
          <cell r="W55">
            <v>0</v>
          </cell>
          <cell r="X55">
            <v>25</v>
          </cell>
          <cell r="Y55">
            <v>0</v>
          </cell>
          <cell r="Z55">
            <v>0</v>
          </cell>
          <cell r="AA55">
            <v>0</v>
          </cell>
          <cell r="AB55">
            <v>0</v>
          </cell>
          <cell r="AC55">
            <v>0</v>
          </cell>
          <cell r="AD55">
            <v>0</v>
          </cell>
          <cell r="AE55">
            <v>0</v>
          </cell>
          <cell r="AF55">
            <v>0</v>
          </cell>
          <cell r="AG55">
            <v>0</v>
          </cell>
          <cell r="AH55">
            <v>2.5</v>
          </cell>
        </row>
        <row r="56">
          <cell r="A56" t="str">
            <v>Коксуский</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row>
        <row r="57">
          <cell r="A57" t="str">
            <v>Панфиловский</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row>
        <row r="59">
          <cell r="A59" t="str">
            <v>Саркандский</v>
          </cell>
          <cell r="B59">
            <v>0</v>
          </cell>
          <cell r="C59">
            <v>0</v>
          </cell>
          <cell r="D59">
            <v>0</v>
          </cell>
          <cell r="E59">
            <v>0</v>
          </cell>
          <cell r="F59">
            <v>0</v>
          </cell>
          <cell r="G59">
            <v>0</v>
          </cell>
          <cell r="H59">
            <v>7.36</v>
          </cell>
          <cell r="I59">
            <v>7.4</v>
          </cell>
          <cell r="J59">
            <v>7.3628</v>
          </cell>
          <cell r="K59">
            <v>7.7069999999999999</v>
          </cell>
          <cell r="L59">
            <v>2.9829800000000004</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row>
        <row r="60">
          <cell r="A60" t="str">
            <v>Талгарский</v>
          </cell>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row>
        <row r="61">
          <cell r="A61" t="str">
            <v>Уйгурский</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г.Капшагай</v>
          </cell>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row>
        <row r="63">
          <cell r="A63" t="str">
            <v>г.Талдыкорган</v>
          </cell>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row>
        <row r="64">
          <cell r="A64" t="str">
            <v>г.Текели</v>
          </cell>
          <cell r="B64">
            <v>0</v>
          </cell>
          <cell r="C64">
            <v>0</v>
          </cell>
          <cell r="D64">
            <v>0</v>
          </cell>
          <cell r="E64">
            <v>0</v>
          </cell>
          <cell r="F64">
            <v>0</v>
          </cell>
          <cell r="G64">
            <v>0</v>
          </cell>
          <cell r="H64">
            <v>0</v>
          </cell>
          <cell r="I64">
            <v>0</v>
          </cell>
          <cell r="J64">
            <v>0</v>
          </cell>
          <cell r="K64">
            <v>0</v>
          </cell>
          <cell r="L64">
            <v>0</v>
          </cell>
          <cell r="M64">
            <v>32</v>
          </cell>
          <cell r="N64">
            <v>0</v>
          </cell>
          <cell r="O64">
            <v>32</v>
          </cell>
          <cell r="P64">
            <v>0</v>
          </cell>
          <cell r="Q64">
            <v>0</v>
          </cell>
          <cell r="R64">
            <v>0</v>
          </cell>
          <cell r="S64">
            <v>0</v>
          </cell>
          <cell r="T64">
            <v>0</v>
          </cell>
          <cell r="U64">
            <v>0</v>
          </cell>
          <cell r="V64">
            <v>0</v>
          </cell>
          <cell r="W64">
            <v>6.4</v>
          </cell>
          <cell r="X64">
            <v>0</v>
          </cell>
          <cell r="Y64">
            <v>0</v>
          </cell>
          <cell r="Z64">
            <v>0</v>
          </cell>
          <cell r="AA64">
            <v>0</v>
          </cell>
          <cell r="AB64">
            <v>0</v>
          </cell>
          <cell r="AC64">
            <v>0</v>
          </cell>
          <cell r="AD64">
            <v>0</v>
          </cell>
          <cell r="AE64">
            <v>0</v>
          </cell>
          <cell r="AF64">
            <v>0</v>
          </cell>
          <cell r="AG64">
            <v>0</v>
          </cell>
          <cell r="AH64">
            <v>0</v>
          </cell>
        </row>
        <row r="69">
          <cell r="A69" t="str">
            <v>г. Атырау</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row>
        <row r="70">
          <cell r="A70" t="str">
            <v>Жылыой</v>
          </cell>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row>
        <row r="71">
          <cell r="A71" t="str">
            <v>Индер</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row>
        <row r="72">
          <cell r="A72" t="str">
            <v>Исатай</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row>
        <row r="73">
          <cell r="A73" t="str">
            <v>Курмангазы</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row>
        <row r="74">
          <cell r="A74" t="str">
            <v>Кызылкога</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row>
        <row r="76">
          <cell r="A76" t="str">
            <v>Махамбет</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row>
        <row r="81">
          <cell r="A81" t="str">
            <v>г. Усть-Каменогорск</v>
          </cell>
          <cell r="B81">
            <v>0</v>
          </cell>
          <cell r="C81">
            <v>0</v>
          </cell>
          <cell r="D81">
            <v>0</v>
          </cell>
          <cell r="E81">
            <v>0</v>
          </cell>
          <cell r="F81">
            <v>0</v>
          </cell>
          <cell r="G81">
            <v>0</v>
          </cell>
          <cell r="H81">
            <v>0</v>
          </cell>
          <cell r="I81">
            <v>0</v>
          </cell>
          <cell r="J81">
            <v>0</v>
          </cell>
          <cell r="K81">
            <v>0</v>
          </cell>
          <cell r="L81">
            <v>0</v>
          </cell>
          <cell r="M81">
            <v>26.7</v>
          </cell>
          <cell r="N81">
            <v>24.7</v>
          </cell>
          <cell r="O81">
            <v>22.3</v>
          </cell>
          <cell r="P81">
            <v>0</v>
          </cell>
          <cell r="Q81">
            <v>24.384599999999999</v>
          </cell>
          <cell r="R81">
            <v>24.1</v>
          </cell>
          <cell r="S81">
            <v>25</v>
          </cell>
          <cell r="T81">
            <v>0</v>
          </cell>
          <cell r="U81">
            <v>0</v>
          </cell>
          <cell r="V81">
            <v>0</v>
          </cell>
          <cell r="W81">
            <v>14.718459999999999</v>
          </cell>
          <cell r="X81">
            <v>22.5</v>
          </cell>
          <cell r="Y81">
            <v>20.3</v>
          </cell>
          <cell r="Z81">
            <v>19.5</v>
          </cell>
          <cell r="AA81">
            <v>20.399999999999999</v>
          </cell>
          <cell r="AB81">
            <v>20.9</v>
          </cell>
          <cell r="AC81">
            <v>20.9</v>
          </cell>
          <cell r="AD81">
            <v>21.9</v>
          </cell>
          <cell r="AE81">
            <v>0</v>
          </cell>
          <cell r="AF81">
            <v>22</v>
          </cell>
          <cell r="AG81">
            <v>22.86</v>
          </cell>
          <cell r="AH81">
            <v>19.125999999999998</v>
          </cell>
        </row>
        <row r="82">
          <cell r="A82" t="str">
            <v>г. Семей</v>
          </cell>
          <cell r="B82">
            <v>0</v>
          </cell>
          <cell r="C82">
            <v>0</v>
          </cell>
          <cell r="D82">
            <v>0</v>
          </cell>
          <cell r="E82">
            <v>0</v>
          </cell>
          <cell r="F82">
            <v>0</v>
          </cell>
          <cell r="G82">
            <v>0</v>
          </cell>
          <cell r="H82">
            <v>0</v>
          </cell>
          <cell r="I82">
            <v>0</v>
          </cell>
          <cell r="J82">
            <v>0</v>
          </cell>
          <cell r="K82">
            <v>0</v>
          </cell>
          <cell r="L82">
            <v>0</v>
          </cell>
          <cell r="M82">
            <v>17</v>
          </cell>
          <cell r="N82">
            <v>10</v>
          </cell>
          <cell r="O82">
            <v>15</v>
          </cell>
          <cell r="P82">
            <v>0</v>
          </cell>
          <cell r="Q82">
            <v>0</v>
          </cell>
          <cell r="R82">
            <v>0</v>
          </cell>
          <cell r="S82">
            <v>0</v>
          </cell>
          <cell r="T82">
            <v>0</v>
          </cell>
          <cell r="U82">
            <v>0</v>
          </cell>
          <cell r="V82">
            <v>0</v>
          </cell>
          <cell r="W82">
            <v>4.2</v>
          </cell>
          <cell r="X82">
            <v>19</v>
          </cell>
          <cell r="Y82">
            <v>24</v>
          </cell>
          <cell r="Z82">
            <v>24</v>
          </cell>
          <cell r="AA82">
            <v>0</v>
          </cell>
          <cell r="AB82">
            <v>0</v>
          </cell>
          <cell r="AC82">
            <v>15.2</v>
          </cell>
          <cell r="AD82">
            <v>0</v>
          </cell>
          <cell r="AE82">
            <v>0</v>
          </cell>
          <cell r="AF82">
            <v>0</v>
          </cell>
          <cell r="AG82">
            <v>0</v>
          </cell>
          <cell r="AH82">
            <v>8.2200000000000006</v>
          </cell>
        </row>
        <row r="83">
          <cell r="A83" t="str">
            <v>г. Риддер</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row>
        <row r="84">
          <cell r="A84" t="str">
            <v>г. Курчатов</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row>
        <row r="86">
          <cell r="A86" t="str">
            <v>Аягозский</v>
          </cell>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row>
        <row r="87">
          <cell r="A87" t="str">
            <v>Бескарагайский</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row>
        <row r="88">
          <cell r="A88" t="str">
            <v>Бородулихинский</v>
          </cell>
          <cell r="B88">
            <v>0</v>
          </cell>
          <cell r="C88">
            <v>0</v>
          </cell>
          <cell r="D88">
            <v>0</v>
          </cell>
          <cell r="E88">
            <v>0</v>
          </cell>
          <cell r="F88">
            <v>0</v>
          </cell>
          <cell r="G88">
            <v>0</v>
          </cell>
          <cell r="H88">
            <v>0</v>
          </cell>
          <cell r="I88">
            <v>0</v>
          </cell>
          <cell r="J88">
            <v>0</v>
          </cell>
          <cell r="K88">
            <v>0</v>
          </cell>
          <cell r="L88">
            <v>0</v>
          </cell>
          <cell r="M88">
            <v>5.6</v>
          </cell>
          <cell r="N88">
            <v>5.5</v>
          </cell>
          <cell r="O88">
            <v>10.7</v>
          </cell>
          <cell r="P88">
            <v>2.8</v>
          </cell>
          <cell r="Q88">
            <v>3.7037</v>
          </cell>
          <cell r="R88">
            <v>7.5</v>
          </cell>
          <cell r="S88">
            <v>9</v>
          </cell>
          <cell r="T88">
            <v>4.5</v>
          </cell>
          <cell r="U88">
            <v>5</v>
          </cell>
          <cell r="V88">
            <v>3.7</v>
          </cell>
          <cell r="W88">
            <v>5.80037</v>
          </cell>
          <cell r="X88">
            <v>0</v>
          </cell>
          <cell r="Y88">
            <v>0</v>
          </cell>
          <cell r="Z88">
            <v>0</v>
          </cell>
          <cell r="AA88">
            <v>0</v>
          </cell>
          <cell r="AB88">
            <v>0</v>
          </cell>
          <cell r="AC88">
            <v>0</v>
          </cell>
          <cell r="AD88">
            <v>0</v>
          </cell>
          <cell r="AE88">
            <v>0</v>
          </cell>
          <cell r="AF88">
            <v>0</v>
          </cell>
          <cell r="AG88">
            <v>0</v>
          </cell>
          <cell r="AH88">
            <v>0</v>
          </cell>
        </row>
        <row r="89">
          <cell r="A89" t="str">
            <v>Глубоковский</v>
          </cell>
          <cell r="B89">
            <v>0</v>
          </cell>
          <cell r="C89">
            <v>0</v>
          </cell>
          <cell r="D89">
            <v>0</v>
          </cell>
          <cell r="E89">
            <v>0</v>
          </cell>
          <cell r="F89">
            <v>0</v>
          </cell>
          <cell r="G89">
            <v>9.5</v>
          </cell>
          <cell r="H89">
            <v>6.1</v>
          </cell>
          <cell r="I89">
            <v>0</v>
          </cell>
          <cell r="J89">
            <v>0</v>
          </cell>
          <cell r="K89">
            <v>0</v>
          </cell>
          <cell r="L89">
            <v>1.56</v>
          </cell>
          <cell r="M89">
            <v>14.9</v>
          </cell>
          <cell r="N89">
            <v>8.1999999999999993</v>
          </cell>
          <cell r="O89">
            <v>16.600000000000001</v>
          </cell>
          <cell r="P89">
            <v>15.6</v>
          </cell>
          <cell r="Q89">
            <v>19.5169</v>
          </cell>
          <cell r="R89">
            <v>11.1</v>
          </cell>
          <cell r="S89">
            <v>18.399999999999999</v>
          </cell>
          <cell r="T89">
            <v>13.9</v>
          </cell>
          <cell r="U89">
            <v>13.683299999999999</v>
          </cell>
          <cell r="V89">
            <v>14</v>
          </cell>
          <cell r="W89">
            <v>14.590020000000001</v>
          </cell>
          <cell r="X89">
            <v>0</v>
          </cell>
          <cell r="Y89">
            <v>0</v>
          </cell>
          <cell r="Z89">
            <v>0</v>
          </cell>
          <cell r="AA89">
            <v>0</v>
          </cell>
          <cell r="AB89">
            <v>0</v>
          </cell>
          <cell r="AC89">
            <v>0</v>
          </cell>
          <cell r="AD89">
            <v>0</v>
          </cell>
          <cell r="AE89">
            <v>0</v>
          </cell>
          <cell r="AF89">
            <v>0</v>
          </cell>
          <cell r="AG89">
            <v>0</v>
          </cell>
          <cell r="AH89">
            <v>0</v>
          </cell>
        </row>
        <row r="90">
          <cell r="A90" t="str">
            <v>Жарминский</v>
          </cell>
          <cell r="B90">
            <v>0</v>
          </cell>
          <cell r="C90">
            <v>0</v>
          </cell>
          <cell r="D90">
            <v>0</v>
          </cell>
          <cell r="E90">
            <v>0</v>
          </cell>
          <cell r="F90">
            <v>0</v>
          </cell>
          <cell r="G90">
            <v>0</v>
          </cell>
          <cell r="H90">
            <v>0</v>
          </cell>
          <cell r="I90">
            <v>0</v>
          </cell>
          <cell r="J90">
            <v>0</v>
          </cell>
          <cell r="K90">
            <v>0</v>
          </cell>
          <cell r="L90">
            <v>0</v>
          </cell>
          <cell r="M90">
            <v>0</v>
          </cell>
          <cell r="N90">
            <v>0.9</v>
          </cell>
          <cell r="O90">
            <v>13</v>
          </cell>
          <cell r="P90">
            <v>7.6</v>
          </cell>
          <cell r="Q90">
            <v>0</v>
          </cell>
          <cell r="R90">
            <v>0</v>
          </cell>
          <cell r="S90">
            <v>0</v>
          </cell>
          <cell r="T90">
            <v>0</v>
          </cell>
          <cell r="U90">
            <v>0</v>
          </cell>
          <cell r="V90">
            <v>0</v>
          </cell>
          <cell r="W90">
            <v>2.15</v>
          </cell>
          <cell r="X90">
            <v>0</v>
          </cell>
          <cell r="Y90">
            <v>0</v>
          </cell>
          <cell r="Z90">
            <v>0</v>
          </cell>
          <cell r="AA90">
            <v>0</v>
          </cell>
          <cell r="AB90">
            <v>0</v>
          </cell>
          <cell r="AC90">
            <v>0</v>
          </cell>
          <cell r="AD90">
            <v>0</v>
          </cell>
          <cell r="AE90">
            <v>0</v>
          </cell>
          <cell r="AF90">
            <v>0</v>
          </cell>
          <cell r="AG90">
            <v>0</v>
          </cell>
          <cell r="AH90">
            <v>0</v>
          </cell>
        </row>
        <row r="91">
          <cell r="A91" t="str">
            <v>Зайсанский</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row>
        <row r="92">
          <cell r="A92" t="str">
            <v>Зыряновский</v>
          </cell>
          <cell r="B92">
            <v>0</v>
          </cell>
          <cell r="C92">
            <v>0</v>
          </cell>
          <cell r="D92">
            <v>0</v>
          </cell>
          <cell r="E92">
            <v>0</v>
          </cell>
          <cell r="F92">
            <v>0</v>
          </cell>
          <cell r="G92">
            <v>0</v>
          </cell>
          <cell r="H92">
            <v>0</v>
          </cell>
          <cell r="I92">
            <v>0</v>
          </cell>
          <cell r="J92">
            <v>0</v>
          </cell>
          <cell r="K92">
            <v>0</v>
          </cell>
          <cell r="L92">
            <v>0</v>
          </cell>
          <cell r="M92">
            <v>13.5</v>
          </cell>
          <cell r="N92">
            <v>9.1</v>
          </cell>
          <cell r="O92">
            <v>13</v>
          </cell>
          <cell r="P92">
            <v>13.3</v>
          </cell>
          <cell r="Q92">
            <v>14.324</v>
          </cell>
          <cell r="R92">
            <v>10</v>
          </cell>
          <cell r="S92">
            <v>9.5</v>
          </cell>
          <cell r="T92">
            <v>14.5</v>
          </cell>
          <cell r="U92">
            <v>15.9307</v>
          </cell>
          <cell r="V92">
            <v>21.9</v>
          </cell>
          <cell r="W92">
            <v>13.505469999999999</v>
          </cell>
          <cell r="X92">
            <v>0</v>
          </cell>
          <cell r="Y92">
            <v>0</v>
          </cell>
          <cell r="Z92">
            <v>0</v>
          </cell>
          <cell r="AA92">
            <v>14</v>
          </cell>
          <cell r="AB92">
            <v>10</v>
          </cell>
          <cell r="AC92">
            <v>0</v>
          </cell>
          <cell r="AD92">
            <v>0</v>
          </cell>
          <cell r="AE92">
            <v>0</v>
          </cell>
          <cell r="AF92">
            <v>0</v>
          </cell>
          <cell r="AG92">
            <v>0</v>
          </cell>
          <cell r="AH92">
            <v>2.4</v>
          </cell>
        </row>
        <row r="93">
          <cell r="A93" t="str">
            <v>Катон-Карагайский</v>
          </cell>
          <cell r="B93">
            <v>0</v>
          </cell>
          <cell r="C93">
            <v>0</v>
          </cell>
          <cell r="D93">
            <v>0</v>
          </cell>
          <cell r="E93">
            <v>0</v>
          </cell>
          <cell r="F93">
            <v>0</v>
          </cell>
          <cell r="G93">
            <v>0</v>
          </cell>
          <cell r="H93">
            <v>0</v>
          </cell>
          <cell r="I93">
            <v>0</v>
          </cell>
          <cell r="J93">
            <v>0</v>
          </cell>
          <cell r="K93">
            <v>0</v>
          </cell>
          <cell r="L93">
            <v>0</v>
          </cell>
          <cell r="M93">
            <v>0</v>
          </cell>
          <cell r="N93">
            <v>0</v>
          </cell>
          <cell r="O93">
            <v>24.2</v>
          </cell>
          <cell r="P93">
            <v>9.1999999999999993</v>
          </cell>
          <cell r="Q93">
            <v>0</v>
          </cell>
          <cell r="R93">
            <v>0</v>
          </cell>
          <cell r="S93">
            <v>0</v>
          </cell>
          <cell r="T93">
            <v>0</v>
          </cell>
          <cell r="U93">
            <v>0</v>
          </cell>
          <cell r="V93">
            <v>0</v>
          </cell>
          <cell r="W93">
            <v>3.34</v>
          </cell>
          <cell r="X93">
            <v>0</v>
          </cell>
          <cell r="Y93">
            <v>0</v>
          </cell>
          <cell r="Z93">
            <v>0</v>
          </cell>
          <cell r="AA93">
            <v>0</v>
          </cell>
          <cell r="AB93">
            <v>0</v>
          </cell>
          <cell r="AC93">
            <v>0</v>
          </cell>
          <cell r="AD93">
            <v>0</v>
          </cell>
          <cell r="AE93">
            <v>0</v>
          </cell>
          <cell r="AF93">
            <v>0</v>
          </cell>
          <cell r="AG93">
            <v>0</v>
          </cell>
          <cell r="AH93">
            <v>0</v>
          </cell>
        </row>
        <row r="94">
          <cell r="A94" t="str">
            <v>Кокпектинский</v>
          </cell>
          <cell r="B94">
            <v>0</v>
          </cell>
          <cell r="C94">
            <v>0</v>
          </cell>
          <cell r="D94">
            <v>0</v>
          </cell>
          <cell r="E94">
            <v>0</v>
          </cell>
          <cell r="F94">
            <v>10</v>
          </cell>
          <cell r="G94">
            <v>10</v>
          </cell>
          <cell r="H94">
            <v>0</v>
          </cell>
          <cell r="I94">
            <v>0</v>
          </cell>
          <cell r="J94">
            <v>0</v>
          </cell>
          <cell r="K94">
            <v>0</v>
          </cell>
          <cell r="L94">
            <v>2</v>
          </cell>
          <cell r="M94">
            <v>0</v>
          </cell>
          <cell r="N94">
            <v>2.8</v>
          </cell>
          <cell r="O94">
            <v>8.1</v>
          </cell>
          <cell r="P94">
            <v>0</v>
          </cell>
          <cell r="Q94">
            <v>0</v>
          </cell>
          <cell r="R94">
            <v>0</v>
          </cell>
          <cell r="S94">
            <v>0</v>
          </cell>
          <cell r="T94">
            <v>0</v>
          </cell>
          <cell r="U94">
            <v>0</v>
          </cell>
          <cell r="V94">
            <v>0</v>
          </cell>
          <cell r="W94">
            <v>1.0899999999999999</v>
          </cell>
          <cell r="X94">
            <v>0</v>
          </cell>
          <cell r="Y94">
            <v>0</v>
          </cell>
          <cell r="Z94">
            <v>0</v>
          </cell>
          <cell r="AA94">
            <v>0</v>
          </cell>
          <cell r="AB94">
            <v>0</v>
          </cell>
          <cell r="AC94">
            <v>0</v>
          </cell>
          <cell r="AD94">
            <v>0</v>
          </cell>
          <cell r="AE94">
            <v>0</v>
          </cell>
          <cell r="AF94">
            <v>0</v>
          </cell>
          <cell r="AG94">
            <v>0</v>
          </cell>
          <cell r="AH94">
            <v>0</v>
          </cell>
        </row>
        <row r="95">
          <cell r="A95" t="str">
            <v>Курчумский</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5</v>
          </cell>
          <cell r="R95">
            <v>0</v>
          </cell>
          <cell r="S95">
            <v>0</v>
          </cell>
          <cell r="T95">
            <v>0</v>
          </cell>
          <cell r="U95">
            <v>0</v>
          </cell>
          <cell r="V95">
            <v>0</v>
          </cell>
          <cell r="W95">
            <v>0.5</v>
          </cell>
          <cell r="X95">
            <v>0</v>
          </cell>
          <cell r="Y95">
            <v>0</v>
          </cell>
          <cell r="Z95">
            <v>0</v>
          </cell>
          <cell r="AA95">
            <v>0</v>
          </cell>
          <cell r="AB95">
            <v>0</v>
          </cell>
          <cell r="AC95">
            <v>0</v>
          </cell>
          <cell r="AD95">
            <v>0</v>
          </cell>
          <cell r="AE95">
            <v>0</v>
          </cell>
          <cell r="AF95">
            <v>0</v>
          </cell>
          <cell r="AG95">
            <v>0</v>
          </cell>
          <cell r="AH95">
            <v>0</v>
          </cell>
        </row>
        <row r="96">
          <cell r="A96" t="str">
            <v>Тарбагатайский</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row>
        <row r="97">
          <cell r="A97" t="str">
            <v>Уланский</v>
          </cell>
          <cell r="B97">
            <v>0</v>
          </cell>
          <cell r="C97">
            <v>0</v>
          </cell>
          <cell r="D97">
            <v>0</v>
          </cell>
          <cell r="E97">
            <v>0</v>
          </cell>
          <cell r="F97">
            <v>0</v>
          </cell>
          <cell r="G97">
            <v>9.4</v>
          </cell>
          <cell r="H97">
            <v>4.8</v>
          </cell>
          <cell r="I97">
            <v>0</v>
          </cell>
          <cell r="J97">
            <v>0</v>
          </cell>
          <cell r="K97">
            <v>0</v>
          </cell>
          <cell r="L97">
            <v>1.42</v>
          </cell>
          <cell r="M97">
            <v>2</v>
          </cell>
          <cell r="N97">
            <v>6.7</v>
          </cell>
          <cell r="O97">
            <v>4.4000000000000004</v>
          </cell>
          <cell r="P97">
            <v>7.9</v>
          </cell>
          <cell r="Q97">
            <v>10.645200000000001</v>
          </cell>
          <cell r="R97">
            <v>0</v>
          </cell>
          <cell r="S97">
            <v>0</v>
          </cell>
          <cell r="T97">
            <v>0.4</v>
          </cell>
          <cell r="U97">
            <v>0</v>
          </cell>
          <cell r="V97">
            <v>0</v>
          </cell>
          <cell r="W97">
            <v>3.20452</v>
          </cell>
          <cell r="X97">
            <v>0</v>
          </cell>
          <cell r="Y97">
            <v>0</v>
          </cell>
          <cell r="Z97">
            <v>0</v>
          </cell>
          <cell r="AA97">
            <v>0</v>
          </cell>
          <cell r="AB97">
            <v>0</v>
          </cell>
          <cell r="AC97">
            <v>0</v>
          </cell>
          <cell r="AD97">
            <v>0</v>
          </cell>
          <cell r="AE97">
            <v>0</v>
          </cell>
          <cell r="AF97">
            <v>0</v>
          </cell>
          <cell r="AG97">
            <v>0</v>
          </cell>
          <cell r="AH97">
            <v>0</v>
          </cell>
        </row>
        <row r="98">
          <cell r="A98" t="str">
            <v>Урджарский</v>
          </cell>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row>
        <row r="99">
          <cell r="A99" t="str">
            <v>Шемонаихинский</v>
          </cell>
          <cell r="B99">
            <v>0</v>
          </cell>
          <cell r="C99">
            <v>0</v>
          </cell>
          <cell r="D99">
            <v>0</v>
          </cell>
          <cell r="E99">
            <v>0</v>
          </cell>
          <cell r="F99">
            <v>0</v>
          </cell>
          <cell r="G99">
            <v>0</v>
          </cell>
          <cell r="H99">
            <v>0</v>
          </cell>
          <cell r="I99">
            <v>0</v>
          </cell>
          <cell r="J99">
            <v>0</v>
          </cell>
          <cell r="K99">
            <v>0</v>
          </cell>
          <cell r="L99">
            <v>0</v>
          </cell>
          <cell r="M99">
            <v>13.8</v>
          </cell>
          <cell r="N99">
            <v>10.1</v>
          </cell>
          <cell r="O99">
            <v>15.4</v>
          </cell>
          <cell r="P99">
            <v>17.7</v>
          </cell>
          <cell r="Q99">
            <v>15.4755</v>
          </cell>
          <cell r="R99">
            <v>12.1</v>
          </cell>
          <cell r="S99">
            <v>15.2</v>
          </cell>
          <cell r="T99">
            <v>11.8</v>
          </cell>
          <cell r="U99">
            <v>14.5166</v>
          </cell>
          <cell r="V99">
            <v>14.5</v>
          </cell>
          <cell r="W99">
            <v>14.059209999999998</v>
          </cell>
          <cell r="X99">
            <v>0</v>
          </cell>
          <cell r="Y99">
            <v>0</v>
          </cell>
          <cell r="Z99">
            <v>0</v>
          </cell>
          <cell r="AA99">
            <v>0</v>
          </cell>
          <cell r="AB99">
            <v>0</v>
          </cell>
          <cell r="AC99">
            <v>0</v>
          </cell>
          <cell r="AD99">
            <v>0</v>
          </cell>
          <cell r="AE99">
            <v>0</v>
          </cell>
          <cell r="AF99">
            <v>7.6</v>
          </cell>
          <cell r="AG99">
            <v>9.3332999999999995</v>
          </cell>
          <cell r="AH99">
            <v>1.69333</v>
          </cell>
        </row>
        <row r="104">
          <cell r="A104" t="str">
            <v>г.Тараз</v>
          </cell>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25.4</v>
          </cell>
          <cell r="Y104">
            <v>26.7</v>
          </cell>
          <cell r="Z104">
            <v>26.9</v>
          </cell>
          <cell r="AA104">
            <v>29.9</v>
          </cell>
          <cell r="AB104">
            <v>25.7</v>
          </cell>
          <cell r="AC104">
            <v>24.6</v>
          </cell>
          <cell r="AD104">
            <v>0</v>
          </cell>
          <cell r="AE104">
            <v>0</v>
          </cell>
          <cell r="AF104">
            <v>0</v>
          </cell>
          <cell r="AG104">
            <v>0</v>
          </cell>
          <cell r="AH104">
            <v>15.919999999999998</v>
          </cell>
        </row>
        <row r="105">
          <cell r="A105" t="str">
            <v>Байзакский</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20.3</v>
          </cell>
          <cell r="Y105">
            <v>20.2</v>
          </cell>
          <cell r="Z105">
            <v>19.899999999999999</v>
          </cell>
          <cell r="AA105">
            <v>20.2</v>
          </cell>
          <cell r="AB105">
            <v>20</v>
          </cell>
          <cell r="AC105">
            <v>0</v>
          </cell>
          <cell r="AD105">
            <v>20</v>
          </cell>
          <cell r="AE105">
            <v>19.976900000000001</v>
          </cell>
          <cell r="AF105">
            <v>20.1509</v>
          </cell>
          <cell r="AG105">
            <v>20.197399999999998</v>
          </cell>
          <cell r="AH105">
            <v>18.09252</v>
          </cell>
        </row>
        <row r="106">
          <cell r="A106" t="str">
            <v>Жамбылский</v>
          </cell>
          <cell r="B106">
            <v>0</v>
          </cell>
          <cell r="C106">
            <v>0</v>
          </cell>
          <cell r="D106">
            <v>0</v>
          </cell>
          <cell r="E106">
            <v>0</v>
          </cell>
          <cell r="F106">
            <v>1.5</v>
          </cell>
          <cell r="G106">
            <v>7</v>
          </cell>
          <cell r="H106">
            <v>0</v>
          </cell>
          <cell r="I106">
            <v>0</v>
          </cell>
          <cell r="J106">
            <v>0</v>
          </cell>
          <cell r="K106">
            <v>6</v>
          </cell>
          <cell r="L106">
            <v>1.45</v>
          </cell>
          <cell r="M106">
            <v>0</v>
          </cell>
          <cell r="N106">
            <v>0</v>
          </cell>
          <cell r="O106">
            <v>0</v>
          </cell>
          <cell r="P106">
            <v>0</v>
          </cell>
          <cell r="Q106">
            <v>0</v>
          </cell>
          <cell r="R106">
            <v>0</v>
          </cell>
          <cell r="S106">
            <v>0</v>
          </cell>
          <cell r="T106">
            <v>0</v>
          </cell>
          <cell r="U106">
            <v>0</v>
          </cell>
          <cell r="V106">
            <v>0</v>
          </cell>
          <cell r="W106">
            <v>0</v>
          </cell>
          <cell r="X106">
            <v>0</v>
          </cell>
          <cell r="Y106">
            <v>30</v>
          </cell>
          <cell r="Z106">
            <v>0</v>
          </cell>
          <cell r="AA106">
            <v>0</v>
          </cell>
          <cell r="AB106">
            <v>0</v>
          </cell>
          <cell r="AC106">
            <v>0</v>
          </cell>
          <cell r="AD106">
            <v>0</v>
          </cell>
          <cell r="AE106">
            <v>0</v>
          </cell>
          <cell r="AF106">
            <v>0</v>
          </cell>
          <cell r="AG106">
            <v>0</v>
          </cell>
          <cell r="AH106">
            <v>3</v>
          </cell>
        </row>
        <row r="107">
          <cell r="A107" t="str">
            <v>Жуалынский</v>
          </cell>
          <cell r="B107">
            <v>0</v>
          </cell>
          <cell r="C107">
            <v>0</v>
          </cell>
          <cell r="D107">
            <v>0</v>
          </cell>
          <cell r="E107">
            <v>0</v>
          </cell>
          <cell r="F107">
            <v>10</v>
          </cell>
          <cell r="G107">
            <v>2.8</v>
          </cell>
          <cell r="H107">
            <v>0</v>
          </cell>
          <cell r="I107">
            <v>0</v>
          </cell>
          <cell r="J107">
            <v>0</v>
          </cell>
          <cell r="K107">
            <v>0</v>
          </cell>
          <cell r="L107">
            <v>1.28</v>
          </cell>
          <cell r="M107">
            <v>0</v>
          </cell>
          <cell r="N107">
            <v>18.600000000000001</v>
          </cell>
          <cell r="O107">
            <v>0</v>
          </cell>
          <cell r="P107">
            <v>13.7</v>
          </cell>
          <cell r="Q107">
            <v>12</v>
          </cell>
          <cell r="R107">
            <v>0</v>
          </cell>
          <cell r="S107">
            <v>14.4</v>
          </cell>
          <cell r="T107">
            <v>0</v>
          </cell>
          <cell r="U107">
            <v>0</v>
          </cell>
          <cell r="V107">
            <v>0</v>
          </cell>
          <cell r="W107">
            <v>5.8699999999999992</v>
          </cell>
          <cell r="X107">
            <v>27.9</v>
          </cell>
          <cell r="Y107">
            <v>18.399999999999999</v>
          </cell>
          <cell r="Z107">
            <v>27.3</v>
          </cell>
          <cell r="AA107">
            <v>11.8</v>
          </cell>
          <cell r="AB107">
            <v>0</v>
          </cell>
          <cell r="AC107">
            <v>0</v>
          </cell>
          <cell r="AD107">
            <v>0</v>
          </cell>
          <cell r="AE107">
            <v>0</v>
          </cell>
          <cell r="AF107">
            <v>0</v>
          </cell>
          <cell r="AG107">
            <v>0</v>
          </cell>
          <cell r="AH107">
            <v>8.5399999999999991</v>
          </cell>
        </row>
        <row r="108">
          <cell r="A108" t="str">
            <v>Кордайский</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row>
        <row r="109">
          <cell r="A109" t="str">
            <v>Т.Рыскулова</v>
          </cell>
          <cell r="B109">
            <v>0</v>
          </cell>
          <cell r="C109">
            <v>0</v>
          </cell>
          <cell r="D109">
            <v>0</v>
          </cell>
          <cell r="E109">
            <v>0</v>
          </cell>
          <cell r="F109">
            <v>0</v>
          </cell>
          <cell r="G109">
            <v>0</v>
          </cell>
          <cell r="H109">
            <v>0</v>
          </cell>
          <cell r="I109">
            <v>0</v>
          </cell>
          <cell r="J109">
            <v>0</v>
          </cell>
          <cell r="K109">
            <v>0</v>
          </cell>
          <cell r="L109">
            <v>0</v>
          </cell>
          <cell r="M109">
            <v>0</v>
          </cell>
          <cell r="N109">
            <v>16</v>
          </cell>
          <cell r="O109">
            <v>16</v>
          </cell>
          <cell r="P109">
            <v>13.7</v>
          </cell>
          <cell r="Q109">
            <v>15.6</v>
          </cell>
          <cell r="R109">
            <v>14.4</v>
          </cell>
          <cell r="S109">
            <v>16.600000000000001</v>
          </cell>
          <cell r="T109">
            <v>16.46</v>
          </cell>
          <cell r="U109">
            <v>16.079999999999998</v>
          </cell>
          <cell r="V109">
            <v>0</v>
          </cell>
          <cell r="W109">
            <v>12.484000000000002</v>
          </cell>
          <cell r="X109">
            <v>15</v>
          </cell>
          <cell r="Y109">
            <v>10</v>
          </cell>
          <cell r="Z109">
            <v>14</v>
          </cell>
          <cell r="AA109">
            <v>13.6</v>
          </cell>
          <cell r="AB109">
            <v>14.7</v>
          </cell>
          <cell r="AC109">
            <v>0</v>
          </cell>
          <cell r="AD109">
            <v>16.2</v>
          </cell>
          <cell r="AE109">
            <v>16.420000000000002</v>
          </cell>
          <cell r="AF109">
            <v>0</v>
          </cell>
          <cell r="AG109">
            <v>16.84</v>
          </cell>
          <cell r="AH109">
            <v>11.676</v>
          </cell>
        </row>
        <row r="110">
          <cell r="A110" t="str">
            <v>Меркенский</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row>
        <row r="111">
          <cell r="A111" t="str">
            <v>Мойынкумский</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row>
        <row r="112">
          <cell r="A112" t="str">
            <v>Сарысуский</v>
          </cell>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row>
        <row r="113">
          <cell r="A113" t="str">
            <v>Таласский</v>
          </cell>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row>
        <row r="114">
          <cell r="A114" t="str">
            <v>Шуский</v>
          </cell>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row>
        <row r="119">
          <cell r="A119" t="str">
            <v>Акжайык</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row>
        <row r="120">
          <cell r="A120" t="str">
            <v>Бокей орда</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row>
        <row r="121">
          <cell r="A121" t="str">
            <v>Борли</v>
          </cell>
          <cell r="B121">
            <v>7</v>
          </cell>
          <cell r="C121">
            <v>5.8</v>
          </cell>
          <cell r="D121">
            <v>1.9</v>
          </cell>
          <cell r="E121">
            <v>0</v>
          </cell>
          <cell r="F121">
            <v>0</v>
          </cell>
          <cell r="G121">
            <v>0</v>
          </cell>
          <cell r="H121">
            <v>10</v>
          </cell>
          <cell r="I121">
            <v>6</v>
          </cell>
          <cell r="J121">
            <v>0</v>
          </cell>
          <cell r="K121">
            <v>0</v>
          </cell>
          <cell r="L121">
            <v>3.0700000000000003</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row>
        <row r="122">
          <cell r="A122" t="str">
            <v>Жанакала (Жангалинский)</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row>
        <row r="123">
          <cell r="A123" t="str">
            <v>Жанибек</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row>
        <row r="124">
          <cell r="A124" t="str">
            <v>Зеленов</v>
          </cell>
          <cell r="B124">
            <v>8.6999999999999993</v>
          </cell>
          <cell r="C124">
            <v>10.1</v>
          </cell>
          <cell r="D124">
            <v>2.1</v>
          </cell>
          <cell r="E124">
            <v>0.9</v>
          </cell>
          <cell r="F124">
            <v>2.6</v>
          </cell>
          <cell r="G124">
            <v>2.4</v>
          </cell>
          <cell r="H124">
            <v>3.6</v>
          </cell>
          <cell r="I124">
            <v>5.9</v>
          </cell>
          <cell r="J124">
            <v>7</v>
          </cell>
          <cell r="K124">
            <v>10.6</v>
          </cell>
          <cell r="L124">
            <v>5.39</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row>
        <row r="125">
          <cell r="A125" t="str">
            <v>Казталов</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row>
        <row r="126">
          <cell r="A126" t="str">
            <v>Каратобе</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row>
        <row r="127">
          <cell r="A127" t="str">
            <v>Сырым</v>
          </cell>
          <cell r="B127">
            <v>6</v>
          </cell>
          <cell r="C127">
            <v>11.1</v>
          </cell>
          <cell r="D127">
            <v>0</v>
          </cell>
          <cell r="E127">
            <v>0</v>
          </cell>
          <cell r="F127">
            <v>0</v>
          </cell>
          <cell r="G127">
            <v>0</v>
          </cell>
          <cell r="H127">
            <v>0</v>
          </cell>
          <cell r="I127">
            <v>0</v>
          </cell>
          <cell r="J127">
            <v>0</v>
          </cell>
          <cell r="K127">
            <v>0</v>
          </cell>
          <cell r="L127">
            <v>1.7100000000000002</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row>
        <row r="128">
          <cell r="A128" t="str">
            <v>Таскала</v>
          </cell>
          <cell r="B128">
            <v>0</v>
          </cell>
          <cell r="C128">
            <v>10</v>
          </cell>
          <cell r="D128">
            <v>1.8</v>
          </cell>
          <cell r="E128">
            <v>0</v>
          </cell>
          <cell r="F128">
            <v>9</v>
          </cell>
          <cell r="G128">
            <v>0</v>
          </cell>
          <cell r="H128">
            <v>0</v>
          </cell>
          <cell r="I128">
            <v>0</v>
          </cell>
          <cell r="J128">
            <v>0</v>
          </cell>
          <cell r="K128">
            <v>0</v>
          </cell>
          <cell r="L128">
            <v>2.08</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row>
        <row r="129">
          <cell r="A129" t="str">
            <v>Теректи</v>
          </cell>
          <cell r="B129">
            <v>8.9</v>
          </cell>
          <cell r="C129">
            <v>13.9</v>
          </cell>
          <cell r="D129">
            <v>1.9</v>
          </cell>
          <cell r="E129">
            <v>0</v>
          </cell>
          <cell r="F129">
            <v>13.3</v>
          </cell>
          <cell r="G129">
            <v>5.3</v>
          </cell>
          <cell r="H129">
            <v>1.9</v>
          </cell>
          <cell r="I129">
            <v>6.3</v>
          </cell>
          <cell r="J129">
            <v>1.8243243243243243</v>
          </cell>
          <cell r="K129">
            <v>0</v>
          </cell>
          <cell r="L129">
            <v>5.3324324324324319</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row>
        <row r="130">
          <cell r="A130" t="str">
            <v>Шынгарлау</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row>
        <row r="131">
          <cell r="A131" t="str">
            <v>г.Уральск</v>
          </cell>
          <cell r="B131">
            <v>11.4</v>
          </cell>
          <cell r="C131">
            <v>7.6</v>
          </cell>
          <cell r="D131">
            <v>2.9</v>
          </cell>
          <cell r="E131">
            <v>0</v>
          </cell>
          <cell r="F131">
            <v>0.8</v>
          </cell>
          <cell r="G131">
            <v>0</v>
          </cell>
          <cell r="H131">
            <v>6.7</v>
          </cell>
          <cell r="I131">
            <v>5.0999999999999996</v>
          </cell>
          <cell r="J131">
            <v>0.8252427184466018</v>
          </cell>
          <cell r="K131">
            <v>7.3</v>
          </cell>
          <cell r="L131">
            <v>4.2625242718446597</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row>
        <row r="136">
          <cell r="A136" t="str">
            <v>Караганда</v>
          </cell>
          <cell r="B136">
            <v>0</v>
          </cell>
          <cell r="C136">
            <v>0</v>
          </cell>
          <cell r="D136">
            <v>0</v>
          </cell>
          <cell r="E136">
            <v>0</v>
          </cell>
          <cell r="F136">
            <v>0</v>
          </cell>
          <cell r="G136">
            <v>0</v>
          </cell>
          <cell r="H136">
            <v>0</v>
          </cell>
          <cell r="I136">
            <v>0</v>
          </cell>
          <cell r="J136">
            <v>0</v>
          </cell>
          <cell r="K136">
            <v>0</v>
          </cell>
          <cell r="L136">
            <v>0</v>
          </cell>
          <cell r="M136">
            <v>27</v>
          </cell>
          <cell r="N136">
            <v>27</v>
          </cell>
          <cell r="O136">
            <v>28</v>
          </cell>
          <cell r="P136">
            <v>36.299999999999997</v>
          </cell>
          <cell r="Q136">
            <v>30</v>
          </cell>
          <cell r="R136">
            <v>33.799999999999997</v>
          </cell>
          <cell r="S136">
            <v>27.25</v>
          </cell>
          <cell r="T136">
            <v>27.3</v>
          </cell>
          <cell r="U136">
            <v>27.3</v>
          </cell>
          <cell r="V136">
            <v>27.3</v>
          </cell>
          <cell r="W136">
            <v>29.125000000000007</v>
          </cell>
          <cell r="X136">
            <v>26.7</v>
          </cell>
          <cell r="Y136">
            <v>0.8</v>
          </cell>
          <cell r="Z136">
            <v>0</v>
          </cell>
          <cell r="AA136">
            <v>17</v>
          </cell>
          <cell r="AB136">
            <v>0</v>
          </cell>
          <cell r="AC136">
            <v>20</v>
          </cell>
          <cell r="AD136">
            <v>23.333300000000001</v>
          </cell>
          <cell r="AE136">
            <v>0</v>
          </cell>
          <cell r="AF136">
            <v>0</v>
          </cell>
          <cell r="AG136">
            <v>22</v>
          </cell>
          <cell r="AH136">
            <v>10.98333</v>
          </cell>
        </row>
        <row r="137">
          <cell r="A137" t="str">
            <v>Балхаш</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row>
        <row r="138">
          <cell r="A138" t="str">
            <v>Жезказган</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row>
        <row r="139">
          <cell r="A139" t="str">
            <v>Каражал</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row>
        <row r="141">
          <cell r="A141" t="str">
            <v>Сарань</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row>
        <row r="142">
          <cell r="A142" t="str">
            <v>Сатпаев</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27.5</v>
          </cell>
          <cell r="N143">
            <v>28.2</v>
          </cell>
          <cell r="O143">
            <v>29.1</v>
          </cell>
          <cell r="P143">
            <v>29.5</v>
          </cell>
          <cell r="Q143">
            <v>29.7</v>
          </cell>
          <cell r="R143">
            <v>29</v>
          </cell>
          <cell r="S143">
            <v>31.379300000000001</v>
          </cell>
          <cell r="T143">
            <v>31.4</v>
          </cell>
          <cell r="U143">
            <v>31.4</v>
          </cell>
          <cell r="V143">
            <v>31.6</v>
          </cell>
          <cell r="W143">
            <v>29.877930000000003</v>
          </cell>
          <cell r="X143">
            <v>19.8</v>
          </cell>
          <cell r="Y143">
            <v>16.2</v>
          </cell>
          <cell r="Z143">
            <v>20.5</v>
          </cell>
          <cell r="AA143">
            <v>20.5</v>
          </cell>
          <cell r="AB143">
            <v>21</v>
          </cell>
          <cell r="AC143">
            <v>21</v>
          </cell>
          <cell r="AD143">
            <v>22.151900000000001</v>
          </cell>
          <cell r="AE143">
            <v>22.13</v>
          </cell>
          <cell r="AF143">
            <v>0</v>
          </cell>
          <cell r="AG143">
            <v>22.1</v>
          </cell>
          <cell r="AH143">
            <v>18.53819</v>
          </cell>
        </row>
        <row r="144">
          <cell r="A144" t="str">
            <v>Шахтинск</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row>
        <row r="145">
          <cell r="A145" t="str">
            <v>Абайский</v>
          </cell>
          <cell r="B145">
            <v>0</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2.8</v>
          </cell>
          <cell r="S145">
            <v>0</v>
          </cell>
          <cell r="T145">
            <v>0</v>
          </cell>
          <cell r="U145">
            <v>0</v>
          </cell>
          <cell r="V145">
            <v>0</v>
          </cell>
          <cell r="W145">
            <v>0.27999999999999997</v>
          </cell>
          <cell r="X145">
            <v>0</v>
          </cell>
          <cell r="Y145">
            <v>0</v>
          </cell>
          <cell r="Z145">
            <v>0</v>
          </cell>
          <cell r="AA145">
            <v>0</v>
          </cell>
          <cell r="AB145">
            <v>0</v>
          </cell>
          <cell r="AC145">
            <v>0</v>
          </cell>
          <cell r="AD145">
            <v>0</v>
          </cell>
          <cell r="AE145">
            <v>0</v>
          </cell>
          <cell r="AF145">
            <v>0</v>
          </cell>
          <cell r="AG145">
            <v>0</v>
          </cell>
          <cell r="AH145">
            <v>0</v>
          </cell>
        </row>
        <row r="146">
          <cell r="A146" t="str">
            <v>Актогайский</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row>
        <row r="147">
          <cell r="A147" t="str">
            <v>Бухаржырауский</v>
          </cell>
          <cell r="B147">
            <v>0</v>
          </cell>
          <cell r="C147">
            <v>0</v>
          </cell>
          <cell r="D147">
            <v>0</v>
          </cell>
          <cell r="E147">
            <v>0</v>
          </cell>
          <cell r="F147">
            <v>0</v>
          </cell>
          <cell r="G147">
            <v>0</v>
          </cell>
          <cell r="H147">
            <v>4.9551999999999996</v>
          </cell>
          <cell r="I147">
            <v>0</v>
          </cell>
          <cell r="J147">
            <v>0</v>
          </cell>
          <cell r="K147">
            <v>0</v>
          </cell>
          <cell r="L147">
            <v>0.49551999999999996</v>
          </cell>
          <cell r="M147">
            <v>0</v>
          </cell>
          <cell r="N147">
            <v>0</v>
          </cell>
          <cell r="O147">
            <v>0</v>
          </cell>
          <cell r="P147">
            <v>0</v>
          </cell>
          <cell r="Q147">
            <v>0</v>
          </cell>
          <cell r="R147">
            <v>0</v>
          </cell>
          <cell r="S147">
            <v>3.2</v>
          </cell>
          <cell r="T147">
            <v>7.2</v>
          </cell>
          <cell r="U147">
            <v>0</v>
          </cell>
          <cell r="V147">
            <v>0</v>
          </cell>
          <cell r="W147">
            <v>1.04</v>
          </cell>
          <cell r="X147">
            <v>0</v>
          </cell>
          <cell r="Y147">
            <v>0</v>
          </cell>
          <cell r="Z147">
            <v>0</v>
          </cell>
          <cell r="AA147">
            <v>0</v>
          </cell>
          <cell r="AB147">
            <v>0</v>
          </cell>
          <cell r="AC147">
            <v>0</v>
          </cell>
          <cell r="AD147">
            <v>0</v>
          </cell>
          <cell r="AE147">
            <v>0</v>
          </cell>
          <cell r="AF147">
            <v>0</v>
          </cell>
          <cell r="AG147">
            <v>0</v>
          </cell>
          <cell r="AH147">
            <v>0</v>
          </cell>
        </row>
        <row r="148">
          <cell r="A148" t="str">
            <v>Жанааркинский</v>
          </cell>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row>
        <row r="150">
          <cell r="A150" t="str">
            <v>Нуринский</v>
          </cell>
          <cell r="B150">
            <v>0</v>
          </cell>
          <cell r="C150">
            <v>6.1</v>
          </cell>
          <cell r="D150">
            <v>0</v>
          </cell>
          <cell r="E150">
            <v>7.9</v>
          </cell>
          <cell r="F150">
            <v>21.7</v>
          </cell>
          <cell r="G150">
            <v>5.7</v>
          </cell>
          <cell r="H150">
            <v>10.9102</v>
          </cell>
          <cell r="I150">
            <v>4.38</v>
          </cell>
          <cell r="J150">
            <v>0</v>
          </cell>
          <cell r="K150">
            <v>0</v>
          </cell>
          <cell r="L150">
            <v>5.6690200000000015</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row>
        <row r="151">
          <cell r="A151" t="str">
            <v>Осакаровский</v>
          </cell>
          <cell r="B151">
            <v>0</v>
          </cell>
          <cell r="C151">
            <v>0</v>
          </cell>
          <cell r="D151">
            <v>1.3</v>
          </cell>
          <cell r="E151">
            <v>2</v>
          </cell>
          <cell r="F151">
            <v>1.8</v>
          </cell>
          <cell r="G151">
            <v>9.8000000000000007</v>
          </cell>
          <cell r="H151">
            <v>2.5657000000000001</v>
          </cell>
          <cell r="I151">
            <v>13.33</v>
          </cell>
          <cell r="J151">
            <v>0</v>
          </cell>
          <cell r="K151">
            <v>0</v>
          </cell>
          <cell r="L151">
            <v>3.0795700000000004</v>
          </cell>
          <cell r="M151">
            <v>0</v>
          </cell>
          <cell r="N151">
            <v>0</v>
          </cell>
          <cell r="O151">
            <v>0</v>
          </cell>
          <cell r="P151">
            <v>0</v>
          </cell>
          <cell r="Q151">
            <v>0</v>
          </cell>
          <cell r="R151">
            <v>9.5</v>
          </cell>
          <cell r="S151">
            <v>5.4177</v>
          </cell>
          <cell r="T151">
            <v>11.59</v>
          </cell>
          <cell r="U151">
            <v>0</v>
          </cell>
          <cell r="V151">
            <v>11.7</v>
          </cell>
          <cell r="W151">
            <v>3.8207700000000004</v>
          </cell>
          <cell r="X151">
            <v>0</v>
          </cell>
          <cell r="Y151">
            <v>0</v>
          </cell>
          <cell r="Z151">
            <v>0</v>
          </cell>
          <cell r="AA151">
            <v>0</v>
          </cell>
          <cell r="AB151">
            <v>0</v>
          </cell>
          <cell r="AC151">
            <v>0</v>
          </cell>
          <cell r="AD151">
            <v>0</v>
          </cell>
          <cell r="AE151">
            <v>0</v>
          </cell>
          <cell r="AF151">
            <v>0</v>
          </cell>
          <cell r="AG151">
            <v>0</v>
          </cell>
          <cell r="AH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row>
        <row r="158">
          <cell r="A158" t="str">
            <v>Алтынсаринский</v>
          </cell>
          <cell r="B158">
            <v>0</v>
          </cell>
          <cell r="C158">
            <v>0</v>
          </cell>
          <cell r="D158">
            <v>0</v>
          </cell>
          <cell r="E158">
            <v>0</v>
          </cell>
          <cell r="F158">
            <v>11.083299999999999</v>
          </cell>
          <cell r="G158">
            <v>3.8026</v>
          </cell>
          <cell r="H158">
            <v>3.0615000000000001</v>
          </cell>
          <cell r="I158">
            <v>1</v>
          </cell>
          <cell r="J158">
            <v>1.3</v>
          </cell>
          <cell r="K158">
            <v>4.4000000000000004</v>
          </cell>
          <cell r="L158">
            <v>2.4647399999999999</v>
          </cell>
          <cell r="M158">
            <v>14.6</v>
          </cell>
          <cell r="N158">
            <v>11.1</v>
          </cell>
          <cell r="O158">
            <v>6.4</v>
          </cell>
          <cell r="P158">
            <v>0</v>
          </cell>
          <cell r="Q158">
            <v>0</v>
          </cell>
          <cell r="R158">
            <v>3.5183</v>
          </cell>
          <cell r="S158">
            <v>0</v>
          </cell>
          <cell r="T158">
            <v>0</v>
          </cell>
          <cell r="U158">
            <v>9.5</v>
          </cell>
          <cell r="V158">
            <v>10.4</v>
          </cell>
          <cell r="W158">
            <v>5.5518300000000007</v>
          </cell>
          <cell r="X158">
            <v>0</v>
          </cell>
          <cell r="Y158">
            <v>8</v>
          </cell>
          <cell r="Z158">
            <v>0</v>
          </cell>
          <cell r="AA158">
            <v>5.3</v>
          </cell>
          <cell r="AB158">
            <v>0</v>
          </cell>
          <cell r="AC158">
            <v>0</v>
          </cell>
          <cell r="AD158">
            <v>0</v>
          </cell>
          <cell r="AE158">
            <v>0</v>
          </cell>
          <cell r="AF158">
            <v>0</v>
          </cell>
          <cell r="AG158">
            <v>0</v>
          </cell>
          <cell r="AH158">
            <v>1.33</v>
          </cell>
        </row>
        <row r="159">
          <cell r="A159" t="str">
            <v>Амангельдинский</v>
          </cell>
          <cell r="B159">
            <v>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row>
        <row r="160">
          <cell r="A160" t="str">
            <v>Аулиекольский</v>
          </cell>
          <cell r="B160">
            <v>9.9</v>
          </cell>
          <cell r="C160">
            <v>0</v>
          </cell>
          <cell r="D160">
            <v>0</v>
          </cell>
          <cell r="E160">
            <v>6.3</v>
          </cell>
          <cell r="F160">
            <v>1.8</v>
          </cell>
          <cell r="G160">
            <v>0</v>
          </cell>
          <cell r="H160">
            <v>0</v>
          </cell>
          <cell r="I160">
            <v>0</v>
          </cell>
          <cell r="J160">
            <v>0</v>
          </cell>
          <cell r="K160">
            <v>0</v>
          </cell>
          <cell r="L160">
            <v>1.8</v>
          </cell>
          <cell r="M160">
            <v>0</v>
          </cell>
          <cell r="N160">
            <v>0</v>
          </cell>
          <cell r="O160">
            <v>0</v>
          </cell>
          <cell r="P160">
            <v>0</v>
          </cell>
          <cell r="Q160">
            <v>0</v>
          </cell>
          <cell r="R160">
            <v>1.2773000000000001</v>
          </cell>
          <cell r="S160">
            <v>0</v>
          </cell>
          <cell r="T160">
            <v>0</v>
          </cell>
          <cell r="U160">
            <v>0</v>
          </cell>
          <cell r="V160">
            <v>0</v>
          </cell>
          <cell r="W160">
            <v>0.12773000000000001</v>
          </cell>
          <cell r="X160">
            <v>0</v>
          </cell>
          <cell r="Y160">
            <v>0</v>
          </cell>
          <cell r="Z160">
            <v>0</v>
          </cell>
          <cell r="AA160">
            <v>0</v>
          </cell>
          <cell r="AB160">
            <v>0</v>
          </cell>
          <cell r="AC160">
            <v>0</v>
          </cell>
          <cell r="AD160">
            <v>0</v>
          </cell>
          <cell r="AE160">
            <v>0</v>
          </cell>
          <cell r="AF160">
            <v>0</v>
          </cell>
          <cell r="AG160">
            <v>0</v>
          </cell>
          <cell r="AH160">
            <v>0</v>
          </cell>
        </row>
        <row r="161">
          <cell r="A161" t="str">
            <v>Денисовский</v>
          </cell>
          <cell r="B161">
            <v>0</v>
          </cell>
          <cell r="C161">
            <v>0</v>
          </cell>
          <cell r="D161">
            <v>1.8</v>
          </cell>
          <cell r="E161">
            <v>9</v>
          </cell>
          <cell r="F161">
            <v>10.2913</v>
          </cell>
          <cell r="G161">
            <v>1.7230000000000001</v>
          </cell>
          <cell r="H161">
            <v>3.9112</v>
          </cell>
          <cell r="I161">
            <v>0</v>
          </cell>
          <cell r="J161">
            <v>0</v>
          </cell>
          <cell r="K161">
            <v>0</v>
          </cell>
          <cell r="L161">
            <v>2.6725500000000002</v>
          </cell>
          <cell r="M161">
            <v>0</v>
          </cell>
          <cell r="N161">
            <v>6.5</v>
          </cell>
          <cell r="O161">
            <v>4.2</v>
          </cell>
          <cell r="P161">
            <v>5.3</v>
          </cell>
          <cell r="Q161">
            <v>12.3</v>
          </cell>
          <cell r="R161">
            <v>2.7201</v>
          </cell>
          <cell r="S161">
            <v>7.3158000000000003</v>
          </cell>
          <cell r="T161">
            <v>3.7</v>
          </cell>
          <cell r="U161">
            <v>0</v>
          </cell>
          <cell r="V161">
            <v>13.6</v>
          </cell>
          <cell r="W161">
            <v>5.5635900000000005</v>
          </cell>
          <cell r="X161">
            <v>0</v>
          </cell>
          <cell r="Y161">
            <v>0</v>
          </cell>
          <cell r="Z161">
            <v>0</v>
          </cell>
          <cell r="AA161">
            <v>0</v>
          </cell>
          <cell r="AB161">
            <v>0</v>
          </cell>
          <cell r="AC161">
            <v>0</v>
          </cell>
          <cell r="AD161">
            <v>0</v>
          </cell>
          <cell r="AE161">
            <v>0</v>
          </cell>
          <cell r="AF161">
            <v>0</v>
          </cell>
          <cell r="AG161">
            <v>0</v>
          </cell>
          <cell r="AH161">
            <v>0</v>
          </cell>
        </row>
        <row r="162">
          <cell r="A162" t="str">
            <v>Джангельдинский</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row>
        <row r="163">
          <cell r="A163" t="str">
            <v>Житикаринский</v>
          </cell>
          <cell r="B163">
            <v>0</v>
          </cell>
          <cell r="C163">
            <v>0</v>
          </cell>
          <cell r="D163">
            <v>0</v>
          </cell>
          <cell r="E163">
            <v>6.2</v>
          </cell>
          <cell r="F163">
            <v>7.8464</v>
          </cell>
          <cell r="G163">
            <v>2.2593000000000001</v>
          </cell>
          <cell r="H163">
            <v>1.3440000000000001</v>
          </cell>
          <cell r="I163">
            <v>0</v>
          </cell>
          <cell r="J163">
            <v>0</v>
          </cell>
          <cell r="K163">
            <v>0</v>
          </cell>
          <cell r="L163">
            <v>1.7649700000000004</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row>
        <row r="164">
          <cell r="A164" t="str">
            <v>Камыстинский</v>
          </cell>
          <cell r="B164">
            <v>0</v>
          </cell>
          <cell r="C164">
            <v>0</v>
          </cell>
          <cell r="D164">
            <v>0</v>
          </cell>
          <cell r="E164">
            <v>7.3</v>
          </cell>
          <cell r="F164">
            <v>6.3144999999999998</v>
          </cell>
          <cell r="G164">
            <v>2.7105999999999999</v>
          </cell>
          <cell r="H164">
            <v>1.0784</v>
          </cell>
          <cell r="I164">
            <v>0</v>
          </cell>
          <cell r="J164">
            <v>0</v>
          </cell>
          <cell r="K164">
            <v>0</v>
          </cell>
          <cell r="L164">
            <v>1.7403499999999998</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row>
        <row r="165">
          <cell r="A165" t="str">
            <v>Карабалыкский</v>
          </cell>
          <cell r="B165">
            <v>0</v>
          </cell>
          <cell r="C165">
            <v>0</v>
          </cell>
          <cell r="D165">
            <v>0</v>
          </cell>
          <cell r="E165">
            <v>0</v>
          </cell>
          <cell r="F165">
            <v>0</v>
          </cell>
          <cell r="G165">
            <v>2.6019000000000001</v>
          </cell>
          <cell r="H165">
            <v>3.4190999999999998</v>
          </cell>
          <cell r="I165">
            <v>1</v>
          </cell>
          <cell r="J165">
            <v>0</v>
          </cell>
          <cell r="K165">
            <v>0</v>
          </cell>
          <cell r="L165">
            <v>0.70209999999999995</v>
          </cell>
          <cell r="M165">
            <v>14.4</v>
          </cell>
          <cell r="N165">
            <v>16.600000000000001</v>
          </cell>
          <cell r="O165">
            <v>11.6</v>
          </cell>
          <cell r="P165">
            <v>9.6999999999999993</v>
          </cell>
          <cell r="Q165">
            <v>11.6</v>
          </cell>
          <cell r="R165">
            <v>2.9243999999999999</v>
          </cell>
          <cell r="S165">
            <v>4.1928999999999998</v>
          </cell>
          <cell r="T165">
            <v>9</v>
          </cell>
          <cell r="U165">
            <v>9.6</v>
          </cell>
          <cell r="V165">
            <v>18.7</v>
          </cell>
          <cell r="W165">
            <v>10.831729999999999</v>
          </cell>
          <cell r="X165">
            <v>0</v>
          </cell>
          <cell r="Y165">
            <v>0</v>
          </cell>
          <cell r="Z165">
            <v>0</v>
          </cell>
          <cell r="AA165">
            <v>0</v>
          </cell>
          <cell r="AB165">
            <v>0</v>
          </cell>
          <cell r="AC165">
            <v>0</v>
          </cell>
          <cell r="AD165">
            <v>0</v>
          </cell>
          <cell r="AE165">
            <v>0</v>
          </cell>
          <cell r="AF165">
            <v>0</v>
          </cell>
          <cell r="AG165">
            <v>0</v>
          </cell>
          <cell r="AH165">
            <v>0</v>
          </cell>
        </row>
        <row r="166">
          <cell r="A166" t="str">
            <v>Карасуский</v>
          </cell>
          <cell r="B166">
            <v>0</v>
          </cell>
          <cell r="C166">
            <v>4.7</v>
          </cell>
          <cell r="D166">
            <v>11.5</v>
          </cell>
          <cell r="E166">
            <v>2.2000000000000002</v>
          </cell>
          <cell r="F166">
            <v>1.806</v>
          </cell>
          <cell r="G166">
            <v>1.0831</v>
          </cell>
          <cell r="H166">
            <v>2.0783</v>
          </cell>
          <cell r="I166">
            <v>1.5</v>
          </cell>
          <cell r="J166">
            <v>0</v>
          </cell>
          <cell r="K166">
            <v>2.9</v>
          </cell>
          <cell r="L166">
            <v>2.7767399999999993</v>
          </cell>
          <cell r="M166">
            <v>0</v>
          </cell>
          <cell r="N166">
            <v>0</v>
          </cell>
          <cell r="O166">
            <v>4.5999999999999996</v>
          </cell>
          <cell r="P166">
            <v>6</v>
          </cell>
          <cell r="Q166">
            <v>17</v>
          </cell>
          <cell r="R166">
            <v>1.9198</v>
          </cell>
          <cell r="S166">
            <v>10.2941</v>
          </cell>
          <cell r="T166">
            <v>6.1</v>
          </cell>
          <cell r="U166">
            <v>0</v>
          </cell>
          <cell r="V166">
            <v>0</v>
          </cell>
          <cell r="W166">
            <v>4.5913900000000005</v>
          </cell>
          <cell r="X166">
            <v>0</v>
          </cell>
          <cell r="Y166">
            <v>0</v>
          </cell>
          <cell r="Z166">
            <v>0</v>
          </cell>
          <cell r="AA166">
            <v>0</v>
          </cell>
          <cell r="AB166">
            <v>0</v>
          </cell>
          <cell r="AC166">
            <v>0</v>
          </cell>
          <cell r="AD166">
            <v>0</v>
          </cell>
          <cell r="AE166">
            <v>0</v>
          </cell>
          <cell r="AF166">
            <v>0</v>
          </cell>
          <cell r="AG166">
            <v>0</v>
          </cell>
          <cell r="AH166">
            <v>0</v>
          </cell>
        </row>
        <row r="167">
          <cell r="A167" t="str">
            <v>Костанайский</v>
          </cell>
          <cell r="B167">
            <v>0</v>
          </cell>
          <cell r="C167">
            <v>0</v>
          </cell>
          <cell r="D167">
            <v>18</v>
          </cell>
          <cell r="E167">
            <v>3.5</v>
          </cell>
          <cell r="F167">
            <v>14.4</v>
          </cell>
          <cell r="G167">
            <v>4.8743999999999996</v>
          </cell>
          <cell r="H167">
            <v>6.6250999999999998</v>
          </cell>
          <cell r="I167">
            <v>5</v>
          </cell>
          <cell r="J167">
            <v>0</v>
          </cell>
          <cell r="K167">
            <v>7.1</v>
          </cell>
          <cell r="L167">
            <v>5.9499500000000003</v>
          </cell>
          <cell r="M167">
            <v>14.6</v>
          </cell>
          <cell r="N167">
            <v>7.9</v>
          </cell>
          <cell r="O167">
            <v>7.2</v>
          </cell>
          <cell r="P167">
            <v>5</v>
          </cell>
          <cell r="Q167">
            <v>14.7</v>
          </cell>
          <cell r="R167">
            <v>3.5972</v>
          </cell>
          <cell r="S167">
            <v>18.632000000000001</v>
          </cell>
          <cell r="T167">
            <v>8.5</v>
          </cell>
          <cell r="U167">
            <v>15.7</v>
          </cell>
          <cell r="V167">
            <v>21.6</v>
          </cell>
          <cell r="W167">
            <v>11.742920000000002</v>
          </cell>
          <cell r="X167">
            <v>0</v>
          </cell>
          <cell r="Y167">
            <v>0</v>
          </cell>
          <cell r="Z167">
            <v>0</v>
          </cell>
          <cell r="AA167">
            <v>5.0999999999999996</v>
          </cell>
          <cell r="AB167">
            <v>5.8</v>
          </cell>
          <cell r="AC167">
            <v>5</v>
          </cell>
          <cell r="AD167">
            <v>6.6</v>
          </cell>
          <cell r="AE167">
            <v>6.5</v>
          </cell>
          <cell r="AF167">
            <v>0</v>
          </cell>
          <cell r="AG167">
            <v>0</v>
          </cell>
          <cell r="AH167">
            <v>2.9</v>
          </cell>
        </row>
        <row r="168">
          <cell r="A168" t="str">
            <v>Мендыкаринский</v>
          </cell>
          <cell r="B168">
            <v>10.5</v>
          </cell>
          <cell r="C168">
            <v>16.5</v>
          </cell>
          <cell r="D168">
            <v>2.1</v>
          </cell>
          <cell r="E168">
            <v>0.6</v>
          </cell>
          <cell r="F168">
            <v>0</v>
          </cell>
          <cell r="G168">
            <v>3.1629999999999998</v>
          </cell>
          <cell r="H168">
            <v>1.5119</v>
          </cell>
          <cell r="I168">
            <v>0</v>
          </cell>
          <cell r="J168">
            <v>0</v>
          </cell>
          <cell r="K168">
            <v>0</v>
          </cell>
          <cell r="L168">
            <v>3.4374899999999995</v>
          </cell>
          <cell r="M168">
            <v>16.3</v>
          </cell>
          <cell r="N168">
            <v>13.3</v>
          </cell>
          <cell r="O168">
            <v>11.3</v>
          </cell>
          <cell r="P168">
            <v>7.5</v>
          </cell>
          <cell r="Q168">
            <v>16.100000000000001</v>
          </cell>
          <cell r="R168">
            <v>12.0138</v>
          </cell>
          <cell r="S168">
            <v>6.5029000000000003</v>
          </cell>
          <cell r="T168">
            <v>20.399999999999999</v>
          </cell>
          <cell r="U168">
            <v>10.5</v>
          </cell>
          <cell r="V168">
            <v>17.5</v>
          </cell>
          <cell r="W168">
            <v>13.14167</v>
          </cell>
          <cell r="X168">
            <v>0</v>
          </cell>
          <cell r="Y168">
            <v>0</v>
          </cell>
          <cell r="Z168">
            <v>0</v>
          </cell>
          <cell r="AA168">
            <v>0</v>
          </cell>
          <cell r="AB168">
            <v>0</v>
          </cell>
          <cell r="AC168">
            <v>0</v>
          </cell>
          <cell r="AD168">
            <v>0</v>
          </cell>
          <cell r="AE168">
            <v>0</v>
          </cell>
          <cell r="AF168">
            <v>0</v>
          </cell>
          <cell r="AG168">
            <v>0</v>
          </cell>
          <cell r="AH168">
            <v>0</v>
          </cell>
        </row>
        <row r="169">
          <cell r="A169" t="str">
            <v>Наурзумский</v>
          </cell>
          <cell r="B169">
            <v>0</v>
          </cell>
          <cell r="C169">
            <v>0</v>
          </cell>
          <cell r="D169">
            <v>0</v>
          </cell>
          <cell r="E169">
            <v>1.8</v>
          </cell>
          <cell r="F169">
            <v>9.3142999999999994</v>
          </cell>
          <cell r="G169">
            <v>4.0679999999999996</v>
          </cell>
          <cell r="H169">
            <v>3.3578999999999999</v>
          </cell>
          <cell r="I169">
            <v>0.5</v>
          </cell>
          <cell r="J169">
            <v>5.5</v>
          </cell>
          <cell r="K169">
            <v>0</v>
          </cell>
          <cell r="L169">
            <v>2.4540199999999999</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row>
        <row r="170">
          <cell r="A170" t="str">
            <v>Сарыкольский</v>
          </cell>
          <cell r="B170">
            <v>0</v>
          </cell>
          <cell r="C170">
            <v>0</v>
          </cell>
          <cell r="D170">
            <v>0</v>
          </cell>
          <cell r="E170">
            <v>0</v>
          </cell>
          <cell r="F170">
            <v>0</v>
          </cell>
          <cell r="G170">
            <v>2.0183</v>
          </cell>
          <cell r="H170">
            <v>0</v>
          </cell>
          <cell r="I170">
            <v>0</v>
          </cell>
          <cell r="J170">
            <v>0</v>
          </cell>
          <cell r="K170">
            <v>0</v>
          </cell>
          <cell r="L170">
            <v>0.20183000000000001</v>
          </cell>
          <cell r="M170">
            <v>15.3</v>
          </cell>
          <cell r="N170">
            <v>11.4</v>
          </cell>
          <cell r="O170">
            <v>9.6999999999999993</v>
          </cell>
          <cell r="P170">
            <v>4</v>
          </cell>
          <cell r="Q170">
            <v>10.8</v>
          </cell>
          <cell r="R170">
            <v>3.5335000000000001</v>
          </cell>
          <cell r="S170">
            <v>4.4478999999999997</v>
          </cell>
          <cell r="T170">
            <v>4.9000000000000004</v>
          </cell>
          <cell r="U170">
            <v>8.8000000000000007</v>
          </cell>
          <cell r="V170">
            <v>6</v>
          </cell>
          <cell r="W170">
            <v>7.8881399999999999</v>
          </cell>
          <cell r="X170">
            <v>0</v>
          </cell>
          <cell r="Y170">
            <v>7.9</v>
          </cell>
          <cell r="Z170">
            <v>0</v>
          </cell>
          <cell r="AA170">
            <v>5</v>
          </cell>
          <cell r="AB170">
            <v>5.4</v>
          </cell>
          <cell r="AC170">
            <v>5.2984</v>
          </cell>
          <cell r="AD170">
            <v>4.8333000000000004</v>
          </cell>
          <cell r="AE170">
            <v>0</v>
          </cell>
          <cell r="AF170">
            <v>0</v>
          </cell>
          <cell r="AG170">
            <v>0</v>
          </cell>
          <cell r="AH170">
            <v>2.8431700000000002</v>
          </cell>
        </row>
        <row r="171">
          <cell r="A171" t="str">
            <v>Тарановский</v>
          </cell>
          <cell r="B171">
            <v>0</v>
          </cell>
          <cell r="C171">
            <v>7.5</v>
          </cell>
          <cell r="D171">
            <v>11.1</v>
          </cell>
          <cell r="E171">
            <v>5.8</v>
          </cell>
          <cell r="F171">
            <v>13.7501</v>
          </cell>
          <cell r="G171">
            <v>4.4534000000000002</v>
          </cell>
          <cell r="H171">
            <v>3.7216999999999998</v>
          </cell>
          <cell r="I171">
            <v>5.8</v>
          </cell>
          <cell r="J171">
            <v>8.4</v>
          </cell>
          <cell r="K171">
            <v>11.4</v>
          </cell>
          <cell r="L171">
            <v>7.19252</v>
          </cell>
          <cell r="M171">
            <v>10.6</v>
          </cell>
          <cell r="N171">
            <v>0</v>
          </cell>
          <cell r="O171">
            <v>0</v>
          </cell>
          <cell r="P171">
            <v>5.3</v>
          </cell>
          <cell r="Q171">
            <v>8.1999999999999993</v>
          </cell>
          <cell r="R171">
            <v>10.4734</v>
          </cell>
          <cell r="S171">
            <v>1.1000000000000001</v>
          </cell>
          <cell r="T171">
            <v>2</v>
          </cell>
          <cell r="U171">
            <v>0</v>
          </cell>
          <cell r="V171">
            <v>5.9</v>
          </cell>
          <cell r="W171">
            <v>4.3573399999999998</v>
          </cell>
          <cell r="X171">
            <v>0</v>
          </cell>
          <cell r="Y171">
            <v>0</v>
          </cell>
          <cell r="Z171">
            <v>0</v>
          </cell>
          <cell r="AA171">
            <v>0</v>
          </cell>
          <cell r="AB171">
            <v>0</v>
          </cell>
          <cell r="AC171">
            <v>0</v>
          </cell>
          <cell r="AD171">
            <v>0</v>
          </cell>
          <cell r="AE171">
            <v>0</v>
          </cell>
          <cell r="AF171">
            <v>0</v>
          </cell>
          <cell r="AG171">
            <v>0</v>
          </cell>
          <cell r="AH171">
            <v>0</v>
          </cell>
        </row>
        <row r="172">
          <cell r="A172" t="str">
            <v>Узункольский</v>
          </cell>
          <cell r="B172">
            <v>0</v>
          </cell>
          <cell r="C172">
            <v>0</v>
          </cell>
          <cell r="D172">
            <v>0</v>
          </cell>
          <cell r="E172">
            <v>0</v>
          </cell>
          <cell r="F172">
            <v>11.428599999999999</v>
          </cell>
          <cell r="G172">
            <v>2.8285999999999998</v>
          </cell>
          <cell r="H172">
            <v>0.92730000000000001</v>
          </cell>
          <cell r="I172">
            <v>0</v>
          </cell>
          <cell r="J172">
            <v>0</v>
          </cell>
          <cell r="K172">
            <v>0</v>
          </cell>
          <cell r="L172">
            <v>1.5184500000000001</v>
          </cell>
          <cell r="M172">
            <v>13.7</v>
          </cell>
          <cell r="N172">
            <v>7.1</v>
          </cell>
          <cell r="O172">
            <v>5.7</v>
          </cell>
          <cell r="P172">
            <v>4.2</v>
          </cell>
          <cell r="Q172">
            <v>8.5</v>
          </cell>
          <cell r="R172">
            <v>5.1059999999999999</v>
          </cell>
          <cell r="S172">
            <v>2.3323</v>
          </cell>
          <cell r="T172">
            <v>3.7</v>
          </cell>
          <cell r="U172">
            <v>6.3</v>
          </cell>
          <cell r="V172">
            <v>13.9</v>
          </cell>
          <cell r="W172">
            <v>7.0538300000000005</v>
          </cell>
          <cell r="X172">
            <v>0</v>
          </cell>
          <cell r="Y172">
            <v>10</v>
          </cell>
          <cell r="Z172">
            <v>3.8</v>
          </cell>
          <cell r="AA172">
            <v>5</v>
          </cell>
          <cell r="AB172">
            <v>0</v>
          </cell>
          <cell r="AC172">
            <v>4</v>
          </cell>
          <cell r="AD172">
            <v>0</v>
          </cell>
          <cell r="AE172">
            <v>0</v>
          </cell>
          <cell r="AF172">
            <v>0</v>
          </cell>
          <cell r="AG172">
            <v>0</v>
          </cell>
          <cell r="AH172">
            <v>2.2800000000000002</v>
          </cell>
        </row>
        <row r="173">
          <cell r="A173" t="str">
            <v>Федоровский</v>
          </cell>
          <cell r="B173">
            <v>0</v>
          </cell>
          <cell r="C173">
            <v>0</v>
          </cell>
          <cell r="D173">
            <v>2.2000000000000002</v>
          </cell>
          <cell r="E173">
            <v>15.9</v>
          </cell>
          <cell r="F173">
            <v>13.3231</v>
          </cell>
          <cell r="G173">
            <v>2.6027</v>
          </cell>
          <cell r="H173">
            <v>6.5952000000000002</v>
          </cell>
          <cell r="I173">
            <v>3.9</v>
          </cell>
          <cell r="J173">
            <v>3.3</v>
          </cell>
          <cell r="K173">
            <v>0</v>
          </cell>
          <cell r="L173">
            <v>4.7820999999999998</v>
          </cell>
          <cell r="M173">
            <v>18.2</v>
          </cell>
          <cell r="N173">
            <v>12.2</v>
          </cell>
          <cell r="O173">
            <v>10.8</v>
          </cell>
          <cell r="P173">
            <v>9.1</v>
          </cell>
          <cell r="Q173">
            <v>15.3</v>
          </cell>
          <cell r="R173">
            <v>7.1738999999999997</v>
          </cell>
          <cell r="S173">
            <v>4.9569000000000001</v>
          </cell>
          <cell r="T173">
            <v>11</v>
          </cell>
          <cell r="U173">
            <v>10.9</v>
          </cell>
          <cell r="V173">
            <v>13.9</v>
          </cell>
          <cell r="W173">
            <v>11.353080000000002</v>
          </cell>
          <cell r="X173">
            <v>0</v>
          </cell>
          <cell r="Y173">
            <v>0</v>
          </cell>
          <cell r="Z173">
            <v>0</v>
          </cell>
          <cell r="AA173">
            <v>5.2</v>
          </cell>
          <cell r="AB173">
            <v>6.2</v>
          </cell>
          <cell r="AC173">
            <v>5.9</v>
          </cell>
          <cell r="AD173">
            <v>5.8</v>
          </cell>
          <cell r="AE173">
            <v>0</v>
          </cell>
          <cell r="AF173">
            <v>0</v>
          </cell>
          <cell r="AG173">
            <v>0</v>
          </cell>
          <cell r="AH173">
            <v>2.31</v>
          </cell>
        </row>
        <row r="174">
          <cell r="A174" t="str">
            <v>г.Костанай</v>
          </cell>
          <cell r="B174">
            <v>0</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row>
        <row r="175">
          <cell r="A175" t="str">
            <v>г.Аркалык</v>
          </cell>
          <cell r="B175">
            <v>1.8</v>
          </cell>
          <cell r="C175">
            <v>6.6</v>
          </cell>
          <cell r="D175">
            <v>6.3</v>
          </cell>
          <cell r="E175">
            <v>3.3</v>
          </cell>
          <cell r="F175">
            <v>9.8764000000000003</v>
          </cell>
          <cell r="G175">
            <v>1.244</v>
          </cell>
          <cell r="H175">
            <v>9.1777999999999995</v>
          </cell>
          <cell r="I175">
            <v>4.5</v>
          </cell>
          <cell r="J175">
            <v>2.6</v>
          </cell>
          <cell r="K175">
            <v>6.1</v>
          </cell>
          <cell r="L175">
            <v>5.1498200000000001</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row>
        <row r="176">
          <cell r="A176" t="str">
            <v>г.Лисаковск</v>
          </cell>
          <cell r="B176">
            <v>0</v>
          </cell>
          <cell r="C176">
            <v>0</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5.8</v>
          </cell>
          <cell r="AB176">
            <v>5.9</v>
          </cell>
          <cell r="AC176">
            <v>6</v>
          </cell>
          <cell r="AD176">
            <v>5.6124999999999998</v>
          </cell>
          <cell r="AE176">
            <v>5.6</v>
          </cell>
          <cell r="AF176">
            <v>0</v>
          </cell>
          <cell r="AG176">
            <v>0</v>
          </cell>
          <cell r="AH176">
            <v>2.8912500000000003</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10</v>
          </cell>
          <cell r="Z177">
            <v>0</v>
          </cell>
          <cell r="AA177">
            <v>0</v>
          </cell>
          <cell r="AB177">
            <v>0</v>
          </cell>
          <cell r="AC177">
            <v>0</v>
          </cell>
          <cell r="AD177">
            <v>0</v>
          </cell>
          <cell r="AE177">
            <v>0</v>
          </cell>
          <cell r="AF177">
            <v>0</v>
          </cell>
          <cell r="AG177">
            <v>0</v>
          </cell>
          <cell r="AH177">
            <v>1</v>
          </cell>
        </row>
        <row r="182">
          <cell r="A182" t="str">
            <v>г.Кызылорда</v>
          </cell>
          <cell r="B182">
            <v>0</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row>
        <row r="183">
          <cell r="A183" t="str">
            <v>Арал</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row>
        <row r="184">
          <cell r="A184" t="str">
            <v>Жалагаш</v>
          </cell>
          <cell r="B184">
            <v>0</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row>
        <row r="185">
          <cell r="A185" t="str">
            <v>Жанакорган</v>
          </cell>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17</v>
          </cell>
          <cell r="Z185">
            <v>0</v>
          </cell>
          <cell r="AA185">
            <v>0</v>
          </cell>
          <cell r="AB185">
            <v>0</v>
          </cell>
          <cell r="AC185">
            <v>0</v>
          </cell>
          <cell r="AD185">
            <v>0</v>
          </cell>
          <cell r="AE185">
            <v>0</v>
          </cell>
          <cell r="AF185">
            <v>0</v>
          </cell>
          <cell r="AG185">
            <v>0</v>
          </cell>
          <cell r="AH185">
            <v>1.7</v>
          </cell>
        </row>
        <row r="186">
          <cell r="A186" t="str">
            <v>Казалы</v>
          </cell>
          <cell r="B186">
            <v>0</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row>
        <row r="187">
          <cell r="A187" t="str">
            <v>Кармакши</v>
          </cell>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row>
        <row r="188">
          <cell r="A188" t="str">
            <v>Сырдария</v>
          </cell>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row>
        <row r="189">
          <cell r="A189" t="str">
            <v>Шиели</v>
          </cell>
          <cell r="B189">
            <v>0</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row>
        <row r="194">
          <cell r="A194" t="str">
            <v>г. Актау</v>
          </cell>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row>
        <row r="195">
          <cell r="A195" t="str">
            <v>г.Жанаозен</v>
          </cell>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row>
        <row r="197">
          <cell r="A197" t="str">
            <v>Каракиянский район</v>
          </cell>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row>
        <row r="198">
          <cell r="A198" t="str">
            <v>Мангистауский район</v>
          </cell>
          <cell r="B198">
            <v>0</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row>
        <row r="205">
          <cell r="A205" t="str">
            <v>г.Павлодар</v>
          </cell>
          <cell r="B205">
            <v>0</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row>
        <row r="206">
          <cell r="A206" t="str">
            <v>г.Аксу</v>
          </cell>
          <cell r="B206">
            <v>0</v>
          </cell>
          <cell r="C206">
            <v>0</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20</v>
          </cell>
          <cell r="W206">
            <v>2</v>
          </cell>
          <cell r="X206">
            <v>0</v>
          </cell>
          <cell r="Y206">
            <v>0</v>
          </cell>
          <cell r="Z206">
            <v>0</v>
          </cell>
          <cell r="AA206">
            <v>0</v>
          </cell>
          <cell r="AB206">
            <v>0</v>
          </cell>
          <cell r="AC206">
            <v>0</v>
          </cell>
          <cell r="AD206">
            <v>0</v>
          </cell>
          <cell r="AE206">
            <v>0</v>
          </cell>
          <cell r="AF206">
            <v>0</v>
          </cell>
          <cell r="AG206">
            <v>0</v>
          </cell>
          <cell r="AH206">
            <v>0</v>
          </cell>
        </row>
        <row r="207">
          <cell r="A207" t="str">
            <v>г.Экибастуз</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row>
        <row r="208">
          <cell r="A208" t="str">
            <v xml:space="preserve">Актогайский </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8</v>
          </cell>
          <cell r="Q208">
            <v>8.4</v>
          </cell>
          <cell r="R208">
            <v>1.4</v>
          </cell>
          <cell r="S208">
            <v>11.605</v>
          </cell>
          <cell r="T208">
            <v>0</v>
          </cell>
          <cell r="U208">
            <v>0</v>
          </cell>
          <cell r="V208">
            <v>0</v>
          </cell>
          <cell r="W208">
            <v>2.9404999999999997</v>
          </cell>
          <cell r="X208">
            <v>0</v>
          </cell>
          <cell r="Y208">
            <v>0</v>
          </cell>
          <cell r="Z208">
            <v>0</v>
          </cell>
          <cell r="AA208">
            <v>0</v>
          </cell>
          <cell r="AB208">
            <v>0</v>
          </cell>
          <cell r="AC208">
            <v>0</v>
          </cell>
          <cell r="AD208">
            <v>0</v>
          </cell>
          <cell r="AE208">
            <v>0</v>
          </cell>
          <cell r="AF208">
            <v>0</v>
          </cell>
          <cell r="AG208">
            <v>0</v>
          </cell>
          <cell r="AH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row>
        <row r="210">
          <cell r="A210" t="str">
            <v xml:space="preserve">Железинский </v>
          </cell>
          <cell r="B210">
            <v>0</v>
          </cell>
          <cell r="C210">
            <v>0</v>
          </cell>
          <cell r="D210">
            <v>0</v>
          </cell>
          <cell r="E210">
            <v>0</v>
          </cell>
          <cell r="F210">
            <v>0</v>
          </cell>
          <cell r="G210">
            <v>0</v>
          </cell>
          <cell r="H210">
            <v>0</v>
          </cell>
          <cell r="I210">
            <v>0</v>
          </cell>
          <cell r="J210">
            <v>0</v>
          </cell>
          <cell r="K210">
            <v>0</v>
          </cell>
          <cell r="L210">
            <v>0</v>
          </cell>
          <cell r="M210">
            <v>0</v>
          </cell>
          <cell r="N210">
            <v>0</v>
          </cell>
          <cell r="O210">
            <v>9.6999999999999993</v>
          </cell>
          <cell r="P210">
            <v>11.1</v>
          </cell>
          <cell r="Q210">
            <v>12</v>
          </cell>
          <cell r="R210">
            <v>0</v>
          </cell>
          <cell r="S210">
            <v>0</v>
          </cell>
          <cell r="T210">
            <v>0</v>
          </cell>
          <cell r="U210">
            <v>18.600000000000001</v>
          </cell>
          <cell r="V210">
            <v>0</v>
          </cell>
          <cell r="W210">
            <v>5.14</v>
          </cell>
          <cell r="X210">
            <v>0</v>
          </cell>
          <cell r="Y210">
            <v>0</v>
          </cell>
          <cell r="Z210">
            <v>0</v>
          </cell>
          <cell r="AA210">
            <v>0</v>
          </cell>
          <cell r="AB210">
            <v>0</v>
          </cell>
          <cell r="AC210">
            <v>0</v>
          </cell>
          <cell r="AD210">
            <v>0</v>
          </cell>
          <cell r="AE210">
            <v>0</v>
          </cell>
          <cell r="AF210">
            <v>0</v>
          </cell>
          <cell r="AG210">
            <v>0</v>
          </cell>
          <cell r="AH210">
            <v>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13.9</v>
          </cell>
          <cell r="O211">
            <v>1</v>
          </cell>
          <cell r="P211">
            <v>0</v>
          </cell>
          <cell r="Q211">
            <v>3.8</v>
          </cell>
          <cell r="R211">
            <v>0</v>
          </cell>
          <cell r="S211">
            <v>0</v>
          </cell>
          <cell r="T211">
            <v>0</v>
          </cell>
          <cell r="U211">
            <v>0</v>
          </cell>
          <cell r="V211">
            <v>0</v>
          </cell>
          <cell r="W211">
            <v>1.8699999999999999</v>
          </cell>
          <cell r="X211">
            <v>0</v>
          </cell>
          <cell r="Y211">
            <v>0</v>
          </cell>
          <cell r="Z211">
            <v>0</v>
          </cell>
          <cell r="AA211">
            <v>0</v>
          </cell>
          <cell r="AB211">
            <v>0</v>
          </cell>
          <cell r="AC211">
            <v>0</v>
          </cell>
          <cell r="AD211">
            <v>0</v>
          </cell>
          <cell r="AE211">
            <v>0</v>
          </cell>
          <cell r="AF211">
            <v>6.8</v>
          </cell>
          <cell r="AG211">
            <v>0</v>
          </cell>
          <cell r="AH211">
            <v>0.67999999999999994</v>
          </cell>
        </row>
        <row r="212">
          <cell r="A212" t="str">
            <v xml:space="preserve">Качирский </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0.4</v>
          </cell>
          <cell r="S212">
            <v>0</v>
          </cell>
          <cell r="T212">
            <v>0.49180000000000001</v>
          </cell>
          <cell r="U212">
            <v>0</v>
          </cell>
          <cell r="V212">
            <v>0</v>
          </cell>
          <cell r="W212">
            <v>8.9180000000000009E-2</v>
          </cell>
          <cell r="X212">
            <v>0</v>
          </cell>
          <cell r="Y212">
            <v>0</v>
          </cell>
          <cell r="Z212">
            <v>0</v>
          </cell>
          <cell r="AA212">
            <v>0</v>
          </cell>
          <cell r="AB212">
            <v>0</v>
          </cell>
          <cell r="AC212">
            <v>0</v>
          </cell>
          <cell r="AD212">
            <v>0</v>
          </cell>
          <cell r="AE212">
            <v>0</v>
          </cell>
          <cell r="AF212">
            <v>0</v>
          </cell>
          <cell r="AG212">
            <v>0</v>
          </cell>
          <cell r="AH212">
            <v>0</v>
          </cell>
        </row>
        <row r="213">
          <cell r="A213" t="str">
            <v xml:space="preserve">Лебяжинский </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2.1</v>
          </cell>
          <cell r="W213">
            <v>0.21000000000000002</v>
          </cell>
          <cell r="X213">
            <v>0</v>
          </cell>
          <cell r="Y213">
            <v>0</v>
          </cell>
          <cell r="Z213">
            <v>0</v>
          </cell>
          <cell r="AA213">
            <v>0</v>
          </cell>
          <cell r="AB213">
            <v>0</v>
          </cell>
          <cell r="AC213">
            <v>0</v>
          </cell>
          <cell r="AD213">
            <v>0</v>
          </cell>
          <cell r="AE213">
            <v>0</v>
          </cell>
          <cell r="AF213">
            <v>0</v>
          </cell>
          <cell r="AG213">
            <v>0</v>
          </cell>
          <cell r="AH213">
            <v>0</v>
          </cell>
        </row>
        <row r="214">
          <cell r="A214" t="str">
            <v xml:space="preserve">Майский </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row>
        <row r="215">
          <cell r="A215" t="str">
            <v xml:space="preserve">Павлодарский </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row>
        <row r="216">
          <cell r="A216" t="str">
            <v xml:space="preserve">Успенский </v>
          </cell>
          <cell r="B216">
            <v>0</v>
          </cell>
          <cell r="C216">
            <v>0</v>
          </cell>
          <cell r="D216">
            <v>0</v>
          </cell>
          <cell r="E216">
            <v>0</v>
          </cell>
          <cell r="F216">
            <v>5</v>
          </cell>
          <cell r="G216">
            <v>3.7</v>
          </cell>
          <cell r="H216">
            <v>6.6486000000000001</v>
          </cell>
          <cell r="I216">
            <v>0</v>
          </cell>
          <cell r="J216">
            <v>0</v>
          </cell>
          <cell r="K216">
            <v>0</v>
          </cell>
          <cell r="L216">
            <v>1.5348599999999999</v>
          </cell>
          <cell r="M216">
            <v>0</v>
          </cell>
          <cell r="N216">
            <v>0</v>
          </cell>
          <cell r="O216">
            <v>0</v>
          </cell>
          <cell r="P216">
            <v>0</v>
          </cell>
          <cell r="Q216">
            <v>4.9000000000000004</v>
          </cell>
          <cell r="R216">
            <v>6.4</v>
          </cell>
          <cell r="S216">
            <v>8.6164000000000005</v>
          </cell>
          <cell r="T216">
            <v>4.6718000000000002</v>
          </cell>
          <cell r="U216">
            <v>6.8</v>
          </cell>
          <cell r="V216">
            <v>9.6999999999999993</v>
          </cell>
          <cell r="W216">
            <v>4.1088199999999997</v>
          </cell>
          <cell r="X216">
            <v>0</v>
          </cell>
          <cell r="Y216">
            <v>0</v>
          </cell>
          <cell r="Z216">
            <v>0</v>
          </cell>
          <cell r="AA216">
            <v>0</v>
          </cell>
          <cell r="AB216">
            <v>0</v>
          </cell>
          <cell r="AC216">
            <v>0</v>
          </cell>
          <cell r="AD216">
            <v>0</v>
          </cell>
          <cell r="AE216">
            <v>0</v>
          </cell>
          <cell r="AF216">
            <v>0</v>
          </cell>
          <cell r="AG216">
            <v>0</v>
          </cell>
          <cell r="AH216">
            <v>0</v>
          </cell>
        </row>
        <row r="217">
          <cell r="A217" t="str">
            <v xml:space="preserve">Щербактинский </v>
          </cell>
          <cell r="B217">
            <v>0</v>
          </cell>
          <cell r="C217">
            <v>0</v>
          </cell>
          <cell r="D217">
            <v>3.5</v>
          </cell>
          <cell r="E217">
            <v>0</v>
          </cell>
          <cell r="F217">
            <v>2</v>
          </cell>
          <cell r="G217">
            <v>3.4</v>
          </cell>
          <cell r="H217">
            <v>0</v>
          </cell>
          <cell r="I217">
            <v>0</v>
          </cell>
          <cell r="J217">
            <v>0</v>
          </cell>
          <cell r="K217">
            <v>0</v>
          </cell>
          <cell r="L217">
            <v>0.89</v>
          </cell>
          <cell r="M217">
            <v>0</v>
          </cell>
          <cell r="N217">
            <v>0</v>
          </cell>
          <cell r="O217">
            <v>0</v>
          </cell>
          <cell r="P217">
            <v>8</v>
          </cell>
          <cell r="Q217">
            <v>11.5</v>
          </cell>
          <cell r="R217">
            <v>6.3</v>
          </cell>
          <cell r="S217">
            <v>11.603999999999999</v>
          </cell>
          <cell r="T217">
            <v>2.0413000000000001</v>
          </cell>
          <cell r="U217">
            <v>3</v>
          </cell>
          <cell r="V217">
            <v>5.7</v>
          </cell>
          <cell r="W217">
            <v>4.8145299999999995</v>
          </cell>
          <cell r="X217">
            <v>0</v>
          </cell>
          <cell r="Y217">
            <v>0</v>
          </cell>
          <cell r="Z217">
            <v>0</v>
          </cell>
          <cell r="AA217">
            <v>0</v>
          </cell>
          <cell r="AB217">
            <v>0</v>
          </cell>
          <cell r="AC217">
            <v>0</v>
          </cell>
          <cell r="AD217">
            <v>0</v>
          </cell>
          <cell r="AE217">
            <v>0</v>
          </cell>
          <cell r="AF217">
            <v>0</v>
          </cell>
          <cell r="AG217">
            <v>0</v>
          </cell>
          <cell r="AH217">
            <v>0</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26</v>
          </cell>
          <cell r="N222">
            <v>13.2</v>
          </cell>
          <cell r="O222">
            <v>10.5</v>
          </cell>
          <cell r="P222">
            <v>7</v>
          </cell>
          <cell r="Q222">
            <v>13.6</v>
          </cell>
          <cell r="R222">
            <v>6.9646999999999997</v>
          </cell>
          <cell r="S222">
            <v>0</v>
          </cell>
          <cell r="T222">
            <v>0</v>
          </cell>
          <cell r="U222">
            <v>23.2</v>
          </cell>
          <cell r="V222">
            <v>0</v>
          </cell>
          <cell r="W222">
            <v>10.046469999999999</v>
          </cell>
          <cell r="X222">
            <v>0</v>
          </cell>
          <cell r="Y222">
            <v>0</v>
          </cell>
          <cell r="Z222">
            <v>0</v>
          </cell>
          <cell r="AA222">
            <v>0</v>
          </cell>
          <cell r="AB222">
            <v>0</v>
          </cell>
          <cell r="AC222">
            <v>0</v>
          </cell>
          <cell r="AD222">
            <v>0</v>
          </cell>
          <cell r="AE222">
            <v>0</v>
          </cell>
          <cell r="AF222">
            <v>0</v>
          </cell>
          <cell r="AG222">
            <v>0</v>
          </cell>
          <cell r="AH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row>
        <row r="224">
          <cell r="A224" t="str">
            <v>Аккайынский</v>
          </cell>
          <cell r="B224">
            <v>0</v>
          </cell>
          <cell r="C224">
            <v>0</v>
          </cell>
          <cell r="D224">
            <v>0</v>
          </cell>
          <cell r="E224">
            <v>3.2</v>
          </cell>
          <cell r="F224">
            <v>7.3</v>
          </cell>
          <cell r="G224">
            <v>3.7</v>
          </cell>
          <cell r="H224">
            <v>6.5686</v>
          </cell>
          <cell r="I224">
            <v>0</v>
          </cell>
          <cell r="J224">
            <v>0</v>
          </cell>
          <cell r="K224">
            <v>0</v>
          </cell>
          <cell r="L224">
            <v>2.0768599999999999</v>
          </cell>
          <cell r="M224">
            <v>15.6</v>
          </cell>
          <cell r="N224">
            <v>10.3</v>
          </cell>
          <cell r="O224">
            <v>11</v>
          </cell>
          <cell r="P224">
            <v>6.9</v>
          </cell>
          <cell r="Q224">
            <v>16.5</v>
          </cell>
          <cell r="R224">
            <v>9.3300999999999998</v>
          </cell>
          <cell r="S224">
            <v>4.5772000000000004</v>
          </cell>
          <cell r="T224">
            <v>6.83</v>
          </cell>
          <cell r="U224">
            <v>12.1669</v>
          </cell>
          <cell r="V224">
            <v>9.8787610619469017</v>
          </cell>
          <cell r="W224">
            <v>10.308296106194691</v>
          </cell>
          <cell r="X224">
            <v>0</v>
          </cell>
          <cell r="Y224">
            <v>0</v>
          </cell>
          <cell r="Z224">
            <v>0</v>
          </cell>
          <cell r="AA224">
            <v>0</v>
          </cell>
          <cell r="AB224">
            <v>0</v>
          </cell>
          <cell r="AC224">
            <v>0</v>
          </cell>
          <cell r="AD224">
            <v>0</v>
          </cell>
          <cell r="AE224">
            <v>0</v>
          </cell>
          <cell r="AF224">
            <v>0</v>
          </cell>
          <cell r="AG224">
            <v>0</v>
          </cell>
          <cell r="AH224">
            <v>0</v>
          </cell>
        </row>
        <row r="225">
          <cell r="A225" t="str">
            <v>Есильский</v>
          </cell>
          <cell r="B225">
            <v>0</v>
          </cell>
          <cell r="C225">
            <v>0</v>
          </cell>
          <cell r="D225">
            <v>0</v>
          </cell>
          <cell r="E225">
            <v>0</v>
          </cell>
          <cell r="F225">
            <v>1.8</v>
          </cell>
          <cell r="G225">
            <v>0</v>
          </cell>
          <cell r="H225">
            <v>0</v>
          </cell>
          <cell r="I225">
            <v>0</v>
          </cell>
          <cell r="J225">
            <v>0</v>
          </cell>
          <cell r="K225">
            <v>0</v>
          </cell>
          <cell r="L225">
            <v>0.18</v>
          </cell>
          <cell r="M225">
            <v>13.1</v>
          </cell>
          <cell r="N225">
            <v>12.2</v>
          </cell>
          <cell r="O225">
            <v>14.1</v>
          </cell>
          <cell r="P225">
            <v>13.1</v>
          </cell>
          <cell r="Q225">
            <v>18.2</v>
          </cell>
          <cell r="R225">
            <v>19.6874</v>
          </cell>
          <cell r="S225">
            <v>12.2034</v>
          </cell>
          <cell r="T225">
            <v>15.320499999999999</v>
          </cell>
          <cell r="U225">
            <v>14.744300000000001</v>
          </cell>
          <cell r="V225">
            <v>14.848928974069899</v>
          </cell>
          <cell r="W225">
            <v>14.750452897406991</v>
          </cell>
          <cell r="X225">
            <v>0</v>
          </cell>
          <cell r="Y225">
            <v>0</v>
          </cell>
          <cell r="Z225">
            <v>0</v>
          </cell>
          <cell r="AA225">
            <v>0</v>
          </cell>
          <cell r="AB225">
            <v>0</v>
          </cell>
          <cell r="AC225">
            <v>0</v>
          </cell>
          <cell r="AD225">
            <v>0</v>
          </cell>
          <cell r="AE225">
            <v>0</v>
          </cell>
          <cell r="AF225">
            <v>0</v>
          </cell>
          <cell r="AG225">
            <v>0</v>
          </cell>
          <cell r="AH225">
            <v>0</v>
          </cell>
        </row>
        <row r="226">
          <cell r="A226" t="str">
            <v>Жамбылский</v>
          </cell>
          <cell r="B226">
            <v>0</v>
          </cell>
          <cell r="C226">
            <v>0</v>
          </cell>
          <cell r="D226">
            <v>13.8</v>
          </cell>
          <cell r="E226">
            <v>0</v>
          </cell>
          <cell r="F226">
            <v>23</v>
          </cell>
          <cell r="G226">
            <v>0</v>
          </cell>
          <cell r="H226">
            <v>2</v>
          </cell>
          <cell r="I226">
            <v>0</v>
          </cell>
          <cell r="J226">
            <v>4.3</v>
          </cell>
          <cell r="K226">
            <v>3.7728351161647944</v>
          </cell>
          <cell r="L226">
            <v>4.6872835116164788</v>
          </cell>
          <cell r="M226">
            <v>9</v>
          </cell>
          <cell r="N226">
            <v>7.7</v>
          </cell>
          <cell r="O226">
            <v>16.600000000000001</v>
          </cell>
          <cell r="P226">
            <v>4.5999999999999996</v>
          </cell>
          <cell r="Q226">
            <v>17.600000000000001</v>
          </cell>
          <cell r="R226">
            <v>13.7242</v>
          </cell>
          <cell r="S226">
            <v>15.333299999999999</v>
          </cell>
          <cell r="T226">
            <v>8.1910000000000007</v>
          </cell>
          <cell r="U226">
            <v>18.724900000000002</v>
          </cell>
          <cell r="V226">
            <v>21.340048840048841</v>
          </cell>
          <cell r="W226">
            <v>13.281344884004884</v>
          </cell>
          <cell r="X226">
            <v>0</v>
          </cell>
          <cell r="Y226">
            <v>0</v>
          </cell>
          <cell r="Z226">
            <v>0</v>
          </cell>
          <cell r="AA226">
            <v>0</v>
          </cell>
          <cell r="AB226">
            <v>13.9</v>
          </cell>
          <cell r="AC226">
            <v>0</v>
          </cell>
          <cell r="AD226">
            <v>0</v>
          </cell>
          <cell r="AE226">
            <v>0</v>
          </cell>
          <cell r="AF226">
            <v>0</v>
          </cell>
          <cell r="AG226">
            <v>0</v>
          </cell>
          <cell r="AH226">
            <v>1.3900000000000001</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21.2</v>
          </cell>
          <cell r="N227">
            <v>11.3</v>
          </cell>
          <cell r="O227">
            <v>8</v>
          </cell>
          <cell r="P227">
            <v>11.5</v>
          </cell>
          <cell r="Q227">
            <v>22.1</v>
          </cell>
          <cell r="R227">
            <v>4.7398999999999996</v>
          </cell>
          <cell r="S227">
            <v>4.9192999999999998</v>
          </cell>
          <cell r="T227">
            <v>0</v>
          </cell>
          <cell r="U227">
            <v>11</v>
          </cell>
          <cell r="V227">
            <v>26.38</v>
          </cell>
          <cell r="W227">
            <v>12.113919999999998</v>
          </cell>
          <cell r="X227">
            <v>0</v>
          </cell>
          <cell r="Y227">
            <v>0</v>
          </cell>
          <cell r="Z227">
            <v>0</v>
          </cell>
          <cell r="AA227">
            <v>0</v>
          </cell>
          <cell r="AB227">
            <v>0</v>
          </cell>
          <cell r="AC227">
            <v>0</v>
          </cell>
          <cell r="AD227">
            <v>0</v>
          </cell>
          <cell r="AE227">
            <v>0</v>
          </cell>
          <cell r="AF227">
            <v>0</v>
          </cell>
          <cell r="AG227">
            <v>0</v>
          </cell>
          <cell r="AH227">
            <v>0</v>
          </cell>
        </row>
        <row r="228">
          <cell r="A228" t="str">
            <v>Кызылжарский</v>
          </cell>
          <cell r="B228">
            <v>0</v>
          </cell>
          <cell r="C228">
            <v>0</v>
          </cell>
          <cell r="D228">
            <v>0</v>
          </cell>
          <cell r="E228">
            <v>0</v>
          </cell>
          <cell r="F228">
            <v>0</v>
          </cell>
          <cell r="G228">
            <v>0</v>
          </cell>
          <cell r="H228">
            <v>0</v>
          </cell>
          <cell r="I228">
            <v>1</v>
          </cell>
          <cell r="J228">
            <v>0</v>
          </cell>
          <cell r="K228">
            <v>0</v>
          </cell>
          <cell r="L228">
            <v>0.1</v>
          </cell>
          <cell r="M228">
            <v>27.9</v>
          </cell>
          <cell r="N228">
            <v>11.8</v>
          </cell>
          <cell r="O228">
            <v>16</v>
          </cell>
          <cell r="P228">
            <v>12</v>
          </cell>
          <cell r="Q228">
            <v>18.3</v>
          </cell>
          <cell r="R228">
            <v>12.9404</v>
          </cell>
          <cell r="S228">
            <v>14.571400000000001</v>
          </cell>
          <cell r="T228">
            <v>11.183199999999999</v>
          </cell>
          <cell r="U228">
            <v>24.110299999999999</v>
          </cell>
          <cell r="V228">
            <v>15.814634146341463</v>
          </cell>
          <cell r="W228">
            <v>16.461993414634144</v>
          </cell>
          <cell r="X228">
            <v>0</v>
          </cell>
          <cell r="Y228">
            <v>0</v>
          </cell>
          <cell r="Z228">
            <v>0</v>
          </cell>
          <cell r="AA228">
            <v>0</v>
          </cell>
          <cell r="AB228">
            <v>0</v>
          </cell>
          <cell r="AC228">
            <v>0</v>
          </cell>
          <cell r="AD228">
            <v>0</v>
          </cell>
          <cell r="AE228">
            <v>0</v>
          </cell>
          <cell r="AF228">
            <v>0</v>
          </cell>
          <cell r="AG228">
            <v>0</v>
          </cell>
          <cell r="AH228">
            <v>0</v>
          </cell>
        </row>
        <row r="229">
          <cell r="A229" t="str">
            <v>Мамлютский</v>
          </cell>
          <cell r="B229">
            <v>0</v>
          </cell>
          <cell r="C229">
            <v>0</v>
          </cell>
          <cell r="D229">
            <v>0</v>
          </cell>
          <cell r="E229">
            <v>1.6</v>
          </cell>
          <cell r="F229">
            <v>0</v>
          </cell>
          <cell r="G229">
            <v>0</v>
          </cell>
          <cell r="H229">
            <v>8.6396999999999995</v>
          </cell>
          <cell r="I229">
            <v>0</v>
          </cell>
          <cell r="J229">
            <v>0</v>
          </cell>
          <cell r="K229">
            <v>0</v>
          </cell>
          <cell r="L229">
            <v>1.0239699999999998</v>
          </cell>
          <cell r="M229">
            <v>14.9</v>
          </cell>
          <cell r="N229">
            <v>9.1</v>
          </cell>
          <cell r="O229">
            <v>10.5</v>
          </cell>
          <cell r="P229">
            <v>10.9</v>
          </cell>
          <cell r="Q229">
            <v>6.8</v>
          </cell>
          <cell r="R229">
            <v>12.7857</v>
          </cell>
          <cell r="S229">
            <v>10.633100000000001</v>
          </cell>
          <cell r="T229">
            <v>8.7802000000000007</v>
          </cell>
          <cell r="U229">
            <v>10.3264</v>
          </cell>
          <cell r="V229">
            <v>12.929054054054054</v>
          </cell>
          <cell r="W229">
            <v>10.765445405405405</v>
          </cell>
          <cell r="X229">
            <v>0</v>
          </cell>
          <cell r="Y229">
            <v>0</v>
          </cell>
          <cell r="Z229">
            <v>0</v>
          </cell>
          <cell r="AA229">
            <v>0</v>
          </cell>
          <cell r="AB229">
            <v>0</v>
          </cell>
          <cell r="AC229">
            <v>0</v>
          </cell>
          <cell r="AD229">
            <v>0</v>
          </cell>
          <cell r="AE229">
            <v>0</v>
          </cell>
          <cell r="AF229">
            <v>0</v>
          </cell>
          <cell r="AG229">
            <v>0</v>
          </cell>
          <cell r="AH229">
            <v>0</v>
          </cell>
        </row>
        <row r="230">
          <cell r="A230" t="str">
            <v>Г.Мусрепова</v>
          </cell>
          <cell r="B230">
            <v>27.9</v>
          </cell>
          <cell r="C230">
            <v>6.1</v>
          </cell>
          <cell r="D230">
            <v>4.9000000000000004</v>
          </cell>
          <cell r="E230">
            <v>5.6</v>
          </cell>
          <cell r="F230">
            <v>9.6</v>
          </cell>
          <cell r="G230">
            <v>5.2</v>
          </cell>
          <cell r="H230">
            <v>4.0843999999999996</v>
          </cell>
          <cell r="I230">
            <v>9.3000000000000007</v>
          </cell>
          <cell r="J230">
            <v>8.2417999999999996</v>
          </cell>
          <cell r="K230">
            <v>7.2313842931179071</v>
          </cell>
          <cell r="L230">
            <v>8.8157584293117921</v>
          </cell>
          <cell r="M230">
            <v>16.5</v>
          </cell>
          <cell r="N230">
            <v>12.2</v>
          </cell>
          <cell r="O230">
            <v>5.5</v>
          </cell>
          <cell r="P230">
            <v>5.2</v>
          </cell>
          <cell r="Q230">
            <v>9.9</v>
          </cell>
          <cell r="R230">
            <v>3.1677</v>
          </cell>
          <cell r="S230">
            <v>9.5333000000000006</v>
          </cell>
          <cell r="T230">
            <v>4.6253000000000002</v>
          </cell>
          <cell r="U230">
            <v>14.962999999999999</v>
          </cell>
          <cell r="V230">
            <v>17.985869565217392</v>
          </cell>
          <cell r="W230">
            <v>9.9575169565217383</v>
          </cell>
          <cell r="X230">
            <v>0</v>
          </cell>
          <cell r="Y230">
            <v>0</v>
          </cell>
          <cell r="Z230">
            <v>0</v>
          </cell>
          <cell r="AA230">
            <v>0</v>
          </cell>
          <cell r="AB230">
            <v>0</v>
          </cell>
          <cell r="AC230">
            <v>0</v>
          </cell>
          <cell r="AD230">
            <v>0</v>
          </cell>
          <cell r="AE230">
            <v>0</v>
          </cell>
          <cell r="AF230">
            <v>0</v>
          </cell>
          <cell r="AG230">
            <v>0</v>
          </cell>
          <cell r="AH230">
            <v>0</v>
          </cell>
        </row>
        <row r="231">
          <cell r="A231" t="str">
            <v>Тайыншинский</v>
          </cell>
          <cell r="B231">
            <v>0</v>
          </cell>
          <cell r="C231">
            <v>0</v>
          </cell>
          <cell r="D231">
            <v>0</v>
          </cell>
          <cell r="E231">
            <v>0</v>
          </cell>
          <cell r="F231">
            <v>0</v>
          </cell>
          <cell r="G231">
            <v>4.4000000000000004</v>
          </cell>
          <cell r="H231">
            <v>7.8295000000000003</v>
          </cell>
          <cell r="I231">
            <v>0</v>
          </cell>
          <cell r="J231">
            <v>0</v>
          </cell>
          <cell r="K231">
            <v>0</v>
          </cell>
          <cell r="L231">
            <v>1.2229500000000002</v>
          </cell>
          <cell r="M231">
            <v>19.7</v>
          </cell>
          <cell r="N231">
            <v>15.5</v>
          </cell>
          <cell r="O231">
            <v>14.4</v>
          </cell>
          <cell r="P231">
            <v>5.5</v>
          </cell>
          <cell r="Q231">
            <v>8.6</v>
          </cell>
          <cell r="R231">
            <v>6.7934000000000001</v>
          </cell>
          <cell r="S231">
            <v>9.8465000000000007</v>
          </cell>
          <cell r="T231">
            <v>16.255099999999999</v>
          </cell>
          <cell r="U231">
            <v>16.921500000000002</v>
          </cell>
          <cell r="V231">
            <v>16.298110194303966</v>
          </cell>
          <cell r="W231">
            <v>12.981461019430398</v>
          </cell>
          <cell r="X231">
            <v>0</v>
          </cell>
          <cell r="Y231">
            <v>0</v>
          </cell>
          <cell r="Z231">
            <v>0</v>
          </cell>
          <cell r="AA231">
            <v>0</v>
          </cell>
          <cell r="AB231">
            <v>0</v>
          </cell>
          <cell r="AC231">
            <v>0</v>
          </cell>
          <cell r="AD231">
            <v>0</v>
          </cell>
          <cell r="AE231">
            <v>0</v>
          </cell>
          <cell r="AF231">
            <v>0</v>
          </cell>
          <cell r="AG231">
            <v>0</v>
          </cell>
          <cell r="AH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9.6</v>
          </cell>
          <cell r="N232">
            <v>5.7</v>
          </cell>
          <cell r="O232">
            <v>14.8</v>
          </cell>
          <cell r="P232">
            <v>4.9000000000000004</v>
          </cell>
          <cell r="Q232">
            <v>11.8</v>
          </cell>
          <cell r="R232">
            <v>3.8073999999999999</v>
          </cell>
          <cell r="S232">
            <v>8.3560999999999996</v>
          </cell>
          <cell r="T232">
            <v>7.6847000000000003</v>
          </cell>
          <cell r="U232">
            <v>10.5365</v>
          </cell>
          <cell r="V232">
            <v>17.129018245004342</v>
          </cell>
          <cell r="W232">
            <v>9.4313718245004345</v>
          </cell>
          <cell r="X232">
            <v>0</v>
          </cell>
          <cell r="Y232">
            <v>0</v>
          </cell>
          <cell r="Z232">
            <v>0</v>
          </cell>
          <cell r="AA232">
            <v>0</v>
          </cell>
          <cell r="AB232">
            <v>0</v>
          </cell>
          <cell r="AC232">
            <v>0</v>
          </cell>
          <cell r="AD232">
            <v>0</v>
          </cell>
          <cell r="AE232">
            <v>0</v>
          </cell>
          <cell r="AF232">
            <v>0</v>
          </cell>
          <cell r="AG232">
            <v>0</v>
          </cell>
          <cell r="AH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1.8</v>
          </cell>
          <cell r="O233">
            <v>0</v>
          </cell>
          <cell r="P233">
            <v>0</v>
          </cell>
          <cell r="Q233">
            <v>0</v>
          </cell>
          <cell r="R233">
            <v>0</v>
          </cell>
          <cell r="S233">
            <v>0</v>
          </cell>
          <cell r="T233">
            <v>0</v>
          </cell>
          <cell r="U233">
            <v>0</v>
          </cell>
          <cell r="V233">
            <v>0</v>
          </cell>
          <cell r="W233">
            <v>0.18</v>
          </cell>
          <cell r="X233">
            <v>0</v>
          </cell>
          <cell r="Y233">
            <v>0</v>
          </cell>
          <cell r="Z233">
            <v>0</v>
          </cell>
          <cell r="AA233">
            <v>0</v>
          </cell>
          <cell r="AB233">
            <v>0</v>
          </cell>
          <cell r="AC233">
            <v>0</v>
          </cell>
          <cell r="AD233">
            <v>0</v>
          </cell>
          <cell r="AE233">
            <v>0</v>
          </cell>
          <cell r="AF233">
            <v>0</v>
          </cell>
          <cell r="AG233">
            <v>0</v>
          </cell>
          <cell r="AH233">
            <v>0</v>
          </cell>
        </row>
        <row r="234">
          <cell r="A234" t="str">
            <v>Шал акына</v>
          </cell>
          <cell r="B234">
            <v>0</v>
          </cell>
          <cell r="C234">
            <v>0</v>
          </cell>
          <cell r="D234">
            <v>2.9</v>
          </cell>
          <cell r="E234">
            <v>0</v>
          </cell>
          <cell r="F234">
            <v>0</v>
          </cell>
          <cell r="G234">
            <v>0</v>
          </cell>
          <cell r="H234">
            <v>0</v>
          </cell>
          <cell r="I234">
            <v>0</v>
          </cell>
          <cell r="J234">
            <v>0</v>
          </cell>
          <cell r="K234">
            <v>0</v>
          </cell>
          <cell r="L234">
            <v>0.28999999999999998</v>
          </cell>
          <cell r="M234">
            <v>12.6</v>
          </cell>
          <cell r="N234">
            <v>10.8</v>
          </cell>
          <cell r="O234">
            <v>6.8</v>
          </cell>
          <cell r="P234">
            <v>5.6</v>
          </cell>
          <cell r="Q234">
            <v>13.3</v>
          </cell>
          <cell r="R234">
            <v>7.7363999999999997</v>
          </cell>
          <cell r="S234">
            <v>2.3426999999999998</v>
          </cell>
          <cell r="T234">
            <v>0</v>
          </cell>
          <cell r="U234">
            <v>17.2667</v>
          </cell>
          <cell r="V234">
            <v>12.55</v>
          </cell>
          <cell r="W234">
            <v>8.8995799999999985</v>
          </cell>
          <cell r="X234">
            <v>0</v>
          </cell>
          <cell r="Y234">
            <v>0</v>
          </cell>
          <cell r="Z234">
            <v>0</v>
          </cell>
          <cell r="AA234">
            <v>0</v>
          </cell>
          <cell r="AB234">
            <v>0</v>
          </cell>
          <cell r="AC234">
            <v>0</v>
          </cell>
          <cell r="AD234">
            <v>0</v>
          </cell>
          <cell r="AE234">
            <v>0</v>
          </cell>
          <cell r="AF234">
            <v>0</v>
          </cell>
          <cell r="AG234">
            <v>0</v>
          </cell>
          <cell r="AH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row>
        <row r="240">
          <cell r="A240" t="str">
            <v>г.Шымкент</v>
          </cell>
          <cell r="B240">
            <v>0</v>
          </cell>
          <cell r="C240">
            <v>0</v>
          </cell>
          <cell r="D240">
            <v>0</v>
          </cell>
          <cell r="E240">
            <v>0</v>
          </cell>
          <cell r="F240">
            <v>0</v>
          </cell>
          <cell r="G240">
            <v>0</v>
          </cell>
          <cell r="H240">
            <v>0</v>
          </cell>
          <cell r="I240">
            <v>23.3</v>
          </cell>
          <cell r="J240">
            <v>0</v>
          </cell>
          <cell r="K240">
            <v>0</v>
          </cell>
          <cell r="L240">
            <v>2.33</v>
          </cell>
          <cell r="M240">
            <v>0</v>
          </cell>
          <cell r="N240">
            <v>0</v>
          </cell>
          <cell r="O240">
            <v>0</v>
          </cell>
          <cell r="P240">
            <v>0</v>
          </cell>
          <cell r="Q240">
            <v>0</v>
          </cell>
          <cell r="R240">
            <v>0</v>
          </cell>
          <cell r="S240">
            <v>0</v>
          </cell>
          <cell r="T240">
            <v>0</v>
          </cell>
          <cell r="U240">
            <v>0</v>
          </cell>
          <cell r="V240">
            <v>1</v>
          </cell>
          <cell r="W240">
            <v>0.1</v>
          </cell>
          <cell r="X240">
            <v>0</v>
          </cell>
          <cell r="Y240">
            <v>0</v>
          </cell>
          <cell r="Z240">
            <v>0</v>
          </cell>
          <cell r="AA240">
            <v>0</v>
          </cell>
          <cell r="AB240">
            <v>0</v>
          </cell>
          <cell r="AC240">
            <v>0</v>
          </cell>
          <cell r="AD240">
            <v>0</v>
          </cell>
          <cell r="AE240">
            <v>29.8</v>
          </cell>
          <cell r="AF240">
            <v>0</v>
          </cell>
          <cell r="AG240">
            <v>0</v>
          </cell>
          <cell r="AH240">
            <v>2.98</v>
          </cell>
        </row>
        <row r="241">
          <cell r="A241" t="str">
            <v>г.Арысь</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row>
        <row r="242">
          <cell r="A242" t="str">
            <v>г.Кентау</v>
          </cell>
          <cell r="B242">
            <v>0</v>
          </cell>
          <cell r="C242">
            <v>0</v>
          </cell>
          <cell r="D242">
            <v>0</v>
          </cell>
          <cell r="E242">
            <v>0</v>
          </cell>
          <cell r="F242">
            <v>0</v>
          </cell>
          <cell r="G242">
            <v>0</v>
          </cell>
          <cell r="H242">
            <v>0</v>
          </cell>
          <cell r="I242">
            <v>0</v>
          </cell>
          <cell r="J242">
            <v>0</v>
          </cell>
          <cell r="K242">
            <v>0</v>
          </cell>
          <cell r="L242">
            <v>0</v>
          </cell>
          <cell r="M242">
            <v>20</v>
          </cell>
          <cell r="N242">
            <v>14.2</v>
          </cell>
          <cell r="O242">
            <v>11.1</v>
          </cell>
          <cell r="P242">
            <v>10</v>
          </cell>
          <cell r="Q242">
            <v>15.8</v>
          </cell>
          <cell r="R242">
            <v>8</v>
          </cell>
          <cell r="S242">
            <v>10.3</v>
          </cell>
          <cell r="T242">
            <v>12.4</v>
          </cell>
          <cell r="U242">
            <v>10</v>
          </cell>
          <cell r="V242">
            <v>13</v>
          </cell>
          <cell r="W242">
            <v>12.48</v>
          </cell>
          <cell r="X242">
            <v>8.1999999999999993</v>
          </cell>
          <cell r="Y242">
            <v>0</v>
          </cell>
          <cell r="Z242">
            <v>0</v>
          </cell>
          <cell r="AA242">
            <v>0</v>
          </cell>
          <cell r="AB242">
            <v>16.8</v>
          </cell>
          <cell r="AC242">
            <v>18.100000000000001</v>
          </cell>
          <cell r="AD242">
            <v>17.8</v>
          </cell>
          <cell r="AE242">
            <v>0</v>
          </cell>
          <cell r="AF242">
            <v>0</v>
          </cell>
          <cell r="AG242">
            <v>0</v>
          </cell>
          <cell r="AH242">
            <v>6.0900000000000007</v>
          </cell>
        </row>
        <row r="243">
          <cell r="A243" t="str">
            <v>г.Туркестан</v>
          </cell>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row>
        <row r="244">
          <cell r="A244" t="str">
            <v>район Байдибека</v>
          </cell>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2.5</v>
          </cell>
          <cell r="R244">
            <v>0</v>
          </cell>
          <cell r="S244">
            <v>0</v>
          </cell>
          <cell r="T244">
            <v>0</v>
          </cell>
          <cell r="U244">
            <v>0</v>
          </cell>
          <cell r="V244">
            <v>0</v>
          </cell>
          <cell r="W244">
            <v>0.25</v>
          </cell>
          <cell r="X244">
            <v>0</v>
          </cell>
          <cell r="Y244">
            <v>0</v>
          </cell>
          <cell r="Z244">
            <v>0</v>
          </cell>
          <cell r="AA244">
            <v>0</v>
          </cell>
          <cell r="AB244">
            <v>0</v>
          </cell>
          <cell r="AC244">
            <v>0</v>
          </cell>
          <cell r="AD244">
            <v>0</v>
          </cell>
          <cell r="AE244">
            <v>0</v>
          </cell>
          <cell r="AF244">
            <v>0</v>
          </cell>
          <cell r="AG244">
            <v>0</v>
          </cell>
          <cell r="AH244">
            <v>0</v>
          </cell>
        </row>
        <row r="245">
          <cell r="A245" t="str">
            <v>Казыгуртский</v>
          </cell>
          <cell r="B245">
            <v>11.3</v>
          </cell>
          <cell r="C245">
            <v>20</v>
          </cell>
          <cell r="D245">
            <v>9.9</v>
          </cell>
          <cell r="E245">
            <v>15.7</v>
          </cell>
          <cell r="F245">
            <v>8.9</v>
          </cell>
          <cell r="G245">
            <v>3.5935999999999999</v>
          </cell>
          <cell r="H245">
            <v>4.2</v>
          </cell>
          <cell r="I245">
            <v>6.2</v>
          </cell>
          <cell r="J245">
            <v>10.6</v>
          </cell>
          <cell r="K245">
            <v>11.1</v>
          </cell>
          <cell r="L245">
            <v>10.14936</v>
          </cell>
          <cell r="M245">
            <v>0</v>
          </cell>
          <cell r="N245">
            <v>0</v>
          </cell>
          <cell r="O245">
            <v>0</v>
          </cell>
          <cell r="P245">
            <v>0</v>
          </cell>
          <cell r="Q245">
            <v>0</v>
          </cell>
          <cell r="R245">
            <v>0</v>
          </cell>
          <cell r="S245">
            <v>0</v>
          </cell>
          <cell r="T245">
            <v>0</v>
          </cell>
          <cell r="U245">
            <v>0</v>
          </cell>
          <cell r="V245">
            <v>0</v>
          </cell>
          <cell r="W245">
            <v>0</v>
          </cell>
          <cell r="X245">
            <v>17.600000000000001</v>
          </cell>
          <cell r="Y245">
            <v>15.9</v>
          </cell>
          <cell r="Z245">
            <v>18</v>
          </cell>
          <cell r="AA245">
            <v>19.600000000000001</v>
          </cell>
          <cell r="AB245">
            <v>14.9</v>
          </cell>
          <cell r="AC245">
            <v>19.946200000000001</v>
          </cell>
          <cell r="AD245">
            <v>19.8</v>
          </cell>
          <cell r="AE245">
            <v>14.6</v>
          </cell>
          <cell r="AF245">
            <v>19.600000000000001</v>
          </cell>
          <cell r="AG245">
            <v>17.5</v>
          </cell>
          <cell r="AH245">
            <v>17.744620000000001</v>
          </cell>
        </row>
        <row r="246">
          <cell r="A246" t="str">
            <v>Мактааральский</v>
          </cell>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20</v>
          </cell>
          <cell r="Y246">
            <v>0</v>
          </cell>
          <cell r="Z246">
            <v>0</v>
          </cell>
          <cell r="AA246">
            <v>0</v>
          </cell>
          <cell r="AB246">
            <v>0</v>
          </cell>
          <cell r="AC246">
            <v>0</v>
          </cell>
          <cell r="AD246">
            <v>0</v>
          </cell>
          <cell r="AE246">
            <v>0</v>
          </cell>
          <cell r="AF246">
            <v>0</v>
          </cell>
          <cell r="AG246">
            <v>0</v>
          </cell>
          <cell r="AH246">
            <v>2</v>
          </cell>
        </row>
        <row r="247">
          <cell r="A247" t="str">
            <v>Ордабасынский</v>
          </cell>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row>
        <row r="248">
          <cell r="A248" t="str">
            <v>Отрарский</v>
          </cell>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row>
        <row r="249">
          <cell r="A249" t="str">
            <v>Сайрамский</v>
          </cell>
          <cell r="B249">
            <v>23.8</v>
          </cell>
          <cell r="C249">
            <v>21.6</v>
          </cell>
          <cell r="D249">
            <v>22.7</v>
          </cell>
          <cell r="E249">
            <v>21.6</v>
          </cell>
          <cell r="F249">
            <v>21.8</v>
          </cell>
          <cell r="G249">
            <v>19.697299999999998</v>
          </cell>
          <cell r="H249">
            <v>5.2</v>
          </cell>
          <cell r="I249">
            <v>11.9</v>
          </cell>
          <cell r="J249">
            <v>15.2</v>
          </cell>
          <cell r="K249">
            <v>19.899999999999999</v>
          </cell>
          <cell r="L249">
            <v>18.339729999999999</v>
          </cell>
          <cell r="M249">
            <v>0</v>
          </cell>
          <cell r="N249">
            <v>0</v>
          </cell>
          <cell r="O249">
            <v>0</v>
          </cell>
          <cell r="P249">
            <v>0</v>
          </cell>
          <cell r="Q249">
            <v>0</v>
          </cell>
          <cell r="R249">
            <v>0</v>
          </cell>
          <cell r="S249">
            <v>0</v>
          </cell>
          <cell r="T249">
            <v>0</v>
          </cell>
          <cell r="U249">
            <v>0</v>
          </cell>
          <cell r="V249">
            <v>0</v>
          </cell>
          <cell r="W249">
            <v>0</v>
          </cell>
          <cell r="X249">
            <v>28</v>
          </cell>
          <cell r="Y249">
            <v>27.2</v>
          </cell>
          <cell r="Z249">
            <v>25.9</v>
          </cell>
          <cell r="AA249">
            <v>27.9</v>
          </cell>
          <cell r="AB249">
            <v>26.8</v>
          </cell>
          <cell r="AC249">
            <v>26.170200000000001</v>
          </cell>
          <cell r="AD249">
            <v>27.8</v>
          </cell>
          <cell r="AE249">
            <v>27.8</v>
          </cell>
          <cell r="AF249">
            <v>27.4</v>
          </cell>
          <cell r="AG249">
            <v>27.4</v>
          </cell>
          <cell r="AH249">
            <v>27.237020000000001</v>
          </cell>
        </row>
        <row r="250">
          <cell r="A250" t="str">
            <v>Сарыагашский</v>
          </cell>
          <cell r="B250">
            <v>1.7</v>
          </cell>
          <cell r="C250">
            <v>0</v>
          </cell>
          <cell r="D250">
            <v>0</v>
          </cell>
          <cell r="E250">
            <v>10</v>
          </cell>
          <cell r="F250">
            <v>0</v>
          </cell>
          <cell r="G250">
            <v>12</v>
          </cell>
          <cell r="H250">
            <v>0</v>
          </cell>
          <cell r="I250">
            <v>0</v>
          </cell>
          <cell r="J250">
            <v>0</v>
          </cell>
          <cell r="K250">
            <v>6</v>
          </cell>
          <cell r="L250">
            <v>2.9699999999999998</v>
          </cell>
          <cell r="M250">
            <v>9.3000000000000007</v>
          </cell>
          <cell r="N250">
            <v>22</v>
          </cell>
          <cell r="O250">
            <v>8.8000000000000007</v>
          </cell>
          <cell r="P250">
            <v>6.8</v>
          </cell>
          <cell r="Q250">
            <v>3.9</v>
          </cell>
          <cell r="R250">
            <v>7.2271000000000001</v>
          </cell>
          <cell r="S250">
            <v>16.600000000000001</v>
          </cell>
          <cell r="T250">
            <v>13</v>
          </cell>
          <cell r="U250">
            <v>6</v>
          </cell>
          <cell r="V250">
            <v>0</v>
          </cell>
          <cell r="W250">
            <v>9.3627099999999999</v>
          </cell>
          <cell r="X250">
            <v>4.3</v>
          </cell>
          <cell r="Y250">
            <v>0</v>
          </cell>
          <cell r="Z250">
            <v>10</v>
          </cell>
          <cell r="AA250">
            <v>0</v>
          </cell>
          <cell r="AB250">
            <v>3</v>
          </cell>
          <cell r="AC250">
            <v>0</v>
          </cell>
          <cell r="AD250">
            <v>20</v>
          </cell>
          <cell r="AE250">
            <v>15.9</v>
          </cell>
          <cell r="AF250">
            <v>10</v>
          </cell>
          <cell r="AG250">
            <v>7.4</v>
          </cell>
          <cell r="AH250">
            <v>7.06</v>
          </cell>
        </row>
        <row r="251">
          <cell r="A251" t="str">
            <v>Сузакский</v>
          </cell>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row>
        <row r="252">
          <cell r="A252" t="str">
            <v>Толебийский</v>
          </cell>
          <cell r="B252">
            <v>0</v>
          </cell>
          <cell r="C252">
            <v>0</v>
          </cell>
          <cell r="D252">
            <v>0</v>
          </cell>
          <cell r="E252">
            <v>0</v>
          </cell>
          <cell r="F252">
            <v>0</v>
          </cell>
          <cell r="G252">
            <v>7.7</v>
          </cell>
          <cell r="H252">
            <v>17.5</v>
          </cell>
          <cell r="I252">
            <v>8.6999999999999993</v>
          </cell>
          <cell r="J252">
            <v>8.3000000000000007</v>
          </cell>
          <cell r="K252">
            <v>5</v>
          </cell>
          <cell r="L252">
            <v>4.7200000000000006</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13.3</v>
          </cell>
          <cell r="AG252">
            <v>13.3</v>
          </cell>
          <cell r="AH252">
            <v>2.66</v>
          </cell>
        </row>
        <row r="253">
          <cell r="A253" t="str">
            <v>Тюлькубасский</v>
          </cell>
          <cell r="B253">
            <v>0</v>
          </cell>
          <cell r="C253">
            <v>0</v>
          </cell>
          <cell r="D253">
            <v>0</v>
          </cell>
          <cell r="E253">
            <v>0</v>
          </cell>
          <cell r="F253">
            <v>0</v>
          </cell>
          <cell r="G253">
            <v>0</v>
          </cell>
          <cell r="H253">
            <v>0</v>
          </cell>
          <cell r="I253">
            <v>0</v>
          </cell>
          <cell r="J253">
            <v>0</v>
          </cell>
          <cell r="K253">
            <v>0</v>
          </cell>
          <cell r="L253">
            <v>0</v>
          </cell>
          <cell r="M253">
            <v>24.9</v>
          </cell>
          <cell r="N253">
            <v>25</v>
          </cell>
          <cell r="O253">
            <v>25.3</v>
          </cell>
          <cell r="P253">
            <v>24.8</v>
          </cell>
          <cell r="Q253">
            <v>14.9</v>
          </cell>
          <cell r="R253">
            <v>24.9</v>
          </cell>
          <cell r="S253">
            <v>25.1</v>
          </cell>
          <cell r="T253">
            <v>21.4</v>
          </cell>
          <cell r="U253">
            <v>25.6</v>
          </cell>
          <cell r="V253">
            <v>27.4</v>
          </cell>
          <cell r="W253">
            <v>23.93</v>
          </cell>
          <cell r="X253">
            <v>23.1</v>
          </cell>
          <cell r="Y253">
            <v>23.2</v>
          </cell>
          <cell r="Z253">
            <v>23.4</v>
          </cell>
          <cell r="AA253">
            <v>23.5</v>
          </cell>
          <cell r="AB253">
            <v>23.2</v>
          </cell>
          <cell r="AC253">
            <v>23.3</v>
          </cell>
          <cell r="AD253">
            <v>23.7</v>
          </cell>
          <cell r="AE253">
            <v>24</v>
          </cell>
          <cell r="AF253">
            <v>24.1</v>
          </cell>
          <cell r="AG253">
            <v>25.1</v>
          </cell>
          <cell r="AH253">
            <v>23.659999999999997</v>
          </cell>
        </row>
        <row r="254">
          <cell r="A254" t="str">
            <v>Шардаринский</v>
          </cell>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row>
      </sheetData>
      <sheetData sheetId="3" refreshError="1">
        <row r="6">
          <cell r="A6" t="str">
            <v>г.Кокшетау</v>
          </cell>
          <cell r="B6">
            <v>190.5</v>
          </cell>
          <cell r="C6">
            <v>99.7</v>
          </cell>
          <cell r="D6">
            <v>149.19999999999999</v>
          </cell>
          <cell r="E6">
            <v>111</v>
          </cell>
          <cell r="F6">
            <v>145.69999999999999</v>
          </cell>
          <cell r="G6">
            <v>126.90900000000001</v>
          </cell>
          <cell r="H6">
            <v>163.8836</v>
          </cell>
          <cell r="I6">
            <v>157.87430000000001</v>
          </cell>
          <cell r="J6">
            <v>157.69970000000001</v>
          </cell>
          <cell r="K6">
            <v>204.19309999999999</v>
          </cell>
          <cell r="L6">
            <v>150.66596999999996</v>
          </cell>
          <cell r="M6">
            <v>179.2</v>
          </cell>
          <cell r="N6">
            <v>172.3</v>
          </cell>
          <cell r="O6">
            <v>200</v>
          </cell>
          <cell r="P6">
            <v>144.69999999999999</v>
          </cell>
          <cell r="Q6">
            <v>184.92500000000001</v>
          </cell>
          <cell r="R6">
            <v>151.80000000000001</v>
          </cell>
          <cell r="S6">
            <v>166.09370000000001</v>
          </cell>
          <cell r="T6">
            <v>176.03139999999999</v>
          </cell>
          <cell r="U6">
            <v>180.16380000000001</v>
          </cell>
          <cell r="V6">
            <v>183.19820000000001</v>
          </cell>
          <cell r="W6">
            <v>173.84121000000002</v>
          </cell>
          <cell r="X6">
            <v>208.7</v>
          </cell>
          <cell r="Y6">
            <v>178.9</v>
          </cell>
          <cell r="Z6">
            <v>217.4</v>
          </cell>
          <cell r="AA6">
            <v>173.3</v>
          </cell>
          <cell r="AB6">
            <v>149.8023</v>
          </cell>
          <cell r="AC6">
            <v>111.9</v>
          </cell>
          <cell r="AD6">
            <v>202.41419999999999</v>
          </cell>
          <cell r="AE6">
            <v>184.25749999999999</v>
          </cell>
          <cell r="AF6">
            <v>203.77680000000001</v>
          </cell>
          <cell r="AG6">
            <v>237.5</v>
          </cell>
          <cell r="AH6">
            <v>186.79508000000001</v>
          </cell>
          <cell r="AI6">
            <v>208.9</v>
          </cell>
          <cell r="AJ6">
            <v>176.3</v>
          </cell>
          <cell r="AK6">
            <v>211.8</v>
          </cell>
          <cell r="AL6">
            <v>193.9</v>
          </cell>
          <cell r="AM6">
            <v>201.82499999999999</v>
          </cell>
          <cell r="AN6">
            <v>232.0333</v>
          </cell>
          <cell r="AO6">
            <v>198.76920000000001</v>
          </cell>
          <cell r="AP6">
            <v>199.8442</v>
          </cell>
          <cell r="AQ6">
            <v>209.5153</v>
          </cell>
          <cell r="AR6">
            <v>212</v>
          </cell>
          <cell r="AS6">
            <v>204.48869999999999</v>
          </cell>
          <cell r="AT6">
            <v>208</v>
          </cell>
          <cell r="AU6">
            <v>178.3</v>
          </cell>
          <cell r="AV6">
            <v>218.7</v>
          </cell>
          <cell r="AW6">
            <v>145.19999999999999</v>
          </cell>
          <cell r="AX6">
            <v>214.86959999999999</v>
          </cell>
          <cell r="AY6">
            <v>143.4391</v>
          </cell>
          <cell r="AZ6">
            <v>200.4288</v>
          </cell>
          <cell r="BA6">
            <v>199.51900000000001</v>
          </cell>
          <cell r="BB6">
            <v>203.64920000000001</v>
          </cell>
          <cell r="BC6">
            <v>214.95099999999999</v>
          </cell>
          <cell r="BD6">
            <v>192.70567</v>
          </cell>
          <cell r="BE6">
            <v>206.9</v>
          </cell>
          <cell r="BF6">
            <v>178.5</v>
          </cell>
          <cell r="BG6">
            <v>223.2</v>
          </cell>
          <cell r="BH6">
            <v>148.6</v>
          </cell>
          <cell r="BI6">
            <v>224.05</v>
          </cell>
          <cell r="BJ6">
            <v>175.73079999999999</v>
          </cell>
          <cell r="BK6">
            <v>216.32140000000001</v>
          </cell>
          <cell r="BL6">
            <v>211.04939999999999</v>
          </cell>
          <cell r="BM6">
            <v>204.12020000000001</v>
          </cell>
          <cell r="BN6">
            <v>213.38050000000001</v>
          </cell>
          <cell r="BO6">
            <v>200.18522999999999</v>
          </cell>
          <cell r="BP6">
            <v>212</v>
          </cell>
          <cell r="BQ6">
            <v>178.9</v>
          </cell>
          <cell r="BR6">
            <v>212.7</v>
          </cell>
          <cell r="BS6">
            <v>160.19999999999999</v>
          </cell>
          <cell r="BT6">
            <v>204.99289999999999</v>
          </cell>
          <cell r="BU6">
            <v>141.4</v>
          </cell>
          <cell r="BV6">
            <v>201.5539</v>
          </cell>
          <cell r="BW6">
            <v>202.3613</v>
          </cell>
          <cell r="BX6">
            <v>205.64680000000001</v>
          </cell>
          <cell r="BY6">
            <v>215.1</v>
          </cell>
          <cell r="BZ6">
            <v>193.48548999999997</v>
          </cell>
        </row>
        <row r="7">
          <cell r="A7" t="str">
            <v>г.Степногорск</v>
          </cell>
          <cell r="B7">
            <v>121.3</v>
          </cell>
          <cell r="C7">
            <v>64.900000000000006</v>
          </cell>
          <cell r="D7">
            <v>108.6</v>
          </cell>
          <cell r="E7">
            <v>91.3</v>
          </cell>
          <cell r="F7">
            <v>94.8</v>
          </cell>
          <cell r="G7">
            <v>155.3843</v>
          </cell>
          <cell r="H7">
            <v>88.508300000000006</v>
          </cell>
          <cell r="I7">
            <v>98.296800000000005</v>
          </cell>
          <cell r="J7">
            <v>102.616</v>
          </cell>
          <cell r="K7">
            <v>111.34610000000001</v>
          </cell>
          <cell r="L7">
            <v>103.70515</v>
          </cell>
          <cell r="M7">
            <v>170.1</v>
          </cell>
          <cell r="N7">
            <v>79.3</v>
          </cell>
          <cell r="O7">
            <v>73.099999999999994</v>
          </cell>
          <cell r="P7">
            <v>68.599999999999994</v>
          </cell>
          <cell r="Q7">
            <v>71.818200000000004</v>
          </cell>
          <cell r="R7">
            <v>70</v>
          </cell>
          <cell r="S7">
            <v>71.405000000000001</v>
          </cell>
          <cell r="T7">
            <v>73.037499999999994</v>
          </cell>
          <cell r="U7">
            <v>84.545500000000004</v>
          </cell>
          <cell r="V7">
            <v>85.627499999999998</v>
          </cell>
          <cell r="W7">
            <v>84.753370000000018</v>
          </cell>
          <cell r="X7">
            <v>148.5</v>
          </cell>
          <cell r="Y7">
            <v>64.900000000000006</v>
          </cell>
          <cell r="Z7">
            <v>79.2</v>
          </cell>
          <cell r="AA7">
            <v>72.900000000000006</v>
          </cell>
          <cell r="AB7">
            <v>73.459299999999999</v>
          </cell>
          <cell r="AC7">
            <v>71.72</v>
          </cell>
          <cell r="AD7">
            <v>59.601399999999998</v>
          </cell>
          <cell r="AE7">
            <v>67.057000000000002</v>
          </cell>
          <cell r="AF7">
            <v>81.435500000000005</v>
          </cell>
          <cell r="AG7">
            <v>85.935500000000005</v>
          </cell>
          <cell r="AH7">
            <v>80.470870000000019</v>
          </cell>
          <cell r="AI7">
            <v>192.1</v>
          </cell>
          <cell r="AJ7">
            <v>83.5</v>
          </cell>
          <cell r="AK7">
            <v>94.7</v>
          </cell>
          <cell r="AL7">
            <v>87.3</v>
          </cell>
          <cell r="AM7">
            <v>98.570899999999995</v>
          </cell>
          <cell r="AN7">
            <v>159.44999999999999</v>
          </cell>
          <cell r="AO7">
            <v>90.043899999999994</v>
          </cell>
          <cell r="AP7">
            <v>93.633099999999999</v>
          </cell>
          <cell r="AQ7">
            <v>84.934200000000004</v>
          </cell>
          <cell r="AR7">
            <v>97.847800000000007</v>
          </cell>
          <cell r="AS7">
            <v>108.20799000000002</v>
          </cell>
          <cell r="AT7">
            <v>189.8</v>
          </cell>
          <cell r="AU7">
            <v>77.3</v>
          </cell>
          <cell r="AV7">
            <v>75.5</v>
          </cell>
          <cell r="AW7">
            <v>65.3</v>
          </cell>
          <cell r="AX7">
            <v>71.845200000000006</v>
          </cell>
          <cell r="AY7">
            <v>130.67269999999999</v>
          </cell>
          <cell r="AZ7">
            <v>62.551099999999998</v>
          </cell>
          <cell r="BA7">
            <v>70.211200000000005</v>
          </cell>
          <cell r="BB7">
            <v>79.719399999999993</v>
          </cell>
          <cell r="BC7">
            <v>86.404700000000005</v>
          </cell>
          <cell r="BD7">
            <v>90.930430000000001</v>
          </cell>
          <cell r="BE7">
            <v>172.9</v>
          </cell>
          <cell r="BF7">
            <v>73.8</v>
          </cell>
          <cell r="BG7">
            <v>65.8</v>
          </cell>
          <cell r="BH7">
            <v>66.3</v>
          </cell>
          <cell r="BI7">
            <v>68.289400000000001</v>
          </cell>
          <cell r="BJ7">
            <v>89.294399999999996</v>
          </cell>
          <cell r="BK7">
            <v>65.530600000000007</v>
          </cell>
          <cell r="BL7">
            <v>69.888199999999998</v>
          </cell>
          <cell r="BM7">
            <v>81.987799999999993</v>
          </cell>
          <cell r="BN7">
            <v>85.332599999999999</v>
          </cell>
          <cell r="BO7">
            <v>83.912300000000002</v>
          </cell>
          <cell r="BP7">
            <v>166.3</v>
          </cell>
          <cell r="BQ7">
            <v>68</v>
          </cell>
          <cell r="BR7">
            <v>78.3</v>
          </cell>
          <cell r="BS7">
            <v>75.2</v>
          </cell>
          <cell r="BT7">
            <v>74.814300000000003</v>
          </cell>
          <cell r="BU7">
            <v>73.900000000000006</v>
          </cell>
          <cell r="BV7">
            <v>74.970200000000006</v>
          </cell>
          <cell r="BW7">
            <v>77.846800000000002</v>
          </cell>
          <cell r="BX7">
            <v>88.5227</v>
          </cell>
          <cell r="BY7">
            <v>92.519000000000005</v>
          </cell>
          <cell r="BZ7">
            <v>87.037300000000002</v>
          </cell>
        </row>
        <row r="8">
          <cell r="A8" t="str">
            <v>Аккольский</v>
          </cell>
          <cell r="B8">
            <v>102.5</v>
          </cell>
          <cell r="C8">
            <v>71</v>
          </cell>
          <cell r="D8">
            <v>159.9</v>
          </cell>
          <cell r="E8">
            <v>64.400000000000006</v>
          </cell>
          <cell r="F8">
            <v>103.2</v>
          </cell>
          <cell r="G8">
            <v>106.3686</v>
          </cell>
          <cell r="H8">
            <v>105.5108</v>
          </cell>
          <cell r="I8">
            <v>106.87909999999999</v>
          </cell>
          <cell r="J8">
            <v>108.93680000000001</v>
          </cell>
          <cell r="K8">
            <v>113.842</v>
          </cell>
          <cell r="L8">
            <v>104.25372999999999</v>
          </cell>
          <cell r="M8">
            <v>96.9</v>
          </cell>
          <cell r="N8">
            <v>82.1</v>
          </cell>
          <cell r="O8">
            <v>91.2</v>
          </cell>
          <cell r="P8">
            <v>61.1</v>
          </cell>
          <cell r="Q8">
            <v>51.784300000000002</v>
          </cell>
          <cell r="R8">
            <v>76.88</v>
          </cell>
          <cell r="S8">
            <v>53.432000000000002</v>
          </cell>
          <cell r="T8">
            <v>53.311999999999998</v>
          </cell>
          <cell r="U8">
            <v>82.385999999999996</v>
          </cell>
          <cell r="V8">
            <v>82.781999999999996</v>
          </cell>
          <cell r="W8">
            <v>73.187629999999999</v>
          </cell>
          <cell r="X8">
            <v>104</v>
          </cell>
          <cell r="Y8">
            <v>87.9</v>
          </cell>
          <cell r="Z8">
            <v>133.6</v>
          </cell>
          <cell r="AA8">
            <v>92.1</v>
          </cell>
          <cell r="AB8">
            <v>93.856300000000005</v>
          </cell>
          <cell r="AC8">
            <v>93.371099999999998</v>
          </cell>
          <cell r="AD8">
            <v>100.0461</v>
          </cell>
          <cell r="AE8">
            <v>96.493099999999998</v>
          </cell>
          <cell r="AF8">
            <v>98.231200000000001</v>
          </cell>
          <cell r="AG8">
            <v>100.3112</v>
          </cell>
          <cell r="AH8">
            <v>99.990899999999996</v>
          </cell>
          <cell r="AI8">
            <v>264.8</v>
          </cell>
          <cell r="AJ8">
            <v>199.3</v>
          </cell>
          <cell r="AK8">
            <v>450.4</v>
          </cell>
          <cell r="AL8">
            <v>161.19999999999999</v>
          </cell>
          <cell r="AM8">
            <v>147.97819999999999</v>
          </cell>
          <cell r="AN8">
            <v>181.922</v>
          </cell>
          <cell r="AO8">
            <v>173.96700000000001</v>
          </cell>
          <cell r="AP8">
            <v>196.22989999999999</v>
          </cell>
          <cell r="AQ8">
            <v>192.99529999999999</v>
          </cell>
          <cell r="AR8">
            <v>178.47239999999999</v>
          </cell>
          <cell r="AS8">
            <v>214.72648000000004</v>
          </cell>
          <cell r="AT8">
            <v>45.8</v>
          </cell>
          <cell r="AU8">
            <v>38.6</v>
          </cell>
          <cell r="AV8">
            <v>56.7</v>
          </cell>
          <cell r="AW8">
            <v>45.8</v>
          </cell>
          <cell r="AX8">
            <v>55.421100000000003</v>
          </cell>
          <cell r="AY8">
            <v>59.175400000000003</v>
          </cell>
          <cell r="AZ8">
            <v>47.9848</v>
          </cell>
          <cell r="BA8">
            <v>128.5384</v>
          </cell>
          <cell r="BB8">
            <v>126.8759</v>
          </cell>
          <cell r="BC8">
            <v>128.92920000000001</v>
          </cell>
          <cell r="BD8">
            <v>73.382480000000015</v>
          </cell>
          <cell r="BE8">
            <v>60.9</v>
          </cell>
          <cell r="BF8">
            <v>51.6</v>
          </cell>
          <cell r="BG8">
            <v>93.1</v>
          </cell>
          <cell r="BH8">
            <v>73.3</v>
          </cell>
          <cell r="BI8">
            <v>67.9726</v>
          </cell>
          <cell r="BJ8">
            <v>76.118300000000005</v>
          </cell>
          <cell r="BK8">
            <v>75.331000000000003</v>
          </cell>
          <cell r="BL8">
            <v>120.0351</v>
          </cell>
          <cell r="BM8">
            <v>120.03959999999999</v>
          </cell>
          <cell r="BN8">
            <v>122.5239</v>
          </cell>
          <cell r="BO8">
            <v>86.09205</v>
          </cell>
          <cell r="BP8">
            <v>82.9</v>
          </cell>
          <cell r="BQ8">
            <v>70.400000000000006</v>
          </cell>
          <cell r="BR8">
            <v>144.6</v>
          </cell>
          <cell r="BS8">
            <v>101.9</v>
          </cell>
          <cell r="BT8">
            <v>108.8967</v>
          </cell>
          <cell r="BU8">
            <v>118.5485</v>
          </cell>
          <cell r="BV8">
            <v>106.2253</v>
          </cell>
          <cell r="BW8">
            <v>113.5462</v>
          </cell>
          <cell r="BX8">
            <v>105.8254</v>
          </cell>
          <cell r="BY8">
            <v>103.73139999999999</v>
          </cell>
          <cell r="BZ8">
            <v>105.65734999999998</v>
          </cell>
        </row>
        <row r="9">
          <cell r="A9" t="str">
            <v>Аршалынский</v>
          </cell>
          <cell r="B9">
            <v>162</v>
          </cell>
          <cell r="C9">
            <v>139.1</v>
          </cell>
          <cell r="D9">
            <v>130.1</v>
          </cell>
          <cell r="E9">
            <v>120.2</v>
          </cell>
          <cell r="F9">
            <v>144.6</v>
          </cell>
          <cell r="G9">
            <v>140.9391</v>
          </cell>
          <cell r="H9">
            <v>187.66220000000001</v>
          </cell>
          <cell r="I9">
            <v>200.29990000000001</v>
          </cell>
          <cell r="J9">
            <v>177.4761</v>
          </cell>
          <cell r="K9">
            <v>165.1678</v>
          </cell>
          <cell r="L9">
            <v>156.75451000000001</v>
          </cell>
          <cell r="M9">
            <v>88.9</v>
          </cell>
          <cell r="N9">
            <v>45.7</v>
          </cell>
          <cell r="O9">
            <v>54.3</v>
          </cell>
          <cell r="P9">
            <v>52</v>
          </cell>
          <cell r="Q9">
            <v>57.821399999999997</v>
          </cell>
          <cell r="R9">
            <v>64.957099999999997</v>
          </cell>
          <cell r="S9">
            <v>49.940199999999997</v>
          </cell>
          <cell r="T9">
            <v>60.627499999999998</v>
          </cell>
          <cell r="U9">
            <v>61.386200000000002</v>
          </cell>
          <cell r="V9">
            <v>79.55</v>
          </cell>
          <cell r="W9">
            <v>61.518239999999992</v>
          </cell>
          <cell r="X9">
            <v>69.8</v>
          </cell>
          <cell r="Y9">
            <v>179.8</v>
          </cell>
          <cell r="Z9">
            <v>158.30000000000001</v>
          </cell>
          <cell r="AA9">
            <v>139.80000000000001</v>
          </cell>
          <cell r="AB9">
            <v>94.197100000000006</v>
          </cell>
          <cell r="AC9">
            <v>91.328800000000001</v>
          </cell>
          <cell r="AD9">
            <v>155.1917</v>
          </cell>
          <cell r="AE9">
            <v>268.29820000000001</v>
          </cell>
          <cell r="AF9">
            <v>153.7355</v>
          </cell>
          <cell r="AG9">
            <v>142.92930000000001</v>
          </cell>
          <cell r="AH9">
            <v>145.33805999999998</v>
          </cell>
          <cell r="AI9">
            <v>224.5</v>
          </cell>
          <cell r="AJ9">
            <v>178.4</v>
          </cell>
          <cell r="AK9">
            <v>172.5</v>
          </cell>
          <cell r="AL9">
            <v>157.80000000000001</v>
          </cell>
          <cell r="AM9">
            <v>125.0197</v>
          </cell>
          <cell r="AN9">
            <v>144.5308</v>
          </cell>
          <cell r="AO9">
            <v>142.5617</v>
          </cell>
          <cell r="AP9">
            <v>134.7013</v>
          </cell>
          <cell r="AQ9">
            <v>112.9853</v>
          </cell>
          <cell r="AR9">
            <v>148.6814</v>
          </cell>
          <cell r="AS9">
            <v>154.16802000000001</v>
          </cell>
          <cell r="AT9">
            <v>141.30000000000001</v>
          </cell>
          <cell r="AU9">
            <v>113.6</v>
          </cell>
          <cell r="AV9">
            <v>111.4</v>
          </cell>
          <cell r="AW9">
            <v>117.4</v>
          </cell>
          <cell r="AX9">
            <v>176.52260000000001</v>
          </cell>
          <cell r="AY9">
            <v>123.54389999999999</v>
          </cell>
          <cell r="AZ9">
            <v>106.9862</v>
          </cell>
          <cell r="BA9">
            <v>122.9158</v>
          </cell>
          <cell r="BB9">
            <v>95.906700000000001</v>
          </cell>
          <cell r="BC9">
            <v>101.8693</v>
          </cell>
          <cell r="BD9">
            <v>121.14445000000001</v>
          </cell>
          <cell r="BE9">
            <v>142.4</v>
          </cell>
          <cell r="BF9">
            <v>126.9</v>
          </cell>
          <cell r="BG9">
            <v>133.9</v>
          </cell>
          <cell r="BH9">
            <v>136.5</v>
          </cell>
          <cell r="BI9">
            <v>141.08539999999999</v>
          </cell>
          <cell r="BJ9">
            <v>139.79310000000001</v>
          </cell>
          <cell r="BK9">
            <v>140.3818</v>
          </cell>
          <cell r="BL9">
            <v>140.8443</v>
          </cell>
          <cell r="BM9">
            <v>140.03909999999999</v>
          </cell>
          <cell r="BN9">
            <v>92.388900000000007</v>
          </cell>
          <cell r="BO9">
            <v>133.42325999999997</v>
          </cell>
          <cell r="BP9">
            <v>75.400000000000006</v>
          </cell>
          <cell r="BQ9">
            <v>92.6</v>
          </cell>
          <cell r="BR9">
            <v>141.30000000000001</v>
          </cell>
          <cell r="BS9">
            <v>133.6</v>
          </cell>
          <cell r="BT9">
            <v>139.4</v>
          </cell>
          <cell r="BU9">
            <v>100.5076</v>
          </cell>
          <cell r="BV9">
            <v>155.38499999999999</v>
          </cell>
          <cell r="BW9">
            <v>162.75200000000001</v>
          </cell>
          <cell r="BX9">
            <v>144.86269999999999</v>
          </cell>
          <cell r="BY9">
            <v>156.53530000000001</v>
          </cell>
          <cell r="BZ9">
            <v>130.23426000000001</v>
          </cell>
        </row>
        <row r="10">
          <cell r="A10" t="str">
            <v>Астраханский</v>
          </cell>
          <cell r="B10">
            <v>60.6</v>
          </cell>
          <cell r="C10">
            <v>39.6</v>
          </cell>
          <cell r="D10">
            <v>86.7</v>
          </cell>
          <cell r="E10">
            <v>68</v>
          </cell>
          <cell r="F10">
            <v>168.9</v>
          </cell>
          <cell r="G10">
            <v>86.403700000000001</v>
          </cell>
          <cell r="H10">
            <v>157.43899999999999</v>
          </cell>
          <cell r="I10">
            <v>147.17760000000001</v>
          </cell>
          <cell r="J10">
            <v>119.1755</v>
          </cell>
          <cell r="K10">
            <v>140.97989999999999</v>
          </cell>
          <cell r="L10">
            <v>107.49757</v>
          </cell>
          <cell r="M10">
            <v>56</v>
          </cell>
          <cell r="N10">
            <v>37</v>
          </cell>
          <cell r="O10">
            <v>40</v>
          </cell>
          <cell r="P10">
            <v>35</v>
          </cell>
          <cell r="Q10">
            <v>66.939400000000006</v>
          </cell>
          <cell r="R10">
            <v>58.942900000000002</v>
          </cell>
          <cell r="S10">
            <v>32.920499999999997</v>
          </cell>
          <cell r="T10">
            <v>59.0655</v>
          </cell>
          <cell r="U10">
            <v>70.203299999999999</v>
          </cell>
          <cell r="V10">
            <v>73.7</v>
          </cell>
          <cell r="W10">
            <v>52.977160000000005</v>
          </cell>
          <cell r="X10">
            <v>28.3</v>
          </cell>
          <cell r="Y10">
            <v>20.2</v>
          </cell>
          <cell r="Z10">
            <v>61</v>
          </cell>
          <cell r="AA10">
            <v>38.6</v>
          </cell>
          <cell r="AB10">
            <v>106.6156</v>
          </cell>
          <cell r="AC10">
            <v>39.271799999999999</v>
          </cell>
          <cell r="AD10">
            <v>65.056399999999996</v>
          </cell>
          <cell r="AE10">
            <v>93.257599999999996</v>
          </cell>
          <cell r="AF10">
            <v>155.3672</v>
          </cell>
          <cell r="AG10">
            <v>152.38749999999999</v>
          </cell>
          <cell r="AH10">
            <v>76.005610000000004</v>
          </cell>
          <cell r="AI10">
            <v>80.2</v>
          </cell>
          <cell r="AJ10">
            <v>95.9</v>
          </cell>
          <cell r="AK10">
            <v>116.9</v>
          </cell>
          <cell r="AL10">
            <v>91.4</v>
          </cell>
          <cell r="AM10">
            <v>171.3922</v>
          </cell>
          <cell r="AN10">
            <v>129.2056</v>
          </cell>
          <cell r="AO10">
            <v>133.08510000000001</v>
          </cell>
          <cell r="AP10">
            <v>204.369</v>
          </cell>
          <cell r="AQ10">
            <v>160.82499999999999</v>
          </cell>
          <cell r="AR10">
            <v>178.5462</v>
          </cell>
          <cell r="AS10">
            <v>136.18231</v>
          </cell>
          <cell r="AT10">
            <v>26.2</v>
          </cell>
          <cell r="AU10">
            <v>21.9</v>
          </cell>
          <cell r="AV10">
            <v>41.8</v>
          </cell>
          <cell r="AW10">
            <v>40.700000000000003</v>
          </cell>
          <cell r="AX10">
            <v>51.081499999999998</v>
          </cell>
          <cell r="AY10">
            <v>30.599299999999999</v>
          </cell>
          <cell r="AZ10">
            <v>41.6721</v>
          </cell>
          <cell r="BA10">
            <v>81.823400000000007</v>
          </cell>
          <cell r="BB10">
            <v>134.2696</v>
          </cell>
          <cell r="BC10">
            <v>136.8621</v>
          </cell>
          <cell r="BD10">
            <v>60.690799999999989</v>
          </cell>
          <cell r="BE10">
            <v>50.8</v>
          </cell>
          <cell r="BF10">
            <v>36.1</v>
          </cell>
          <cell r="BG10">
            <v>53.5</v>
          </cell>
          <cell r="BH10">
            <v>36</v>
          </cell>
          <cell r="BI10">
            <v>57.908799999999999</v>
          </cell>
          <cell r="BJ10">
            <v>49.627499999999998</v>
          </cell>
          <cell r="BK10">
            <v>52.129399999999997</v>
          </cell>
          <cell r="BL10">
            <v>111.6678</v>
          </cell>
          <cell r="BM10">
            <v>125.05119999999999</v>
          </cell>
          <cell r="BN10">
            <v>129.9939</v>
          </cell>
          <cell r="BO10">
            <v>70.27785999999999</v>
          </cell>
          <cell r="BP10">
            <v>53.2</v>
          </cell>
          <cell r="BQ10">
            <v>43.8</v>
          </cell>
          <cell r="BR10">
            <v>57</v>
          </cell>
          <cell r="BS10">
            <v>49.8</v>
          </cell>
          <cell r="BT10">
            <v>72.519900000000007</v>
          </cell>
          <cell r="BU10">
            <v>74.582300000000004</v>
          </cell>
          <cell r="BV10">
            <v>86.004300000000001</v>
          </cell>
          <cell r="BW10">
            <v>68.072699999999998</v>
          </cell>
          <cell r="BX10">
            <v>147.3777</v>
          </cell>
          <cell r="BY10">
            <v>162.95269999999999</v>
          </cell>
          <cell r="BZ10">
            <v>81.530960000000007</v>
          </cell>
        </row>
        <row r="11">
          <cell r="A11" t="str">
            <v>Атбасарский</v>
          </cell>
          <cell r="B11">
            <v>70.5</v>
          </cell>
          <cell r="C11">
            <v>70.2</v>
          </cell>
          <cell r="D11">
            <v>69.2</v>
          </cell>
          <cell r="E11">
            <v>69.099999999999994</v>
          </cell>
          <cell r="F11">
            <v>71.099999999999994</v>
          </cell>
          <cell r="G11">
            <v>82.339299999999994</v>
          </cell>
          <cell r="H11">
            <v>71.243499999999997</v>
          </cell>
          <cell r="I11">
            <v>104.6497</v>
          </cell>
          <cell r="J11">
            <v>123.4284</v>
          </cell>
          <cell r="K11">
            <v>147.64429999999999</v>
          </cell>
          <cell r="L11">
            <v>87.940519999999992</v>
          </cell>
          <cell r="M11">
            <v>104.8</v>
          </cell>
          <cell r="N11">
            <v>105.1</v>
          </cell>
          <cell r="O11">
            <v>105.4</v>
          </cell>
          <cell r="P11">
            <v>105.8</v>
          </cell>
          <cell r="Q11">
            <v>101.68</v>
          </cell>
          <cell r="R11">
            <v>113.3571</v>
          </cell>
          <cell r="S11">
            <v>107.3715</v>
          </cell>
          <cell r="T11">
            <v>82.933599999999998</v>
          </cell>
          <cell r="U11">
            <v>122.7209</v>
          </cell>
          <cell r="V11">
            <v>117.131</v>
          </cell>
          <cell r="W11">
            <v>106.62940999999998</v>
          </cell>
          <cell r="X11">
            <v>135.69999999999999</v>
          </cell>
          <cell r="Y11">
            <v>135.4</v>
          </cell>
          <cell r="Z11">
            <v>129</v>
          </cell>
          <cell r="AA11">
            <v>127.4</v>
          </cell>
          <cell r="AB11">
            <v>135.0865</v>
          </cell>
          <cell r="AC11">
            <v>125.4435</v>
          </cell>
          <cell r="AD11">
            <v>138.58949999999999</v>
          </cell>
          <cell r="AE11">
            <v>129.03649999999999</v>
          </cell>
          <cell r="AF11">
            <v>183.96</v>
          </cell>
          <cell r="AG11">
            <v>196.35380000000001</v>
          </cell>
          <cell r="AH11">
            <v>143.59698</v>
          </cell>
          <cell r="AI11">
            <v>135.80000000000001</v>
          </cell>
          <cell r="AJ11">
            <v>121.2</v>
          </cell>
          <cell r="AK11">
            <v>126.2</v>
          </cell>
          <cell r="AL11">
            <v>128.19999999999999</v>
          </cell>
          <cell r="AM11">
            <v>124.9089</v>
          </cell>
          <cell r="AN11">
            <v>138.7176</v>
          </cell>
          <cell r="AO11">
            <v>156.17679999999999</v>
          </cell>
          <cell r="AP11">
            <v>152.76990000000001</v>
          </cell>
          <cell r="AQ11">
            <v>177.68700000000001</v>
          </cell>
          <cell r="AR11">
            <v>188.44640000000001</v>
          </cell>
          <cell r="AS11">
            <v>145.01065999999997</v>
          </cell>
          <cell r="AT11">
            <v>58.2</v>
          </cell>
          <cell r="AU11">
            <v>60.3</v>
          </cell>
          <cell r="AV11">
            <v>59.4</v>
          </cell>
          <cell r="AW11">
            <v>61</v>
          </cell>
          <cell r="AX11">
            <v>65.205200000000005</v>
          </cell>
          <cell r="AY11">
            <v>65.841099999999997</v>
          </cell>
          <cell r="AZ11">
            <v>64.944299999999998</v>
          </cell>
          <cell r="BA11">
            <v>119.1896</v>
          </cell>
          <cell r="BB11">
            <v>127.0933</v>
          </cell>
          <cell r="BC11">
            <v>139.85130000000001</v>
          </cell>
          <cell r="BD11">
            <v>82.10248</v>
          </cell>
          <cell r="BE11">
            <v>78.2</v>
          </cell>
          <cell r="BF11">
            <v>78.599999999999994</v>
          </cell>
          <cell r="BG11">
            <v>78.400000000000006</v>
          </cell>
          <cell r="BH11">
            <v>79</v>
          </cell>
          <cell r="BI11">
            <v>79.885499999999993</v>
          </cell>
          <cell r="BJ11">
            <v>75.3215</v>
          </cell>
          <cell r="BK11">
            <v>79.815799999999996</v>
          </cell>
          <cell r="BL11">
            <v>111.3929</v>
          </cell>
          <cell r="BM11">
            <v>122.7433</v>
          </cell>
          <cell r="BN11">
            <v>126.39100000000001</v>
          </cell>
          <cell r="BO11">
            <v>90.974999999999994</v>
          </cell>
          <cell r="BP11">
            <v>75.2</v>
          </cell>
          <cell r="BQ11">
            <v>74.8</v>
          </cell>
          <cell r="BR11">
            <v>75.900000000000006</v>
          </cell>
          <cell r="BS11">
            <v>77.5</v>
          </cell>
          <cell r="BT11">
            <v>80.1066</v>
          </cell>
          <cell r="BU11">
            <v>76.772499999999994</v>
          </cell>
          <cell r="BV11">
            <v>83.9071</v>
          </cell>
          <cell r="BW11">
            <v>95.140299999999996</v>
          </cell>
          <cell r="BX11">
            <v>106.0819</v>
          </cell>
          <cell r="BY11">
            <v>118.18380000000001</v>
          </cell>
          <cell r="BZ11">
            <v>86.359220000000008</v>
          </cell>
        </row>
        <row r="12">
          <cell r="A12" t="str">
            <v>Буландинский</v>
          </cell>
          <cell r="B12">
            <v>170.7</v>
          </cell>
          <cell r="C12">
            <v>94.5</v>
          </cell>
          <cell r="D12">
            <v>142</v>
          </cell>
          <cell r="E12">
            <v>118.1</v>
          </cell>
          <cell r="F12">
            <v>134.19999999999999</v>
          </cell>
          <cell r="G12">
            <v>101.1888</v>
          </cell>
          <cell r="H12">
            <v>128.6096</v>
          </cell>
          <cell r="I12">
            <v>112.37560000000001</v>
          </cell>
          <cell r="J12">
            <v>124.6922</v>
          </cell>
          <cell r="K12">
            <v>144.40289999999999</v>
          </cell>
          <cell r="L12">
            <v>127.07691</v>
          </cell>
          <cell r="M12">
            <v>214.1</v>
          </cell>
          <cell r="N12">
            <v>120.3</v>
          </cell>
          <cell r="O12">
            <v>166.7</v>
          </cell>
          <cell r="P12">
            <v>169.8</v>
          </cell>
          <cell r="Q12">
            <v>230.8</v>
          </cell>
          <cell r="R12">
            <v>280.9667</v>
          </cell>
          <cell r="S12">
            <v>210.10849999999999</v>
          </cell>
          <cell r="T12">
            <v>224.17529999999999</v>
          </cell>
          <cell r="U12">
            <v>228.43969999999999</v>
          </cell>
          <cell r="V12">
            <v>230.82640000000001</v>
          </cell>
          <cell r="W12">
            <v>207.62165999999996</v>
          </cell>
          <cell r="X12">
            <v>230.4</v>
          </cell>
          <cell r="Y12">
            <v>127.1</v>
          </cell>
          <cell r="Z12">
            <v>123.2</v>
          </cell>
          <cell r="AA12">
            <v>219.2</v>
          </cell>
          <cell r="AB12">
            <v>197.25710000000001</v>
          </cell>
          <cell r="AC12">
            <v>279.64440000000002</v>
          </cell>
          <cell r="AD12">
            <v>214.07259999999999</v>
          </cell>
          <cell r="AE12">
            <v>255.20760000000001</v>
          </cell>
          <cell r="AF12">
            <v>209.1953</v>
          </cell>
          <cell r="AG12">
            <v>203.3827</v>
          </cell>
          <cell r="AH12">
            <v>205.86597</v>
          </cell>
          <cell r="AI12">
            <v>247.8</v>
          </cell>
          <cell r="AJ12">
            <v>143.30000000000001</v>
          </cell>
          <cell r="AK12">
            <v>183.9</v>
          </cell>
          <cell r="AL12">
            <v>236.4</v>
          </cell>
          <cell r="AM12">
            <v>172.97370000000001</v>
          </cell>
          <cell r="AN12">
            <v>139.15559999999999</v>
          </cell>
          <cell r="AO12">
            <v>165.6618</v>
          </cell>
          <cell r="AP12">
            <v>221.6748</v>
          </cell>
          <cell r="AQ12">
            <v>159.8134</v>
          </cell>
          <cell r="AR12">
            <v>99.13</v>
          </cell>
          <cell r="AS12">
            <v>176.98093</v>
          </cell>
          <cell r="AT12">
            <v>239</v>
          </cell>
          <cell r="AU12">
            <v>185.7</v>
          </cell>
          <cell r="AV12">
            <v>218.1</v>
          </cell>
          <cell r="AW12">
            <v>190.9</v>
          </cell>
          <cell r="AX12">
            <v>164.6429</v>
          </cell>
          <cell r="AY12">
            <v>209.76</v>
          </cell>
          <cell r="AZ12">
            <v>202.25630000000001</v>
          </cell>
          <cell r="BA12">
            <v>213.12739999999999</v>
          </cell>
          <cell r="BB12">
            <v>212.77529999999999</v>
          </cell>
          <cell r="BC12">
            <v>193.16040000000001</v>
          </cell>
          <cell r="BD12">
            <v>202.94223</v>
          </cell>
          <cell r="BE12">
            <v>281.5</v>
          </cell>
          <cell r="BF12">
            <v>197.4</v>
          </cell>
          <cell r="BG12">
            <v>300.89999999999998</v>
          </cell>
          <cell r="BH12">
            <v>244.7</v>
          </cell>
          <cell r="BI12">
            <v>266.89999999999998</v>
          </cell>
          <cell r="BJ12">
            <v>263.7</v>
          </cell>
          <cell r="BK12">
            <v>256.6361</v>
          </cell>
          <cell r="BL12">
            <v>241.66290000000001</v>
          </cell>
          <cell r="BM12">
            <v>251.5215</v>
          </cell>
          <cell r="BN12">
            <v>231.9469</v>
          </cell>
          <cell r="BO12">
            <v>253.68673999999996</v>
          </cell>
          <cell r="BP12">
            <v>214.4</v>
          </cell>
          <cell r="BQ12">
            <v>109.6</v>
          </cell>
          <cell r="BR12">
            <v>115.7</v>
          </cell>
          <cell r="BS12">
            <v>242.3</v>
          </cell>
          <cell r="BT12">
            <v>136.69569999999999</v>
          </cell>
          <cell r="BU12">
            <v>248.5</v>
          </cell>
          <cell r="BV12">
            <v>249.12469999999999</v>
          </cell>
          <cell r="BW12">
            <v>184.00280000000001</v>
          </cell>
          <cell r="BX12">
            <v>205.79470000000001</v>
          </cell>
          <cell r="BY12">
            <v>270.39109999999999</v>
          </cell>
          <cell r="BZ12">
            <v>197.65090000000001</v>
          </cell>
        </row>
        <row r="13">
          <cell r="A13" t="str">
            <v>Щучинский</v>
          </cell>
          <cell r="B13">
            <v>208.1</v>
          </cell>
          <cell r="C13">
            <v>106.8</v>
          </cell>
          <cell r="D13">
            <v>161.9</v>
          </cell>
          <cell r="E13">
            <v>88.5</v>
          </cell>
          <cell r="F13">
            <v>153.80000000000001</v>
          </cell>
          <cell r="G13">
            <v>119.23690000000001</v>
          </cell>
          <cell r="H13">
            <v>153.96340000000001</v>
          </cell>
          <cell r="I13">
            <v>153.709</v>
          </cell>
          <cell r="J13">
            <v>159.95920000000001</v>
          </cell>
          <cell r="K13">
            <v>162.90710000000001</v>
          </cell>
          <cell r="L13">
            <v>146.88755999999998</v>
          </cell>
          <cell r="M13">
            <v>0</v>
          </cell>
          <cell r="N13">
            <v>0</v>
          </cell>
          <cell r="O13">
            <v>0</v>
          </cell>
          <cell r="P13">
            <v>0</v>
          </cell>
          <cell r="Q13">
            <v>0</v>
          </cell>
          <cell r="R13">
            <v>0</v>
          </cell>
          <cell r="S13">
            <v>0</v>
          </cell>
          <cell r="T13">
            <v>0</v>
          </cell>
          <cell r="U13">
            <v>0</v>
          </cell>
          <cell r="V13">
            <v>0</v>
          </cell>
          <cell r="W13">
            <v>0</v>
          </cell>
          <cell r="X13">
            <v>311.3</v>
          </cell>
          <cell r="Y13">
            <v>244.2</v>
          </cell>
          <cell r="Z13">
            <v>287.2</v>
          </cell>
          <cell r="AA13">
            <v>104.7</v>
          </cell>
          <cell r="AB13">
            <v>113.6341</v>
          </cell>
          <cell r="AC13">
            <v>105.3077</v>
          </cell>
          <cell r="AD13">
            <v>114.0838</v>
          </cell>
          <cell r="AE13">
            <v>112.8219</v>
          </cell>
          <cell r="AF13">
            <v>118.20740000000001</v>
          </cell>
          <cell r="AG13">
            <v>117.348</v>
          </cell>
          <cell r="AH13">
            <v>162.88029</v>
          </cell>
          <cell r="AI13">
            <v>290.60000000000002</v>
          </cell>
          <cell r="AJ13">
            <v>163.9</v>
          </cell>
          <cell r="AK13">
            <v>371.3</v>
          </cell>
          <cell r="AL13">
            <v>172.6</v>
          </cell>
          <cell r="AM13">
            <v>172.7</v>
          </cell>
          <cell r="AN13">
            <v>170</v>
          </cell>
          <cell r="AO13">
            <v>172.51990000000001</v>
          </cell>
          <cell r="AP13">
            <v>167.53550000000001</v>
          </cell>
          <cell r="AQ13">
            <v>171.0812</v>
          </cell>
          <cell r="AR13">
            <v>174.3766</v>
          </cell>
          <cell r="AS13">
            <v>202.66131999999999</v>
          </cell>
          <cell r="AT13">
            <v>199.1</v>
          </cell>
          <cell r="AU13">
            <v>94.9</v>
          </cell>
          <cell r="AV13">
            <v>228.8</v>
          </cell>
          <cell r="AW13">
            <v>134.80000000000001</v>
          </cell>
          <cell r="AX13">
            <v>135.30000000000001</v>
          </cell>
          <cell r="AY13">
            <v>131.303</v>
          </cell>
          <cell r="AZ13">
            <v>136.23699999999999</v>
          </cell>
          <cell r="BA13">
            <v>135.26390000000001</v>
          </cell>
          <cell r="BB13">
            <v>139.42320000000001</v>
          </cell>
          <cell r="BC13">
            <v>144.55520000000001</v>
          </cell>
          <cell r="BD13">
            <v>147.96822999999998</v>
          </cell>
          <cell r="BE13">
            <v>270.3</v>
          </cell>
          <cell r="BF13">
            <v>180.8</v>
          </cell>
          <cell r="BG13">
            <v>258.39999999999998</v>
          </cell>
          <cell r="BH13">
            <v>127.2</v>
          </cell>
          <cell r="BI13">
            <v>127.2</v>
          </cell>
          <cell r="BJ13">
            <v>126.8047</v>
          </cell>
          <cell r="BK13">
            <v>128.22399999999999</v>
          </cell>
          <cell r="BL13">
            <v>125.9496</v>
          </cell>
          <cell r="BM13">
            <v>126.2838</v>
          </cell>
          <cell r="BN13">
            <v>134.02780000000001</v>
          </cell>
          <cell r="BO13">
            <v>160.51898999999997</v>
          </cell>
          <cell r="BP13">
            <v>299.89999999999998</v>
          </cell>
          <cell r="BQ13">
            <v>158.1</v>
          </cell>
          <cell r="BR13">
            <v>256.10000000000002</v>
          </cell>
          <cell r="BS13">
            <v>128.1</v>
          </cell>
          <cell r="BT13">
            <v>162.50620000000001</v>
          </cell>
          <cell r="BU13">
            <v>145.0566</v>
          </cell>
          <cell r="BV13">
            <v>145.34209999999999</v>
          </cell>
          <cell r="BW13">
            <v>152.70949999999999</v>
          </cell>
          <cell r="BX13">
            <v>153.3621</v>
          </cell>
          <cell r="BY13">
            <v>167.24250000000001</v>
          </cell>
          <cell r="BZ13">
            <v>176.84190000000001</v>
          </cell>
        </row>
        <row r="14">
          <cell r="A14" t="str">
            <v>Егиндыкольский</v>
          </cell>
          <cell r="B14">
            <v>106.7</v>
          </cell>
          <cell r="C14">
            <v>117.4</v>
          </cell>
          <cell r="D14">
            <v>99.5</v>
          </cell>
          <cell r="E14">
            <v>144.4</v>
          </cell>
          <cell r="F14">
            <v>84.5</v>
          </cell>
          <cell r="G14">
            <v>221.51240000000001</v>
          </cell>
          <cell r="H14">
            <v>221.77279999999999</v>
          </cell>
          <cell r="I14">
            <v>225.6422</v>
          </cell>
          <cell r="J14">
            <v>219.4385</v>
          </cell>
          <cell r="K14">
            <v>216.79669999999999</v>
          </cell>
          <cell r="L14">
            <v>165.76626000000002</v>
          </cell>
          <cell r="M14">
            <v>101.6</v>
          </cell>
          <cell r="N14">
            <v>175.8</v>
          </cell>
          <cell r="O14">
            <v>177.7</v>
          </cell>
          <cell r="P14">
            <v>153.4</v>
          </cell>
          <cell r="Q14">
            <v>241.63159999999999</v>
          </cell>
          <cell r="R14">
            <v>277.57889999999998</v>
          </cell>
          <cell r="S14">
            <v>276.47730000000001</v>
          </cell>
          <cell r="T14">
            <v>275.55250000000001</v>
          </cell>
          <cell r="U14">
            <v>271.10849999999999</v>
          </cell>
          <cell r="V14">
            <v>268.29349999999999</v>
          </cell>
          <cell r="W14">
            <v>221.91423</v>
          </cell>
          <cell r="X14">
            <v>156.19999999999999</v>
          </cell>
          <cell r="Y14">
            <v>260.39999999999998</v>
          </cell>
          <cell r="Z14">
            <v>211.7</v>
          </cell>
          <cell r="AA14">
            <v>203.3</v>
          </cell>
          <cell r="AB14">
            <v>253.72730000000001</v>
          </cell>
          <cell r="AC14">
            <v>233.7209</v>
          </cell>
          <cell r="AD14">
            <v>226.33019999999999</v>
          </cell>
          <cell r="AE14">
            <v>228.96940000000001</v>
          </cell>
          <cell r="AF14">
            <v>236.5812</v>
          </cell>
          <cell r="AG14">
            <v>237.04249999999999</v>
          </cell>
          <cell r="AH14">
            <v>224.79715000000002</v>
          </cell>
          <cell r="AI14">
            <v>100.3</v>
          </cell>
          <cell r="AJ14">
            <v>149.80000000000001</v>
          </cell>
          <cell r="AK14">
            <v>239.9</v>
          </cell>
          <cell r="AL14">
            <v>197.6</v>
          </cell>
          <cell r="AM14">
            <v>229.5</v>
          </cell>
          <cell r="AN14">
            <v>236.61539999999999</v>
          </cell>
          <cell r="AO14">
            <v>238.64779999999999</v>
          </cell>
          <cell r="AP14">
            <v>239.6781</v>
          </cell>
          <cell r="AQ14">
            <v>241.9</v>
          </cell>
          <cell r="AR14">
            <v>243.96520000000001</v>
          </cell>
          <cell r="AS14">
            <v>211.79065</v>
          </cell>
          <cell r="AT14">
            <v>120.4</v>
          </cell>
          <cell r="AU14">
            <v>170.8</v>
          </cell>
          <cell r="AV14">
            <v>248.9</v>
          </cell>
          <cell r="AW14">
            <v>185.9</v>
          </cell>
          <cell r="AX14">
            <v>264.5</v>
          </cell>
          <cell r="AY14">
            <v>278.08819999999997</v>
          </cell>
          <cell r="AZ14">
            <v>267.67439999999999</v>
          </cell>
          <cell r="BA14">
            <v>268.47879999999998</v>
          </cell>
          <cell r="BB14">
            <v>265.59050000000002</v>
          </cell>
          <cell r="BC14">
            <v>263.76519999999999</v>
          </cell>
          <cell r="BD14">
            <v>233.40970999999999</v>
          </cell>
          <cell r="BE14">
            <v>110.4</v>
          </cell>
          <cell r="BF14">
            <v>182.4</v>
          </cell>
          <cell r="BG14">
            <v>248.1</v>
          </cell>
          <cell r="BH14">
            <v>220.4</v>
          </cell>
          <cell r="BI14">
            <v>280.0444</v>
          </cell>
          <cell r="BJ14">
            <v>247.56</v>
          </cell>
          <cell r="BK14">
            <v>259.93220000000002</v>
          </cell>
          <cell r="BL14">
            <v>257.14409999999998</v>
          </cell>
          <cell r="BM14">
            <v>254.3372</v>
          </cell>
          <cell r="BN14">
            <v>258.39440000000002</v>
          </cell>
          <cell r="BO14">
            <v>231.87123000000003</v>
          </cell>
          <cell r="BP14">
            <v>110.3</v>
          </cell>
          <cell r="BQ14">
            <v>239.9</v>
          </cell>
          <cell r="BR14">
            <v>309.10000000000002</v>
          </cell>
          <cell r="BS14">
            <v>225.3</v>
          </cell>
          <cell r="BT14">
            <v>282.37040000000002</v>
          </cell>
          <cell r="BU14">
            <v>312.94589999999999</v>
          </cell>
          <cell r="BV14">
            <v>415.96249999999998</v>
          </cell>
          <cell r="BW14">
            <v>323.98939999999999</v>
          </cell>
          <cell r="BX14">
            <v>288.0292</v>
          </cell>
          <cell r="BY14">
            <v>303.6746</v>
          </cell>
          <cell r="BZ14">
            <v>281.15719999999999</v>
          </cell>
        </row>
        <row r="15">
          <cell r="A15" t="str">
            <v>Енбекшильдерский</v>
          </cell>
          <cell r="B15">
            <v>141.9</v>
          </cell>
          <cell r="C15">
            <v>39</v>
          </cell>
          <cell r="D15">
            <v>101.1</v>
          </cell>
          <cell r="E15">
            <v>45.2</v>
          </cell>
          <cell r="F15">
            <v>83</v>
          </cell>
          <cell r="G15">
            <v>83.197000000000003</v>
          </cell>
          <cell r="H15">
            <v>95.999799999999993</v>
          </cell>
          <cell r="I15">
            <v>94.453699999999998</v>
          </cell>
          <cell r="J15">
            <v>105.4118</v>
          </cell>
          <cell r="K15">
            <v>160.0299</v>
          </cell>
          <cell r="L15">
            <v>94.929220000000001</v>
          </cell>
          <cell r="M15">
            <v>124.9</v>
          </cell>
          <cell r="N15">
            <v>28.3</v>
          </cell>
          <cell r="O15">
            <v>89.5</v>
          </cell>
          <cell r="P15">
            <v>49.5</v>
          </cell>
          <cell r="Q15">
            <v>95.33</v>
          </cell>
          <cell r="R15">
            <v>99.9</v>
          </cell>
          <cell r="S15">
            <v>107.6142</v>
          </cell>
          <cell r="T15">
            <v>120.8897</v>
          </cell>
          <cell r="U15">
            <v>138.8357</v>
          </cell>
          <cell r="V15">
            <v>157.34639999999999</v>
          </cell>
          <cell r="W15">
            <v>101.2116</v>
          </cell>
          <cell r="X15">
            <v>122.1</v>
          </cell>
          <cell r="Y15">
            <v>27.2</v>
          </cell>
          <cell r="Z15">
            <v>80.400000000000006</v>
          </cell>
          <cell r="AA15">
            <v>41.3</v>
          </cell>
          <cell r="AB15">
            <v>54.081499999999998</v>
          </cell>
          <cell r="AC15">
            <v>49.133299999999998</v>
          </cell>
          <cell r="AD15">
            <v>133.7647</v>
          </cell>
          <cell r="AE15">
            <v>98.147900000000007</v>
          </cell>
          <cell r="AF15">
            <v>102.41240000000001</v>
          </cell>
          <cell r="AG15">
            <v>149.077</v>
          </cell>
          <cell r="AH15">
            <v>85.761680000000013</v>
          </cell>
          <cell r="AI15">
            <v>131.9</v>
          </cell>
          <cell r="AJ15">
            <v>23.5</v>
          </cell>
          <cell r="AK15">
            <v>84.6</v>
          </cell>
          <cell r="AL15">
            <v>42.6</v>
          </cell>
          <cell r="AM15">
            <v>89.454499999999996</v>
          </cell>
          <cell r="AN15">
            <v>48.7273</v>
          </cell>
          <cell r="AO15">
            <v>113.1349</v>
          </cell>
          <cell r="AP15">
            <v>135.137</v>
          </cell>
          <cell r="AQ15">
            <v>64.979299999999995</v>
          </cell>
          <cell r="AR15">
            <v>318.29000000000002</v>
          </cell>
          <cell r="AS15">
            <v>105.23229999999998</v>
          </cell>
          <cell r="AT15">
            <v>124</v>
          </cell>
          <cell r="AU15">
            <v>29.9</v>
          </cell>
          <cell r="AV15">
            <v>86.2</v>
          </cell>
          <cell r="AW15">
            <v>46.4</v>
          </cell>
          <cell r="AX15">
            <v>89.060900000000004</v>
          </cell>
          <cell r="AY15">
            <v>54</v>
          </cell>
          <cell r="AZ15">
            <v>98.978099999999998</v>
          </cell>
          <cell r="BA15">
            <v>114.3361</v>
          </cell>
          <cell r="BB15">
            <v>104.63630000000001</v>
          </cell>
          <cell r="BC15">
            <v>167.34690000000001</v>
          </cell>
          <cell r="BD15">
            <v>91.485829999999993</v>
          </cell>
          <cell r="BE15">
            <v>151.6</v>
          </cell>
          <cell r="BF15">
            <v>29.2</v>
          </cell>
          <cell r="BG15">
            <v>90.5</v>
          </cell>
          <cell r="BH15">
            <v>46.3</v>
          </cell>
          <cell r="BI15">
            <v>87.1</v>
          </cell>
          <cell r="BJ15">
            <v>55.178600000000003</v>
          </cell>
          <cell r="BK15">
            <v>99.443299999999994</v>
          </cell>
          <cell r="BL15">
            <v>100.05670000000001</v>
          </cell>
          <cell r="BM15">
            <v>110.476</v>
          </cell>
          <cell r="BN15">
            <v>145.26519999999999</v>
          </cell>
          <cell r="BO15">
            <v>91.511979999999994</v>
          </cell>
          <cell r="BP15">
            <v>113</v>
          </cell>
          <cell r="BQ15">
            <v>30.3</v>
          </cell>
          <cell r="BR15">
            <v>77.900000000000006</v>
          </cell>
          <cell r="BS15">
            <v>44.2</v>
          </cell>
          <cell r="BT15">
            <v>90.76</v>
          </cell>
          <cell r="BU15">
            <v>50.454500000000003</v>
          </cell>
          <cell r="BV15">
            <v>118.3169</v>
          </cell>
          <cell r="BW15">
            <v>102.6403</v>
          </cell>
          <cell r="BX15">
            <v>118.916</v>
          </cell>
          <cell r="BY15">
            <v>147.95769999999999</v>
          </cell>
          <cell r="BZ15">
            <v>89.444540000000003</v>
          </cell>
        </row>
        <row r="16">
          <cell r="A16" t="str">
            <v>Ерементауский</v>
          </cell>
          <cell r="B16">
            <v>100.2</v>
          </cell>
          <cell r="C16">
            <v>79.099999999999994</v>
          </cell>
          <cell r="D16">
            <v>119.8</v>
          </cell>
          <cell r="E16">
            <v>81.900000000000006</v>
          </cell>
          <cell r="F16">
            <v>122.9</v>
          </cell>
          <cell r="G16">
            <v>99.890900000000002</v>
          </cell>
          <cell r="H16">
            <v>127.9417</v>
          </cell>
          <cell r="I16">
            <v>125.07729999999999</v>
          </cell>
          <cell r="J16">
            <v>112.93210000000001</v>
          </cell>
          <cell r="K16">
            <v>130.43279999999999</v>
          </cell>
          <cell r="L16">
            <v>110.01748000000001</v>
          </cell>
          <cell r="M16">
            <v>160.19999999999999</v>
          </cell>
          <cell r="N16">
            <v>139.4</v>
          </cell>
          <cell r="O16">
            <v>174.9</v>
          </cell>
          <cell r="P16">
            <v>118.3</v>
          </cell>
          <cell r="Q16">
            <v>177.8125</v>
          </cell>
          <cell r="R16">
            <v>185.11539999999999</v>
          </cell>
          <cell r="S16">
            <v>43.186399999999999</v>
          </cell>
          <cell r="T16">
            <v>90.494699999999995</v>
          </cell>
          <cell r="U16">
            <v>0</v>
          </cell>
          <cell r="V16">
            <v>0</v>
          </cell>
          <cell r="W16">
            <v>108.94090000000001</v>
          </cell>
          <cell r="X16">
            <v>273.89999999999998</v>
          </cell>
          <cell r="Y16">
            <v>178.6</v>
          </cell>
          <cell r="Z16">
            <v>210.3</v>
          </cell>
          <cell r="AA16">
            <v>141.19999999999999</v>
          </cell>
          <cell r="AB16">
            <v>141.18530000000001</v>
          </cell>
          <cell r="AC16">
            <v>114.62439999999999</v>
          </cell>
          <cell r="AD16">
            <v>173.57579999999999</v>
          </cell>
          <cell r="AE16">
            <v>165.2073</v>
          </cell>
          <cell r="AF16">
            <v>202.13239999999999</v>
          </cell>
          <cell r="AG16">
            <v>213.6121</v>
          </cell>
          <cell r="AH16">
            <v>181.43373000000003</v>
          </cell>
          <cell r="AI16">
            <v>252.3</v>
          </cell>
          <cell r="AJ16">
            <v>185.6</v>
          </cell>
          <cell r="AK16">
            <v>209.9</v>
          </cell>
          <cell r="AL16">
            <v>147.19999999999999</v>
          </cell>
          <cell r="AM16">
            <v>170.07310000000001</v>
          </cell>
          <cell r="AN16">
            <v>155.929</v>
          </cell>
          <cell r="AO16">
            <v>588.26089999999999</v>
          </cell>
          <cell r="AP16">
            <v>131.9452</v>
          </cell>
          <cell r="AQ16">
            <v>160.51560000000001</v>
          </cell>
          <cell r="AR16">
            <v>153.1627</v>
          </cell>
          <cell r="AS16">
            <v>215.48865000000001</v>
          </cell>
          <cell r="AT16">
            <v>197.8</v>
          </cell>
          <cell r="AU16">
            <v>178.7</v>
          </cell>
          <cell r="AV16">
            <v>182.9</v>
          </cell>
          <cell r="AW16">
            <v>135.6</v>
          </cell>
          <cell r="AX16">
            <v>165.8125</v>
          </cell>
          <cell r="AY16">
            <v>141.55860000000001</v>
          </cell>
          <cell r="AZ16">
            <v>204.00309999999999</v>
          </cell>
          <cell r="BA16">
            <v>155.42939999999999</v>
          </cell>
          <cell r="BB16">
            <v>184.3733</v>
          </cell>
          <cell r="BC16">
            <v>181.59549999999999</v>
          </cell>
          <cell r="BD16">
            <v>172.77723999999998</v>
          </cell>
          <cell r="BE16">
            <v>234.2</v>
          </cell>
          <cell r="BF16">
            <v>230.2</v>
          </cell>
          <cell r="BG16">
            <v>245</v>
          </cell>
          <cell r="BH16">
            <v>173.1</v>
          </cell>
          <cell r="BI16">
            <v>239.71360000000001</v>
          </cell>
          <cell r="BJ16">
            <v>167.62</v>
          </cell>
          <cell r="BK16">
            <v>185.3313</v>
          </cell>
          <cell r="BL16">
            <v>193.9648</v>
          </cell>
          <cell r="BM16">
            <v>190.63650000000001</v>
          </cell>
          <cell r="BN16">
            <v>207.5095</v>
          </cell>
          <cell r="BO16">
            <v>206.72757000000001</v>
          </cell>
          <cell r="BP16">
            <v>229.2</v>
          </cell>
          <cell r="BQ16">
            <v>152</v>
          </cell>
          <cell r="BR16">
            <v>191.1</v>
          </cell>
          <cell r="BS16">
            <v>124.6</v>
          </cell>
          <cell r="BT16">
            <v>130.06360000000001</v>
          </cell>
          <cell r="BU16">
            <v>113.89230000000001</v>
          </cell>
          <cell r="BV16">
            <v>143.3451</v>
          </cell>
          <cell r="BW16">
            <v>140.8374</v>
          </cell>
          <cell r="BX16">
            <v>149.32810000000001</v>
          </cell>
          <cell r="BY16">
            <v>189.06870000000001</v>
          </cell>
          <cell r="BZ16">
            <v>156.34351999999998</v>
          </cell>
        </row>
        <row r="17">
          <cell r="A17" t="str">
            <v>Есильский</v>
          </cell>
          <cell r="B17">
            <v>151.4</v>
          </cell>
          <cell r="C17">
            <v>102.4</v>
          </cell>
          <cell r="D17">
            <v>150.9</v>
          </cell>
          <cell r="E17">
            <v>145.1</v>
          </cell>
          <cell r="F17">
            <v>148.4</v>
          </cell>
          <cell r="G17">
            <v>198.62639999999999</v>
          </cell>
          <cell r="H17">
            <v>147.8544</v>
          </cell>
          <cell r="I17">
            <v>158.47749999999999</v>
          </cell>
          <cell r="J17">
            <v>156.24440000000001</v>
          </cell>
          <cell r="K17">
            <v>152.63329999999999</v>
          </cell>
          <cell r="L17">
            <v>151.20359999999999</v>
          </cell>
          <cell r="M17">
            <v>181.3</v>
          </cell>
          <cell r="N17">
            <v>194.8</v>
          </cell>
          <cell r="O17">
            <v>156.1</v>
          </cell>
          <cell r="P17">
            <v>173.3</v>
          </cell>
          <cell r="Q17">
            <v>123.08329999999999</v>
          </cell>
          <cell r="R17">
            <v>100</v>
          </cell>
          <cell r="S17">
            <v>146.11539999999999</v>
          </cell>
          <cell r="T17">
            <v>170.55930000000001</v>
          </cell>
          <cell r="U17">
            <v>180.73060000000001</v>
          </cell>
          <cell r="V17">
            <v>180.672</v>
          </cell>
          <cell r="W17">
            <v>160.66605999999999</v>
          </cell>
          <cell r="X17">
            <v>253.1</v>
          </cell>
          <cell r="Y17">
            <v>192.1</v>
          </cell>
          <cell r="Z17">
            <v>209.5</v>
          </cell>
          <cell r="AA17">
            <v>185.8</v>
          </cell>
          <cell r="AB17">
            <v>193.09200000000001</v>
          </cell>
          <cell r="AC17">
            <v>198.11250000000001</v>
          </cell>
          <cell r="AD17">
            <v>181.9639</v>
          </cell>
          <cell r="AE17">
            <v>203.8408</v>
          </cell>
          <cell r="AF17">
            <v>220.05709999999999</v>
          </cell>
          <cell r="AG17">
            <v>256.08280000000002</v>
          </cell>
          <cell r="AH17">
            <v>209.36491000000001</v>
          </cell>
          <cell r="AI17">
            <v>269.8</v>
          </cell>
          <cell r="AJ17">
            <v>199.7</v>
          </cell>
          <cell r="AK17">
            <v>136.69999999999999</v>
          </cell>
          <cell r="AL17">
            <v>181.2</v>
          </cell>
          <cell r="AM17">
            <v>191.92509999999999</v>
          </cell>
          <cell r="AN17">
            <v>201.15889999999999</v>
          </cell>
          <cell r="AO17">
            <v>199.28890000000001</v>
          </cell>
          <cell r="AP17">
            <v>209.8244</v>
          </cell>
          <cell r="AQ17">
            <v>204.42789999999999</v>
          </cell>
          <cell r="AR17">
            <v>198.36930000000001</v>
          </cell>
          <cell r="AS17">
            <v>199.23944999999998</v>
          </cell>
          <cell r="AT17">
            <v>244.4</v>
          </cell>
          <cell r="AU17">
            <v>179.6</v>
          </cell>
          <cell r="AV17">
            <v>223.6</v>
          </cell>
          <cell r="AW17">
            <v>217.2</v>
          </cell>
          <cell r="AX17">
            <v>217.8203</v>
          </cell>
          <cell r="AY17">
            <v>210.5455</v>
          </cell>
          <cell r="AZ17">
            <v>205.16640000000001</v>
          </cell>
          <cell r="BA17">
            <v>216.34979999999999</v>
          </cell>
          <cell r="BB17">
            <v>219.16040000000001</v>
          </cell>
          <cell r="BC17">
            <v>228.70750000000001</v>
          </cell>
          <cell r="BD17">
            <v>216.25498999999999</v>
          </cell>
          <cell r="BE17">
            <v>259.5</v>
          </cell>
          <cell r="BF17">
            <v>224.4</v>
          </cell>
          <cell r="BG17">
            <v>235.3</v>
          </cell>
          <cell r="BH17">
            <v>232.4</v>
          </cell>
          <cell r="BI17">
            <v>226.6276</v>
          </cell>
          <cell r="BJ17">
            <v>226.38980000000001</v>
          </cell>
          <cell r="BK17">
            <v>218.45570000000001</v>
          </cell>
          <cell r="BL17">
            <v>228.0874</v>
          </cell>
          <cell r="BM17">
            <v>219.29159999999999</v>
          </cell>
          <cell r="BN17">
            <v>231.11689999999999</v>
          </cell>
          <cell r="BO17">
            <v>230.15690000000001</v>
          </cell>
          <cell r="BP17">
            <v>251.2</v>
          </cell>
          <cell r="BQ17">
            <v>196.2</v>
          </cell>
          <cell r="BR17">
            <v>169.8</v>
          </cell>
          <cell r="BS17">
            <v>179.3</v>
          </cell>
          <cell r="BT17">
            <v>195.70269999999999</v>
          </cell>
          <cell r="BU17">
            <v>207.10939999999999</v>
          </cell>
          <cell r="BV17">
            <v>191.11189999999999</v>
          </cell>
          <cell r="BW17">
            <v>193.87870000000001</v>
          </cell>
          <cell r="BX17">
            <v>208.9075</v>
          </cell>
          <cell r="BY17">
            <v>192.98410000000001</v>
          </cell>
          <cell r="BZ17">
            <v>198.61943000000002</v>
          </cell>
        </row>
        <row r="18">
          <cell r="A18" t="str">
            <v>Жаксынский</v>
          </cell>
          <cell r="B18">
            <v>127.7</v>
          </cell>
          <cell r="C18">
            <v>78.900000000000006</v>
          </cell>
          <cell r="D18">
            <v>81.7</v>
          </cell>
          <cell r="E18">
            <v>83.5</v>
          </cell>
          <cell r="F18">
            <v>83.5</v>
          </cell>
          <cell r="G18">
            <v>111.7166</v>
          </cell>
          <cell r="H18">
            <v>108.0659</v>
          </cell>
          <cell r="I18">
            <v>104.5223</v>
          </cell>
          <cell r="J18">
            <v>119.63500000000001</v>
          </cell>
          <cell r="K18">
            <v>157.35910000000001</v>
          </cell>
          <cell r="L18">
            <v>105.65988999999999</v>
          </cell>
          <cell r="M18">
            <v>54.1</v>
          </cell>
          <cell r="N18">
            <v>56</v>
          </cell>
          <cell r="O18">
            <v>154.4</v>
          </cell>
          <cell r="P18">
            <v>174.1</v>
          </cell>
          <cell r="Q18">
            <v>178.27930000000001</v>
          </cell>
          <cell r="R18">
            <v>196.5909</v>
          </cell>
          <cell r="S18">
            <v>174.66249999999999</v>
          </cell>
          <cell r="T18">
            <v>179.1448</v>
          </cell>
          <cell r="U18">
            <v>178.9571</v>
          </cell>
          <cell r="V18">
            <v>168.89500000000001</v>
          </cell>
          <cell r="W18">
            <v>151.51296000000002</v>
          </cell>
          <cell r="X18">
            <v>74.3</v>
          </cell>
          <cell r="Y18">
            <v>54.7</v>
          </cell>
          <cell r="Z18">
            <v>201.2</v>
          </cell>
          <cell r="AA18">
            <v>206</v>
          </cell>
          <cell r="AB18">
            <v>182.45240000000001</v>
          </cell>
          <cell r="AC18">
            <v>198.15</v>
          </cell>
          <cell r="AD18">
            <v>179.04929999999999</v>
          </cell>
          <cell r="AE18">
            <v>105.9443</v>
          </cell>
          <cell r="AF18">
            <v>215.36080000000001</v>
          </cell>
          <cell r="AG18">
            <v>194.09450000000001</v>
          </cell>
          <cell r="AH18">
            <v>161.12512999999996</v>
          </cell>
          <cell r="AI18">
            <v>198</v>
          </cell>
          <cell r="AJ18">
            <v>108.5</v>
          </cell>
          <cell r="AK18">
            <v>236.1</v>
          </cell>
          <cell r="AL18">
            <v>153.6</v>
          </cell>
          <cell r="AM18">
            <v>124.455</v>
          </cell>
          <cell r="AN18">
            <v>146.0829</v>
          </cell>
          <cell r="AO18">
            <v>163.12870000000001</v>
          </cell>
          <cell r="AP18">
            <v>124.9235</v>
          </cell>
          <cell r="AQ18">
            <v>117.9324</v>
          </cell>
          <cell r="AR18">
            <v>165.30600000000001</v>
          </cell>
          <cell r="AS18">
            <v>153.80285000000001</v>
          </cell>
          <cell r="AT18">
            <v>71.5</v>
          </cell>
          <cell r="AU18">
            <v>54</v>
          </cell>
          <cell r="AV18">
            <v>192.9</v>
          </cell>
          <cell r="AW18">
            <v>145.9</v>
          </cell>
          <cell r="AX18">
            <v>147.1798</v>
          </cell>
          <cell r="AY18">
            <v>144.24119999999999</v>
          </cell>
          <cell r="AZ18">
            <v>146.41470000000001</v>
          </cell>
          <cell r="BA18">
            <v>143.70169999999999</v>
          </cell>
          <cell r="BB18">
            <v>146.76159999999999</v>
          </cell>
          <cell r="BC18">
            <v>143.65119999999999</v>
          </cell>
          <cell r="BD18">
            <v>133.62502000000001</v>
          </cell>
          <cell r="BE18">
            <v>66.2</v>
          </cell>
          <cell r="BF18">
            <v>33.5</v>
          </cell>
          <cell r="BG18">
            <v>245.1</v>
          </cell>
          <cell r="BH18">
            <v>186.5</v>
          </cell>
          <cell r="BI18">
            <v>186.28729999999999</v>
          </cell>
          <cell r="BJ18">
            <v>185.1978</v>
          </cell>
          <cell r="BK18">
            <v>178.4391</v>
          </cell>
          <cell r="BL18">
            <v>176.76329999999999</v>
          </cell>
          <cell r="BM18">
            <v>181.40110000000001</v>
          </cell>
          <cell r="BN18">
            <v>187.87370000000001</v>
          </cell>
          <cell r="BO18">
            <v>162.72623000000002</v>
          </cell>
          <cell r="BP18">
            <v>45.6</v>
          </cell>
          <cell r="BQ18">
            <v>44.5</v>
          </cell>
          <cell r="BR18">
            <v>211</v>
          </cell>
          <cell r="BS18">
            <v>216.8</v>
          </cell>
          <cell r="BT18">
            <v>232.39840000000001</v>
          </cell>
          <cell r="BU18">
            <v>198.02670000000001</v>
          </cell>
          <cell r="BV18">
            <v>230.85810000000001</v>
          </cell>
          <cell r="BW18">
            <v>206.27430000000001</v>
          </cell>
          <cell r="BX18">
            <v>239.75</v>
          </cell>
          <cell r="BY18">
            <v>236.3733</v>
          </cell>
          <cell r="BZ18">
            <v>186.15808000000001</v>
          </cell>
        </row>
        <row r="19">
          <cell r="A19" t="str">
            <v>Жаркаинский</v>
          </cell>
          <cell r="B19">
            <v>68.7</v>
          </cell>
          <cell r="C19">
            <v>58.9</v>
          </cell>
          <cell r="D19">
            <v>92.1</v>
          </cell>
          <cell r="E19">
            <v>80.599999999999994</v>
          </cell>
          <cell r="F19">
            <v>134.80000000000001</v>
          </cell>
          <cell r="G19">
            <v>195.6482</v>
          </cell>
          <cell r="H19">
            <v>167.41589999999999</v>
          </cell>
          <cell r="I19">
            <v>168.08709999999999</v>
          </cell>
          <cell r="J19">
            <v>173.12389999999999</v>
          </cell>
          <cell r="K19">
            <v>179.25710000000001</v>
          </cell>
          <cell r="L19">
            <v>131.86322000000001</v>
          </cell>
          <cell r="M19">
            <v>65</v>
          </cell>
          <cell r="N19">
            <v>71.5</v>
          </cell>
          <cell r="O19">
            <v>105.9</v>
          </cell>
          <cell r="P19">
            <v>172.1</v>
          </cell>
          <cell r="Q19">
            <v>179.16669999999999</v>
          </cell>
          <cell r="R19">
            <v>0</v>
          </cell>
          <cell r="S19">
            <v>0</v>
          </cell>
          <cell r="T19">
            <v>0</v>
          </cell>
          <cell r="U19">
            <v>0</v>
          </cell>
          <cell r="V19">
            <v>0</v>
          </cell>
          <cell r="W19">
            <v>59.366669999999999</v>
          </cell>
          <cell r="X19">
            <v>134</v>
          </cell>
          <cell r="Y19">
            <v>84.2</v>
          </cell>
          <cell r="Z19">
            <v>219.9</v>
          </cell>
          <cell r="AA19">
            <v>185</v>
          </cell>
          <cell r="AB19">
            <v>174.96639999999999</v>
          </cell>
          <cell r="AC19">
            <v>251.38329999999999</v>
          </cell>
          <cell r="AD19">
            <v>236.09280000000001</v>
          </cell>
          <cell r="AE19">
            <v>278.23149999999998</v>
          </cell>
          <cell r="AF19">
            <v>276.26479999999998</v>
          </cell>
          <cell r="AG19">
            <v>302.36939999999998</v>
          </cell>
          <cell r="AH19">
            <v>214.24081999999999</v>
          </cell>
          <cell r="AI19">
            <v>94.5</v>
          </cell>
          <cell r="AJ19">
            <v>74.7</v>
          </cell>
          <cell r="AK19">
            <v>162.9</v>
          </cell>
          <cell r="AL19">
            <v>106.5</v>
          </cell>
          <cell r="AM19">
            <v>82.515000000000001</v>
          </cell>
          <cell r="AN19">
            <v>163.33330000000001</v>
          </cell>
          <cell r="AO19">
            <v>199.82830000000001</v>
          </cell>
          <cell r="AP19">
            <v>216.03290000000001</v>
          </cell>
          <cell r="AQ19">
            <v>236.52629999999999</v>
          </cell>
          <cell r="AR19">
            <v>251.1157</v>
          </cell>
          <cell r="AS19">
            <v>158.79515000000001</v>
          </cell>
          <cell r="AT19">
            <v>109.7</v>
          </cell>
          <cell r="AU19">
            <v>105.5</v>
          </cell>
          <cell r="AV19">
            <v>262</v>
          </cell>
          <cell r="AW19">
            <v>242.4</v>
          </cell>
          <cell r="AX19">
            <v>202.3152</v>
          </cell>
          <cell r="AY19">
            <v>236.55420000000001</v>
          </cell>
          <cell r="AZ19">
            <v>242.2878</v>
          </cell>
          <cell r="BA19">
            <v>234.86259999999999</v>
          </cell>
          <cell r="BB19">
            <v>239.79939999999999</v>
          </cell>
          <cell r="BC19">
            <v>240.58179999999999</v>
          </cell>
          <cell r="BD19">
            <v>211.60009999999997</v>
          </cell>
          <cell r="BE19">
            <v>105.1</v>
          </cell>
          <cell r="BF19">
            <v>110.8</v>
          </cell>
          <cell r="BG19">
            <v>312.5</v>
          </cell>
          <cell r="BH19">
            <v>277.60000000000002</v>
          </cell>
          <cell r="BI19">
            <v>247.35</v>
          </cell>
          <cell r="BJ19">
            <v>265.88209999999998</v>
          </cell>
          <cell r="BK19">
            <v>268.40120000000002</v>
          </cell>
          <cell r="BL19">
            <v>262.94810000000001</v>
          </cell>
          <cell r="BM19">
            <v>266.6035</v>
          </cell>
          <cell r="BN19">
            <v>271.31580000000002</v>
          </cell>
          <cell r="BO19">
            <v>238.85007000000002</v>
          </cell>
          <cell r="BP19">
            <v>153.6</v>
          </cell>
          <cell r="BQ19">
            <v>73.400000000000006</v>
          </cell>
          <cell r="BR19">
            <v>178.1</v>
          </cell>
          <cell r="BS19">
            <v>128.4</v>
          </cell>
          <cell r="BT19">
            <v>185.69</v>
          </cell>
          <cell r="BU19">
            <v>210.61109999999999</v>
          </cell>
          <cell r="BV19">
            <v>195.7638</v>
          </cell>
          <cell r="BW19">
            <v>231.40719999999999</v>
          </cell>
          <cell r="BX19">
            <v>232.22239999999999</v>
          </cell>
          <cell r="BY19">
            <v>250.548</v>
          </cell>
          <cell r="BZ19">
            <v>183.97425000000001</v>
          </cell>
        </row>
        <row r="20">
          <cell r="A20" t="str">
            <v>Зерендинский</v>
          </cell>
          <cell r="B20">
            <v>103.8</v>
          </cell>
          <cell r="C20">
            <v>40.6</v>
          </cell>
          <cell r="D20">
            <v>146.19999999999999</v>
          </cell>
          <cell r="E20">
            <v>44.7</v>
          </cell>
          <cell r="F20">
            <v>132.19999999999999</v>
          </cell>
          <cell r="G20">
            <v>62.557299999999998</v>
          </cell>
          <cell r="H20">
            <v>141.70060000000001</v>
          </cell>
          <cell r="I20">
            <v>118.8892</v>
          </cell>
          <cell r="J20">
            <v>127.377</v>
          </cell>
          <cell r="K20">
            <v>150.8092</v>
          </cell>
          <cell r="L20">
            <v>106.88332999999997</v>
          </cell>
          <cell r="M20">
            <v>53.4</v>
          </cell>
          <cell r="N20">
            <v>0</v>
          </cell>
          <cell r="O20">
            <v>0</v>
          </cell>
          <cell r="P20">
            <v>0</v>
          </cell>
          <cell r="Q20">
            <v>0</v>
          </cell>
          <cell r="R20">
            <v>0</v>
          </cell>
          <cell r="S20">
            <v>0</v>
          </cell>
          <cell r="T20">
            <v>0</v>
          </cell>
          <cell r="U20">
            <v>0</v>
          </cell>
          <cell r="V20">
            <v>0</v>
          </cell>
          <cell r="W20">
            <v>5.34</v>
          </cell>
          <cell r="X20">
            <v>320.10000000000002</v>
          </cell>
          <cell r="Y20">
            <v>98.4</v>
          </cell>
          <cell r="Z20">
            <v>227.2</v>
          </cell>
          <cell r="AA20">
            <v>115.4</v>
          </cell>
          <cell r="AB20">
            <v>130.89189999999999</v>
          </cell>
          <cell r="AC20">
            <v>85.808499999999995</v>
          </cell>
          <cell r="AD20">
            <v>134.6345</v>
          </cell>
          <cell r="AE20">
            <v>104.4679</v>
          </cell>
          <cell r="AF20">
            <v>169.8664</v>
          </cell>
          <cell r="AG20">
            <v>227.28039999999999</v>
          </cell>
          <cell r="AH20">
            <v>161.40496000000002</v>
          </cell>
          <cell r="AI20">
            <v>152.80000000000001</v>
          </cell>
          <cell r="AJ20">
            <v>185.8</v>
          </cell>
          <cell r="AK20">
            <v>249.6</v>
          </cell>
          <cell r="AL20">
            <v>139.6</v>
          </cell>
          <cell r="AM20">
            <v>137.4375</v>
          </cell>
          <cell r="AN20">
            <v>104.7812</v>
          </cell>
          <cell r="AO20">
            <v>121.6292</v>
          </cell>
          <cell r="AP20">
            <v>99.0946</v>
          </cell>
          <cell r="AQ20">
            <v>99.293999999999997</v>
          </cell>
          <cell r="AR20">
            <v>183.65950000000001</v>
          </cell>
          <cell r="AS20">
            <v>147.36960000000002</v>
          </cell>
          <cell r="AT20">
            <v>300</v>
          </cell>
          <cell r="AU20">
            <v>108.1</v>
          </cell>
          <cell r="AV20">
            <v>232.2</v>
          </cell>
          <cell r="AW20">
            <v>110</v>
          </cell>
          <cell r="AX20">
            <v>119.25579999999999</v>
          </cell>
          <cell r="AY20">
            <v>102.23560000000001</v>
          </cell>
          <cell r="AZ20">
            <v>113.2761</v>
          </cell>
          <cell r="BA20">
            <v>112.68129999999999</v>
          </cell>
          <cell r="BB20">
            <v>122.89709999999999</v>
          </cell>
          <cell r="BC20">
            <v>124.0842</v>
          </cell>
          <cell r="BD20">
            <v>144.47300999999999</v>
          </cell>
          <cell r="BE20">
            <v>300</v>
          </cell>
          <cell r="BF20">
            <v>125.6</v>
          </cell>
          <cell r="BG20">
            <v>222.2</v>
          </cell>
          <cell r="BH20">
            <v>123.1</v>
          </cell>
          <cell r="BI20">
            <v>127.16670000000001</v>
          </cell>
          <cell r="BJ20">
            <v>111.8383</v>
          </cell>
          <cell r="BK20">
            <v>124.389</v>
          </cell>
          <cell r="BL20">
            <v>123.6935</v>
          </cell>
          <cell r="BM20">
            <v>123.33280000000001</v>
          </cell>
          <cell r="BN20">
            <v>138.20820000000001</v>
          </cell>
          <cell r="BO20">
            <v>151.95284999999998</v>
          </cell>
          <cell r="BP20">
            <v>262.2</v>
          </cell>
          <cell r="BQ20">
            <v>95.5</v>
          </cell>
          <cell r="BR20">
            <v>211.7</v>
          </cell>
          <cell r="BS20">
            <v>115.4</v>
          </cell>
          <cell r="BT20">
            <v>133.81880000000001</v>
          </cell>
          <cell r="BU20">
            <v>85.838399999999993</v>
          </cell>
          <cell r="BV20">
            <v>115.0819</v>
          </cell>
          <cell r="BW20">
            <v>96.783000000000001</v>
          </cell>
          <cell r="BX20">
            <v>113.82170000000001</v>
          </cell>
          <cell r="BY20">
            <v>145.7664</v>
          </cell>
          <cell r="BZ20">
            <v>137.59101999999999</v>
          </cell>
        </row>
        <row r="21">
          <cell r="A21" t="str">
            <v>Коргалжынский</v>
          </cell>
          <cell r="B21">
            <v>56</v>
          </cell>
          <cell r="C21">
            <v>63.9</v>
          </cell>
          <cell r="D21">
            <v>74.3</v>
          </cell>
          <cell r="E21">
            <v>57.6</v>
          </cell>
          <cell r="F21">
            <v>38.5</v>
          </cell>
          <cell r="G21">
            <v>121.71250000000001</v>
          </cell>
          <cell r="H21">
            <v>56.6892</v>
          </cell>
          <cell r="I21">
            <v>69.933300000000003</v>
          </cell>
          <cell r="J21">
            <v>85.119200000000006</v>
          </cell>
          <cell r="K21">
            <v>98.895499999999998</v>
          </cell>
          <cell r="L21">
            <v>72.264969999999991</v>
          </cell>
          <cell r="M21">
            <v>53.4</v>
          </cell>
          <cell r="N21">
            <v>41.4</v>
          </cell>
          <cell r="O21">
            <v>41.3</v>
          </cell>
          <cell r="P21">
            <v>10</v>
          </cell>
          <cell r="Q21">
            <v>0</v>
          </cell>
          <cell r="R21">
            <v>200</v>
          </cell>
          <cell r="S21">
            <v>73.454499999999996</v>
          </cell>
          <cell r="T21">
            <v>88.043499999999995</v>
          </cell>
          <cell r="U21">
            <v>119.7872</v>
          </cell>
          <cell r="V21">
            <v>119.7959</v>
          </cell>
          <cell r="W21">
            <v>74.718109999999996</v>
          </cell>
          <cell r="X21">
            <v>59.9</v>
          </cell>
          <cell r="Y21">
            <v>77</v>
          </cell>
          <cell r="Z21">
            <v>92.7</v>
          </cell>
          <cell r="AA21">
            <v>68.7</v>
          </cell>
          <cell r="AB21">
            <v>44.228900000000003</v>
          </cell>
          <cell r="AC21">
            <v>46.063800000000001</v>
          </cell>
          <cell r="AD21">
            <v>51.218800000000002</v>
          </cell>
          <cell r="AE21">
            <v>92.9268</v>
          </cell>
          <cell r="AF21">
            <v>63</v>
          </cell>
          <cell r="AG21">
            <v>72.8125</v>
          </cell>
          <cell r="AH21">
            <v>66.855080000000001</v>
          </cell>
          <cell r="AI21">
            <v>233.1</v>
          </cell>
          <cell r="AJ21">
            <v>146.30000000000001</v>
          </cell>
          <cell r="AK21">
            <v>92.5</v>
          </cell>
          <cell r="AL21">
            <v>63.9</v>
          </cell>
          <cell r="AM21">
            <v>58.6389</v>
          </cell>
          <cell r="AN21">
            <v>94.444400000000002</v>
          </cell>
          <cell r="AO21">
            <v>109.3023</v>
          </cell>
          <cell r="AP21">
            <v>62.5</v>
          </cell>
          <cell r="AQ21">
            <v>88.852500000000006</v>
          </cell>
          <cell r="AR21">
            <v>80.657300000000006</v>
          </cell>
          <cell r="AS21">
            <v>103.01954000000001</v>
          </cell>
          <cell r="AT21">
            <v>51</v>
          </cell>
          <cell r="AU21">
            <v>83.4</v>
          </cell>
          <cell r="AV21">
            <v>76.900000000000006</v>
          </cell>
          <cell r="AW21">
            <v>55.8</v>
          </cell>
          <cell r="AX21">
            <v>35.565399999999997</v>
          </cell>
          <cell r="AY21">
            <v>62.7273</v>
          </cell>
          <cell r="AZ21">
            <v>67.912300000000002</v>
          </cell>
          <cell r="BA21">
            <v>67.586200000000005</v>
          </cell>
          <cell r="BB21">
            <v>81.573099999999997</v>
          </cell>
          <cell r="BC21">
            <v>87.871499999999997</v>
          </cell>
          <cell r="BD21">
            <v>67.033580000000001</v>
          </cell>
          <cell r="BE21">
            <v>50.6</v>
          </cell>
          <cell r="BF21">
            <v>68</v>
          </cell>
          <cell r="BG21">
            <v>97.3</v>
          </cell>
          <cell r="BH21">
            <v>71</v>
          </cell>
          <cell r="BI21">
            <v>40.913899999999998</v>
          </cell>
          <cell r="BJ21">
            <v>76.381</v>
          </cell>
          <cell r="BK21">
            <v>52.2973</v>
          </cell>
          <cell r="BL21">
            <v>78.280299999999997</v>
          </cell>
          <cell r="BM21">
            <v>83.256399999999999</v>
          </cell>
          <cell r="BN21">
            <v>90.956500000000005</v>
          </cell>
          <cell r="BO21">
            <v>70.898539999999997</v>
          </cell>
          <cell r="BP21">
            <v>60.9</v>
          </cell>
          <cell r="BQ21">
            <v>67.099999999999994</v>
          </cell>
          <cell r="BR21">
            <v>102.4</v>
          </cell>
          <cell r="BS21">
            <v>43.4</v>
          </cell>
          <cell r="BT21">
            <v>61.156199999999998</v>
          </cell>
          <cell r="BU21">
            <v>72.413799999999995</v>
          </cell>
          <cell r="BV21">
            <v>37.545499999999997</v>
          </cell>
          <cell r="BW21">
            <v>108.33329999999999</v>
          </cell>
          <cell r="BX21">
            <v>102.9825</v>
          </cell>
          <cell r="BY21">
            <v>97.986199999999997</v>
          </cell>
          <cell r="BZ21">
            <v>75.421750000000003</v>
          </cell>
        </row>
        <row r="22">
          <cell r="A22" t="str">
            <v>Сандыктауский</v>
          </cell>
          <cell r="B22">
            <v>171.5</v>
          </cell>
          <cell r="C22">
            <v>168.3</v>
          </cell>
          <cell r="D22">
            <v>158</v>
          </cell>
          <cell r="E22">
            <v>144.80000000000001</v>
          </cell>
          <cell r="F22">
            <v>168.1</v>
          </cell>
          <cell r="G22">
            <v>203.9744</v>
          </cell>
          <cell r="H22">
            <v>212.10230000000001</v>
          </cell>
          <cell r="I22">
            <v>207.3373</v>
          </cell>
          <cell r="J22">
            <v>189.7406</v>
          </cell>
          <cell r="K22">
            <v>210.49440000000001</v>
          </cell>
          <cell r="L22">
            <v>183.43490000000003</v>
          </cell>
          <cell r="M22">
            <v>0</v>
          </cell>
          <cell r="N22">
            <v>126.3</v>
          </cell>
          <cell r="O22">
            <v>138.9</v>
          </cell>
          <cell r="P22">
            <v>136.4</v>
          </cell>
          <cell r="Q22">
            <v>130.1</v>
          </cell>
          <cell r="R22">
            <v>145.81059999999999</v>
          </cell>
          <cell r="S22">
            <v>153.95830000000001</v>
          </cell>
          <cell r="T22">
            <v>156.03800000000001</v>
          </cell>
          <cell r="U22">
            <v>150.53</v>
          </cell>
          <cell r="V22">
            <v>164.20439999999999</v>
          </cell>
          <cell r="W22">
            <v>130.22413</v>
          </cell>
          <cell r="X22">
            <v>168.2</v>
          </cell>
          <cell r="Y22">
            <v>174.7</v>
          </cell>
          <cell r="Z22">
            <v>209.3</v>
          </cell>
          <cell r="AA22">
            <v>195.7</v>
          </cell>
          <cell r="AB22">
            <v>189.58500000000001</v>
          </cell>
          <cell r="AC22">
            <v>247.69980000000001</v>
          </cell>
          <cell r="AD22">
            <v>258.90910000000002</v>
          </cell>
          <cell r="AE22">
            <v>260.52789999999999</v>
          </cell>
          <cell r="AF22">
            <v>224.56870000000001</v>
          </cell>
          <cell r="AG22">
            <v>261.89240000000001</v>
          </cell>
          <cell r="AH22">
            <v>219.10829000000004</v>
          </cell>
          <cell r="AI22">
            <v>75.099999999999994</v>
          </cell>
          <cell r="AJ22">
            <v>200.3</v>
          </cell>
          <cell r="AK22">
            <v>182.6</v>
          </cell>
          <cell r="AL22">
            <v>178.7</v>
          </cell>
          <cell r="AM22">
            <v>177.82759999999999</v>
          </cell>
          <cell r="AN22">
            <v>146.98929999999999</v>
          </cell>
          <cell r="AO22">
            <v>233.5789</v>
          </cell>
          <cell r="AP22">
            <v>204.99619999999999</v>
          </cell>
          <cell r="AQ22">
            <v>221.19049999999999</v>
          </cell>
          <cell r="AR22">
            <v>218.62860000000001</v>
          </cell>
          <cell r="AS22">
            <v>183.99110999999999</v>
          </cell>
          <cell r="AT22">
            <v>129.9</v>
          </cell>
          <cell r="AU22">
            <v>136.1</v>
          </cell>
          <cell r="AV22">
            <v>151.69999999999999</v>
          </cell>
          <cell r="AW22">
            <v>147.9</v>
          </cell>
          <cell r="AX22">
            <v>149.80000000000001</v>
          </cell>
          <cell r="AY22">
            <v>186.7</v>
          </cell>
          <cell r="AZ22">
            <v>189.47149999999999</v>
          </cell>
          <cell r="BA22">
            <v>188.6679</v>
          </cell>
          <cell r="BB22">
            <v>188.67179999999999</v>
          </cell>
          <cell r="BC22">
            <v>191.12899999999999</v>
          </cell>
          <cell r="BD22">
            <v>166.00402</v>
          </cell>
          <cell r="BE22">
            <v>157.5</v>
          </cell>
          <cell r="BF22">
            <v>179.7</v>
          </cell>
          <cell r="BG22">
            <v>188.6</v>
          </cell>
          <cell r="BH22">
            <v>176.7</v>
          </cell>
          <cell r="BI22">
            <v>175.4</v>
          </cell>
          <cell r="BJ22">
            <v>199.97370000000001</v>
          </cell>
          <cell r="BK22">
            <v>202.07069999999999</v>
          </cell>
          <cell r="BL22">
            <v>202.92439999999999</v>
          </cell>
          <cell r="BM22">
            <v>203.0898</v>
          </cell>
          <cell r="BN22">
            <v>206.83619999999999</v>
          </cell>
          <cell r="BO22">
            <v>189.27948000000001</v>
          </cell>
          <cell r="BP22">
            <v>135.6</v>
          </cell>
          <cell r="BQ22">
            <v>142.6</v>
          </cell>
          <cell r="BR22">
            <v>174.6</v>
          </cell>
          <cell r="BS22">
            <v>166</v>
          </cell>
          <cell r="BT22">
            <v>129.44839999999999</v>
          </cell>
          <cell r="BU22">
            <v>180.7835</v>
          </cell>
          <cell r="BV22">
            <v>214.3802</v>
          </cell>
          <cell r="BW22">
            <v>210.84889999999999</v>
          </cell>
          <cell r="BX22">
            <v>176.2552</v>
          </cell>
          <cell r="BY22">
            <v>210.60140000000001</v>
          </cell>
          <cell r="BZ22">
            <v>174.11176</v>
          </cell>
        </row>
        <row r="23">
          <cell r="A23" t="str">
            <v>Целиноградский</v>
          </cell>
          <cell r="B23">
            <v>188.3</v>
          </cell>
          <cell r="C23">
            <v>79.5</v>
          </cell>
          <cell r="D23">
            <v>128</v>
          </cell>
          <cell r="E23">
            <v>86.7</v>
          </cell>
          <cell r="F23">
            <v>114.7</v>
          </cell>
          <cell r="G23">
            <v>83.754999999999995</v>
          </cell>
          <cell r="H23">
            <v>115.57340000000001</v>
          </cell>
          <cell r="I23">
            <v>114.9135</v>
          </cell>
          <cell r="J23">
            <v>115.2739</v>
          </cell>
          <cell r="K23">
            <v>118.2955</v>
          </cell>
          <cell r="L23">
            <v>114.50112999999999</v>
          </cell>
          <cell r="M23">
            <v>299.8</v>
          </cell>
          <cell r="N23">
            <v>0</v>
          </cell>
          <cell r="O23">
            <v>0</v>
          </cell>
          <cell r="P23">
            <v>61.5</v>
          </cell>
          <cell r="Q23">
            <v>0</v>
          </cell>
          <cell r="R23">
            <v>0</v>
          </cell>
          <cell r="S23">
            <v>0</v>
          </cell>
          <cell r="T23">
            <v>0</v>
          </cell>
          <cell r="U23">
            <v>0</v>
          </cell>
          <cell r="V23">
            <v>122.351</v>
          </cell>
          <cell r="W23">
            <v>48.365099999999998</v>
          </cell>
          <cell r="X23">
            <v>281.60000000000002</v>
          </cell>
          <cell r="Y23">
            <v>147.6</v>
          </cell>
          <cell r="Z23">
            <v>161.80000000000001</v>
          </cell>
          <cell r="AA23">
            <v>97.3</v>
          </cell>
          <cell r="AB23">
            <v>94.851399999999998</v>
          </cell>
          <cell r="AC23">
            <v>139.6772</v>
          </cell>
          <cell r="AD23">
            <v>100.06310000000001</v>
          </cell>
          <cell r="AE23">
            <v>143.2433</v>
          </cell>
          <cell r="AF23">
            <v>163.34119999999999</v>
          </cell>
          <cell r="AG23">
            <v>198.358</v>
          </cell>
          <cell r="AH23">
            <v>152.78342000000001</v>
          </cell>
          <cell r="AI23">
            <v>222.7</v>
          </cell>
          <cell r="AJ23">
            <v>71.5</v>
          </cell>
          <cell r="AK23">
            <v>136.19999999999999</v>
          </cell>
          <cell r="AL23">
            <v>237.9</v>
          </cell>
          <cell r="AM23">
            <v>191.6242</v>
          </cell>
          <cell r="AN23">
            <v>169.5735</v>
          </cell>
          <cell r="AO23">
            <v>142.2595</v>
          </cell>
          <cell r="AP23">
            <v>168.33680000000001</v>
          </cell>
          <cell r="AQ23">
            <v>68.285300000000007</v>
          </cell>
          <cell r="AR23">
            <v>140.95509999999999</v>
          </cell>
          <cell r="AS23">
            <v>154.93343999999999</v>
          </cell>
          <cell r="AT23">
            <v>279.39999999999998</v>
          </cell>
          <cell r="AU23">
            <v>197.6</v>
          </cell>
          <cell r="AV23">
            <v>158.6</v>
          </cell>
          <cell r="AW23">
            <v>131</v>
          </cell>
          <cell r="AX23">
            <v>93.342100000000002</v>
          </cell>
          <cell r="AY23">
            <v>123.73820000000001</v>
          </cell>
          <cell r="AZ23">
            <v>87.734300000000005</v>
          </cell>
          <cell r="BA23">
            <v>101.9795</v>
          </cell>
          <cell r="BB23">
            <v>103.1403</v>
          </cell>
          <cell r="BC23">
            <v>145.2424</v>
          </cell>
          <cell r="BD23">
            <v>142.17768000000001</v>
          </cell>
          <cell r="BE23">
            <v>309.7</v>
          </cell>
          <cell r="BF23">
            <v>229.3</v>
          </cell>
          <cell r="BG23">
            <v>121.2</v>
          </cell>
          <cell r="BH23">
            <v>63.1</v>
          </cell>
          <cell r="BI23">
            <v>88.010300000000001</v>
          </cell>
          <cell r="BJ23">
            <v>77.230699999999999</v>
          </cell>
          <cell r="BK23">
            <v>93.726799999999997</v>
          </cell>
          <cell r="BL23">
            <v>112.7805</v>
          </cell>
          <cell r="BM23">
            <v>106.54340000000001</v>
          </cell>
          <cell r="BN23">
            <v>146.91139999999999</v>
          </cell>
          <cell r="BO23">
            <v>134.85031000000001</v>
          </cell>
          <cell r="BP23">
            <v>272.3</v>
          </cell>
          <cell r="BQ23">
            <v>145.30000000000001</v>
          </cell>
          <cell r="BR23">
            <v>131.9</v>
          </cell>
          <cell r="BS23">
            <v>76.599999999999994</v>
          </cell>
          <cell r="BT23">
            <v>95.701300000000003</v>
          </cell>
          <cell r="BU23">
            <v>80.229500000000002</v>
          </cell>
          <cell r="BV23">
            <v>100.1319</v>
          </cell>
          <cell r="BW23">
            <v>109.3115</v>
          </cell>
          <cell r="BX23">
            <v>124.1217</v>
          </cell>
          <cell r="BY23">
            <v>154.13810000000001</v>
          </cell>
          <cell r="BZ23">
            <v>128.9734</v>
          </cell>
        </row>
        <row r="24">
          <cell r="A24" t="str">
            <v>Шортандинский</v>
          </cell>
          <cell r="B24">
            <v>153.6</v>
          </cell>
          <cell r="C24">
            <v>146.69999999999999</v>
          </cell>
          <cell r="D24">
            <v>138.80000000000001</v>
          </cell>
          <cell r="E24">
            <v>75.7</v>
          </cell>
          <cell r="F24">
            <v>124.5</v>
          </cell>
          <cell r="G24">
            <v>89.088700000000003</v>
          </cell>
          <cell r="H24">
            <v>125.19119999999999</v>
          </cell>
          <cell r="I24">
            <v>142.60290000000001</v>
          </cell>
          <cell r="J24">
            <v>123.7367</v>
          </cell>
          <cell r="K24">
            <v>158.05609999999999</v>
          </cell>
          <cell r="L24">
            <v>127.79756</v>
          </cell>
          <cell r="M24">
            <v>100.1</v>
          </cell>
          <cell r="N24">
            <v>104.4</v>
          </cell>
          <cell r="O24">
            <v>104.1</v>
          </cell>
          <cell r="P24">
            <v>65.599999999999994</v>
          </cell>
          <cell r="Q24">
            <v>100.2</v>
          </cell>
          <cell r="R24">
            <v>77.9071</v>
          </cell>
          <cell r="S24">
            <v>104.2193</v>
          </cell>
          <cell r="T24">
            <v>103.32859999999999</v>
          </cell>
          <cell r="U24">
            <v>107.00069999999999</v>
          </cell>
          <cell r="V24">
            <v>129.63550000000001</v>
          </cell>
          <cell r="W24">
            <v>99.649120000000011</v>
          </cell>
          <cell r="X24">
            <v>176.8</v>
          </cell>
          <cell r="Y24">
            <v>155.80000000000001</v>
          </cell>
          <cell r="Z24">
            <v>152.19999999999999</v>
          </cell>
          <cell r="AA24">
            <v>101</v>
          </cell>
          <cell r="AB24">
            <v>131.32480000000001</v>
          </cell>
          <cell r="AC24">
            <v>54.927</v>
          </cell>
          <cell r="AD24">
            <v>112.85980000000001</v>
          </cell>
          <cell r="AE24">
            <v>120.13630000000001</v>
          </cell>
          <cell r="AF24">
            <v>138.33160000000001</v>
          </cell>
          <cell r="AG24">
            <v>163.98400000000001</v>
          </cell>
          <cell r="AH24">
            <v>130.73634999999999</v>
          </cell>
          <cell r="AI24">
            <v>208.1</v>
          </cell>
          <cell r="AJ24">
            <v>186.5</v>
          </cell>
          <cell r="AK24">
            <v>180.9</v>
          </cell>
          <cell r="AL24">
            <v>110.2</v>
          </cell>
          <cell r="AM24">
            <v>137.0934</v>
          </cell>
          <cell r="AN24">
            <v>58.645499999999998</v>
          </cell>
          <cell r="AO24">
            <v>152.2406</v>
          </cell>
          <cell r="AP24">
            <v>132.8254</v>
          </cell>
          <cell r="AQ24">
            <v>111.04349999999999</v>
          </cell>
          <cell r="AR24">
            <v>149.18440000000001</v>
          </cell>
          <cell r="AS24">
            <v>142.67328000000001</v>
          </cell>
          <cell r="AT24">
            <v>115.1</v>
          </cell>
          <cell r="AU24">
            <v>115</v>
          </cell>
          <cell r="AV24">
            <v>123.7</v>
          </cell>
          <cell r="AW24">
            <v>72.900000000000006</v>
          </cell>
          <cell r="AX24">
            <v>104.89919999999999</v>
          </cell>
          <cell r="AY24">
            <v>66.460400000000007</v>
          </cell>
          <cell r="AZ24">
            <v>114.48480000000001</v>
          </cell>
          <cell r="BA24">
            <v>108.2991</v>
          </cell>
          <cell r="BB24">
            <v>106.0784</v>
          </cell>
          <cell r="BC24">
            <v>176.63720000000001</v>
          </cell>
          <cell r="BD24">
            <v>110.35590999999999</v>
          </cell>
          <cell r="BE24">
            <v>102.4</v>
          </cell>
          <cell r="BF24">
            <v>108.2</v>
          </cell>
          <cell r="BG24">
            <v>108.8</v>
          </cell>
          <cell r="BH24">
            <v>68.2</v>
          </cell>
          <cell r="BI24">
            <v>105.26390000000001</v>
          </cell>
          <cell r="BJ24">
            <v>69.387200000000007</v>
          </cell>
          <cell r="BK24">
            <v>108.3366</v>
          </cell>
          <cell r="BL24">
            <v>106.3626</v>
          </cell>
          <cell r="BM24">
            <v>123.51949999999999</v>
          </cell>
          <cell r="BN24">
            <v>197.678</v>
          </cell>
          <cell r="BO24">
            <v>109.81478000000001</v>
          </cell>
          <cell r="BP24">
            <v>191.5</v>
          </cell>
          <cell r="BQ24">
            <v>170.7</v>
          </cell>
          <cell r="BR24">
            <v>174</v>
          </cell>
          <cell r="BS24">
            <v>108.3</v>
          </cell>
          <cell r="BT24">
            <v>133.1396</v>
          </cell>
          <cell r="BU24">
            <v>48.392600000000002</v>
          </cell>
          <cell r="BV24">
            <v>132.6523</v>
          </cell>
          <cell r="BW24">
            <v>122.76909999999999</v>
          </cell>
          <cell r="BX24">
            <v>136.11269999999999</v>
          </cell>
          <cell r="BY24">
            <v>138.39529999999999</v>
          </cell>
          <cell r="BZ24">
            <v>135.59616</v>
          </cell>
        </row>
        <row r="29">
          <cell r="A29" t="str">
            <v>Актобе г.а.</v>
          </cell>
          <cell r="B29">
            <v>127.2</v>
          </cell>
          <cell r="C29">
            <v>128.30000000000001</v>
          </cell>
          <cell r="D29">
            <v>118.3</v>
          </cell>
          <cell r="E29">
            <v>129</v>
          </cell>
          <cell r="F29">
            <v>103.5</v>
          </cell>
          <cell r="G29">
            <v>97.5</v>
          </cell>
          <cell r="H29">
            <v>174.6</v>
          </cell>
          <cell r="I29">
            <v>178.7</v>
          </cell>
          <cell r="J29">
            <v>179.4</v>
          </cell>
          <cell r="K29">
            <v>175.2</v>
          </cell>
          <cell r="L29">
            <v>141.17000000000002</v>
          </cell>
          <cell r="M29">
            <v>169.5</v>
          </cell>
          <cell r="N29">
            <v>165.7</v>
          </cell>
          <cell r="O29">
            <v>189.8</v>
          </cell>
          <cell r="P29">
            <v>142.9</v>
          </cell>
          <cell r="Q29">
            <v>154.9</v>
          </cell>
          <cell r="R29">
            <v>102.2</v>
          </cell>
          <cell r="S29">
            <v>156.19999999999999</v>
          </cell>
          <cell r="T29">
            <v>174.1</v>
          </cell>
          <cell r="U29">
            <v>155.69999999999999</v>
          </cell>
          <cell r="V29">
            <v>179.3</v>
          </cell>
          <cell r="W29">
            <v>159.03</v>
          </cell>
          <cell r="X29">
            <v>237.7</v>
          </cell>
          <cell r="Y29">
            <v>146.80000000000001</v>
          </cell>
          <cell r="Z29">
            <v>181.6</v>
          </cell>
          <cell r="AA29">
            <v>305.3</v>
          </cell>
          <cell r="AB29">
            <v>275.60000000000002</v>
          </cell>
          <cell r="AC29">
            <v>168.6</v>
          </cell>
          <cell r="AD29">
            <v>223.1</v>
          </cell>
          <cell r="AE29">
            <v>220.4</v>
          </cell>
          <cell r="AF29">
            <v>223.8</v>
          </cell>
          <cell r="AG29">
            <v>207.4</v>
          </cell>
          <cell r="AH29">
            <v>219.02999999999997</v>
          </cell>
          <cell r="AI29">
            <v>149.1</v>
          </cell>
          <cell r="AJ29">
            <v>113.6</v>
          </cell>
          <cell r="AK29">
            <v>145.5</v>
          </cell>
          <cell r="AL29">
            <v>150.80000000000001</v>
          </cell>
          <cell r="AM29">
            <v>158.1</v>
          </cell>
          <cell r="AN29">
            <v>107.4</v>
          </cell>
          <cell r="AO29">
            <v>161.4</v>
          </cell>
          <cell r="AP29">
            <v>151.1</v>
          </cell>
          <cell r="AQ29">
            <v>196.3</v>
          </cell>
          <cell r="AR29">
            <v>206.9</v>
          </cell>
          <cell r="AS29">
            <v>154.02000000000001</v>
          </cell>
          <cell r="AT29">
            <v>190.4</v>
          </cell>
          <cell r="AU29">
            <v>183.2</v>
          </cell>
          <cell r="AV29">
            <v>177.8</v>
          </cell>
          <cell r="AW29">
            <v>182.4</v>
          </cell>
          <cell r="AX29">
            <v>162.9</v>
          </cell>
          <cell r="AY29">
            <v>148.19999999999999</v>
          </cell>
          <cell r="AZ29">
            <v>158.5</v>
          </cell>
          <cell r="BA29">
            <v>185.3</v>
          </cell>
          <cell r="BB29">
            <v>176.2</v>
          </cell>
          <cell r="BC29">
            <v>180.5</v>
          </cell>
          <cell r="BD29">
            <v>174.54000000000002</v>
          </cell>
          <cell r="BE29">
            <v>63.7</v>
          </cell>
          <cell r="BF29">
            <v>78.8</v>
          </cell>
          <cell r="BG29">
            <v>98.8</v>
          </cell>
          <cell r="BH29">
            <v>208.2</v>
          </cell>
          <cell r="BI29">
            <v>200</v>
          </cell>
          <cell r="BJ29">
            <v>135.9</v>
          </cell>
          <cell r="BK29">
            <v>144</v>
          </cell>
          <cell r="BL29">
            <v>159.9</v>
          </cell>
          <cell r="BM29">
            <v>173.4</v>
          </cell>
          <cell r="BN29">
            <v>180.2</v>
          </cell>
          <cell r="BO29">
            <v>144.29000000000002</v>
          </cell>
          <cell r="BP29">
            <v>303.8</v>
          </cell>
          <cell r="BQ29">
            <v>233.9</v>
          </cell>
          <cell r="BR29">
            <v>220.8</v>
          </cell>
          <cell r="BS29">
            <v>271.60000000000002</v>
          </cell>
          <cell r="BT29">
            <v>250</v>
          </cell>
          <cell r="BU29">
            <v>161</v>
          </cell>
          <cell r="BV29">
            <v>207.5</v>
          </cell>
          <cell r="BW29">
            <v>206.1</v>
          </cell>
          <cell r="BX29">
            <v>207.7</v>
          </cell>
          <cell r="BY29">
            <v>207.7</v>
          </cell>
          <cell r="BZ29">
            <v>227.00999999999993</v>
          </cell>
        </row>
        <row r="30">
          <cell r="A30" t="str">
            <v>Алгинский</v>
          </cell>
          <cell r="B30">
            <v>106</v>
          </cell>
          <cell r="C30">
            <v>111.1</v>
          </cell>
          <cell r="D30">
            <v>135.19999999999999</v>
          </cell>
          <cell r="E30">
            <v>136</v>
          </cell>
          <cell r="F30">
            <v>137.80000000000001</v>
          </cell>
          <cell r="G30">
            <v>138</v>
          </cell>
          <cell r="H30">
            <v>133.80000000000001</v>
          </cell>
          <cell r="I30">
            <v>133</v>
          </cell>
          <cell r="J30">
            <v>131.5</v>
          </cell>
          <cell r="K30">
            <v>136.69999999999999</v>
          </cell>
          <cell r="L30">
            <v>129.91</v>
          </cell>
          <cell r="M30">
            <v>137.1</v>
          </cell>
          <cell r="N30">
            <v>140</v>
          </cell>
          <cell r="O30">
            <v>161.80000000000001</v>
          </cell>
          <cell r="P30">
            <v>148.1</v>
          </cell>
          <cell r="Q30">
            <v>161.1</v>
          </cell>
          <cell r="R30">
            <v>174.3</v>
          </cell>
          <cell r="S30">
            <v>174.3</v>
          </cell>
          <cell r="T30">
            <v>173</v>
          </cell>
          <cell r="U30">
            <v>162.19999999999999</v>
          </cell>
          <cell r="V30">
            <v>111.3</v>
          </cell>
          <cell r="W30">
            <v>154.32</v>
          </cell>
          <cell r="X30">
            <v>137.19999999999999</v>
          </cell>
          <cell r="Y30">
            <v>140</v>
          </cell>
          <cell r="Z30">
            <v>169.4</v>
          </cell>
          <cell r="AA30">
            <v>157.19999999999999</v>
          </cell>
          <cell r="AB30">
            <v>159.6</v>
          </cell>
          <cell r="AC30">
            <v>170.8</v>
          </cell>
          <cell r="AD30">
            <v>172.1</v>
          </cell>
          <cell r="AE30">
            <v>174.2</v>
          </cell>
          <cell r="AF30">
            <v>150.6</v>
          </cell>
          <cell r="AG30">
            <v>152.4</v>
          </cell>
          <cell r="AH30">
            <v>158.35</v>
          </cell>
          <cell r="AI30">
            <v>137.19999999999999</v>
          </cell>
          <cell r="AJ30">
            <v>140</v>
          </cell>
          <cell r="AK30">
            <v>159</v>
          </cell>
          <cell r="AL30">
            <v>169.3</v>
          </cell>
          <cell r="AM30">
            <v>171.3</v>
          </cell>
          <cell r="AN30">
            <v>174.1</v>
          </cell>
          <cell r="AO30">
            <v>172.9</v>
          </cell>
          <cell r="AP30">
            <v>174.7</v>
          </cell>
          <cell r="AQ30">
            <v>153.1</v>
          </cell>
          <cell r="AR30">
            <v>140.80000000000001</v>
          </cell>
          <cell r="AS30">
            <v>159.23999999999998</v>
          </cell>
          <cell r="AT30">
            <v>137.80000000000001</v>
          </cell>
          <cell r="AU30">
            <v>140</v>
          </cell>
          <cell r="AV30">
            <v>149.30000000000001</v>
          </cell>
          <cell r="AW30">
            <v>171.7</v>
          </cell>
          <cell r="AX30">
            <v>170.1</v>
          </cell>
          <cell r="AY30">
            <v>172.2</v>
          </cell>
          <cell r="AZ30">
            <v>171.3</v>
          </cell>
          <cell r="BA30">
            <v>171.3</v>
          </cell>
          <cell r="BB30">
            <v>155.9</v>
          </cell>
          <cell r="BC30">
            <v>147.5</v>
          </cell>
          <cell r="BD30">
            <v>158.70999999999998</v>
          </cell>
          <cell r="BE30">
            <v>137.1</v>
          </cell>
          <cell r="BF30">
            <v>140</v>
          </cell>
          <cell r="BG30">
            <v>148.6</v>
          </cell>
          <cell r="BH30">
            <v>173.9</v>
          </cell>
          <cell r="BI30">
            <v>170.9</v>
          </cell>
          <cell r="BJ30">
            <v>173</v>
          </cell>
          <cell r="BK30">
            <v>171.1</v>
          </cell>
          <cell r="BL30">
            <v>174</v>
          </cell>
          <cell r="BM30">
            <v>152.69999999999999</v>
          </cell>
          <cell r="BN30">
            <v>134</v>
          </cell>
          <cell r="BO30">
            <v>157.53</v>
          </cell>
          <cell r="BP30">
            <v>137.80000000000001</v>
          </cell>
          <cell r="BQ30">
            <v>140</v>
          </cell>
          <cell r="BR30">
            <v>176.3</v>
          </cell>
          <cell r="BS30">
            <v>170.7</v>
          </cell>
          <cell r="BT30">
            <v>170.5</v>
          </cell>
          <cell r="BU30">
            <v>171.5</v>
          </cell>
          <cell r="BV30">
            <v>166.5</v>
          </cell>
          <cell r="BW30">
            <v>171.6</v>
          </cell>
          <cell r="BX30">
            <v>154.19999999999999</v>
          </cell>
          <cell r="BY30">
            <v>133.69999999999999</v>
          </cell>
          <cell r="BZ30">
            <v>159.28</v>
          </cell>
        </row>
        <row r="31">
          <cell r="A31" t="str">
            <v>Аитекебийский</v>
          </cell>
          <cell r="B31">
            <v>112.8</v>
          </cell>
          <cell r="C31">
            <v>95.4</v>
          </cell>
          <cell r="D31">
            <v>92</v>
          </cell>
          <cell r="E31">
            <v>102.8</v>
          </cell>
          <cell r="F31">
            <v>99.9</v>
          </cell>
          <cell r="G31">
            <v>99.3</v>
          </cell>
          <cell r="H31">
            <v>130</v>
          </cell>
          <cell r="I31">
            <v>137.4</v>
          </cell>
          <cell r="J31">
            <v>138</v>
          </cell>
          <cell r="K31">
            <v>140.80000000000001</v>
          </cell>
          <cell r="L31">
            <v>114.83999999999999</v>
          </cell>
          <cell r="M31">
            <v>100</v>
          </cell>
          <cell r="N31">
            <v>79.599999999999994</v>
          </cell>
          <cell r="O31">
            <v>136.80000000000001</v>
          </cell>
          <cell r="P31">
            <v>179.3</v>
          </cell>
          <cell r="Q31">
            <v>133.5</v>
          </cell>
          <cell r="R31">
            <v>137.30000000000001</v>
          </cell>
          <cell r="S31">
            <v>150</v>
          </cell>
          <cell r="T31">
            <v>150</v>
          </cell>
          <cell r="U31">
            <v>150</v>
          </cell>
          <cell r="V31">
            <v>153.1</v>
          </cell>
          <cell r="W31">
            <v>136.95999999999998</v>
          </cell>
          <cell r="X31">
            <v>102.7</v>
          </cell>
          <cell r="Y31">
            <v>92.6</v>
          </cell>
          <cell r="Z31">
            <v>127.5</v>
          </cell>
          <cell r="AA31">
            <v>137.9</v>
          </cell>
          <cell r="AB31">
            <v>153.30000000000001</v>
          </cell>
          <cell r="AC31">
            <v>137.5</v>
          </cell>
          <cell r="AD31">
            <v>158</v>
          </cell>
          <cell r="AE31">
            <v>141.30000000000001</v>
          </cell>
          <cell r="AF31">
            <v>140</v>
          </cell>
          <cell r="AG31">
            <v>148.6</v>
          </cell>
          <cell r="AH31">
            <v>133.94</v>
          </cell>
          <cell r="AI31">
            <v>126.9</v>
          </cell>
          <cell r="AJ31">
            <v>116.3</v>
          </cell>
          <cell r="AK31">
            <v>100</v>
          </cell>
          <cell r="AL31">
            <v>175.2</v>
          </cell>
          <cell r="AM31">
            <v>208.4</v>
          </cell>
          <cell r="AN31">
            <v>178.4</v>
          </cell>
          <cell r="AO31">
            <v>150</v>
          </cell>
          <cell r="AP31">
            <v>158</v>
          </cell>
          <cell r="AQ31">
            <v>160</v>
          </cell>
          <cell r="AR31">
            <v>160</v>
          </cell>
          <cell r="AS31">
            <v>153.32</v>
          </cell>
          <cell r="AT31">
            <v>180</v>
          </cell>
          <cell r="AU31">
            <v>111.6</v>
          </cell>
          <cell r="AV31">
            <v>79</v>
          </cell>
          <cell r="AW31">
            <v>182.6</v>
          </cell>
          <cell r="AX31">
            <v>168.1</v>
          </cell>
          <cell r="AY31">
            <v>165.5</v>
          </cell>
          <cell r="AZ31">
            <v>143.30000000000001</v>
          </cell>
          <cell r="BA31">
            <v>150</v>
          </cell>
          <cell r="BB31">
            <v>146.80000000000001</v>
          </cell>
          <cell r="BC31">
            <v>156.69999999999999</v>
          </cell>
          <cell r="BD31">
            <v>148.36000000000001</v>
          </cell>
          <cell r="BE31">
            <v>170.1</v>
          </cell>
          <cell r="BF31">
            <v>111.6</v>
          </cell>
          <cell r="BG31">
            <v>110.5</v>
          </cell>
          <cell r="BH31">
            <v>191.9</v>
          </cell>
          <cell r="BI31">
            <v>196.6</v>
          </cell>
          <cell r="BJ31">
            <v>155.80000000000001</v>
          </cell>
          <cell r="BK31">
            <v>145.69999999999999</v>
          </cell>
          <cell r="BL31">
            <v>154.69999999999999</v>
          </cell>
          <cell r="BM31">
            <v>157.19999999999999</v>
          </cell>
          <cell r="BN31">
            <v>161.80000000000001</v>
          </cell>
          <cell r="BO31">
            <v>155.59</v>
          </cell>
          <cell r="BP31">
            <v>113</v>
          </cell>
          <cell r="BQ31">
            <v>66.900000000000006</v>
          </cell>
          <cell r="BR31">
            <v>119</v>
          </cell>
          <cell r="BS31">
            <v>162.19999999999999</v>
          </cell>
          <cell r="BT31">
            <v>157.5</v>
          </cell>
          <cell r="BU31">
            <v>166.2</v>
          </cell>
          <cell r="BV31">
            <v>153.80000000000001</v>
          </cell>
          <cell r="BW31">
            <v>145.80000000000001</v>
          </cell>
          <cell r="BX31">
            <v>142.9</v>
          </cell>
          <cell r="BY31">
            <v>146.9</v>
          </cell>
          <cell r="BZ31">
            <v>137.42000000000002</v>
          </cell>
        </row>
        <row r="32">
          <cell r="A32" t="str">
            <v>Баиганинский</v>
          </cell>
          <cell r="B32">
            <v>83.4</v>
          </cell>
          <cell r="C32">
            <v>116.1</v>
          </cell>
          <cell r="D32">
            <v>115.3</v>
          </cell>
          <cell r="E32">
            <v>111</v>
          </cell>
          <cell r="F32">
            <v>112</v>
          </cell>
          <cell r="G32">
            <v>112.7</v>
          </cell>
          <cell r="H32">
            <v>115</v>
          </cell>
          <cell r="I32">
            <v>121.5</v>
          </cell>
          <cell r="J32">
            <v>109.3</v>
          </cell>
          <cell r="K32">
            <v>90.4</v>
          </cell>
          <cell r="L32">
            <v>108.67</v>
          </cell>
          <cell r="M32">
            <v>115.7</v>
          </cell>
          <cell r="N32">
            <v>194.4</v>
          </cell>
          <cell r="O32">
            <v>201.7</v>
          </cell>
          <cell r="P32">
            <v>148.69999999999999</v>
          </cell>
          <cell r="Q32">
            <v>191.9</v>
          </cell>
          <cell r="R32">
            <v>171.1</v>
          </cell>
          <cell r="S32">
            <v>165.9</v>
          </cell>
          <cell r="T32">
            <v>139.4</v>
          </cell>
          <cell r="U32">
            <v>139.80000000000001</v>
          </cell>
          <cell r="V32">
            <v>174.8</v>
          </cell>
          <cell r="W32">
            <v>164.34</v>
          </cell>
          <cell r="X32">
            <v>109.2</v>
          </cell>
          <cell r="Y32">
            <v>200</v>
          </cell>
          <cell r="Z32">
            <v>203.7</v>
          </cell>
          <cell r="AA32">
            <v>183.6</v>
          </cell>
          <cell r="AB32">
            <v>184</v>
          </cell>
          <cell r="AC32">
            <v>156.80000000000001</v>
          </cell>
          <cell r="AD32">
            <v>140.30000000000001</v>
          </cell>
          <cell r="AE32">
            <v>183.1</v>
          </cell>
          <cell r="AF32">
            <v>145</v>
          </cell>
          <cell r="AG32">
            <v>129.69999999999999</v>
          </cell>
          <cell r="AH32">
            <v>163.54</v>
          </cell>
          <cell r="AI32">
            <v>0</v>
          </cell>
          <cell r="AJ32">
            <v>0</v>
          </cell>
          <cell r="AK32">
            <v>0</v>
          </cell>
          <cell r="AL32">
            <v>0</v>
          </cell>
          <cell r="AM32">
            <v>0</v>
          </cell>
          <cell r="AN32">
            <v>0</v>
          </cell>
          <cell r="AO32">
            <v>0</v>
          </cell>
          <cell r="AP32">
            <v>0</v>
          </cell>
          <cell r="AQ32">
            <v>0</v>
          </cell>
          <cell r="AR32">
            <v>0</v>
          </cell>
          <cell r="AS32">
            <v>0</v>
          </cell>
          <cell r="AT32">
            <v>104.7</v>
          </cell>
          <cell r="AU32">
            <v>230.2</v>
          </cell>
          <cell r="AV32">
            <v>225.9</v>
          </cell>
          <cell r="AW32">
            <v>196.6</v>
          </cell>
          <cell r="AX32">
            <v>198.5</v>
          </cell>
          <cell r="AY32">
            <v>103.8</v>
          </cell>
          <cell r="AZ32">
            <v>112.5</v>
          </cell>
          <cell r="BA32">
            <v>111.1</v>
          </cell>
          <cell r="BB32">
            <v>113.2</v>
          </cell>
          <cell r="BC32">
            <v>139.80000000000001</v>
          </cell>
          <cell r="BD32">
            <v>153.63</v>
          </cell>
          <cell r="BE32">
            <v>103.5</v>
          </cell>
          <cell r="BF32">
            <v>220.3</v>
          </cell>
          <cell r="BG32">
            <v>222.7</v>
          </cell>
          <cell r="BH32">
            <v>201.7</v>
          </cell>
          <cell r="BI32">
            <v>185.6</v>
          </cell>
          <cell r="BJ32">
            <v>91.8</v>
          </cell>
          <cell r="BK32">
            <v>108.4</v>
          </cell>
          <cell r="BL32">
            <v>98.8</v>
          </cell>
          <cell r="BM32">
            <v>114.7</v>
          </cell>
          <cell r="BN32">
            <v>118.1</v>
          </cell>
          <cell r="BO32">
            <v>146.56</v>
          </cell>
          <cell r="BP32">
            <v>149.9</v>
          </cell>
          <cell r="BQ32">
            <v>200</v>
          </cell>
          <cell r="BR32">
            <v>120</v>
          </cell>
          <cell r="BS32">
            <v>186.5</v>
          </cell>
          <cell r="BT32">
            <v>183.3</v>
          </cell>
          <cell r="BU32">
            <v>169</v>
          </cell>
          <cell r="BV32">
            <v>146.69999999999999</v>
          </cell>
          <cell r="BW32">
            <v>155.69999999999999</v>
          </cell>
          <cell r="BX32">
            <v>135.9</v>
          </cell>
          <cell r="BY32">
            <v>114.3</v>
          </cell>
          <cell r="BZ32">
            <v>156.13000000000002</v>
          </cell>
        </row>
        <row r="33">
          <cell r="A33" t="str">
            <v>Каргалинский</v>
          </cell>
          <cell r="B33">
            <v>82.8</v>
          </cell>
          <cell r="C33">
            <v>87.2</v>
          </cell>
          <cell r="D33">
            <v>100.9</v>
          </cell>
          <cell r="E33">
            <v>115.9</v>
          </cell>
          <cell r="F33">
            <v>134.19999999999999</v>
          </cell>
          <cell r="G33">
            <v>102.9</v>
          </cell>
          <cell r="H33">
            <v>240.2</v>
          </cell>
          <cell r="I33">
            <v>161.9</v>
          </cell>
          <cell r="J33">
            <v>134.6</v>
          </cell>
          <cell r="K33">
            <v>150.80000000000001</v>
          </cell>
          <cell r="L33">
            <v>131.13999999999999</v>
          </cell>
          <cell r="M33">
            <v>85.3</v>
          </cell>
          <cell r="N33">
            <v>85</v>
          </cell>
          <cell r="O33">
            <v>85</v>
          </cell>
          <cell r="P33">
            <v>174.6</v>
          </cell>
          <cell r="Q33">
            <v>205.2</v>
          </cell>
          <cell r="R33">
            <v>129.30000000000001</v>
          </cell>
          <cell r="S33">
            <v>293.8</v>
          </cell>
          <cell r="T33">
            <v>233.5</v>
          </cell>
          <cell r="U33">
            <v>180.2</v>
          </cell>
          <cell r="V33">
            <v>135</v>
          </cell>
          <cell r="W33">
            <v>160.69</v>
          </cell>
          <cell r="X33">
            <v>96</v>
          </cell>
          <cell r="Y33">
            <v>85.1</v>
          </cell>
          <cell r="Z33">
            <v>84.3</v>
          </cell>
          <cell r="AA33">
            <v>202.4</v>
          </cell>
          <cell r="AB33">
            <v>142</v>
          </cell>
          <cell r="AC33">
            <v>132.69999999999999</v>
          </cell>
          <cell r="AD33">
            <v>289.5</v>
          </cell>
          <cell r="AE33">
            <v>189.5</v>
          </cell>
          <cell r="AF33">
            <v>169.9</v>
          </cell>
          <cell r="AG33">
            <v>156.30000000000001</v>
          </cell>
          <cell r="AH33">
            <v>154.77000000000001</v>
          </cell>
          <cell r="AI33">
            <v>110.3</v>
          </cell>
          <cell r="AJ33">
            <v>107</v>
          </cell>
          <cell r="AK33">
            <v>115.5</v>
          </cell>
          <cell r="AL33">
            <v>233.8</v>
          </cell>
          <cell r="AM33">
            <v>207.8</v>
          </cell>
          <cell r="AN33">
            <v>142.69999999999999</v>
          </cell>
          <cell r="AO33">
            <v>303.3</v>
          </cell>
          <cell r="AP33">
            <v>321.7</v>
          </cell>
          <cell r="AQ33">
            <v>294.8</v>
          </cell>
          <cell r="AR33">
            <v>228.2</v>
          </cell>
          <cell r="AS33">
            <v>206.51</v>
          </cell>
          <cell r="AT33">
            <v>85</v>
          </cell>
          <cell r="AU33">
            <v>90</v>
          </cell>
          <cell r="AV33">
            <v>63.6</v>
          </cell>
          <cell r="AW33">
            <v>190.2</v>
          </cell>
          <cell r="AX33">
            <v>180.9</v>
          </cell>
          <cell r="AY33">
            <v>185.2</v>
          </cell>
          <cell r="AZ33">
            <v>292.60000000000002</v>
          </cell>
          <cell r="BA33">
            <v>280.5</v>
          </cell>
          <cell r="BB33">
            <v>182.8</v>
          </cell>
          <cell r="BC33">
            <v>141.19999999999999</v>
          </cell>
          <cell r="BD33">
            <v>169.2</v>
          </cell>
          <cell r="BE33">
            <v>78.5</v>
          </cell>
          <cell r="BF33">
            <v>80.3</v>
          </cell>
          <cell r="BG33">
            <v>60.3</v>
          </cell>
          <cell r="BH33">
            <v>202.4</v>
          </cell>
          <cell r="BI33">
            <v>173</v>
          </cell>
          <cell r="BJ33">
            <v>190.9</v>
          </cell>
          <cell r="BK33">
            <v>293</v>
          </cell>
          <cell r="BL33">
            <v>236.6</v>
          </cell>
          <cell r="BM33">
            <v>221.7</v>
          </cell>
          <cell r="BN33">
            <v>171.3</v>
          </cell>
          <cell r="BO33">
            <v>170.8</v>
          </cell>
          <cell r="BP33">
            <v>125.9</v>
          </cell>
          <cell r="BQ33">
            <v>113</v>
          </cell>
          <cell r="BR33">
            <v>125.9</v>
          </cell>
          <cell r="BS33">
            <v>196</v>
          </cell>
          <cell r="BT33">
            <v>194.7</v>
          </cell>
          <cell r="BU33">
            <v>142.5</v>
          </cell>
          <cell r="BV33">
            <v>312.89999999999998</v>
          </cell>
          <cell r="BW33">
            <v>210</v>
          </cell>
          <cell r="BX33">
            <v>209.2</v>
          </cell>
          <cell r="BY33">
            <v>136</v>
          </cell>
          <cell r="BZ33">
            <v>176.61</v>
          </cell>
        </row>
        <row r="34">
          <cell r="A34" t="str">
            <v>Хобдинский</v>
          </cell>
          <cell r="B34">
            <v>78.5</v>
          </cell>
          <cell r="C34">
            <v>110.9</v>
          </cell>
          <cell r="D34">
            <v>146.4</v>
          </cell>
          <cell r="E34">
            <v>150</v>
          </cell>
          <cell r="F34">
            <v>116.3</v>
          </cell>
          <cell r="G34">
            <v>116.1</v>
          </cell>
          <cell r="H34">
            <v>177.6</v>
          </cell>
          <cell r="I34">
            <v>178</v>
          </cell>
          <cell r="J34">
            <v>178</v>
          </cell>
          <cell r="K34">
            <v>129.9</v>
          </cell>
          <cell r="L34">
            <v>138.17000000000002</v>
          </cell>
          <cell r="M34">
            <v>97.2</v>
          </cell>
          <cell r="N34">
            <v>115.6</v>
          </cell>
          <cell r="O34">
            <v>197.1</v>
          </cell>
          <cell r="P34">
            <v>218</v>
          </cell>
          <cell r="Q34">
            <v>154.30000000000001</v>
          </cell>
          <cell r="R34">
            <v>119.4</v>
          </cell>
          <cell r="S34">
            <v>212.5</v>
          </cell>
          <cell r="T34">
            <v>221.3</v>
          </cell>
          <cell r="U34">
            <v>295</v>
          </cell>
          <cell r="V34">
            <v>294.7</v>
          </cell>
          <cell r="W34">
            <v>192.51</v>
          </cell>
          <cell r="X34">
            <v>141.1</v>
          </cell>
          <cell r="Y34">
            <v>169.5</v>
          </cell>
          <cell r="Z34">
            <v>224.5</v>
          </cell>
          <cell r="AA34">
            <v>220.4</v>
          </cell>
          <cell r="AB34">
            <v>150.30000000000001</v>
          </cell>
          <cell r="AC34">
            <v>106.9</v>
          </cell>
          <cell r="AD34">
            <v>181.2</v>
          </cell>
          <cell r="AE34">
            <v>211.2</v>
          </cell>
          <cell r="AF34">
            <v>220.8</v>
          </cell>
          <cell r="AG34">
            <v>221.4</v>
          </cell>
          <cell r="AH34">
            <v>184.73</v>
          </cell>
          <cell r="AI34">
            <v>152.69999999999999</v>
          </cell>
          <cell r="AJ34">
            <v>157.9</v>
          </cell>
          <cell r="AK34">
            <v>237.3</v>
          </cell>
          <cell r="AL34">
            <v>226.9</v>
          </cell>
          <cell r="AM34">
            <v>141</v>
          </cell>
          <cell r="AN34">
            <v>223.6</v>
          </cell>
          <cell r="AO34">
            <v>226.2</v>
          </cell>
          <cell r="AP34">
            <v>235</v>
          </cell>
          <cell r="AQ34">
            <v>211.4</v>
          </cell>
          <cell r="AR34">
            <v>221.1</v>
          </cell>
          <cell r="AS34">
            <v>203.31</v>
          </cell>
          <cell r="AT34">
            <v>141</v>
          </cell>
          <cell r="AU34">
            <v>156.19999999999999</v>
          </cell>
          <cell r="AV34">
            <v>211.2</v>
          </cell>
          <cell r="AW34">
            <v>213.4</v>
          </cell>
          <cell r="AX34">
            <v>117.8</v>
          </cell>
          <cell r="AY34">
            <v>131</v>
          </cell>
          <cell r="AZ34">
            <v>217.7</v>
          </cell>
          <cell r="BA34">
            <v>221.7</v>
          </cell>
          <cell r="BB34">
            <v>223.8</v>
          </cell>
          <cell r="BC34">
            <v>223.8</v>
          </cell>
          <cell r="BD34">
            <v>185.76</v>
          </cell>
          <cell r="BE34">
            <v>132.19999999999999</v>
          </cell>
          <cell r="BF34">
            <v>173.2</v>
          </cell>
          <cell r="BG34">
            <v>215.9</v>
          </cell>
          <cell r="BH34">
            <v>218.3</v>
          </cell>
          <cell r="BI34">
            <v>117.2</v>
          </cell>
          <cell r="BJ34">
            <v>123.2</v>
          </cell>
          <cell r="BK34">
            <v>214.7</v>
          </cell>
          <cell r="BL34">
            <v>203.1</v>
          </cell>
          <cell r="BM34">
            <v>201.9</v>
          </cell>
          <cell r="BN34">
            <v>202.3</v>
          </cell>
          <cell r="BO34">
            <v>180.2</v>
          </cell>
          <cell r="BP34">
            <v>149.6</v>
          </cell>
          <cell r="BQ34">
            <v>333.3</v>
          </cell>
          <cell r="BR34">
            <v>0</v>
          </cell>
          <cell r="BS34">
            <v>0</v>
          </cell>
          <cell r="BT34">
            <v>113.3</v>
          </cell>
          <cell r="BU34">
            <v>126.9</v>
          </cell>
          <cell r="BV34">
            <v>212.7</v>
          </cell>
          <cell r="BW34">
            <v>203.8</v>
          </cell>
          <cell r="BX34">
            <v>326</v>
          </cell>
          <cell r="BY34">
            <v>326.3</v>
          </cell>
          <cell r="BZ34">
            <v>179.19</v>
          </cell>
        </row>
        <row r="35">
          <cell r="A35" t="str">
            <v>Мартукский</v>
          </cell>
          <cell r="B35">
            <v>125.1</v>
          </cell>
          <cell r="C35">
            <v>131.5</v>
          </cell>
          <cell r="D35">
            <v>230.7</v>
          </cell>
          <cell r="E35">
            <v>128.69999999999999</v>
          </cell>
          <cell r="F35">
            <v>138.69999999999999</v>
          </cell>
          <cell r="G35">
            <v>123.3</v>
          </cell>
          <cell r="H35">
            <v>150</v>
          </cell>
          <cell r="I35">
            <v>186</v>
          </cell>
          <cell r="J35">
            <v>189.4</v>
          </cell>
          <cell r="K35">
            <v>182.4</v>
          </cell>
          <cell r="L35">
            <v>158.58000000000001</v>
          </cell>
          <cell r="M35">
            <v>228.6</v>
          </cell>
          <cell r="N35">
            <v>205.6</v>
          </cell>
          <cell r="O35">
            <v>237.1</v>
          </cell>
          <cell r="P35">
            <v>187.3</v>
          </cell>
          <cell r="Q35">
            <v>149.6</v>
          </cell>
          <cell r="R35">
            <v>124</v>
          </cell>
          <cell r="S35">
            <v>166.7</v>
          </cell>
          <cell r="T35">
            <v>199.6</v>
          </cell>
          <cell r="U35">
            <v>168.1</v>
          </cell>
          <cell r="V35">
            <v>191.8</v>
          </cell>
          <cell r="W35">
            <v>185.83999999999997</v>
          </cell>
          <cell r="X35">
            <v>152.9</v>
          </cell>
          <cell r="Y35">
            <v>186.7</v>
          </cell>
          <cell r="Z35">
            <v>387.4</v>
          </cell>
          <cell r="AA35">
            <v>156</v>
          </cell>
          <cell r="AB35">
            <v>189.1</v>
          </cell>
          <cell r="AC35">
            <v>162.5</v>
          </cell>
          <cell r="AD35">
            <v>154.69999999999999</v>
          </cell>
          <cell r="AE35">
            <v>199.5</v>
          </cell>
          <cell r="AF35">
            <v>163.19999999999999</v>
          </cell>
          <cell r="AG35">
            <v>213.1</v>
          </cell>
          <cell r="AH35">
            <v>196.51</v>
          </cell>
          <cell r="AI35">
            <v>173.5</v>
          </cell>
          <cell r="AJ35">
            <v>169.6</v>
          </cell>
          <cell r="AK35">
            <v>491.4</v>
          </cell>
          <cell r="AL35">
            <v>164.2</v>
          </cell>
          <cell r="AM35">
            <v>179.7</v>
          </cell>
          <cell r="AN35">
            <v>160.6</v>
          </cell>
          <cell r="AO35">
            <v>182.4</v>
          </cell>
          <cell r="AP35">
            <v>209.4</v>
          </cell>
          <cell r="AQ35">
            <v>163.4</v>
          </cell>
          <cell r="AR35">
            <v>182</v>
          </cell>
          <cell r="AS35">
            <v>207.62000000000003</v>
          </cell>
          <cell r="AT35">
            <v>111.2</v>
          </cell>
          <cell r="AU35">
            <v>141.6</v>
          </cell>
          <cell r="AV35">
            <v>354.5</v>
          </cell>
          <cell r="AW35">
            <v>294.10000000000002</v>
          </cell>
          <cell r="AX35">
            <v>174.9</v>
          </cell>
          <cell r="AY35">
            <v>161.6</v>
          </cell>
          <cell r="AZ35">
            <v>141.5</v>
          </cell>
          <cell r="BA35">
            <v>205.3</v>
          </cell>
          <cell r="BB35">
            <v>175.3</v>
          </cell>
          <cell r="BC35">
            <v>127.5</v>
          </cell>
          <cell r="BD35">
            <v>188.74999999999997</v>
          </cell>
          <cell r="BE35">
            <v>172.4</v>
          </cell>
          <cell r="BF35">
            <v>142.69999999999999</v>
          </cell>
          <cell r="BG35">
            <v>353.3</v>
          </cell>
          <cell r="BH35">
            <v>207.3</v>
          </cell>
          <cell r="BI35">
            <v>163</v>
          </cell>
          <cell r="BJ35">
            <v>163.1</v>
          </cell>
          <cell r="BK35">
            <v>144.80000000000001</v>
          </cell>
          <cell r="BL35">
            <v>154.9</v>
          </cell>
          <cell r="BM35">
            <v>179.5</v>
          </cell>
          <cell r="BN35">
            <v>124.4</v>
          </cell>
          <cell r="BO35">
            <v>180.54000000000002</v>
          </cell>
          <cell r="BP35">
            <v>247.7</v>
          </cell>
          <cell r="BQ35">
            <v>171.3</v>
          </cell>
          <cell r="BR35">
            <v>489.3</v>
          </cell>
          <cell r="BS35">
            <v>158.30000000000001</v>
          </cell>
          <cell r="BT35">
            <v>191.8</v>
          </cell>
          <cell r="BU35">
            <v>148.6</v>
          </cell>
          <cell r="BV35">
            <v>165</v>
          </cell>
          <cell r="BW35">
            <v>196.4</v>
          </cell>
          <cell r="BX35">
            <v>170.5</v>
          </cell>
          <cell r="BY35">
            <v>240.8</v>
          </cell>
          <cell r="BZ35">
            <v>217.96999999999997</v>
          </cell>
        </row>
        <row r="36">
          <cell r="A36" t="str">
            <v>Мугалжарский</v>
          </cell>
          <cell r="B36">
            <v>82.4</v>
          </cell>
          <cell r="C36">
            <v>89.7</v>
          </cell>
          <cell r="D36">
            <v>118.2</v>
          </cell>
          <cell r="E36">
            <v>118.5</v>
          </cell>
          <cell r="F36">
            <v>115</v>
          </cell>
          <cell r="G36">
            <v>114</v>
          </cell>
          <cell r="H36">
            <v>125.8</v>
          </cell>
          <cell r="I36">
            <v>128</v>
          </cell>
          <cell r="J36">
            <v>128</v>
          </cell>
          <cell r="K36">
            <v>129</v>
          </cell>
          <cell r="L36">
            <v>114.85999999999999</v>
          </cell>
          <cell r="M36">
            <v>108.6</v>
          </cell>
          <cell r="N36">
            <v>127.1</v>
          </cell>
          <cell r="O36">
            <v>143.6</v>
          </cell>
          <cell r="P36">
            <v>165.1</v>
          </cell>
          <cell r="Q36">
            <v>109.5</v>
          </cell>
          <cell r="R36">
            <v>155.6</v>
          </cell>
          <cell r="S36">
            <v>125.4</v>
          </cell>
          <cell r="T36">
            <v>129.69999999999999</v>
          </cell>
          <cell r="U36">
            <v>121.7</v>
          </cell>
          <cell r="V36">
            <v>130</v>
          </cell>
          <cell r="W36">
            <v>131.63</v>
          </cell>
          <cell r="X36">
            <v>101.9</v>
          </cell>
          <cell r="Y36">
            <v>110.9</v>
          </cell>
          <cell r="Z36">
            <v>135.4</v>
          </cell>
          <cell r="AA36">
            <v>153.30000000000001</v>
          </cell>
          <cell r="AB36">
            <v>110.6</v>
          </cell>
          <cell r="AC36">
            <v>63.1</v>
          </cell>
          <cell r="AD36">
            <v>124.7</v>
          </cell>
          <cell r="AE36">
            <v>129.80000000000001</v>
          </cell>
          <cell r="AF36">
            <v>130</v>
          </cell>
          <cell r="AG36">
            <v>130</v>
          </cell>
          <cell r="AH36">
            <v>118.97</v>
          </cell>
          <cell r="AI36">
            <v>124.8</v>
          </cell>
          <cell r="AJ36">
            <v>121.9</v>
          </cell>
          <cell r="AK36">
            <v>144.9</v>
          </cell>
          <cell r="AL36">
            <v>148.1</v>
          </cell>
          <cell r="AM36">
            <v>112.8</v>
          </cell>
          <cell r="AN36">
            <v>101.8</v>
          </cell>
          <cell r="AO36">
            <v>127.8</v>
          </cell>
          <cell r="AP36">
            <v>93.3</v>
          </cell>
          <cell r="AQ36">
            <v>130</v>
          </cell>
          <cell r="AR36">
            <v>130</v>
          </cell>
          <cell r="AS36">
            <v>123.53999999999999</v>
          </cell>
          <cell r="AT36">
            <v>114.9</v>
          </cell>
          <cell r="AU36">
            <v>112.7</v>
          </cell>
          <cell r="AV36">
            <v>126.6</v>
          </cell>
          <cell r="AW36">
            <v>149.6</v>
          </cell>
          <cell r="AX36">
            <v>113.2</v>
          </cell>
          <cell r="AY36">
            <v>121.6</v>
          </cell>
          <cell r="AZ36">
            <v>127.1</v>
          </cell>
          <cell r="BA36">
            <v>131.30000000000001</v>
          </cell>
          <cell r="BB36">
            <v>126.5</v>
          </cell>
          <cell r="BC36">
            <v>130</v>
          </cell>
          <cell r="BD36">
            <v>125.35000000000002</v>
          </cell>
          <cell r="BE36">
            <v>97.4</v>
          </cell>
          <cell r="BF36">
            <v>128.1</v>
          </cell>
          <cell r="BG36">
            <v>133.80000000000001</v>
          </cell>
          <cell r="BH36">
            <v>152.80000000000001</v>
          </cell>
          <cell r="BI36">
            <v>114.3</v>
          </cell>
          <cell r="BJ36">
            <v>119.3</v>
          </cell>
          <cell r="BK36">
            <v>127.2</v>
          </cell>
          <cell r="BL36">
            <v>130.9</v>
          </cell>
          <cell r="BM36">
            <v>130</v>
          </cell>
          <cell r="BN36">
            <v>130</v>
          </cell>
          <cell r="BO36">
            <v>126.38</v>
          </cell>
          <cell r="BP36">
            <v>116.1</v>
          </cell>
          <cell r="BQ36">
            <v>120.1</v>
          </cell>
          <cell r="BR36">
            <v>129.5</v>
          </cell>
          <cell r="BS36">
            <v>158.6</v>
          </cell>
          <cell r="BT36">
            <v>124.8</v>
          </cell>
          <cell r="BU36">
            <v>146.69999999999999</v>
          </cell>
          <cell r="BV36">
            <v>127.8</v>
          </cell>
          <cell r="BW36">
            <v>129.9</v>
          </cell>
          <cell r="BX36">
            <v>130</v>
          </cell>
          <cell r="BY36">
            <v>130</v>
          </cell>
          <cell r="BZ36">
            <v>131.35</v>
          </cell>
        </row>
        <row r="37">
          <cell r="A37" t="str">
            <v>Уилский</v>
          </cell>
          <cell r="B37">
            <v>90.4</v>
          </cell>
          <cell r="C37">
            <v>90</v>
          </cell>
          <cell r="D37">
            <v>96.3</v>
          </cell>
          <cell r="E37">
            <v>100</v>
          </cell>
          <cell r="F37">
            <v>100.3</v>
          </cell>
          <cell r="G37">
            <v>100.2</v>
          </cell>
          <cell r="H37">
            <v>108</v>
          </cell>
          <cell r="I37">
            <v>108.4</v>
          </cell>
          <cell r="J37">
            <v>111</v>
          </cell>
          <cell r="K37">
            <v>110.3</v>
          </cell>
          <cell r="L37">
            <v>101.49</v>
          </cell>
          <cell r="M37">
            <v>270.8</v>
          </cell>
          <cell r="N37">
            <v>89</v>
          </cell>
          <cell r="O37">
            <v>100.4</v>
          </cell>
          <cell r="P37">
            <v>138.69999999999999</v>
          </cell>
          <cell r="Q37">
            <v>116.8</v>
          </cell>
          <cell r="R37">
            <v>114</v>
          </cell>
          <cell r="S37">
            <v>119</v>
          </cell>
          <cell r="T37">
            <v>118.5</v>
          </cell>
          <cell r="U37">
            <v>123</v>
          </cell>
          <cell r="V37">
            <v>73.900000000000006</v>
          </cell>
          <cell r="W37">
            <v>126.41000000000001</v>
          </cell>
          <cell r="X37">
            <v>259.5</v>
          </cell>
          <cell r="Y37">
            <v>88.6</v>
          </cell>
          <cell r="Z37">
            <v>99.6</v>
          </cell>
          <cell r="AA37">
            <v>129.69999999999999</v>
          </cell>
          <cell r="AB37">
            <v>107.8</v>
          </cell>
          <cell r="AC37">
            <v>111.4</v>
          </cell>
          <cell r="AD37">
            <v>123.8</v>
          </cell>
          <cell r="AE37">
            <v>124.4</v>
          </cell>
          <cell r="AF37">
            <v>130.19999999999999</v>
          </cell>
          <cell r="AG37">
            <v>71.2</v>
          </cell>
          <cell r="AH37">
            <v>124.62</v>
          </cell>
          <cell r="AI37">
            <v>0</v>
          </cell>
          <cell r="AJ37">
            <v>0</v>
          </cell>
          <cell r="AK37">
            <v>114</v>
          </cell>
          <cell r="AL37">
            <v>75.400000000000006</v>
          </cell>
          <cell r="AM37">
            <v>102.9</v>
          </cell>
          <cell r="AN37">
            <v>104.1</v>
          </cell>
          <cell r="AO37">
            <v>104.2</v>
          </cell>
          <cell r="AP37">
            <v>103.9</v>
          </cell>
          <cell r="AQ37">
            <v>106.4</v>
          </cell>
          <cell r="AR37">
            <v>92.6</v>
          </cell>
          <cell r="AS37">
            <v>80.349999999999994</v>
          </cell>
          <cell r="AT37">
            <v>484.9</v>
          </cell>
          <cell r="AU37">
            <v>90</v>
          </cell>
          <cell r="AV37">
            <v>100</v>
          </cell>
          <cell r="AW37">
            <v>141.80000000000001</v>
          </cell>
          <cell r="AX37">
            <v>120.4</v>
          </cell>
          <cell r="AY37">
            <v>121.5</v>
          </cell>
          <cell r="AZ37">
            <v>127.3</v>
          </cell>
          <cell r="BA37">
            <v>128.1</v>
          </cell>
          <cell r="BB37">
            <v>130.9</v>
          </cell>
          <cell r="BC37">
            <v>105.8</v>
          </cell>
          <cell r="BD37">
            <v>155.07</v>
          </cell>
          <cell r="BE37">
            <v>428.3</v>
          </cell>
          <cell r="BF37">
            <v>92.1</v>
          </cell>
          <cell r="BG37">
            <v>100.3</v>
          </cell>
          <cell r="BH37">
            <v>139.9</v>
          </cell>
          <cell r="BI37">
            <v>120</v>
          </cell>
          <cell r="BJ37">
            <v>121.2</v>
          </cell>
          <cell r="BK37">
            <v>128.19999999999999</v>
          </cell>
          <cell r="BL37">
            <v>129.1</v>
          </cell>
          <cell r="BM37">
            <v>131.1</v>
          </cell>
          <cell r="BN37">
            <v>108</v>
          </cell>
          <cell r="BO37">
            <v>149.82</v>
          </cell>
          <cell r="BP37">
            <v>524.70000000000005</v>
          </cell>
          <cell r="BQ37">
            <v>85</v>
          </cell>
          <cell r="BR37">
            <v>99.5</v>
          </cell>
          <cell r="BS37">
            <v>135.1</v>
          </cell>
          <cell r="BT37">
            <v>111.4</v>
          </cell>
          <cell r="BU37">
            <v>116.3</v>
          </cell>
          <cell r="BV37">
            <v>125.7</v>
          </cell>
          <cell r="BW37">
            <v>125.4</v>
          </cell>
          <cell r="BX37">
            <v>128.80000000000001</v>
          </cell>
          <cell r="BY37">
            <v>110.7</v>
          </cell>
          <cell r="BZ37">
            <v>156.26000000000002</v>
          </cell>
        </row>
        <row r="38">
          <cell r="A38" t="str">
            <v>Темирский</v>
          </cell>
          <cell r="B38">
            <v>90.5</v>
          </cell>
          <cell r="C38">
            <v>68.599999999999994</v>
          </cell>
          <cell r="D38">
            <v>65.7</v>
          </cell>
          <cell r="E38">
            <v>101.6</v>
          </cell>
          <cell r="F38">
            <v>103.5</v>
          </cell>
          <cell r="G38">
            <v>102.1</v>
          </cell>
          <cell r="H38">
            <v>125</v>
          </cell>
          <cell r="I38">
            <v>127.2</v>
          </cell>
          <cell r="J38">
            <v>138</v>
          </cell>
          <cell r="K38">
            <v>140</v>
          </cell>
          <cell r="L38">
            <v>106.22</v>
          </cell>
          <cell r="M38">
            <v>139.6</v>
          </cell>
          <cell r="N38">
            <v>90</v>
          </cell>
          <cell r="O38">
            <v>105.5</v>
          </cell>
          <cell r="P38">
            <v>154.6</v>
          </cell>
          <cell r="Q38">
            <v>154</v>
          </cell>
          <cell r="R38">
            <v>155</v>
          </cell>
          <cell r="S38">
            <v>159.69999999999999</v>
          </cell>
          <cell r="T38">
            <v>164</v>
          </cell>
          <cell r="U38">
            <v>173.7</v>
          </cell>
          <cell r="V38">
            <v>201.7</v>
          </cell>
          <cell r="W38">
            <v>149.78000000000003</v>
          </cell>
          <cell r="X38">
            <v>105.3</v>
          </cell>
          <cell r="Y38">
            <v>122.5</v>
          </cell>
          <cell r="Z38">
            <v>103.1</v>
          </cell>
          <cell r="AA38">
            <v>155</v>
          </cell>
          <cell r="AB38">
            <v>154.9</v>
          </cell>
          <cell r="AC38">
            <v>155.4</v>
          </cell>
          <cell r="AD38">
            <v>210</v>
          </cell>
          <cell r="AE38">
            <v>210</v>
          </cell>
          <cell r="AF38">
            <v>190</v>
          </cell>
          <cell r="AG38">
            <v>196</v>
          </cell>
          <cell r="AH38">
            <v>160.21999999999997</v>
          </cell>
          <cell r="AI38">
            <v>94.8</v>
          </cell>
          <cell r="AJ38">
            <v>120.9</v>
          </cell>
          <cell r="AK38">
            <v>140</v>
          </cell>
          <cell r="AL38">
            <v>155.1</v>
          </cell>
          <cell r="AM38">
            <v>157.1</v>
          </cell>
          <cell r="AN38">
            <v>158.69999999999999</v>
          </cell>
          <cell r="AO38">
            <v>160.1</v>
          </cell>
          <cell r="AP38">
            <v>110.5</v>
          </cell>
          <cell r="AQ38">
            <v>179.2</v>
          </cell>
          <cell r="AR38">
            <v>128.9</v>
          </cell>
          <cell r="AS38">
            <v>140.53</v>
          </cell>
          <cell r="AT38">
            <v>101.2</v>
          </cell>
          <cell r="AU38">
            <v>125.2</v>
          </cell>
          <cell r="AV38">
            <v>132.69999999999999</v>
          </cell>
          <cell r="AW38">
            <v>153.30000000000001</v>
          </cell>
          <cell r="AX38">
            <v>160.19999999999999</v>
          </cell>
          <cell r="AY38">
            <v>160.4</v>
          </cell>
          <cell r="AZ38">
            <v>163.69999999999999</v>
          </cell>
          <cell r="BA38">
            <v>167.3</v>
          </cell>
          <cell r="BB38">
            <v>170.4</v>
          </cell>
          <cell r="BC38">
            <v>154.30000000000001</v>
          </cell>
          <cell r="BD38">
            <v>148.87</v>
          </cell>
          <cell r="BE38">
            <v>100.8</v>
          </cell>
          <cell r="BF38">
            <v>125.2</v>
          </cell>
          <cell r="BG38">
            <v>136.4</v>
          </cell>
          <cell r="BH38">
            <v>154</v>
          </cell>
          <cell r="BI38">
            <v>162.6</v>
          </cell>
          <cell r="BJ38">
            <v>162.69999999999999</v>
          </cell>
          <cell r="BK38">
            <v>165.5</v>
          </cell>
          <cell r="BL38">
            <v>108.7</v>
          </cell>
          <cell r="BM38">
            <v>174.5</v>
          </cell>
          <cell r="BN38">
            <v>153.6</v>
          </cell>
          <cell r="BO38">
            <v>144.4</v>
          </cell>
          <cell r="BP38">
            <v>109</v>
          </cell>
          <cell r="BQ38">
            <v>132.80000000000001</v>
          </cell>
          <cell r="BR38">
            <v>76.8</v>
          </cell>
          <cell r="BS38">
            <v>153.1</v>
          </cell>
          <cell r="BT38">
            <v>165.9</v>
          </cell>
          <cell r="BU38">
            <v>162.6</v>
          </cell>
          <cell r="BV38">
            <v>0</v>
          </cell>
          <cell r="BW38">
            <v>0</v>
          </cell>
          <cell r="BX38">
            <v>0</v>
          </cell>
          <cell r="BY38">
            <v>0</v>
          </cell>
          <cell r="BZ38">
            <v>80.02000000000001</v>
          </cell>
        </row>
        <row r="39">
          <cell r="A39" t="str">
            <v>Хромтауский</v>
          </cell>
          <cell r="B39">
            <v>98.1</v>
          </cell>
          <cell r="C39">
            <v>100</v>
          </cell>
          <cell r="D39">
            <v>100</v>
          </cell>
          <cell r="E39">
            <v>114.8</v>
          </cell>
          <cell r="F39">
            <v>116</v>
          </cell>
          <cell r="G39">
            <v>105.6</v>
          </cell>
          <cell r="H39">
            <v>120.7</v>
          </cell>
          <cell r="I39">
            <v>122</v>
          </cell>
          <cell r="J39">
            <v>137</v>
          </cell>
          <cell r="K39">
            <v>128.5</v>
          </cell>
          <cell r="L39">
            <v>114.27000000000002</v>
          </cell>
          <cell r="M39">
            <v>112.8</v>
          </cell>
          <cell r="N39">
            <v>120.7</v>
          </cell>
          <cell r="O39">
            <v>131.69999999999999</v>
          </cell>
          <cell r="P39">
            <v>191</v>
          </cell>
          <cell r="Q39">
            <v>163.30000000000001</v>
          </cell>
          <cell r="R39">
            <v>163.19999999999999</v>
          </cell>
          <cell r="S39">
            <v>152.9</v>
          </cell>
          <cell r="T39">
            <v>155.9</v>
          </cell>
          <cell r="U39">
            <v>168.3</v>
          </cell>
          <cell r="V39">
            <v>156.80000000000001</v>
          </cell>
          <cell r="W39">
            <v>151.66000000000003</v>
          </cell>
          <cell r="X39">
            <v>107.5</v>
          </cell>
          <cell r="Y39">
            <v>118.6</v>
          </cell>
          <cell r="Z39">
            <v>115.1</v>
          </cell>
          <cell r="AA39">
            <v>164.8</v>
          </cell>
          <cell r="AB39">
            <v>158.69999999999999</v>
          </cell>
          <cell r="AC39">
            <v>150.6</v>
          </cell>
          <cell r="AD39">
            <v>149.4</v>
          </cell>
          <cell r="AE39">
            <v>154.9</v>
          </cell>
          <cell r="AF39">
            <v>158.1</v>
          </cell>
          <cell r="AG39">
            <v>100.8</v>
          </cell>
          <cell r="AH39">
            <v>137.85</v>
          </cell>
          <cell r="AI39">
            <v>111.3</v>
          </cell>
          <cell r="AJ39">
            <v>121.3</v>
          </cell>
          <cell r="AK39">
            <v>131.5</v>
          </cell>
          <cell r="AL39">
            <v>175.3</v>
          </cell>
          <cell r="AM39">
            <v>160.69999999999999</v>
          </cell>
          <cell r="AN39">
            <v>123.1</v>
          </cell>
          <cell r="AO39">
            <v>149.9</v>
          </cell>
          <cell r="AP39">
            <v>155.4</v>
          </cell>
          <cell r="AQ39">
            <v>159.9</v>
          </cell>
          <cell r="AR39">
            <v>94.9</v>
          </cell>
          <cell r="AS39">
            <v>138.33000000000004</v>
          </cell>
          <cell r="AT39">
            <v>125.8</v>
          </cell>
          <cell r="AU39">
            <v>118.3</v>
          </cell>
          <cell r="AV39">
            <v>124</v>
          </cell>
          <cell r="AW39">
            <v>166.6</v>
          </cell>
          <cell r="AX39">
            <v>159.19999999999999</v>
          </cell>
          <cell r="AY39">
            <v>149.4</v>
          </cell>
          <cell r="AZ39">
            <v>149.5</v>
          </cell>
          <cell r="BA39">
            <v>154.9</v>
          </cell>
          <cell r="BB39">
            <v>159.80000000000001</v>
          </cell>
          <cell r="BC39">
            <v>75.599999999999994</v>
          </cell>
          <cell r="BD39">
            <v>138.31</v>
          </cell>
          <cell r="BE39">
            <v>102.1</v>
          </cell>
          <cell r="BF39">
            <v>118.3</v>
          </cell>
          <cell r="BG39">
            <v>124.1</v>
          </cell>
          <cell r="BH39">
            <v>166.9</v>
          </cell>
          <cell r="BI39">
            <v>159.19999999999999</v>
          </cell>
          <cell r="BJ39">
            <v>155.19999999999999</v>
          </cell>
          <cell r="BK39">
            <v>151.1</v>
          </cell>
          <cell r="BL39">
            <v>129.80000000000001</v>
          </cell>
          <cell r="BM39">
            <v>158.30000000000001</v>
          </cell>
          <cell r="BN39">
            <v>80.400000000000006</v>
          </cell>
          <cell r="BO39">
            <v>134.54000000000002</v>
          </cell>
          <cell r="BP39">
            <v>156</v>
          </cell>
          <cell r="BQ39">
            <v>118.5</v>
          </cell>
          <cell r="BR39">
            <v>118.9</v>
          </cell>
          <cell r="BS39">
            <v>164.8</v>
          </cell>
          <cell r="BT39">
            <v>183.9</v>
          </cell>
          <cell r="BU39">
            <v>162.4</v>
          </cell>
          <cell r="BV39">
            <v>151.69999999999999</v>
          </cell>
          <cell r="BW39">
            <v>154.80000000000001</v>
          </cell>
          <cell r="BX39">
            <v>158</v>
          </cell>
          <cell r="BY39">
            <v>102.4</v>
          </cell>
          <cell r="BZ39">
            <v>147.14000000000001</v>
          </cell>
        </row>
        <row r="40">
          <cell r="A40" t="str">
            <v>Шалкарский</v>
          </cell>
          <cell r="B40">
            <v>97.7</v>
          </cell>
          <cell r="C40">
            <v>110.1</v>
          </cell>
          <cell r="D40">
            <v>119.2</v>
          </cell>
          <cell r="E40">
            <v>119.3</v>
          </cell>
          <cell r="F40">
            <v>122.2</v>
          </cell>
          <cell r="G40">
            <v>120.7</v>
          </cell>
          <cell r="H40">
            <v>125</v>
          </cell>
          <cell r="I40">
            <v>130</v>
          </cell>
          <cell r="J40">
            <v>129.30000000000001</v>
          </cell>
          <cell r="K40">
            <v>126</v>
          </cell>
          <cell r="L40">
            <v>119.95</v>
          </cell>
          <cell r="M40">
            <v>130.1</v>
          </cell>
          <cell r="N40">
            <v>179.8</v>
          </cell>
          <cell r="O40">
            <v>173.5</v>
          </cell>
          <cell r="P40">
            <v>172</v>
          </cell>
          <cell r="Q40">
            <v>177.9</v>
          </cell>
          <cell r="R40">
            <v>153.6</v>
          </cell>
          <cell r="S40">
            <v>167.3</v>
          </cell>
          <cell r="T40">
            <v>150</v>
          </cell>
          <cell r="U40">
            <v>110</v>
          </cell>
          <cell r="V40">
            <v>62.9</v>
          </cell>
          <cell r="W40">
            <v>147.71</v>
          </cell>
          <cell r="X40">
            <v>141.1</v>
          </cell>
          <cell r="Y40">
            <v>159.19999999999999</v>
          </cell>
          <cell r="Z40">
            <v>178.3</v>
          </cell>
          <cell r="AA40">
            <v>168.7</v>
          </cell>
          <cell r="AB40">
            <v>175.5</v>
          </cell>
          <cell r="AC40">
            <v>170.7</v>
          </cell>
          <cell r="AD40">
            <v>164</v>
          </cell>
          <cell r="AE40">
            <v>150</v>
          </cell>
          <cell r="AF40">
            <v>150</v>
          </cell>
          <cell r="AG40">
            <v>83.3</v>
          </cell>
          <cell r="AH40">
            <v>154.07999999999998</v>
          </cell>
          <cell r="AI40">
            <v>133.1</v>
          </cell>
          <cell r="AJ40">
            <v>155.19999999999999</v>
          </cell>
          <cell r="AK40">
            <v>170</v>
          </cell>
          <cell r="AL40">
            <v>152.6</v>
          </cell>
          <cell r="AM40">
            <v>174.6</v>
          </cell>
          <cell r="AN40">
            <v>175.2</v>
          </cell>
          <cell r="AO40">
            <v>145</v>
          </cell>
          <cell r="AP40">
            <v>70.5</v>
          </cell>
          <cell r="AQ40">
            <v>190</v>
          </cell>
          <cell r="AR40">
            <v>130.30000000000001</v>
          </cell>
          <cell r="AS40">
            <v>149.65</v>
          </cell>
          <cell r="AT40">
            <v>133</v>
          </cell>
          <cell r="AU40">
            <v>169.6</v>
          </cell>
          <cell r="AV40">
            <v>177.3</v>
          </cell>
          <cell r="AW40">
            <v>170.6</v>
          </cell>
          <cell r="AX40">
            <v>175</v>
          </cell>
          <cell r="AY40">
            <v>165.6</v>
          </cell>
          <cell r="AZ40">
            <v>138.69999999999999</v>
          </cell>
          <cell r="BA40">
            <v>150.5</v>
          </cell>
          <cell r="BB40">
            <v>170</v>
          </cell>
          <cell r="BC40">
            <v>112.1</v>
          </cell>
          <cell r="BD40">
            <v>156.23999999999998</v>
          </cell>
          <cell r="BE40">
            <v>123.6</v>
          </cell>
          <cell r="BF40">
            <v>164.8</v>
          </cell>
          <cell r="BG40">
            <v>161.1</v>
          </cell>
          <cell r="BH40">
            <v>172.2</v>
          </cell>
          <cell r="BI40">
            <v>175.7</v>
          </cell>
          <cell r="BJ40">
            <v>162.19999999999999</v>
          </cell>
          <cell r="BK40">
            <v>139.5</v>
          </cell>
          <cell r="BL40">
            <v>150.9</v>
          </cell>
          <cell r="BM40">
            <v>170</v>
          </cell>
          <cell r="BN40">
            <v>93.4</v>
          </cell>
          <cell r="BO40">
            <v>151.34000000000003</v>
          </cell>
          <cell r="BP40">
            <v>141.30000000000001</v>
          </cell>
          <cell r="BQ40">
            <v>167</v>
          </cell>
          <cell r="BR40">
            <v>156.80000000000001</v>
          </cell>
          <cell r="BS40">
            <v>168</v>
          </cell>
          <cell r="BT40">
            <v>177.9</v>
          </cell>
          <cell r="BU40">
            <v>175</v>
          </cell>
          <cell r="BV40">
            <v>145</v>
          </cell>
          <cell r="BW40">
            <v>150</v>
          </cell>
          <cell r="BX40">
            <v>110</v>
          </cell>
          <cell r="BY40">
            <v>106.2</v>
          </cell>
          <cell r="BZ40">
            <v>149.72</v>
          </cell>
        </row>
        <row r="41">
          <cell r="A41" t="str">
            <v>Иргизский</v>
          </cell>
          <cell r="B41">
            <v>77.7</v>
          </cell>
          <cell r="C41">
            <v>76.2</v>
          </cell>
          <cell r="D41">
            <v>71.2</v>
          </cell>
          <cell r="E41">
            <v>100.5</v>
          </cell>
          <cell r="F41">
            <v>100.5</v>
          </cell>
          <cell r="G41">
            <v>100.5</v>
          </cell>
          <cell r="H41">
            <v>141.5</v>
          </cell>
          <cell r="I41">
            <v>142.30000000000001</v>
          </cell>
          <cell r="J41">
            <v>142.80000000000001</v>
          </cell>
          <cell r="K41">
            <v>119.4</v>
          </cell>
          <cell r="L41">
            <v>107.26000000000002</v>
          </cell>
          <cell r="M41">
            <v>42.6</v>
          </cell>
          <cell r="N41">
            <v>44.8</v>
          </cell>
          <cell r="O41">
            <v>41.7</v>
          </cell>
          <cell r="P41">
            <v>106.7</v>
          </cell>
          <cell r="Q41">
            <v>98.5</v>
          </cell>
          <cell r="R41">
            <v>124.9</v>
          </cell>
          <cell r="S41">
            <v>146.19999999999999</v>
          </cell>
          <cell r="T41">
            <v>152.6</v>
          </cell>
          <cell r="U41">
            <v>154.69999999999999</v>
          </cell>
          <cell r="V41">
            <v>133.6</v>
          </cell>
          <cell r="W41">
            <v>104.63</v>
          </cell>
          <cell r="X41">
            <v>44.1</v>
          </cell>
          <cell r="Y41">
            <v>39.9</v>
          </cell>
          <cell r="Z41">
            <v>38.4</v>
          </cell>
          <cell r="AA41">
            <v>95.6</v>
          </cell>
          <cell r="AB41">
            <v>95.9</v>
          </cell>
          <cell r="AC41">
            <v>119.2</v>
          </cell>
          <cell r="AD41">
            <v>151.5</v>
          </cell>
          <cell r="AE41">
            <v>165.1</v>
          </cell>
          <cell r="AF41">
            <v>160.4</v>
          </cell>
          <cell r="AG41">
            <v>140.9</v>
          </cell>
          <cell r="AH41">
            <v>105.1</v>
          </cell>
          <cell r="AI41">
            <v>0</v>
          </cell>
          <cell r="AJ41">
            <v>15</v>
          </cell>
          <cell r="AK41">
            <v>23.1</v>
          </cell>
          <cell r="AL41">
            <v>68</v>
          </cell>
          <cell r="AM41">
            <v>148.30000000000001</v>
          </cell>
          <cell r="AN41">
            <v>198.3</v>
          </cell>
          <cell r="AO41">
            <v>285.7</v>
          </cell>
          <cell r="AP41">
            <v>200</v>
          </cell>
          <cell r="AQ41">
            <v>200</v>
          </cell>
          <cell r="AR41">
            <v>212.5</v>
          </cell>
          <cell r="AS41">
            <v>135.09</v>
          </cell>
          <cell r="AT41">
            <v>55.5</v>
          </cell>
          <cell r="AU41">
            <v>49.8</v>
          </cell>
          <cell r="AV41">
            <v>54</v>
          </cell>
          <cell r="AW41">
            <v>102.7</v>
          </cell>
          <cell r="AX41">
            <v>167.2</v>
          </cell>
          <cell r="AY41">
            <v>143.19999999999999</v>
          </cell>
          <cell r="AZ41">
            <v>141.5</v>
          </cell>
          <cell r="BA41">
            <v>139</v>
          </cell>
          <cell r="BB41">
            <v>139.6</v>
          </cell>
          <cell r="BC41">
            <v>134.1</v>
          </cell>
          <cell r="BD41">
            <v>112.66</v>
          </cell>
          <cell r="BE41">
            <v>44.9</v>
          </cell>
          <cell r="BF41">
            <v>50.9</v>
          </cell>
          <cell r="BG41">
            <v>49.3</v>
          </cell>
          <cell r="BH41">
            <v>98.4</v>
          </cell>
          <cell r="BI41">
            <v>150.80000000000001</v>
          </cell>
          <cell r="BJ41">
            <v>140.19999999999999</v>
          </cell>
          <cell r="BK41">
            <v>138.4</v>
          </cell>
          <cell r="BL41">
            <v>139.19999999999999</v>
          </cell>
          <cell r="BM41">
            <v>139.4</v>
          </cell>
          <cell r="BN41">
            <v>132.69999999999999</v>
          </cell>
          <cell r="BO41">
            <v>108.41999999999999</v>
          </cell>
          <cell r="BP41">
            <v>44.5</v>
          </cell>
          <cell r="BQ41">
            <v>40.200000000000003</v>
          </cell>
          <cell r="BR41">
            <v>35.700000000000003</v>
          </cell>
          <cell r="BS41">
            <v>95.7</v>
          </cell>
          <cell r="BT41">
            <v>101.3</v>
          </cell>
          <cell r="BU41">
            <v>135.69999999999999</v>
          </cell>
          <cell r="BV41">
            <v>168.1</v>
          </cell>
          <cell r="BW41">
            <v>176</v>
          </cell>
          <cell r="BX41">
            <v>178.6</v>
          </cell>
          <cell r="BY41">
            <v>171.9</v>
          </cell>
          <cell r="BZ41">
            <v>114.77000000000001</v>
          </cell>
        </row>
        <row r="46">
          <cell r="A46" t="str">
            <v>Аксуский</v>
          </cell>
          <cell r="B46">
            <v>145</v>
          </cell>
          <cell r="C46">
            <v>145</v>
          </cell>
          <cell r="D46">
            <v>145</v>
          </cell>
          <cell r="E46">
            <v>145</v>
          </cell>
          <cell r="F46">
            <v>145</v>
          </cell>
          <cell r="G46">
            <v>150.32499999999999</v>
          </cell>
          <cell r="H46">
            <v>150.6</v>
          </cell>
          <cell r="I46">
            <v>156.16130000000001</v>
          </cell>
          <cell r="J46">
            <v>165.66139999999999</v>
          </cell>
          <cell r="K46">
            <v>165.6593</v>
          </cell>
          <cell r="L46">
            <v>151.3407</v>
          </cell>
          <cell r="M46">
            <v>145</v>
          </cell>
          <cell r="N46">
            <v>181.5</v>
          </cell>
          <cell r="O46">
            <v>182.4</v>
          </cell>
          <cell r="P46">
            <v>157.80000000000001</v>
          </cell>
          <cell r="Q46">
            <v>159.375</v>
          </cell>
          <cell r="R46">
            <v>180.23259999999999</v>
          </cell>
          <cell r="S46">
            <v>162.69999999999999</v>
          </cell>
          <cell r="T46">
            <v>273.52769999999998</v>
          </cell>
          <cell r="U46">
            <v>212.10550000000001</v>
          </cell>
          <cell r="V46">
            <v>287.67739999999998</v>
          </cell>
          <cell r="W46">
            <v>194.23182000000003</v>
          </cell>
          <cell r="X46">
            <v>120</v>
          </cell>
          <cell r="Y46">
            <v>191.4</v>
          </cell>
          <cell r="Z46">
            <v>184.9</v>
          </cell>
          <cell r="AA46">
            <v>157.6</v>
          </cell>
          <cell r="AB46">
            <v>152.88890000000001</v>
          </cell>
          <cell r="AC46">
            <v>169.73679999999999</v>
          </cell>
          <cell r="AD46">
            <v>169.8</v>
          </cell>
          <cell r="AE46">
            <v>110.983</v>
          </cell>
          <cell r="AF46">
            <v>268.5752</v>
          </cell>
          <cell r="AG46">
            <v>288.30630000000002</v>
          </cell>
          <cell r="AH46">
            <v>181.41901999999999</v>
          </cell>
          <cell r="AI46">
            <v>167.3</v>
          </cell>
          <cell r="AJ46">
            <v>180.1</v>
          </cell>
          <cell r="AK46">
            <v>180.4</v>
          </cell>
          <cell r="AL46">
            <v>156.4</v>
          </cell>
          <cell r="AM46">
            <v>156.25</v>
          </cell>
          <cell r="AN46">
            <v>176.93879999999999</v>
          </cell>
          <cell r="AO46">
            <v>153.69999999999999</v>
          </cell>
          <cell r="AP46">
            <v>145.9006</v>
          </cell>
          <cell r="AQ46">
            <v>159.54140000000001</v>
          </cell>
          <cell r="AR46">
            <v>221.9075</v>
          </cell>
          <cell r="AS46">
            <v>169.84383</v>
          </cell>
          <cell r="AT46">
            <v>135.19999999999999</v>
          </cell>
          <cell r="AU46">
            <v>163.19999999999999</v>
          </cell>
          <cell r="AV46">
            <v>165.5</v>
          </cell>
          <cell r="AW46">
            <v>151.5</v>
          </cell>
          <cell r="AX46">
            <v>154.65119999999999</v>
          </cell>
          <cell r="AY46">
            <v>171.25</v>
          </cell>
          <cell r="AZ46">
            <v>149.5</v>
          </cell>
          <cell r="BA46">
            <v>108.7488</v>
          </cell>
          <cell r="BB46">
            <v>262.4905</v>
          </cell>
          <cell r="BC46">
            <v>234.5181</v>
          </cell>
          <cell r="BD46">
            <v>169.65586000000002</v>
          </cell>
          <cell r="BE46">
            <v>160.30000000000001</v>
          </cell>
          <cell r="BF46">
            <v>129.5</v>
          </cell>
          <cell r="BG46">
            <v>129.6</v>
          </cell>
          <cell r="BH46">
            <v>158.4</v>
          </cell>
          <cell r="BI46">
            <v>155.81399999999999</v>
          </cell>
          <cell r="BJ46">
            <v>175.60980000000001</v>
          </cell>
          <cell r="BK46">
            <v>197.7</v>
          </cell>
          <cell r="BL46">
            <v>118.6155</v>
          </cell>
          <cell r="BM46">
            <v>217.5231</v>
          </cell>
          <cell r="BN46">
            <v>289.09640000000002</v>
          </cell>
          <cell r="BO46">
            <v>173.21587999999997</v>
          </cell>
          <cell r="BP46">
            <v>175</v>
          </cell>
          <cell r="BQ46">
            <v>174.1</v>
          </cell>
          <cell r="BR46">
            <v>175.8</v>
          </cell>
          <cell r="BS46">
            <v>152</v>
          </cell>
          <cell r="BT46">
            <v>153.33330000000001</v>
          </cell>
          <cell r="BU46">
            <v>184.4828</v>
          </cell>
          <cell r="BV46">
            <v>158</v>
          </cell>
          <cell r="BW46">
            <v>98.632300000000001</v>
          </cell>
          <cell r="BX46">
            <v>353.40820000000002</v>
          </cell>
          <cell r="BY46">
            <v>331.41030000000001</v>
          </cell>
          <cell r="BZ46">
            <v>195.61669000000001</v>
          </cell>
        </row>
        <row r="47">
          <cell r="A47" t="str">
            <v>Алакольский</v>
          </cell>
          <cell r="B47">
            <v>128</v>
          </cell>
          <cell r="C47">
            <v>128</v>
          </cell>
          <cell r="D47">
            <v>129</v>
          </cell>
          <cell r="E47">
            <v>129</v>
          </cell>
          <cell r="F47">
            <v>146.19999999999999</v>
          </cell>
          <cell r="G47">
            <v>150</v>
          </cell>
          <cell r="H47">
            <v>159.80000000000001</v>
          </cell>
          <cell r="I47">
            <v>160.64160000000001</v>
          </cell>
          <cell r="J47">
            <v>168.02539999999999</v>
          </cell>
          <cell r="K47">
            <v>180.09710000000001</v>
          </cell>
          <cell r="L47">
            <v>147.87640999999999</v>
          </cell>
          <cell r="M47">
            <v>124.1</v>
          </cell>
          <cell r="N47">
            <v>131.9</v>
          </cell>
          <cell r="O47">
            <v>141.30000000000001</v>
          </cell>
          <cell r="P47">
            <v>152.4</v>
          </cell>
          <cell r="Q47">
            <v>150.8407</v>
          </cell>
          <cell r="R47">
            <v>185.07839999999999</v>
          </cell>
          <cell r="S47">
            <v>158.5</v>
          </cell>
          <cell r="T47">
            <v>185.83920000000001</v>
          </cell>
          <cell r="U47">
            <v>189.96180000000001</v>
          </cell>
          <cell r="V47">
            <v>204.13290000000001</v>
          </cell>
          <cell r="W47">
            <v>162.40529999999998</v>
          </cell>
          <cell r="X47">
            <v>128.5</v>
          </cell>
          <cell r="Y47">
            <v>131.4</v>
          </cell>
          <cell r="Z47">
            <v>135.4</v>
          </cell>
          <cell r="AA47">
            <v>180.7</v>
          </cell>
          <cell r="AB47">
            <v>149.8758</v>
          </cell>
          <cell r="AC47">
            <v>166.56569999999999</v>
          </cell>
          <cell r="AD47">
            <v>197.7</v>
          </cell>
          <cell r="AE47">
            <v>186.5335</v>
          </cell>
          <cell r="AF47">
            <v>167.8871</v>
          </cell>
          <cell r="AG47">
            <v>201.14580000000001</v>
          </cell>
          <cell r="AH47">
            <v>164.57078999999999</v>
          </cell>
          <cell r="AI47">
            <v>133</v>
          </cell>
          <cell r="AJ47">
            <v>131.19999999999999</v>
          </cell>
          <cell r="AK47">
            <v>108.8</v>
          </cell>
          <cell r="AL47">
            <v>140</v>
          </cell>
          <cell r="AM47">
            <v>150.7131</v>
          </cell>
          <cell r="AN47">
            <v>153.11009999999999</v>
          </cell>
          <cell r="AO47">
            <v>171</v>
          </cell>
          <cell r="AP47">
            <v>158.47929999999999</v>
          </cell>
          <cell r="AQ47">
            <v>169.7458</v>
          </cell>
          <cell r="AR47">
            <v>165.0857</v>
          </cell>
          <cell r="AS47">
            <v>148.11340000000001</v>
          </cell>
          <cell r="AT47">
            <v>127</v>
          </cell>
          <cell r="AU47">
            <v>130.6</v>
          </cell>
          <cell r="AV47">
            <v>131.5</v>
          </cell>
          <cell r="AW47">
            <v>141.30000000000001</v>
          </cell>
          <cell r="AX47">
            <v>151.2424</v>
          </cell>
          <cell r="AY47">
            <v>156.97669999999999</v>
          </cell>
          <cell r="AZ47">
            <v>153.80000000000001</v>
          </cell>
          <cell r="BA47">
            <v>180.73660000000001</v>
          </cell>
          <cell r="BB47">
            <v>170.37780000000001</v>
          </cell>
          <cell r="BC47">
            <v>165.46719999999999</v>
          </cell>
          <cell r="BD47">
            <v>150.90007</v>
          </cell>
          <cell r="BE47">
            <v>125.8</v>
          </cell>
          <cell r="BF47">
            <v>129</v>
          </cell>
          <cell r="BG47">
            <v>143.69999999999999</v>
          </cell>
          <cell r="BH47">
            <v>142.6</v>
          </cell>
          <cell r="BI47">
            <v>151.75049999999999</v>
          </cell>
          <cell r="BJ47">
            <v>169.71129999999999</v>
          </cell>
          <cell r="BK47">
            <v>147.69999999999999</v>
          </cell>
          <cell r="BL47">
            <v>173.70490000000001</v>
          </cell>
          <cell r="BM47">
            <v>192.6207</v>
          </cell>
          <cell r="BN47">
            <v>205.3381</v>
          </cell>
          <cell r="BO47">
            <v>158.19254999999998</v>
          </cell>
          <cell r="BP47">
            <v>140</v>
          </cell>
          <cell r="BQ47">
            <v>128.9</v>
          </cell>
          <cell r="BR47">
            <v>219</v>
          </cell>
          <cell r="BS47">
            <v>197.4</v>
          </cell>
          <cell r="BT47">
            <v>151.13509999999999</v>
          </cell>
          <cell r="BU47">
            <v>173.75</v>
          </cell>
          <cell r="BV47">
            <v>147.80000000000001</v>
          </cell>
          <cell r="BW47">
            <v>159.63300000000001</v>
          </cell>
          <cell r="BX47">
            <v>175.12129999999999</v>
          </cell>
          <cell r="BY47">
            <v>204.90870000000001</v>
          </cell>
          <cell r="BZ47">
            <v>169.76480999999998</v>
          </cell>
        </row>
        <row r="48">
          <cell r="A48" t="str">
            <v>Балхашский</v>
          </cell>
          <cell r="B48">
            <v>124</v>
          </cell>
          <cell r="C48">
            <v>124</v>
          </cell>
          <cell r="D48">
            <v>130</v>
          </cell>
          <cell r="E48">
            <v>126</v>
          </cell>
          <cell r="F48">
            <v>140</v>
          </cell>
          <cell r="G48">
            <v>164.85589999999999</v>
          </cell>
          <cell r="H48">
            <v>136.1</v>
          </cell>
          <cell r="I48">
            <v>139.8202</v>
          </cell>
          <cell r="J48">
            <v>163.1635</v>
          </cell>
          <cell r="K48">
            <v>163.16499999999999</v>
          </cell>
          <cell r="L48">
            <v>141.11046000000002</v>
          </cell>
          <cell r="M48">
            <v>132.30000000000001</v>
          </cell>
          <cell r="N48">
            <v>129.80000000000001</v>
          </cell>
          <cell r="O48">
            <v>140.1</v>
          </cell>
          <cell r="P48">
            <v>132.5</v>
          </cell>
          <cell r="Q48">
            <v>157.61179999999999</v>
          </cell>
          <cell r="R48">
            <v>129.5</v>
          </cell>
          <cell r="S48">
            <v>135.9</v>
          </cell>
          <cell r="T48">
            <v>154.83750000000001</v>
          </cell>
          <cell r="U48">
            <v>168.851</v>
          </cell>
          <cell r="V48">
            <v>178</v>
          </cell>
          <cell r="W48">
            <v>145.94003000000004</v>
          </cell>
          <cell r="X48">
            <v>132.30000000000001</v>
          </cell>
          <cell r="Y48">
            <v>125.5</v>
          </cell>
          <cell r="Z48">
            <v>146.6</v>
          </cell>
          <cell r="AA48">
            <v>130.19999999999999</v>
          </cell>
          <cell r="AB48">
            <v>148.5333</v>
          </cell>
          <cell r="AC48">
            <v>131.0847</v>
          </cell>
          <cell r="AD48">
            <v>141.1</v>
          </cell>
          <cell r="AE48">
            <v>154.45330000000001</v>
          </cell>
          <cell r="AF48">
            <v>174.762</v>
          </cell>
          <cell r="AG48">
            <v>172.5187</v>
          </cell>
          <cell r="AH48">
            <v>145.70519999999999</v>
          </cell>
          <cell r="AI48">
            <v>131.19999999999999</v>
          </cell>
          <cell r="AJ48">
            <v>122.9</v>
          </cell>
          <cell r="AK48">
            <v>131.4</v>
          </cell>
          <cell r="AL48">
            <v>138.19999999999999</v>
          </cell>
          <cell r="AM48">
            <v>141.19229999999999</v>
          </cell>
          <cell r="AN48">
            <v>141.72219999999999</v>
          </cell>
          <cell r="AO48">
            <v>118</v>
          </cell>
          <cell r="AP48">
            <v>150.32329999999999</v>
          </cell>
          <cell r="AQ48">
            <v>171.95740000000001</v>
          </cell>
          <cell r="AR48">
            <v>167.52940000000001</v>
          </cell>
          <cell r="AS48">
            <v>141.44245999999998</v>
          </cell>
          <cell r="AT48">
            <v>131.69999999999999</v>
          </cell>
          <cell r="AU48">
            <v>128.9</v>
          </cell>
          <cell r="AV48">
            <v>150</v>
          </cell>
          <cell r="AW48">
            <v>128.9</v>
          </cell>
          <cell r="AX48">
            <v>133.26830000000001</v>
          </cell>
          <cell r="AY48">
            <v>153.7011</v>
          </cell>
          <cell r="AZ48">
            <v>135</v>
          </cell>
          <cell r="BA48">
            <v>151.28890000000001</v>
          </cell>
          <cell r="BB48">
            <v>177.5684</v>
          </cell>
          <cell r="BC48">
            <v>173.721</v>
          </cell>
          <cell r="BD48">
            <v>146.40477000000001</v>
          </cell>
          <cell r="BE48">
            <v>129.6</v>
          </cell>
          <cell r="BF48">
            <v>128</v>
          </cell>
          <cell r="BG48">
            <v>133.4</v>
          </cell>
          <cell r="BH48">
            <v>123.4</v>
          </cell>
          <cell r="BI48">
            <v>152.54429999999999</v>
          </cell>
          <cell r="BJ48">
            <v>155.2414</v>
          </cell>
          <cell r="BK48">
            <v>137.6</v>
          </cell>
          <cell r="BL48">
            <v>155.2227</v>
          </cell>
          <cell r="BM48">
            <v>174.49610000000001</v>
          </cell>
          <cell r="BN48">
            <v>171.26300000000001</v>
          </cell>
          <cell r="BO48">
            <v>146.07675</v>
          </cell>
          <cell r="BP48">
            <v>126.6</v>
          </cell>
          <cell r="BQ48">
            <v>127.9</v>
          </cell>
          <cell r="BR48">
            <v>129.80000000000001</v>
          </cell>
          <cell r="BS48">
            <v>123.9</v>
          </cell>
          <cell r="BT48">
            <v>131.83330000000001</v>
          </cell>
          <cell r="BU48">
            <v>106.4118</v>
          </cell>
          <cell r="BV48">
            <v>91</v>
          </cell>
          <cell r="BW48">
            <v>134.5264</v>
          </cell>
          <cell r="BX48">
            <v>113.25</v>
          </cell>
          <cell r="BY48">
            <v>124.687</v>
          </cell>
          <cell r="BZ48">
            <v>120.99084999999999</v>
          </cell>
        </row>
        <row r="49">
          <cell r="A49" t="str">
            <v>Енбекшиказах</v>
          </cell>
          <cell r="B49">
            <v>126</v>
          </cell>
          <cell r="C49">
            <v>123</v>
          </cell>
          <cell r="D49">
            <v>128</v>
          </cell>
          <cell r="E49">
            <v>126</v>
          </cell>
          <cell r="F49">
            <v>127.8</v>
          </cell>
          <cell r="G49">
            <v>128.01259999999999</v>
          </cell>
          <cell r="H49">
            <v>128.1</v>
          </cell>
          <cell r="I49">
            <v>128.84889999999999</v>
          </cell>
          <cell r="J49">
            <v>132.99270000000001</v>
          </cell>
          <cell r="K49">
            <v>132.4349</v>
          </cell>
          <cell r="L49">
            <v>128.11890999999997</v>
          </cell>
          <cell r="M49">
            <v>147.1</v>
          </cell>
          <cell r="N49">
            <v>147.9</v>
          </cell>
          <cell r="O49">
            <v>164.7</v>
          </cell>
          <cell r="P49">
            <v>169.8</v>
          </cell>
          <cell r="Q49">
            <v>181.09059999999999</v>
          </cell>
          <cell r="R49">
            <v>170.70249999999999</v>
          </cell>
          <cell r="S49">
            <v>251.7</v>
          </cell>
          <cell r="T49">
            <v>251.81890000000001</v>
          </cell>
          <cell r="U49">
            <v>268.8451</v>
          </cell>
          <cell r="V49">
            <v>289.80829999999997</v>
          </cell>
          <cell r="W49">
            <v>204.34653999999998</v>
          </cell>
          <cell r="X49">
            <v>161.19999999999999</v>
          </cell>
          <cell r="Y49">
            <v>155.4</v>
          </cell>
          <cell r="Z49">
            <v>190.3</v>
          </cell>
          <cell r="AA49">
            <v>177.5</v>
          </cell>
          <cell r="AB49">
            <v>216.30690000000001</v>
          </cell>
          <cell r="AC49">
            <v>215.68340000000001</v>
          </cell>
          <cell r="AD49">
            <v>236.7</v>
          </cell>
          <cell r="AE49">
            <v>225.82810000000001</v>
          </cell>
          <cell r="AF49">
            <v>247.6036</v>
          </cell>
          <cell r="AG49">
            <v>262.19189999999998</v>
          </cell>
          <cell r="AH49">
            <v>208.87138999999996</v>
          </cell>
          <cell r="AI49">
            <v>504.3</v>
          </cell>
          <cell r="AJ49">
            <v>513.9</v>
          </cell>
          <cell r="AK49">
            <v>469.8</v>
          </cell>
          <cell r="AL49">
            <v>468</v>
          </cell>
          <cell r="AM49">
            <v>464.05930000000001</v>
          </cell>
          <cell r="AN49">
            <v>491.47949999999997</v>
          </cell>
          <cell r="AO49">
            <v>477.8</v>
          </cell>
          <cell r="AP49">
            <v>440.15640000000002</v>
          </cell>
          <cell r="AQ49">
            <v>491.99020000000002</v>
          </cell>
          <cell r="AR49">
            <v>515.22439999999995</v>
          </cell>
          <cell r="AS49">
            <v>483.67097999999999</v>
          </cell>
          <cell r="AT49">
            <v>221.3</v>
          </cell>
          <cell r="AU49">
            <v>223.5</v>
          </cell>
          <cell r="AV49">
            <v>234</v>
          </cell>
          <cell r="AW49">
            <v>233.6</v>
          </cell>
          <cell r="AX49">
            <v>245.9015</v>
          </cell>
          <cell r="AY49">
            <v>259.9556</v>
          </cell>
          <cell r="AZ49">
            <v>265</v>
          </cell>
          <cell r="BA49">
            <v>271.51100000000002</v>
          </cell>
          <cell r="BB49">
            <v>273.83069999999998</v>
          </cell>
          <cell r="BC49">
            <v>299.13220000000001</v>
          </cell>
          <cell r="BD49">
            <v>252.77309999999997</v>
          </cell>
          <cell r="BE49">
            <v>287.8</v>
          </cell>
          <cell r="BF49">
            <v>287.7</v>
          </cell>
          <cell r="BG49">
            <v>283.10000000000002</v>
          </cell>
          <cell r="BH49">
            <v>280.2</v>
          </cell>
          <cell r="BI49">
            <v>275.90350000000001</v>
          </cell>
          <cell r="BJ49">
            <v>280.78949999999998</v>
          </cell>
          <cell r="BK49">
            <v>286.60000000000002</v>
          </cell>
          <cell r="BL49">
            <v>323.39510000000001</v>
          </cell>
          <cell r="BM49">
            <v>309.9162</v>
          </cell>
          <cell r="BN49">
            <v>302.34550000000002</v>
          </cell>
          <cell r="BO49">
            <v>291.77498000000003</v>
          </cell>
          <cell r="BP49">
            <v>185.7</v>
          </cell>
          <cell r="BQ49">
            <v>166.9</v>
          </cell>
          <cell r="BR49">
            <v>191.3</v>
          </cell>
          <cell r="BS49">
            <v>191.5</v>
          </cell>
          <cell r="BT49">
            <v>265.01319999999998</v>
          </cell>
          <cell r="BU49">
            <v>255.184</v>
          </cell>
          <cell r="BV49">
            <v>232.7</v>
          </cell>
          <cell r="BW49">
            <v>235.70429999999999</v>
          </cell>
          <cell r="BX49">
            <v>0</v>
          </cell>
          <cell r="BY49">
            <v>0</v>
          </cell>
          <cell r="BZ49">
            <v>172.40015000000002</v>
          </cell>
        </row>
        <row r="50">
          <cell r="A50" t="str">
            <v>Ескельдинский</v>
          </cell>
          <cell r="B50">
            <v>161</v>
          </cell>
          <cell r="C50">
            <v>161</v>
          </cell>
          <cell r="D50">
            <v>161</v>
          </cell>
          <cell r="E50">
            <v>164</v>
          </cell>
          <cell r="F50">
            <v>164.4</v>
          </cell>
          <cell r="G50">
            <v>195.18870000000001</v>
          </cell>
          <cell r="H50">
            <v>198.2</v>
          </cell>
          <cell r="I50">
            <v>198.26419999999999</v>
          </cell>
          <cell r="J50">
            <v>201.60919999999999</v>
          </cell>
          <cell r="K50">
            <v>201.6232</v>
          </cell>
          <cell r="L50">
            <v>180.62853000000001</v>
          </cell>
          <cell r="M50">
            <v>143.9</v>
          </cell>
          <cell r="N50">
            <v>188</v>
          </cell>
          <cell r="O50">
            <v>169.8</v>
          </cell>
          <cell r="P50">
            <v>220</v>
          </cell>
          <cell r="Q50">
            <v>191.25120000000001</v>
          </cell>
          <cell r="R50">
            <v>327.79860000000002</v>
          </cell>
          <cell r="S50">
            <v>228.6</v>
          </cell>
          <cell r="T50">
            <v>235.25049999999999</v>
          </cell>
          <cell r="U50">
            <v>240.16749999999999</v>
          </cell>
          <cell r="V50">
            <v>243.577</v>
          </cell>
          <cell r="W50">
            <v>218.83447999999999</v>
          </cell>
          <cell r="X50">
            <v>189</v>
          </cell>
          <cell r="Y50">
            <v>158.1</v>
          </cell>
          <cell r="Z50">
            <v>161.5</v>
          </cell>
          <cell r="AA50">
            <v>136.5</v>
          </cell>
          <cell r="AB50">
            <v>166.51320000000001</v>
          </cell>
          <cell r="AC50">
            <v>245.0694</v>
          </cell>
          <cell r="AD50">
            <v>203.7</v>
          </cell>
          <cell r="AE50">
            <v>192.53290000000001</v>
          </cell>
          <cell r="AF50">
            <v>222.47110000000001</v>
          </cell>
          <cell r="AG50">
            <v>208.57310000000001</v>
          </cell>
          <cell r="AH50">
            <v>188.39597000000001</v>
          </cell>
          <cell r="AI50">
            <v>201.4</v>
          </cell>
          <cell r="AJ50">
            <v>168.1</v>
          </cell>
          <cell r="AK50">
            <v>177.1</v>
          </cell>
          <cell r="AL50">
            <v>161.80000000000001</v>
          </cell>
          <cell r="AM50">
            <v>192.24809999999999</v>
          </cell>
          <cell r="AN50">
            <v>191.76329999999999</v>
          </cell>
          <cell r="AO50">
            <v>197.9</v>
          </cell>
          <cell r="AP50">
            <v>216.376</v>
          </cell>
          <cell r="AQ50">
            <v>230.62299999999999</v>
          </cell>
          <cell r="AR50">
            <v>250.7039</v>
          </cell>
          <cell r="AS50">
            <v>198.80143000000004</v>
          </cell>
          <cell r="AT50">
            <v>166</v>
          </cell>
          <cell r="AU50">
            <v>157.80000000000001</v>
          </cell>
          <cell r="AV50">
            <v>166.4</v>
          </cell>
          <cell r="AW50">
            <v>130.5</v>
          </cell>
          <cell r="AX50">
            <v>166.4358</v>
          </cell>
          <cell r="AY50">
            <v>171.65889999999999</v>
          </cell>
          <cell r="AZ50">
            <v>153.80000000000001</v>
          </cell>
          <cell r="BA50">
            <v>200.93279999999999</v>
          </cell>
          <cell r="BB50">
            <v>205.56950000000001</v>
          </cell>
          <cell r="BC50">
            <v>194.24090000000001</v>
          </cell>
          <cell r="BD50">
            <v>171.33379000000002</v>
          </cell>
          <cell r="BE50">
            <v>172.1</v>
          </cell>
          <cell r="BF50">
            <v>171.5</v>
          </cell>
          <cell r="BG50">
            <v>175.2</v>
          </cell>
          <cell r="BH50">
            <v>142.9</v>
          </cell>
          <cell r="BI50">
            <v>176.29390000000001</v>
          </cell>
          <cell r="BJ50">
            <v>194.72319999999999</v>
          </cell>
          <cell r="BK50">
            <v>181.1</v>
          </cell>
          <cell r="BL50">
            <v>209.76689999999999</v>
          </cell>
          <cell r="BM50">
            <v>237.04429999999999</v>
          </cell>
          <cell r="BN50">
            <v>181.44730000000001</v>
          </cell>
          <cell r="BO50">
            <v>184.20756</v>
          </cell>
          <cell r="BP50">
            <v>230.4</v>
          </cell>
          <cell r="BQ50">
            <v>162.19999999999999</v>
          </cell>
          <cell r="BR50">
            <v>164.8</v>
          </cell>
          <cell r="BS50">
            <v>154.4</v>
          </cell>
          <cell r="BT50">
            <v>159.16669999999999</v>
          </cell>
          <cell r="BU50">
            <v>167.83019999999999</v>
          </cell>
          <cell r="BV50">
            <v>150.6</v>
          </cell>
          <cell r="BW50">
            <v>182.59139999999999</v>
          </cell>
          <cell r="BX50">
            <v>220.63239999999999</v>
          </cell>
          <cell r="BY50">
            <v>201.72829999999999</v>
          </cell>
          <cell r="BZ50">
            <v>179.4349</v>
          </cell>
        </row>
        <row r="51">
          <cell r="A51" t="str">
            <v>Жамбылский</v>
          </cell>
          <cell r="B51">
            <v>181</v>
          </cell>
          <cell r="C51">
            <v>181</v>
          </cell>
          <cell r="D51">
            <v>182</v>
          </cell>
          <cell r="E51">
            <v>182</v>
          </cell>
          <cell r="F51">
            <v>184.8</v>
          </cell>
          <cell r="G51">
            <v>185.58420000000001</v>
          </cell>
          <cell r="H51">
            <v>186.3</v>
          </cell>
          <cell r="I51">
            <v>187.70140000000001</v>
          </cell>
          <cell r="J51">
            <v>187.72790000000001</v>
          </cell>
          <cell r="K51">
            <v>187.92529999999999</v>
          </cell>
          <cell r="L51">
            <v>184.60387999999998</v>
          </cell>
          <cell r="M51">
            <v>195.8</v>
          </cell>
          <cell r="N51">
            <v>205.9</v>
          </cell>
          <cell r="O51">
            <v>209.9</v>
          </cell>
          <cell r="P51">
            <v>213</v>
          </cell>
          <cell r="Q51">
            <v>211.48670000000001</v>
          </cell>
          <cell r="R51">
            <v>272.10919999999999</v>
          </cell>
          <cell r="S51">
            <v>231.9</v>
          </cell>
          <cell r="T51">
            <v>269.31020000000001</v>
          </cell>
          <cell r="U51">
            <v>272.36959999999999</v>
          </cell>
          <cell r="V51">
            <v>282.0668</v>
          </cell>
          <cell r="W51">
            <v>236.38425000000001</v>
          </cell>
          <cell r="X51">
            <v>210.9</v>
          </cell>
          <cell r="Y51">
            <v>205.4</v>
          </cell>
          <cell r="Z51">
            <v>206.3</v>
          </cell>
          <cell r="AA51">
            <v>210.5</v>
          </cell>
          <cell r="AB51">
            <v>205.08590000000001</v>
          </cell>
          <cell r="AC51">
            <v>269.23930000000001</v>
          </cell>
          <cell r="AD51">
            <v>232.7</v>
          </cell>
          <cell r="AE51">
            <v>240.47329999999999</v>
          </cell>
          <cell r="AF51">
            <v>257.53530000000001</v>
          </cell>
          <cell r="AG51">
            <v>259.5829</v>
          </cell>
          <cell r="AH51">
            <v>229.77167</v>
          </cell>
          <cell r="AI51">
            <v>223.9</v>
          </cell>
          <cell r="AJ51">
            <v>206</v>
          </cell>
          <cell r="AK51">
            <v>209.8</v>
          </cell>
          <cell r="AL51">
            <v>209.1</v>
          </cell>
          <cell r="AM51">
            <v>219.50040000000001</v>
          </cell>
          <cell r="AN51">
            <v>252.79740000000001</v>
          </cell>
          <cell r="AO51">
            <v>253.7</v>
          </cell>
          <cell r="AP51">
            <v>278.68400000000003</v>
          </cell>
          <cell r="AQ51">
            <v>299.92009999999999</v>
          </cell>
          <cell r="AR51">
            <v>302.03699999999998</v>
          </cell>
          <cell r="AS51">
            <v>245.54388999999998</v>
          </cell>
          <cell r="AT51">
            <v>224</v>
          </cell>
          <cell r="AU51">
            <v>205.7</v>
          </cell>
          <cell r="AV51">
            <v>208.3</v>
          </cell>
          <cell r="AW51">
            <v>208.6</v>
          </cell>
          <cell r="AX51">
            <v>251.8827</v>
          </cell>
          <cell r="AY51">
            <v>233.4409</v>
          </cell>
          <cell r="AZ51">
            <v>263.60000000000002</v>
          </cell>
          <cell r="BA51">
            <v>270.2251</v>
          </cell>
          <cell r="BB51">
            <v>270.13400000000001</v>
          </cell>
          <cell r="BC51">
            <v>271.13200000000001</v>
          </cell>
          <cell r="BD51">
            <v>240.70147000000003</v>
          </cell>
          <cell r="BE51">
            <v>222.9</v>
          </cell>
          <cell r="BF51">
            <v>206.8</v>
          </cell>
          <cell r="BG51">
            <v>208.4</v>
          </cell>
          <cell r="BH51">
            <v>210.9</v>
          </cell>
          <cell r="BI51">
            <v>225.3022</v>
          </cell>
          <cell r="BJ51">
            <v>233.45169999999999</v>
          </cell>
          <cell r="BK51">
            <v>256.3</v>
          </cell>
          <cell r="BL51">
            <v>259.12119999999999</v>
          </cell>
          <cell r="BM51">
            <v>263.36919999999998</v>
          </cell>
          <cell r="BN51">
            <v>263.79320000000001</v>
          </cell>
          <cell r="BO51">
            <v>235.03375</v>
          </cell>
          <cell r="BP51">
            <v>211.3</v>
          </cell>
          <cell r="BQ51">
            <v>206.2</v>
          </cell>
          <cell r="BR51">
            <v>210.5</v>
          </cell>
          <cell r="BS51">
            <v>209.5</v>
          </cell>
          <cell r="BT51">
            <v>203.94560000000001</v>
          </cell>
          <cell r="BU51">
            <v>252.8099</v>
          </cell>
          <cell r="BV51">
            <v>293.10000000000002</v>
          </cell>
          <cell r="BW51">
            <v>294.81819999999999</v>
          </cell>
          <cell r="BX51">
            <v>294.92439999999999</v>
          </cell>
          <cell r="BY51">
            <v>294.8295</v>
          </cell>
          <cell r="BZ51">
            <v>247.19275999999999</v>
          </cell>
        </row>
        <row r="52">
          <cell r="A52" t="str">
            <v>Илийский</v>
          </cell>
          <cell r="B52">
            <v>168</v>
          </cell>
          <cell r="C52">
            <v>169</v>
          </cell>
          <cell r="D52">
            <v>169</v>
          </cell>
          <cell r="E52">
            <v>170</v>
          </cell>
          <cell r="F52">
            <v>172.3</v>
          </cell>
          <cell r="G52">
            <v>172.76499999999999</v>
          </cell>
          <cell r="H52">
            <v>172.8</v>
          </cell>
          <cell r="I52">
            <v>172.80539999999999</v>
          </cell>
          <cell r="J52">
            <v>173.00049999999999</v>
          </cell>
          <cell r="K52">
            <v>173.25389999999999</v>
          </cell>
          <cell r="L52">
            <v>171.29248000000001</v>
          </cell>
          <cell r="M52">
            <v>223.9</v>
          </cell>
          <cell r="N52">
            <v>228.2</v>
          </cell>
          <cell r="O52">
            <v>228.1</v>
          </cell>
          <cell r="P52">
            <v>180.1</v>
          </cell>
          <cell r="Q52">
            <v>226.8047</v>
          </cell>
          <cell r="R52">
            <v>332.23939999999999</v>
          </cell>
          <cell r="S52">
            <v>266.3</v>
          </cell>
          <cell r="T52">
            <v>294.62610000000001</v>
          </cell>
          <cell r="U52">
            <v>314.09129999999999</v>
          </cell>
          <cell r="V52">
            <v>302.87419999999997</v>
          </cell>
          <cell r="W52">
            <v>259.72357</v>
          </cell>
          <cell r="X52">
            <v>222.5</v>
          </cell>
          <cell r="Y52">
            <v>226</v>
          </cell>
          <cell r="Z52">
            <v>228.4</v>
          </cell>
          <cell r="AA52">
            <v>248.6</v>
          </cell>
          <cell r="AB52">
            <v>226.8355</v>
          </cell>
          <cell r="AC52">
            <v>324.4504</v>
          </cell>
          <cell r="AD52">
            <v>252.6</v>
          </cell>
          <cell r="AE52">
            <v>270.37189999999998</v>
          </cell>
          <cell r="AF52">
            <v>275.12439999999998</v>
          </cell>
          <cell r="AG52">
            <v>246.29329999999999</v>
          </cell>
          <cell r="AH52">
            <v>252.11754999999999</v>
          </cell>
          <cell r="AI52">
            <v>227.2</v>
          </cell>
          <cell r="AJ52">
            <v>227.5</v>
          </cell>
          <cell r="AK52">
            <v>229</v>
          </cell>
          <cell r="AL52">
            <v>225.3</v>
          </cell>
          <cell r="AM52">
            <v>226.85679999999999</v>
          </cell>
          <cell r="AN52">
            <v>283.22809999999998</v>
          </cell>
          <cell r="AO52">
            <v>235</v>
          </cell>
          <cell r="AP52">
            <v>221.85640000000001</v>
          </cell>
          <cell r="AQ52">
            <v>218.16200000000001</v>
          </cell>
          <cell r="AR52">
            <v>214.75360000000001</v>
          </cell>
          <cell r="AS52">
            <v>230.88568999999998</v>
          </cell>
          <cell r="AT52">
            <v>222.4</v>
          </cell>
          <cell r="AU52">
            <v>226</v>
          </cell>
          <cell r="AV52">
            <v>225.5</v>
          </cell>
          <cell r="AW52">
            <v>228.1</v>
          </cell>
          <cell r="AX52">
            <v>226.78559999999999</v>
          </cell>
          <cell r="AY52">
            <v>244.29470000000001</v>
          </cell>
          <cell r="AZ52">
            <v>242.6</v>
          </cell>
          <cell r="BA52">
            <v>248.7072</v>
          </cell>
          <cell r="BB52">
            <v>247.30449999999999</v>
          </cell>
          <cell r="BC52">
            <v>237.8493</v>
          </cell>
          <cell r="BD52">
            <v>234.95412999999999</v>
          </cell>
          <cell r="BE52">
            <v>222.8</v>
          </cell>
          <cell r="BF52">
            <v>226</v>
          </cell>
          <cell r="BG52">
            <v>224.4</v>
          </cell>
          <cell r="BH52">
            <v>251.5</v>
          </cell>
          <cell r="BI52">
            <v>226.71289999999999</v>
          </cell>
          <cell r="BJ52">
            <v>241.53980000000001</v>
          </cell>
          <cell r="BK52">
            <v>238.5</v>
          </cell>
          <cell r="BL52">
            <v>232.02080000000001</v>
          </cell>
          <cell r="BM52">
            <v>234.8185</v>
          </cell>
          <cell r="BN52">
            <v>231.53550000000001</v>
          </cell>
          <cell r="BO52">
            <v>232.98274999999998</v>
          </cell>
          <cell r="BP52">
            <v>222.4</v>
          </cell>
          <cell r="BQ52">
            <v>226</v>
          </cell>
          <cell r="BR52">
            <v>204.4</v>
          </cell>
          <cell r="BS52">
            <v>291.3</v>
          </cell>
          <cell r="BT52">
            <v>226.03919999999999</v>
          </cell>
          <cell r="BU52">
            <v>226.8519</v>
          </cell>
          <cell r="BV52">
            <v>239.7</v>
          </cell>
          <cell r="BW52">
            <v>230.0001</v>
          </cell>
          <cell r="BX52">
            <v>216.6403</v>
          </cell>
          <cell r="BY52">
            <v>240.30179999999999</v>
          </cell>
          <cell r="BZ52">
            <v>232.36332999999999</v>
          </cell>
        </row>
        <row r="53">
          <cell r="A53" t="str">
            <v>Карасайский</v>
          </cell>
          <cell r="B53">
            <v>217</v>
          </cell>
          <cell r="C53">
            <v>217</v>
          </cell>
          <cell r="D53">
            <v>218</v>
          </cell>
          <cell r="E53">
            <v>219</v>
          </cell>
          <cell r="F53">
            <v>219</v>
          </cell>
          <cell r="G53">
            <v>219.00839999999999</v>
          </cell>
          <cell r="H53">
            <v>220</v>
          </cell>
          <cell r="I53">
            <v>221.12430000000001</v>
          </cell>
          <cell r="J53">
            <v>222.01490000000001</v>
          </cell>
          <cell r="K53">
            <v>225.19329999999999</v>
          </cell>
          <cell r="L53">
            <v>219.73408999999998</v>
          </cell>
          <cell r="M53">
            <v>255.3</v>
          </cell>
          <cell r="N53">
            <v>256</v>
          </cell>
          <cell r="O53">
            <v>258.2</v>
          </cell>
          <cell r="P53">
            <v>253.8</v>
          </cell>
          <cell r="Q53">
            <v>252.8853</v>
          </cell>
          <cell r="R53">
            <v>243.06319999999999</v>
          </cell>
          <cell r="S53">
            <v>244.3</v>
          </cell>
          <cell r="T53">
            <v>245.535</v>
          </cell>
          <cell r="U53">
            <v>258.3236</v>
          </cell>
          <cell r="V53">
            <v>273.92590000000001</v>
          </cell>
          <cell r="W53">
            <v>254.13330000000002</v>
          </cell>
          <cell r="X53">
            <v>250.8</v>
          </cell>
          <cell r="Y53">
            <v>215</v>
          </cell>
          <cell r="Z53">
            <v>240.2</v>
          </cell>
          <cell r="AA53">
            <v>242.6</v>
          </cell>
          <cell r="AB53">
            <v>246.5085</v>
          </cell>
          <cell r="AC53">
            <v>247.41589999999999</v>
          </cell>
          <cell r="AD53">
            <v>247</v>
          </cell>
          <cell r="AE53">
            <v>250.98320000000001</v>
          </cell>
          <cell r="AF53">
            <v>255.05410000000001</v>
          </cell>
          <cell r="AG53">
            <v>280.02300000000002</v>
          </cell>
          <cell r="AH53">
            <v>247.55847</v>
          </cell>
          <cell r="AI53">
            <v>258.60000000000002</v>
          </cell>
          <cell r="AJ53">
            <v>257.89999999999998</v>
          </cell>
          <cell r="AK53">
            <v>254.8</v>
          </cell>
          <cell r="AL53">
            <v>254.5</v>
          </cell>
          <cell r="AM53">
            <v>272.29899999999998</v>
          </cell>
          <cell r="AN53">
            <v>276.15660000000003</v>
          </cell>
          <cell r="AO53">
            <v>276.3</v>
          </cell>
          <cell r="AP53">
            <v>270.21850000000001</v>
          </cell>
          <cell r="AQ53">
            <v>275.15769999999998</v>
          </cell>
          <cell r="AR53">
            <v>285.96570000000003</v>
          </cell>
          <cell r="AS53">
            <v>268.18975000000006</v>
          </cell>
          <cell r="AT53">
            <v>248.5</v>
          </cell>
          <cell r="AU53">
            <v>249</v>
          </cell>
          <cell r="AV53">
            <v>254.6</v>
          </cell>
          <cell r="AW53">
            <v>251.4</v>
          </cell>
          <cell r="AX53">
            <v>250.36709999999999</v>
          </cell>
          <cell r="AY53">
            <v>252.62440000000001</v>
          </cell>
          <cell r="AZ53">
            <v>252.7</v>
          </cell>
          <cell r="BA53">
            <v>256.2586</v>
          </cell>
          <cell r="BB53">
            <v>258.15699999999998</v>
          </cell>
          <cell r="BC53">
            <v>246.11750000000001</v>
          </cell>
          <cell r="BD53">
            <v>251.97246000000001</v>
          </cell>
          <cell r="BE53">
            <v>252.2</v>
          </cell>
          <cell r="BF53">
            <v>252</v>
          </cell>
          <cell r="BG53">
            <v>253.3</v>
          </cell>
          <cell r="BH53">
            <v>255.8</v>
          </cell>
          <cell r="BI53">
            <v>247.90710000000001</v>
          </cell>
          <cell r="BJ53">
            <v>249.01419999999999</v>
          </cell>
          <cell r="BK53">
            <v>248.7</v>
          </cell>
          <cell r="BL53">
            <v>257.33229999999998</v>
          </cell>
          <cell r="BM53">
            <v>258.4717</v>
          </cell>
          <cell r="BN53">
            <v>251.8938</v>
          </cell>
          <cell r="BO53">
            <v>252.66190999999998</v>
          </cell>
          <cell r="BP53">
            <v>255.5</v>
          </cell>
          <cell r="BQ53">
            <v>256</v>
          </cell>
          <cell r="BR53">
            <v>249.9</v>
          </cell>
          <cell r="BS53">
            <v>249.6</v>
          </cell>
          <cell r="BT53">
            <v>254.1371</v>
          </cell>
          <cell r="BU53">
            <v>255.36969999999999</v>
          </cell>
          <cell r="BV53">
            <v>256.3</v>
          </cell>
          <cell r="BW53">
            <v>258.79770000000002</v>
          </cell>
          <cell r="BX53">
            <v>261.51</v>
          </cell>
          <cell r="BY53">
            <v>287.7</v>
          </cell>
          <cell r="BZ53">
            <v>258.48144999999994</v>
          </cell>
        </row>
        <row r="54">
          <cell r="A54" t="str">
            <v>Каратальский</v>
          </cell>
          <cell r="B54">
            <v>160</v>
          </cell>
          <cell r="C54">
            <v>170</v>
          </cell>
          <cell r="D54">
            <v>175</v>
          </cell>
          <cell r="E54">
            <v>185</v>
          </cell>
          <cell r="F54">
            <v>187</v>
          </cell>
          <cell r="G54">
            <v>197.99459999999999</v>
          </cell>
          <cell r="H54">
            <v>189</v>
          </cell>
          <cell r="I54">
            <v>189.4101</v>
          </cell>
          <cell r="J54">
            <v>195.65280000000001</v>
          </cell>
          <cell r="K54">
            <v>195.69640000000001</v>
          </cell>
          <cell r="L54">
            <v>184.47539</v>
          </cell>
          <cell r="M54">
            <v>215.6</v>
          </cell>
          <cell r="N54">
            <v>221.7</v>
          </cell>
          <cell r="O54">
            <v>248</v>
          </cell>
          <cell r="P54">
            <v>330</v>
          </cell>
          <cell r="Q54">
            <v>350.1465</v>
          </cell>
          <cell r="R54">
            <v>350.1465</v>
          </cell>
          <cell r="S54">
            <v>350</v>
          </cell>
          <cell r="T54">
            <v>359.31299999999999</v>
          </cell>
          <cell r="U54">
            <v>366.14240000000001</v>
          </cell>
          <cell r="V54">
            <v>366.14229999999998</v>
          </cell>
          <cell r="W54">
            <v>315.71906999999999</v>
          </cell>
          <cell r="X54">
            <v>172.9</v>
          </cell>
          <cell r="Y54">
            <v>176.8</v>
          </cell>
          <cell r="Z54">
            <v>180</v>
          </cell>
          <cell r="AA54">
            <v>200</v>
          </cell>
          <cell r="AB54">
            <v>199.31970000000001</v>
          </cell>
          <cell r="AC54">
            <v>213.4228</v>
          </cell>
          <cell r="AD54">
            <v>207.1</v>
          </cell>
          <cell r="AE54">
            <v>215.69900000000001</v>
          </cell>
          <cell r="AF54">
            <v>216.0677</v>
          </cell>
          <cell r="AG54">
            <v>216.38300000000001</v>
          </cell>
          <cell r="AH54">
            <v>199.76922000000002</v>
          </cell>
          <cell r="AI54">
            <v>287.8</v>
          </cell>
          <cell r="AJ54">
            <v>290</v>
          </cell>
          <cell r="AK54">
            <v>253.1</v>
          </cell>
          <cell r="AL54">
            <v>340</v>
          </cell>
          <cell r="AM54">
            <v>336.68049999999999</v>
          </cell>
          <cell r="AN54">
            <v>339.17009999999999</v>
          </cell>
          <cell r="AO54">
            <v>320</v>
          </cell>
          <cell r="AP54">
            <v>331.43970000000002</v>
          </cell>
          <cell r="AQ54">
            <v>336.25</v>
          </cell>
          <cell r="AR54">
            <v>336.27659999999997</v>
          </cell>
          <cell r="AS54">
            <v>317.07169000000005</v>
          </cell>
          <cell r="AT54">
            <v>197.5</v>
          </cell>
          <cell r="AU54">
            <v>200</v>
          </cell>
          <cell r="AV54">
            <v>200</v>
          </cell>
          <cell r="AW54">
            <v>200</v>
          </cell>
          <cell r="AX54">
            <v>228.3553</v>
          </cell>
          <cell r="AY54">
            <v>228.3553</v>
          </cell>
          <cell r="AZ54">
            <v>250.1</v>
          </cell>
          <cell r="BA54">
            <v>252.1926</v>
          </cell>
          <cell r="BB54">
            <v>260.35550000000001</v>
          </cell>
          <cell r="BC54">
            <v>260.48390000000001</v>
          </cell>
          <cell r="BD54">
            <v>227.73426000000001</v>
          </cell>
          <cell r="BE54">
            <v>214.4</v>
          </cell>
          <cell r="BF54">
            <v>215</v>
          </cell>
          <cell r="BG54">
            <v>220</v>
          </cell>
          <cell r="BH54">
            <v>250</v>
          </cell>
          <cell r="BI54">
            <v>296.11649999999997</v>
          </cell>
          <cell r="BJ54">
            <v>311.05770000000001</v>
          </cell>
          <cell r="BK54">
            <v>310</v>
          </cell>
          <cell r="BL54">
            <v>289.96440000000001</v>
          </cell>
          <cell r="BM54">
            <v>275.65410000000003</v>
          </cell>
          <cell r="BN54">
            <v>275.6884</v>
          </cell>
          <cell r="BO54">
            <v>265.78811000000002</v>
          </cell>
          <cell r="BP54">
            <v>252.5</v>
          </cell>
          <cell r="BQ54">
            <v>253</v>
          </cell>
          <cell r="BR54">
            <v>245.9</v>
          </cell>
          <cell r="BS54">
            <v>360</v>
          </cell>
          <cell r="BT54">
            <v>350</v>
          </cell>
          <cell r="BU54">
            <v>384.375</v>
          </cell>
          <cell r="BV54">
            <v>385.1</v>
          </cell>
          <cell r="BW54">
            <v>384.1703</v>
          </cell>
          <cell r="BX54">
            <v>389.3716</v>
          </cell>
          <cell r="BY54">
            <v>384.73680000000002</v>
          </cell>
          <cell r="BZ54">
            <v>338.91537</v>
          </cell>
        </row>
        <row r="55">
          <cell r="A55" t="str">
            <v>Кербулакский</v>
          </cell>
          <cell r="B55">
            <v>189</v>
          </cell>
          <cell r="C55">
            <v>189</v>
          </cell>
          <cell r="D55">
            <v>194</v>
          </cell>
          <cell r="E55">
            <v>194</v>
          </cell>
          <cell r="F55">
            <v>193.6</v>
          </cell>
          <cell r="G55">
            <v>204.8783</v>
          </cell>
          <cell r="H55">
            <v>200</v>
          </cell>
          <cell r="I55">
            <v>204.9864</v>
          </cell>
          <cell r="J55">
            <v>203.00749999999999</v>
          </cell>
          <cell r="K55">
            <v>203.11609999999999</v>
          </cell>
          <cell r="L55">
            <v>197.55883</v>
          </cell>
          <cell r="M55">
            <v>232.7</v>
          </cell>
          <cell r="N55">
            <v>237.1</v>
          </cell>
          <cell r="O55">
            <v>240</v>
          </cell>
          <cell r="P55">
            <v>240</v>
          </cell>
          <cell r="Q55">
            <v>243.57230000000001</v>
          </cell>
          <cell r="R55">
            <v>244.51900000000001</v>
          </cell>
          <cell r="S55">
            <v>238.7</v>
          </cell>
          <cell r="T55">
            <v>250.2388</v>
          </cell>
          <cell r="U55">
            <v>211.68950000000001</v>
          </cell>
          <cell r="V55">
            <v>286.71249999999998</v>
          </cell>
          <cell r="W55">
            <v>242.52321000000001</v>
          </cell>
          <cell r="X55">
            <v>247.7</v>
          </cell>
          <cell r="Y55">
            <v>239</v>
          </cell>
          <cell r="Z55">
            <v>237.8</v>
          </cell>
          <cell r="AA55">
            <v>240.1</v>
          </cell>
          <cell r="AB55">
            <v>224.98330000000001</v>
          </cell>
          <cell r="AC55">
            <v>242.86920000000001</v>
          </cell>
          <cell r="AD55">
            <v>238.4</v>
          </cell>
          <cell r="AE55">
            <v>248.3065</v>
          </cell>
          <cell r="AF55">
            <v>290.79309999999998</v>
          </cell>
          <cell r="AG55">
            <v>283.89569999999998</v>
          </cell>
          <cell r="AH55">
            <v>249.38478000000001</v>
          </cell>
          <cell r="AI55">
            <v>216</v>
          </cell>
          <cell r="AJ55">
            <v>239.8</v>
          </cell>
          <cell r="AK55">
            <v>238.1</v>
          </cell>
          <cell r="AL55">
            <v>248.4</v>
          </cell>
          <cell r="AM55">
            <v>241.05090000000001</v>
          </cell>
          <cell r="AN55">
            <v>242.13919999999999</v>
          </cell>
          <cell r="AO55">
            <v>241.8</v>
          </cell>
          <cell r="AP55">
            <v>373.67930000000001</v>
          </cell>
          <cell r="AQ55">
            <v>379.10039999999998</v>
          </cell>
          <cell r="AR55">
            <v>316.97199999999998</v>
          </cell>
          <cell r="AS55">
            <v>273.70418000000001</v>
          </cell>
          <cell r="AT55">
            <v>280.7</v>
          </cell>
          <cell r="AU55">
            <v>239.5</v>
          </cell>
          <cell r="AV55">
            <v>239.8</v>
          </cell>
          <cell r="AW55">
            <v>236.5</v>
          </cell>
          <cell r="AX55">
            <v>269.32780000000002</v>
          </cell>
          <cell r="AY55">
            <v>243.12690000000001</v>
          </cell>
          <cell r="AZ55">
            <v>249.3</v>
          </cell>
          <cell r="BA55">
            <v>280.79329999999999</v>
          </cell>
          <cell r="BB55">
            <v>283.83920000000001</v>
          </cell>
          <cell r="BC55">
            <v>287.84699999999998</v>
          </cell>
          <cell r="BD55">
            <v>261.07342</v>
          </cell>
          <cell r="BE55">
            <v>268.10000000000002</v>
          </cell>
          <cell r="BF55">
            <v>239.7</v>
          </cell>
          <cell r="BG55">
            <v>240</v>
          </cell>
          <cell r="BH55">
            <v>233</v>
          </cell>
          <cell r="BI55">
            <v>240.55709999999999</v>
          </cell>
          <cell r="BJ55">
            <v>242.79130000000001</v>
          </cell>
          <cell r="BK55">
            <v>230.2</v>
          </cell>
          <cell r="BL55">
            <v>312.05959999999999</v>
          </cell>
          <cell r="BM55">
            <v>319.52260000000001</v>
          </cell>
          <cell r="BN55">
            <v>290.71510000000001</v>
          </cell>
          <cell r="BO55">
            <v>261.66457000000003</v>
          </cell>
          <cell r="BP55">
            <v>233.8</v>
          </cell>
          <cell r="BQ55">
            <v>238.9</v>
          </cell>
          <cell r="BR55">
            <v>230.5</v>
          </cell>
          <cell r="BS55">
            <v>228.6</v>
          </cell>
          <cell r="BT55">
            <v>241.21430000000001</v>
          </cell>
          <cell r="BU55">
            <v>242.37360000000001</v>
          </cell>
          <cell r="BV55">
            <v>265.10000000000002</v>
          </cell>
          <cell r="BW55">
            <v>250.43299999999999</v>
          </cell>
          <cell r="BX55">
            <v>281.6644</v>
          </cell>
          <cell r="BY55">
            <v>285.39710000000002</v>
          </cell>
          <cell r="BZ55">
            <v>249.79824000000002</v>
          </cell>
        </row>
        <row r="56">
          <cell r="A56" t="str">
            <v>Коксуский</v>
          </cell>
          <cell r="B56">
            <v>194</v>
          </cell>
          <cell r="C56">
            <v>189</v>
          </cell>
          <cell r="D56">
            <v>190</v>
          </cell>
          <cell r="E56">
            <v>191</v>
          </cell>
          <cell r="F56">
            <v>193</v>
          </cell>
          <cell r="G56">
            <v>193.29849999999999</v>
          </cell>
          <cell r="H56">
            <v>193.3</v>
          </cell>
          <cell r="I56">
            <v>193.4419</v>
          </cell>
          <cell r="J56">
            <v>193.6309</v>
          </cell>
          <cell r="K56">
            <v>199.5385</v>
          </cell>
          <cell r="L56">
            <v>193.02098000000001</v>
          </cell>
          <cell r="M56">
            <v>315</v>
          </cell>
          <cell r="N56">
            <v>300.3</v>
          </cell>
          <cell r="O56">
            <v>300.60000000000002</v>
          </cell>
          <cell r="P56">
            <v>312.5</v>
          </cell>
          <cell r="Q56">
            <v>317.43150000000003</v>
          </cell>
          <cell r="R56">
            <v>318.32279999999997</v>
          </cell>
          <cell r="S56">
            <v>313.8</v>
          </cell>
          <cell r="T56">
            <v>313.70060000000001</v>
          </cell>
          <cell r="U56">
            <v>321.60919999999999</v>
          </cell>
          <cell r="V56">
            <v>341.78789999999998</v>
          </cell>
          <cell r="W56">
            <v>315.5052</v>
          </cell>
          <cell r="X56">
            <v>306.5</v>
          </cell>
          <cell r="Y56">
            <v>312.39999999999998</v>
          </cell>
          <cell r="Z56">
            <v>314.89999999999998</v>
          </cell>
          <cell r="AA56">
            <v>313.60000000000002</v>
          </cell>
          <cell r="AB56">
            <v>314.7944</v>
          </cell>
          <cell r="AC56">
            <v>323.2586</v>
          </cell>
          <cell r="AD56">
            <v>327.8</v>
          </cell>
          <cell r="AE56">
            <v>327.79599999999999</v>
          </cell>
          <cell r="AF56">
            <v>324.04969999999997</v>
          </cell>
          <cell r="AG56">
            <v>369.08069999999998</v>
          </cell>
          <cell r="AH56">
            <v>323.41793999999999</v>
          </cell>
          <cell r="AI56">
            <v>310.7</v>
          </cell>
          <cell r="AJ56">
            <v>324.10000000000002</v>
          </cell>
          <cell r="AK56">
            <v>301.3</v>
          </cell>
          <cell r="AL56">
            <v>311.60000000000002</v>
          </cell>
          <cell r="AM56">
            <v>316.07799999999997</v>
          </cell>
          <cell r="AN56">
            <v>313.43270000000001</v>
          </cell>
          <cell r="AO56">
            <v>344.7</v>
          </cell>
          <cell r="AP56">
            <v>344.4717</v>
          </cell>
          <cell r="AQ56">
            <v>335.96850000000001</v>
          </cell>
          <cell r="AR56">
            <v>322.02530000000002</v>
          </cell>
          <cell r="AS56">
            <v>322.43761999999998</v>
          </cell>
          <cell r="AT56">
            <v>314.39999999999998</v>
          </cell>
          <cell r="AU56">
            <v>313.8</v>
          </cell>
          <cell r="AV56">
            <v>317.2</v>
          </cell>
          <cell r="AW56">
            <v>313.39999999999998</v>
          </cell>
          <cell r="AX56">
            <v>329.2</v>
          </cell>
          <cell r="AY56">
            <v>315.41950000000003</v>
          </cell>
          <cell r="AZ56">
            <v>319.89999999999998</v>
          </cell>
          <cell r="BA56">
            <v>320.00439999999998</v>
          </cell>
          <cell r="BB56">
            <v>321.7167</v>
          </cell>
          <cell r="BC56">
            <v>326.16980000000001</v>
          </cell>
          <cell r="BD56">
            <v>319.12103999999999</v>
          </cell>
          <cell r="BE56">
            <v>318.60000000000002</v>
          </cell>
          <cell r="BF56">
            <v>313.5</v>
          </cell>
          <cell r="BG56">
            <v>294.89999999999998</v>
          </cell>
          <cell r="BH56">
            <v>327.3</v>
          </cell>
          <cell r="BI56">
            <v>317.22219999999999</v>
          </cell>
          <cell r="BJ56">
            <v>322.86520000000002</v>
          </cell>
          <cell r="BK56">
            <v>328.7</v>
          </cell>
          <cell r="BL56">
            <v>329.3974</v>
          </cell>
          <cell r="BM56">
            <v>345.83510000000001</v>
          </cell>
          <cell r="BN56">
            <v>352.07749999999999</v>
          </cell>
          <cell r="BO56">
            <v>325.03973999999994</v>
          </cell>
          <cell r="BP56">
            <v>311.60000000000002</v>
          </cell>
          <cell r="BQ56">
            <v>308.10000000000002</v>
          </cell>
          <cell r="BR56">
            <v>321.7</v>
          </cell>
          <cell r="BS56">
            <v>327.3</v>
          </cell>
          <cell r="BT56">
            <v>315.47829999999999</v>
          </cell>
          <cell r="BU56">
            <v>311.22219999999999</v>
          </cell>
          <cell r="BV56">
            <v>310</v>
          </cell>
          <cell r="BW56">
            <v>310.00619999999998</v>
          </cell>
          <cell r="BX56">
            <v>310.9898</v>
          </cell>
          <cell r="BY56">
            <v>293.43110000000001</v>
          </cell>
          <cell r="BZ56">
            <v>311.98275999999998</v>
          </cell>
        </row>
        <row r="57">
          <cell r="A57" t="str">
            <v>Панфиловский</v>
          </cell>
          <cell r="B57">
            <v>141</v>
          </cell>
          <cell r="C57">
            <v>142</v>
          </cell>
          <cell r="D57">
            <v>146</v>
          </cell>
          <cell r="E57">
            <v>148</v>
          </cell>
          <cell r="F57">
            <v>148.9</v>
          </cell>
          <cell r="G57">
            <v>149.08459999999999</v>
          </cell>
          <cell r="H57">
            <v>153.19999999999999</v>
          </cell>
          <cell r="I57">
            <v>155.10839999999999</v>
          </cell>
          <cell r="J57">
            <v>163.9383</v>
          </cell>
          <cell r="K57">
            <v>170.51900000000001</v>
          </cell>
          <cell r="L57">
            <v>151.77503000000002</v>
          </cell>
          <cell r="M57">
            <v>184.1</v>
          </cell>
          <cell r="N57">
            <v>204.6</v>
          </cell>
          <cell r="O57">
            <v>199.1</v>
          </cell>
          <cell r="P57">
            <v>206.7</v>
          </cell>
          <cell r="Q57">
            <v>207.6</v>
          </cell>
          <cell r="R57">
            <v>209.46449999999999</v>
          </cell>
          <cell r="S57">
            <v>215.9</v>
          </cell>
          <cell r="T57">
            <v>218.82980000000001</v>
          </cell>
          <cell r="U57">
            <v>233.22219999999999</v>
          </cell>
          <cell r="V57">
            <v>255.09819999999999</v>
          </cell>
          <cell r="W57">
            <v>213.46147000000002</v>
          </cell>
          <cell r="X57">
            <v>197.2</v>
          </cell>
          <cell r="Y57">
            <v>204.7</v>
          </cell>
          <cell r="Z57">
            <v>200.6</v>
          </cell>
          <cell r="AA57">
            <v>206.7</v>
          </cell>
          <cell r="AB57">
            <v>207.77969999999999</v>
          </cell>
          <cell r="AC57">
            <v>210.49209999999999</v>
          </cell>
          <cell r="AD57">
            <v>211.6</v>
          </cell>
          <cell r="AE57">
            <v>218.2921</v>
          </cell>
          <cell r="AF57">
            <v>233.46879999999999</v>
          </cell>
          <cell r="AG57">
            <v>262.4864</v>
          </cell>
          <cell r="AH57">
            <v>215.33190999999997</v>
          </cell>
          <cell r="AI57">
            <v>221.1</v>
          </cell>
          <cell r="AJ57">
            <v>206</v>
          </cell>
          <cell r="AK57">
            <v>238.9</v>
          </cell>
          <cell r="AL57">
            <v>206.7</v>
          </cell>
          <cell r="AM57">
            <v>207.62889999999999</v>
          </cell>
          <cell r="AN57">
            <v>208.74379999999999</v>
          </cell>
          <cell r="AO57">
            <v>210.1</v>
          </cell>
          <cell r="AP57">
            <v>218.96199999999999</v>
          </cell>
          <cell r="AQ57">
            <v>237.04470000000001</v>
          </cell>
          <cell r="AR57">
            <v>259.5172</v>
          </cell>
          <cell r="AS57">
            <v>221.46965999999998</v>
          </cell>
          <cell r="AT57">
            <v>211.5</v>
          </cell>
          <cell r="AU57">
            <v>205.1</v>
          </cell>
          <cell r="AV57">
            <v>222.3</v>
          </cell>
          <cell r="AW57">
            <v>207.2</v>
          </cell>
          <cell r="AX57">
            <v>207.392</v>
          </cell>
          <cell r="AY57">
            <v>214</v>
          </cell>
          <cell r="AZ57">
            <v>215</v>
          </cell>
          <cell r="BA57">
            <v>216.93799999999999</v>
          </cell>
          <cell r="BB57">
            <v>230.74619999999999</v>
          </cell>
          <cell r="BC57">
            <v>262.88720000000001</v>
          </cell>
          <cell r="BD57">
            <v>219.30634000000003</v>
          </cell>
          <cell r="BE57">
            <v>204.5</v>
          </cell>
          <cell r="BF57">
            <v>205.1</v>
          </cell>
          <cell r="BG57">
            <v>193.8</v>
          </cell>
          <cell r="BH57">
            <v>206.8</v>
          </cell>
          <cell r="BI57">
            <v>207.50630000000001</v>
          </cell>
          <cell r="BJ57">
            <v>215.0239</v>
          </cell>
          <cell r="BK57">
            <v>216.1</v>
          </cell>
          <cell r="BL57">
            <v>218.4974</v>
          </cell>
          <cell r="BM57">
            <v>235.0077</v>
          </cell>
          <cell r="BN57">
            <v>235.4083</v>
          </cell>
          <cell r="BO57">
            <v>213.77435999999997</v>
          </cell>
          <cell r="BP57">
            <v>408.9</v>
          </cell>
          <cell r="BQ57">
            <v>205.9</v>
          </cell>
          <cell r="BR57">
            <v>190.9</v>
          </cell>
          <cell r="BS57">
            <v>207.3</v>
          </cell>
          <cell r="BT57">
            <v>207.32429999999999</v>
          </cell>
          <cell r="BU57">
            <v>207.381</v>
          </cell>
          <cell r="BV57">
            <v>218.3</v>
          </cell>
          <cell r="BW57">
            <v>217.9314</v>
          </cell>
          <cell r="BX57">
            <v>257.21429999999998</v>
          </cell>
          <cell r="BY57">
            <v>257.80369999999999</v>
          </cell>
          <cell r="BZ57">
            <v>237.89546999999999</v>
          </cell>
        </row>
        <row r="58">
          <cell r="A58" t="str">
            <v>Райымбекский</v>
          </cell>
          <cell r="B58">
            <v>133</v>
          </cell>
          <cell r="C58">
            <v>135</v>
          </cell>
          <cell r="D58">
            <v>157</v>
          </cell>
          <cell r="E58">
            <v>165</v>
          </cell>
          <cell r="F58">
            <v>170</v>
          </cell>
          <cell r="G58">
            <v>183.37889999999999</v>
          </cell>
          <cell r="H58">
            <v>184.7</v>
          </cell>
          <cell r="I58">
            <v>184.84719999999999</v>
          </cell>
          <cell r="J58">
            <v>184.79820000000001</v>
          </cell>
          <cell r="K58">
            <v>186.41399999999999</v>
          </cell>
          <cell r="L58">
            <v>168.41382999999999</v>
          </cell>
          <cell r="M58">
            <v>149</v>
          </cell>
          <cell r="N58">
            <v>150</v>
          </cell>
          <cell r="O58">
            <v>0</v>
          </cell>
          <cell r="P58">
            <v>0</v>
          </cell>
          <cell r="Q58">
            <v>0</v>
          </cell>
          <cell r="R58">
            <v>0</v>
          </cell>
          <cell r="S58">
            <v>0</v>
          </cell>
          <cell r="T58">
            <v>0</v>
          </cell>
          <cell r="U58">
            <v>0</v>
          </cell>
          <cell r="V58">
            <v>0</v>
          </cell>
          <cell r="W58">
            <v>29.9</v>
          </cell>
          <cell r="X58">
            <v>149</v>
          </cell>
          <cell r="Y58">
            <v>150.1</v>
          </cell>
          <cell r="Z58">
            <v>245.6</v>
          </cell>
          <cell r="AA58">
            <v>236.9</v>
          </cell>
          <cell r="AB58">
            <v>240.18639999999999</v>
          </cell>
          <cell r="AC58">
            <v>274.09440000000001</v>
          </cell>
          <cell r="AD58">
            <v>250.3</v>
          </cell>
          <cell r="AE58">
            <v>250.2732</v>
          </cell>
          <cell r="AF58">
            <v>251.1062</v>
          </cell>
          <cell r="AG58">
            <v>261.48160000000001</v>
          </cell>
          <cell r="AH58">
            <v>230.90418</v>
          </cell>
          <cell r="AI58">
            <v>151.4</v>
          </cell>
          <cell r="AJ58">
            <v>149.80000000000001</v>
          </cell>
          <cell r="AK58">
            <v>235.5</v>
          </cell>
          <cell r="AL58">
            <v>258.8</v>
          </cell>
          <cell r="AM58">
            <v>283.125</v>
          </cell>
          <cell r="AN58">
            <v>258.49439999999998</v>
          </cell>
          <cell r="AO58">
            <v>251.8</v>
          </cell>
          <cell r="AP58">
            <v>251.9778</v>
          </cell>
          <cell r="AQ58">
            <v>251.70689999999999</v>
          </cell>
          <cell r="AR58">
            <v>294.04039999999998</v>
          </cell>
          <cell r="AS58">
            <v>238.66444999999999</v>
          </cell>
          <cell r="AT58">
            <v>0</v>
          </cell>
          <cell r="AU58">
            <v>0</v>
          </cell>
          <cell r="AV58">
            <v>0</v>
          </cell>
          <cell r="AW58">
            <v>230</v>
          </cell>
          <cell r="AX58">
            <v>217</v>
          </cell>
          <cell r="AY58">
            <v>0</v>
          </cell>
          <cell r="AZ58">
            <v>0</v>
          </cell>
          <cell r="BA58">
            <v>0</v>
          </cell>
          <cell r="BB58">
            <v>0</v>
          </cell>
          <cell r="BC58">
            <v>0</v>
          </cell>
          <cell r="BD58">
            <v>44.7</v>
          </cell>
          <cell r="BE58">
            <v>0</v>
          </cell>
          <cell r="BF58">
            <v>0</v>
          </cell>
          <cell r="BG58">
            <v>0</v>
          </cell>
          <cell r="BH58">
            <v>0</v>
          </cell>
          <cell r="BI58">
            <v>0</v>
          </cell>
          <cell r="BJ58">
            <v>0</v>
          </cell>
          <cell r="BK58">
            <v>0</v>
          </cell>
          <cell r="BL58">
            <v>0</v>
          </cell>
          <cell r="BM58">
            <v>0</v>
          </cell>
          <cell r="BN58">
            <v>0</v>
          </cell>
          <cell r="BO58">
            <v>0</v>
          </cell>
          <cell r="BP58">
            <v>146.19999999999999</v>
          </cell>
          <cell r="BQ58">
            <v>153.6</v>
          </cell>
          <cell r="BR58">
            <v>244.6</v>
          </cell>
          <cell r="BS58">
            <v>255.8</v>
          </cell>
          <cell r="BT58">
            <v>255.29409999999999</v>
          </cell>
          <cell r="BU58">
            <v>247.8082</v>
          </cell>
          <cell r="BV58">
            <v>246.5</v>
          </cell>
          <cell r="BW58">
            <v>249.89850000000001</v>
          </cell>
          <cell r="BX58">
            <v>246.13640000000001</v>
          </cell>
          <cell r="BY58">
            <v>231.5472</v>
          </cell>
          <cell r="BZ58">
            <v>227.73844000000003</v>
          </cell>
        </row>
        <row r="59">
          <cell r="A59" t="str">
            <v>Саркандский</v>
          </cell>
          <cell r="B59">
            <v>164</v>
          </cell>
          <cell r="C59">
            <v>165</v>
          </cell>
          <cell r="D59">
            <v>165</v>
          </cell>
          <cell r="E59">
            <v>166</v>
          </cell>
          <cell r="F59">
            <v>165</v>
          </cell>
          <cell r="G59">
            <v>166.30119999999999</v>
          </cell>
          <cell r="H59">
            <v>177.9</v>
          </cell>
          <cell r="I59">
            <v>180.17920000000001</v>
          </cell>
          <cell r="J59">
            <v>206.49350000000001</v>
          </cell>
          <cell r="K59">
            <v>209.6885</v>
          </cell>
          <cell r="L59">
            <v>176.55624</v>
          </cell>
          <cell r="M59">
            <v>228.6</v>
          </cell>
          <cell r="N59">
            <v>245</v>
          </cell>
          <cell r="O59">
            <v>214.9</v>
          </cell>
          <cell r="P59">
            <v>226.1</v>
          </cell>
          <cell r="Q59">
            <v>245.62299999999999</v>
          </cell>
          <cell r="R59">
            <v>245.1311</v>
          </cell>
          <cell r="S59">
            <v>0</v>
          </cell>
          <cell r="T59">
            <v>253.15520000000001</v>
          </cell>
          <cell r="U59">
            <v>271.5394</v>
          </cell>
          <cell r="V59">
            <v>278.06779999999998</v>
          </cell>
          <cell r="W59">
            <v>220.81164999999996</v>
          </cell>
          <cell r="X59">
            <v>238.7</v>
          </cell>
          <cell r="Y59">
            <v>259.89999999999998</v>
          </cell>
          <cell r="Z59">
            <v>224.4</v>
          </cell>
          <cell r="AA59">
            <v>258.60000000000002</v>
          </cell>
          <cell r="AB59">
            <v>245.95699999999999</v>
          </cell>
          <cell r="AC59">
            <v>245</v>
          </cell>
          <cell r="AD59">
            <v>244.3</v>
          </cell>
          <cell r="AE59">
            <v>253.7004</v>
          </cell>
          <cell r="AF59">
            <v>268.14150000000001</v>
          </cell>
          <cell r="AG59">
            <v>299.25839999999999</v>
          </cell>
          <cell r="AH59">
            <v>253.79572999999999</v>
          </cell>
          <cell r="AI59">
            <v>260.60000000000002</v>
          </cell>
          <cell r="AJ59">
            <v>283.8</v>
          </cell>
          <cell r="AK59">
            <v>298</v>
          </cell>
          <cell r="AL59">
            <v>297.7</v>
          </cell>
          <cell r="AM59">
            <v>243.11449999999999</v>
          </cell>
          <cell r="AN59">
            <v>246.8947</v>
          </cell>
          <cell r="AO59">
            <v>247.3</v>
          </cell>
          <cell r="AP59">
            <v>256.9153</v>
          </cell>
          <cell r="AQ59">
            <v>267.03179999999998</v>
          </cell>
          <cell r="AR59">
            <v>251.5067</v>
          </cell>
          <cell r="AS59">
            <v>265.28630000000004</v>
          </cell>
          <cell r="AT59">
            <v>234.3</v>
          </cell>
          <cell r="AU59">
            <v>273.8</v>
          </cell>
          <cell r="AV59">
            <v>250.9</v>
          </cell>
          <cell r="AW59">
            <v>235.2</v>
          </cell>
          <cell r="AX59">
            <v>247.0265</v>
          </cell>
          <cell r="AY59">
            <v>247.4237</v>
          </cell>
          <cell r="AZ59">
            <v>245</v>
          </cell>
          <cell r="BA59">
            <v>244.46879999999999</v>
          </cell>
          <cell r="BB59">
            <v>270.57749999999999</v>
          </cell>
          <cell r="BC59">
            <v>270.84309999999999</v>
          </cell>
          <cell r="BD59">
            <v>251.95396</v>
          </cell>
          <cell r="BE59">
            <v>247.1</v>
          </cell>
          <cell r="BF59">
            <v>268.8</v>
          </cell>
          <cell r="BG59">
            <v>255.2</v>
          </cell>
          <cell r="BH59">
            <v>249.7</v>
          </cell>
          <cell r="BI59">
            <v>244.9333</v>
          </cell>
          <cell r="BJ59">
            <v>245.7372</v>
          </cell>
          <cell r="BK59">
            <v>244.5</v>
          </cell>
          <cell r="BL59">
            <v>254.88460000000001</v>
          </cell>
          <cell r="BM59">
            <v>269.41199999999998</v>
          </cell>
          <cell r="BN59">
            <v>240.4453</v>
          </cell>
          <cell r="BO59">
            <v>252.07123999999999</v>
          </cell>
          <cell r="BP59">
            <v>245.7</v>
          </cell>
          <cell r="BQ59">
            <v>243.6</v>
          </cell>
          <cell r="BR59">
            <v>238.8</v>
          </cell>
          <cell r="BS59">
            <v>268.5</v>
          </cell>
          <cell r="BT59">
            <v>245.0909</v>
          </cell>
          <cell r="BU59">
            <v>246.07689999999999</v>
          </cell>
          <cell r="BV59">
            <v>244</v>
          </cell>
          <cell r="BW59">
            <v>251.25</v>
          </cell>
          <cell r="BX59">
            <v>268.55250000000001</v>
          </cell>
          <cell r="BY59">
            <v>315.76920000000001</v>
          </cell>
          <cell r="BZ59">
            <v>256.73394999999999</v>
          </cell>
        </row>
        <row r="60">
          <cell r="A60" t="str">
            <v>Талгарский</v>
          </cell>
          <cell r="B60">
            <v>173</v>
          </cell>
          <cell r="C60">
            <v>175</v>
          </cell>
          <cell r="D60">
            <v>176</v>
          </cell>
          <cell r="E60">
            <v>176</v>
          </cell>
          <cell r="F60">
            <v>176.1</v>
          </cell>
          <cell r="G60">
            <v>176.6514</v>
          </cell>
          <cell r="H60">
            <v>176.7</v>
          </cell>
          <cell r="I60">
            <v>177.6036</v>
          </cell>
          <cell r="J60">
            <v>181.2056</v>
          </cell>
          <cell r="K60">
            <v>183.77619999999999</v>
          </cell>
          <cell r="L60">
            <v>177.20368000000002</v>
          </cell>
          <cell r="M60">
            <v>277</v>
          </cell>
          <cell r="N60">
            <v>287.89999999999998</v>
          </cell>
          <cell r="O60">
            <v>301</v>
          </cell>
          <cell r="P60">
            <v>313.60000000000002</v>
          </cell>
          <cell r="Q60">
            <v>305.61020000000002</v>
          </cell>
          <cell r="R60">
            <v>306.41550000000001</v>
          </cell>
          <cell r="S60">
            <v>316.5</v>
          </cell>
          <cell r="T60">
            <v>331.80130000000003</v>
          </cell>
          <cell r="U60">
            <v>341.47559999999999</v>
          </cell>
          <cell r="V60">
            <v>354.29809999999998</v>
          </cell>
          <cell r="W60">
            <v>313.56007</v>
          </cell>
          <cell r="X60">
            <v>289.10000000000002</v>
          </cell>
          <cell r="Y60">
            <v>312.10000000000002</v>
          </cell>
          <cell r="Z60">
            <v>308.3</v>
          </cell>
          <cell r="AA60">
            <v>314.89999999999998</v>
          </cell>
          <cell r="AB60">
            <v>300.66910000000001</v>
          </cell>
          <cell r="AC60">
            <v>307.06529999999998</v>
          </cell>
          <cell r="AD60">
            <v>306.5</v>
          </cell>
          <cell r="AE60">
            <v>308.11340000000001</v>
          </cell>
          <cell r="AF60">
            <v>312.93180000000001</v>
          </cell>
          <cell r="AG60">
            <v>347.92630000000003</v>
          </cell>
          <cell r="AH60">
            <v>310.76058999999998</v>
          </cell>
          <cell r="AI60">
            <v>353.8</v>
          </cell>
          <cell r="AJ60">
            <v>307.3</v>
          </cell>
          <cell r="AK60">
            <v>311.5</v>
          </cell>
          <cell r="AL60">
            <v>307.60000000000002</v>
          </cell>
          <cell r="AM60">
            <v>329.62830000000002</v>
          </cell>
          <cell r="AN60">
            <v>315.72219999999999</v>
          </cell>
          <cell r="AO60">
            <v>313.8</v>
          </cell>
          <cell r="AP60">
            <v>311.54750000000001</v>
          </cell>
          <cell r="AQ60">
            <v>313.65449999999998</v>
          </cell>
          <cell r="AR60">
            <v>318.52249999999998</v>
          </cell>
          <cell r="AS60">
            <v>318.3075</v>
          </cell>
          <cell r="AT60">
            <v>286.7</v>
          </cell>
          <cell r="AU60">
            <v>290.3</v>
          </cell>
          <cell r="AV60">
            <v>304.8</v>
          </cell>
          <cell r="AW60">
            <v>293.10000000000002</v>
          </cell>
          <cell r="AX60">
            <v>299.15600000000001</v>
          </cell>
          <cell r="AY60">
            <v>308.13240000000002</v>
          </cell>
          <cell r="AZ60">
            <v>309.10000000000002</v>
          </cell>
          <cell r="BA60">
            <v>309.31709999999998</v>
          </cell>
          <cell r="BB60">
            <v>315.3526</v>
          </cell>
          <cell r="BC60">
            <v>306.94630000000001</v>
          </cell>
          <cell r="BD60">
            <v>302.29043999999999</v>
          </cell>
          <cell r="BE60">
            <v>272</v>
          </cell>
          <cell r="BF60">
            <v>278.10000000000002</v>
          </cell>
          <cell r="BG60">
            <v>304.39999999999998</v>
          </cell>
          <cell r="BH60">
            <v>306.89999999999998</v>
          </cell>
          <cell r="BI60">
            <v>308.80220000000003</v>
          </cell>
          <cell r="BJ60">
            <v>310.17509999999999</v>
          </cell>
          <cell r="BK60">
            <v>314.2</v>
          </cell>
          <cell r="BL60">
            <v>315.93819999999999</v>
          </cell>
          <cell r="BM60">
            <v>329.46249999999998</v>
          </cell>
          <cell r="BN60">
            <v>322.84629999999999</v>
          </cell>
          <cell r="BO60">
            <v>306.28243000000003</v>
          </cell>
          <cell r="BP60">
            <v>275</v>
          </cell>
          <cell r="BQ60">
            <v>300.2</v>
          </cell>
          <cell r="BR60">
            <v>326.3</v>
          </cell>
          <cell r="BS60">
            <v>330.4</v>
          </cell>
          <cell r="BT60">
            <v>295.85809999999998</v>
          </cell>
          <cell r="BU60">
            <v>319.49130000000002</v>
          </cell>
          <cell r="BV60">
            <v>313.3</v>
          </cell>
          <cell r="BW60">
            <v>325.35270000000003</v>
          </cell>
          <cell r="BX60">
            <v>332.26530000000002</v>
          </cell>
          <cell r="BY60">
            <v>338.8768</v>
          </cell>
          <cell r="BZ60">
            <v>315.70442000000003</v>
          </cell>
        </row>
        <row r="61">
          <cell r="A61" t="str">
            <v>Уйгурский</v>
          </cell>
          <cell r="B61">
            <v>169</v>
          </cell>
          <cell r="C61">
            <v>170</v>
          </cell>
          <cell r="D61">
            <v>170</v>
          </cell>
          <cell r="E61">
            <v>172</v>
          </cell>
          <cell r="F61">
            <v>145.6</v>
          </cell>
          <cell r="G61">
            <v>196.64879999999999</v>
          </cell>
          <cell r="H61">
            <v>213.2</v>
          </cell>
          <cell r="I61">
            <v>215.07400000000001</v>
          </cell>
          <cell r="J61">
            <v>221.87010000000001</v>
          </cell>
          <cell r="K61">
            <v>223.13249999999999</v>
          </cell>
          <cell r="L61">
            <v>189.65254000000002</v>
          </cell>
          <cell r="M61">
            <v>181.2</v>
          </cell>
          <cell r="N61">
            <v>199.7</v>
          </cell>
          <cell r="O61">
            <v>225.5</v>
          </cell>
          <cell r="P61">
            <v>219.5</v>
          </cell>
          <cell r="Q61">
            <v>237.73560000000001</v>
          </cell>
          <cell r="R61">
            <v>245.2165</v>
          </cell>
          <cell r="S61">
            <v>248.8</v>
          </cell>
          <cell r="T61">
            <v>242.68549999999999</v>
          </cell>
          <cell r="U61">
            <v>248.06190000000001</v>
          </cell>
          <cell r="V61">
            <v>253.62370000000001</v>
          </cell>
          <cell r="W61">
            <v>230.20232000000001</v>
          </cell>
          <cell r="X61">
            <v>228.7</v>
          </cell>
          <cell r="Y61">
            <v>232</v>
          </cell>
          <cell r="Z61">
            <v>241.7</v>
          </cell>
          <cell r="AA61">
            <v>257.8</v>
          </cell>
          <cell r="AB61">
            <v>250.90379999999999</v>
          </cell>
          <cell r="AC61">
            <v>258.0394</v>
          </cell>
          <cell r="AD61">
            <v>257</v>
          </cell>
          <cell r="AE61">
            <v>265.5505</v>
          </cell>
          <cell r="AF61">
            <v>269.57029999999997</v>
          </cell>
          <cell r="AG61">
            <v>267.91750000000002</v>
          </cell>
          <cell r="AH61">
            <v>252.91815000000003</v>
          </cell>
          <cell r="AI61">
            <v>361.3</v>
          </cell>
          <cell r="AJ61">
            <v>233.5</v>
          </cell>
          <cell r="AK61">
            <v>253.9</v>
          </cell>
          <cell r="AL61">
            <v>235.2</v>
          </cell>
          <cell r="AM61">
            <v>238.07689999999999</v>
          </cell>
          <cell r="AN61">
            <v>220.85380000000001</v>
          </cell>
          <cell r="AO61">
            <v>230.1</v>
          </cell>
          <cell r="AP61">
            <v>246.23249999999999</v>
          </cell>
          <cell r="AQ61">
            <v>247.52590000000001</v>
          </cell>
          <cell r="AR61">
            <v>251.12110000000001</v>
          </cell>
          <cell r="AS61">
            <v>251.78101999999998</v>
          </cell>
          <cell r="AT61">
            <v>208.6</v>
          </cell>
          <cell r="AU61">
            <v>201.1</v>
          </cell>
          <cell r="AV61">
            <v>226.5</v>
          </cell>
          <cell r="AW61">
            <v>259</v>
          </cell>
          <cell r="AX61">
            <v>254.20419999999999</v>
          </cell>
          <cell r="AY61">
            <v>259.2593</v>
          </cell>
          <cell r="AZ61">
            <v>256.10000000000002</v>
          </cell>
          <cell r="BA61">
            <v>258.6053</v>
          </cell>
          <cell r="BB61">
            <v>262.27089999999998</v>
          </cell>
          <cell r="BC61">
            <v>263.10640000000001</v>
          </cell>
          <cell r="BD61">
            <v>244.87460999999999</v>
          </cell>
          <cell r="BE61">
            <v>223.5</v>
          </cell>
          <cell r="BF61">
            <v>226</v>
          </cell>
          <cell r="BG61">
            <v>244.5</v>
          </cell>
          <cell r="BH61">
            <v>184.3</v>
          </cell>
          <cell r="BI61">
            <v>183.42910000000001</v>
          </cell>
          <cell r="BJ61">
            <v>185.29730000000001</v>
          </cell>
          <cell r="BK61">
            <v>192.9</v>
          </cell>
          <cell r="BL61">
            <v>199.874</v>
          </cell>
          <cell r="BM61">
            <v>210.01900000000001</v>
          </cell>
          <cell r="BN61">
            <v>198.9984</v>
          </cell>
          <cell r="BO61">
            <v>204.88178000000002</v>
          </cell>
          <cell r="BP61">
            <v>276.5</v>
          </cell>
          <cell r="BQ61">
            <v>227.1</v>
          </cell>
          <cell r="BR61">
            <v>253.9</v>
          </cell>
          <cell r="BS61">
            <v>215.9</v>
          </cell>
          <cell r="BT61">
            <v>229.4247</v>
          </cell>
          <cell r="BU61">
            <v>212.36840000000001</v>
          </cell>
          <cell r="BV61">
            <v>216.4</v>
          </cell>
          <cell r="BW61">
            <v>236.8861</v>
          </cell>
          <cell r="BX61">
            <v>243.55950000000001</v>
          </cell>
          <cell r="BY61">
            <v>254.1858</v>
          </cell>
          <cell r="BZ61">
            <v>236.62245000000001</v>
          </cell>
        </row>
        <row r="62">
          <cell r="A62" t="str">
            <v>г.Капшагай</v>
          </cell>
          <cell r="B62">
            <v>199</v>
          </cell>
          <cell r="C62">
            <v>200</v>
          </cell>
          <cell r="D62">
            <v>205</v>
          </cell>
          <cell r="E62">
            <v>206</v>
          </cell>
          <cell r="F62">
            <v>207</v>
          </cell>
          <cell r="G62">
            <v>207.24719999999999</v>
          </cell>
          <cell r="H62">
            <v>215.5</v>
          </cell>
          <cell r="I62">
            <v>215.9521</v>
          </cell>
          <cell r="J62">
            <v>225.00630000000001</v>
          </cell>
          <cell r="K62">
            <v>244.92830000000001</v>
          </cell>
          <cell r="L62">
            <v>212.56338999999997</v>
          </cell>
          <cell r="M62">
            <v>331.5</v>
          </cell>
          <cell r="N62">
            <v>357.9</v>
          </cell>
          <cell r="O62">
            <v>363.4</v>
          </cell>
          <cell r="P62">
            <v>376.9</v>
          </cell>
          <cell r="Q62">
            <v>375.09379999999999</v>
          </cell>
          <cell r="R62">
            <v>383.51209999999998</v>
          </cell>
          <cell r="S62">
            <v>474.7</v>
          </cell>
          <cell r="T62">
            <v>469.2944</v>
          </cell>
          <cell r="U62">
            <v>493.03710000000001</v>
          </cell>
          <cell r="V62">
            <v>492.37029999999999</v>
          </cell>
          <cell r="W62">
            <v>411.77076999999997</v>
          </cell>
          <cell r="X62">
            <v>324.5</v>
          </cell>
          <cell r="Y62">
            <v>285.3</v>
          </cell>
          <cell r="Z62">
            <v>233.9</v>
          </cell>
          <cell r="AA62">
            <v>174.8</v>
          </cell>
          <cell r="AB62">
            <v>189.83879999999999</v>
          </cell>
          <cell r="AC62">
            <v>257.31580000000002</v>
          </cell>
          <cell r="AD62">
            <v>312.2</v>
          </cell>
          <cell r="AE62">
            <v>171.67500000000001</v>
          </cell>
          <cell r="AF62">
            <v>284.14760000000001</v>
          </cell>
          <cell r="AG62">
            <v>364.85149999999999</v>
          </cell>
          <cell r="AH62">
            <v>259.85287</v>
          </cell>
          <cell r="AI62">
            <v>217.4</v>
          </cell>
          <cell r="AJ62">
            <v>466.3</v>
          </cell>
          <cell r="AK62">
            <v>335.5</v>
          </cell>
          <cell r="AL62">
            <v>256.3</v>
          </cell>
          <cell r="AM62">
            <v>165.53559999999999</v>
          </cell>
          <cell r="AN62">
            <v>342.8571</v>
          </cell>
          <cell r="AO62">
            <v>353</v>
          </cell>
          <cell r="AP62">
            <v>447.69060000000002</v>
          </cell>
          <cell r="AQ62">
            <v>423.06509999999997</v>
          </cell>
          <cell r="AR62">
            <v>426.26049999999998</v>
          </cell>
          <cell r="AS62">
            <v>343.39088999999996</v>
          </cell>
          <cell r="AT62">
            <v>46.5</v>
          </cell>
          <cell r="AU62">
            <v>209.6</v>
          </cell>
          <cell r="AV62">
            <v>272.10000000000002</v>
          </cell>
          <cell r="AW62">
            <v>169.2</v>
          </cell>
          <cell r="AX62">
            <v>362.1875</v>
          </cell>
          <cell r="AY62">
            <v>353.63929999999999</v>
          </cell>
          <cell r="AZ62">
            <v>295.3</v>
          </cell>
          <cell r="BA62">
            <v>331.048</v>
          </cell>
          <cell r="BB62">
            <v>332.9486</v>
          </cell>
          <cell r="BC62">
            <v>330</v>
          </cell>
          <cell r="BD62">
            <v>270.25234</v>
          </cell>
          <cell r="BE62">
            <v>158.30000000000001</v>
          </cell>
          <cell r="BF62">
            <v>263.5</v>
          </cell>
          <cell r="BG62">
            <v>304.7</v>
          </cell>
          <cell r="BH62">
            <v>247.7</v>
          </cell>
          <cell r="BI62">
            <v>234.40969999999999</v>
          </cell>
          <cell r="BJ62">
            <v>282.39999999999998</v>
          </cell>
          <cell r="BK62">
            <v>275.7</v>
          </cell>
          <cell r="BL62">
            <v>315.81079999999997</v>
          </cell>
          <cell r="BM62">
            <v>328.41359999999997</v>
          </cell>
          <cell r="BN62">
            <v>326.66669999999999</v>
          </cell>
          <cell r="BO62">
            <v>273.76008000000002</v>
          </cell>
          <cell r="BP62">
            <v>232.2</v>
          </cell>
          <cell r="BQ62">
            <v>245</v>
          </cell>
          <cell r="BR62">
            <v>245.2</v>
          </cell>
          <cell r="BS62">
            <v>206.1</v>
          </cell>
          <cell r="BT62">
            <v>185.42500000000001</v>
          </cell>
          <cell r="BU62">
            <v>260</v>
          </cell>
          <cell r="BV62">
            <v>155.4</v>
          </cell>
          <cell r="BW62">
            <v>195.2167</v>
          </cell>
          <cell r="BX62">
            <v>256.69049999999999</v>
          </cell>
          <cell r="BY62">
            <v>372.7869</v>
          </cell>
          <cell r="BZ62">
            <v>235.40190999999999</v>
          </cell>
        </row>
        <row r="63">
          <cell r="A63" t="str">
            <v>г.Талдыкорган</v>
          </cell>
          <cell r="B63">
            <v>143</v>
          </cell>
          <cell r="C63">
            <v>160</v>
          </cell>
          <cell r="D63">
            <v>161</v>
          </cell>
          <cell r="E63">
            <v>161</v>
          </cell>
          <cell r="F63">
            <v>163</v>
          </cell>
          <cell r="G63">
            <v>163</v>
          </cell>
          <cell r="H63">
            <v>171.3</v>
          </cell>
          <cell r="I63">
            <v>180.75700000000001</v>
          </cell>
          <cell r="J63">
            <v>184.12889999999999</v>
          </cell>
          <cell r="K63">
            <v>184.905</v>
          </cell>
          <cell r="L63">
            <v>167.20909</v>
          </cell>
          <cell r="M63">
            <v>222</v>
          </cell>
          <cell r="N63">
            <v>245.3</v>
          </cell>
          <cell r="O63">
            <v>240.8</v>
          </cell>
          <cell r="P63">
            <v>232.8</v>
          </cell>
          <cell r="Q63">
            <v>236.74680000000001</v>
          </cell>
          <cell r="R63">
            <v>236</v>
          </cell>
          <cell r="S63">
            <v>245</v>
          </cell>
          <cell r="T63">
            <v>247.12260000000001</v>
          </cell>
          <cell r="U63">
            <v>244.3168</v>
          </cell>
          <cell r="V63">
            <v>248.44640000000001</v>
          </cell>
          <cell r="W63">
            <v>239.85325999999995</v>
          </cell>
          <cell r="X63">
            <v>221.5</v>
          </cell>
          <cell r="Y63">
            <v>237.8</v>
          </cell>
          <cell r="Z63">
            <v>213</v>
          </cell>
          <cell r="AA63">
            <v>228.9</v>
          </cell>
          <cell r="AB63">
            <v>237.30709999999999</v>
          </cell>
          <cell r="AC63">
            <v>241</v>
          </cell>
          <cell r="AD63">
            <v>238.8</v>
          </cell>
          <cell r="AE63">
            <v>242.7998</v>
          </cell>
          <cell r="AF63">
            <v>236.0341</v>
          </cell>
          <cell r="AG63">
            <v>250.9974</v>
          </cell>
          <cell r="AH63">
            <v>234.81383999999997</v>
          </cell>
          <cell r="AI63">
            <v>219.5</v>
          </cell>
          <cell r="AJ63">
            <v>228.7</v>
          </cell>
          <cell r="AK63">
            <v>231.1</v>
          </cell>
          <cell r="AL63">
            <v>247.5</v>
          </cell>
          <cell r="AM63">
            <v>236.47200000000001</v>
          </cell>
          <cell r="AN63">
            <v>240</v>
          </cell>
          <cell r="AO63">
            <v>240.5</v>
          </cell>
          <cell r="AP63">
            <v>240.1764</v>
          </cell>
          <cell r="AQ63">
            <v>242.96549999999999</v>
          </cell>
          <cell r="AR63">
            <v>243.61760000000001</v>
          </cell>
          <cell r="AS63">
            <v>237.05315000000002</v>
          </cell>
          <cell r="AT63">
            <v>219.2</v>
          </cell>
          <cell r="AU63">
            <v>225.8</v>
          </cell>
          <cell r="AV63">
            <v>242.3</v>
          </cell>
          <cell r="AW63">
            <v>232.5</v>
          </cell>
          <cell r="AX63">
            <v>234.99170000000001</v>
          </cell>
          <cell r="AY63">
            <v>236</v>
          </cell>
          <cell r="AZ63">
            <v>238.5</v>
          </cell>
          <cell r="BA63">
            <v>241.09909999999999</v>
          </cell>
          <cell r="BB63">
            <v>245.30950000000001</v>
          </cell>
          <cell r="BC63">
            <v>255.21260000000001</v>
          </cell>
          <cell r="BD63">
            <v>237.09128999999999</v>
          </cell>
          <cell r="BE63">
            <v>225</v>
          </cell>
          <cell r="BF63">
            <v>240.1</v>
          </cell>
          <cell r="BG63">
            <v>242.7</v>
          </cell>
          <cell r="BH63">
            <v>241.2</v>
          </cell>
          <cell r="BI63">
            <v>238</v>
          </cell>
          <cell r="BJ63">
            <v>238</v>
          </cell>
          <cell r="BK63">
            <v>241.8</v>
          </cell>
          <cell r="BL63">
            <v>239.4879</v>
          </cell>
          <cell r="BM63">
            <v>245.4419</v>
          </cell>
          <cell r="BN63">
            <v>186.5609</v>
          </cell>
          <cell r="BO63">
            <v>233.82907</v>
          </cell>
          <cell r="BP63">
            <v>218</v>
          </cell>
          <cell r="BQ63">
            <v>224.3</v>
          </cell>
          <cell r="BR63">
            <v>240.6</v>
          </cell>
          <cell r="BS63">
            <v>244.3</v>
          </cell>
          <cell r="BT63">
            <v>240.03720000000001</v>
          </cell>
          <cell r="BU63">
            <v>239</v>
          </cell>
          <cell r="BV63">
            <v>240</v>
          </cell>
          <cell r="BW63">
            <v>241.48589999999999</v>
          </cell>
          <cell r="BX63">
            <v>244.4375</v>
          </cell>
          <cell r="BY63">
            <v>244.65119999999999</v>
          </cell>
          <cell r="BZ63">
            <v>237.68117999999998</v>
          </cell>
        </row>
        <row r="64">
          <cell r="A64" t="str">
            <v>г.Текели</v>
          </cell>
          <cell r="B64">
            <v>140</v>
          </cell>
          <cell r="C64">
            <v>150</v>
          </cell>
          <cell r="D64">
            <v>150</v>
          </cell>
          <cell r="E64">
            <v>150</v>
          </cell>
          <cell r="F64">
            <v>151</v>
          </cell>
          <cell r="G64">
            <v>151.9984</v>
          </cell>
          <cell r="H64">
            <v>153</v>
          </cell>
          <cell r="I64">
            <v>153.99299999999999</v>
          </cell>
          <cell r="J64">
            <v>154.3005</v>
          </cell>
          <cell r="K64">
            <v>154.30019999999999</v>
          </cell>
          <cell r="L64">
            <v>150.85920999999999</v>
          </cell>
          <cell r="M64">
            <v>237.1</v>
          </cell>
          <cell r="N64">
            <v>237.2</v>
          </cell>
          <cell r="O64">
            <v>237.2</v>
          </cell>
          <cell r="P64">
            <v>237.4</v>
          </cell>
          <cell r="Q64">
            <v>237.81819999999999</v>
          </cell>
          <cell r="R64">
            <v>237.90479999999999</v>
          </cell>
          <cell r="S64">
            <v>238.5</v>
          </cell>
          <cell r="T64">
            <v>236.3818</v>
          </cell>
          <cell r="U64">
            <v>236.27619999999999</v>
          </cell>
          <cell r="V64">
            <v>236.43639999999999</v>
          </cell>
          <cell r="W64">
            <v>237.22174000000001</v>
          </cell>
          <cell r="X64">
            <v>321.3</v>
          </cell>
          <cell r="Y64">
            <v>321.39999999999998</v>
          </cell>
          <cell r="Z64">
            <v>321.5</v>
          </cell>
          <cell r="AA64">
            <v>321.5</v>
          </cell>
          <cell r="AB64">
            <v>322.05169999999998</v>
          </cell>
          <cell r="AC64">
            <v>322.30610000000001</v>
          </cell>
          <cell r="AD64">
            <v>322.5</v>
          </cell>
          <cell r="AE64">
            <v>324.09120000000001</v>
          </cell>
          <cell r="AF64">
            <v>323.89999999999998</v>
          </cell>
          <cell r="AG64">
            <v>324.0018</v>
          </cell>
          <cell r="AH64">
            <v>322.45508000000001</v>
          </cell>
          <cell r="AI64">
            <v>399.3</v>
          </cell>
          <cell r="AJ64">
            <v>395.3</v>
          </cell>
          <cell r="AK64">
            <v>395.5</v>
          </cell>
          <cell r="AL64">
            <v>395.6</v>
          </cell>
          <cell r="AM64">
            <v>402.21210000000002</v>
          </cell>
          <cell r="AN64">
            <v>453.59679999999997</v>
          </cell>
          <cell r="AO64">
            <v>436.1</v>
          </cell>
          <cell r="AP64">
            <v>436.13029999999998</v>
          </cell>
          <cell r="AQ64">
            <v>436.00150000000002</v>
          </cell>
          <cell r="AR64">
            <v>435.9939</v>
          </cell>
          <cell r="AS64">
            <v>418.57345999999995</v>
          </cell>
          <cell r="AT64">
            <v>240.9</v>
          </cell>
          <cell r="AU64">
            <v>241.1</v>
          </cell>
          <cell r="AV64">
            <v>241.5</v>
          </cell>
          <cell r="AW64">
            <v>241.8</v>
          </cell>
          <cell r="AX64">
            <v>241.90479999999999</v>
          </cell>
          <cell r="AY64">
            <v>241.5932</v>
          </cell>
          <cell r="AZ64">
            <v>241.7</v>
          </cell>
          <cell r="BA64">
            <v>242.85470000000001</v>
          </cell>
          <cell r="BB64">
            <v>242.7045</v>
          </cell>
          <cell r="BC64">
            <v>242.6585</v>
          </cell>
          <cell r="BD64">
            <v>241.87157000000002</v>
          </cell>
          <cell r="BE64">
            <v>221.9</v>
          </cell>
          <cell r="BF64">
            <v>222</v>
          </cell>
          <cell r="BG64">
            <v>222.1</v>
          </cell>
          <cell r="BH64">
            <v>222.8</v>
          </cell>
          <cell r="BI64">
            <v>252.3853</v>
          </cell>
          <cell r="BJ64">
            <v>253.4</v>
          </cell>
          <cell r="BK64">
            <v>253.2</v>
          </cell>
          <cell r="BL64">
            <v>253.22649999999999</v>
          </cell>
          <cell r="BM64">
            <v>254.07499999999999</v>
          </cell>
          <cell r="BN64">
            <v>254.22730000000001</v>
          </cell>
          <cell r="BO64">
            <v>240.93141</v>
          </cell>
          <cell r="BP64">
            <v>303.7</v>
          </cell>
          <cell r="BQ64">
            <v>233.3</v>
          </cell>
          <cell r="BR64">
            <v>244.9</v>
          </cell>
          <cell r="BS64">
            <v>245.1</v>
          </cell>
          <cell r="BT64">
            <v>266.28570000000002</v>
          </cell>
          <cell r="BU64">
            <v>281.55930000000001</v>
          </cell>
          <cell r="BV64">
            <v>266.5</v>
          </cell>
          <cell r="BW64">
            <v>267.58969999999999</v>
          </cell>
          <cell r="BX64">
            <v>267.14330000000001</v>
          </cell>
          <cell r="BY64">
            <v>270.4828</v>
          </cell>
          <cell r="BZ64">
            <v>264.65608000000003</v>
          </cell>
        </row>
        <row r="69">
          <cell r="A69" t="str">
            <v>г. Атырау</v>
          </cell>
          <cell r="B69">
            <v>136.9</v>
          </cell>
          <cell r="C69">
            <v>412.4</v>
          </cell>
          <cell r="D69">
            <v>123.5</v>
          </cell>
          <cell r="E69">
            <v>141.69999999999999</v>
          </cell>
          <cell r="F69">
            <v>152.4</v>
          </cell>
          <cell r="G69">
            <v>157.4</v>
          </cell>
          <cell r="H69">
            <v>159.1</v>
          </cell>
          <cell r="I69">
            <v>101.6</v>
          </cell>
          <cell r="J69">
            <v>127.43049999999999</v>
          </cell>
          <cell r="K69">
            <v>124.8</v>
          </cell>
          <cell r="L69">
            <v>163.72304999999997</v>
          </cell>
          <cell r="M69">
            <v>251.8</v>
          </cell>
          <cell r="N69">
            <v>295</v>
          </cell>
          <cell r="O69">
            <v>296.3</v>
          </cell>
          <cell r="P69">
            <v>281.2</v>
          </cell>
          <cell r="Q69">
            <v>307.10000000000002</v>
          </cell>
          <cell r="R69">
            <v>288.2</v>
          </cell>
          <cell r="S69">
            <v>272.8</v>
          </cell>
          <cell r="T69">
            <v>255.4615</v>
          </cell>
          <cell r="U69">
            <v>275.20769999999999</v>
          </cell>
          <cell r="V69">
            <v>342.39589999999998</v>
          </cell>
          <cell r="W69">
            <v>286.54651000000001</v>
          </cell>
          <cell r="X69">
            <v>405.5</v>
          </cell>
          <cell r="Y69">
            <v>412.4</v>
          </cell>
          <cell r="Z69">
            <v>274.5</v>
          </cell>
          <cell r="AA69">
            <v>270.5</v>
          </cell>
          <cell r="AB69">
            <v>291.10000000000002</v>
          </cell>
          <cell r="AC69">
            <v>360.6</v>
          </cell>
          <cell r="AD69">
            <v>352.5</v>
          </cell>
          <cell r="AE69">
            <v>443.36450000000002</v>
          </cell>
          <cell r="AF69">
            <v>374.75990000000002</v>
          </cell>
          <cell r="AG69">
            <v>345.79070000000002</v>
          </cell>
          <cell r="AH69">
            <v>353.10151000000002</v>
          </cell>
          <cell r="AI69">
            <v>169.2</v>
          </cell>
          <cell r="AJ69">
            <v>216.3</v>
          </cell>
          <cell r="AK69">
            <v>259.3</v>
          </cell>
          <cell r="AL69">
            <v>242.1</v>
          </cell>
          <cell r="AM69">
            <v>243.5</v>
          </cell>
          <cell r="AN69">
            <v>255.4</v>
          </cell>
          <cell r="AO69">
            <v>258.5</v>
          </cell>
          <cell r="AP69">
            <v>250.14789999999999</v>
          </cell>
          <cell r="AQ69">
            <v>368.0378</v>
          </cell>
          <cell r="AR69">
            <v>299.89999999999998</v>
          </cell>
          <cell r="AS69">
            <v>256.23857000000004</v>
          </cell>
          <cell r="AT69">
            <v>260.89999999999998</v>
          </cell>
          <cell r="AU69">
            <v>250.4</v>
          </cell>
          <cell r="AV69">
            <v>278.39999999999998</v>
          </cell>
          <cell r="AW69">
            <v>262.60000000000002</v>
          </cell>
          <cell r="AX69">
            <v>276.3</v>
          </cell>
          <cell r="AY69">
            <v>346.2</v>
          </cell>
          <cell r="AZ69">
            <v>380.4</v>
          </cell>
          <cell r="BA69">
            <v>304.10230000000001</v>
          </cell>
          <cell r="BB69">
            <v>317.75150000000002</v>
          </cell>
          <cell r="BC69">
            <v>318.2</v>
          </cell>
          <cell r="BD69">
            <v>299.52537999999993</v>
          </cell>
          <cell r="BE69">
            <v>251.2</v>
          </cell>
          <cell r="BF69">
            <v>296.8</v>
          </cell>
          <cell r="BG69">
            <v>269.89999999999998</v>
          </cell>
          <cell r="BH69">
            <v>253.6</v>
          </cell>
          <cell r="BI69">
            <v>246.4</v>
          </cell>
          <cell r="BJ69">
            <v>323</v>
          </cell>
          <cell r="BK69">
            <v>339.7</v>
          </cell>
          <cell r="BL69">
            <v>240.07919999999999</v>
          </cell>
          <cell r="BM69">
            <v>239.87180000000001</v>
          </cell>
          <cell r="BN69">
            <v>319.3</v>
          </cell>
          <cell r="BO69">
            <v>277.98509999999999</v>
          </cell>
          <cell r="BP69">
            <v>213.4</v>
          </cell>
          <cell r="BQ69">
            <v>257.8</v>
          </cell>
          <cell r="BR69">
            <v>288.39999999999998</v>
          </cell>
          <cell r="BS69">
            <v>225</v>
          </cell>
          <cell r="BT69">
            <v>283.39999999999998</v>
          </cell>
          <cell r="BU69">
            <v>283.8</v>
          </cell>
          <cell r="BV69">
            <v>283.8</v>
          </cell>
          <cell r="BW69">
            <v>376.73599999999999</v>
          </cell>
          <cell r="BX69">
            <v>394.1678</v>
          </cell>
          <cell r="BY69">
            <v>341.26069999999999</v>
          </cell>
          <cell r="BZ69">
            <v>294.77644999999995</v>
          </cell>
        </row>
        <row r="70">
          <cell r="A70" t="str">
            <v>Жылыой</v>
          </cell>
          <cell r="B70">
            <v>0</v>
          </cell>
          <cell r="C70">
            <v>0</v>
          </cell>
          <cell r="D70">
            <v>0</v>
          </cell>
          <cell r="E70">
            <v>0</v>
          </cell>
          <cell r="F70">
            <v>0</v>
          </cell>
          <cell r="G70">
            <v>0</v>
          </cell>
          <cell r="H70">
            <v>0</v>
          </cell>
          <cell r="I70">
            <v>0</v>
          </cell>
          <cell r="J70">
            <v>0</v>
          </cell>
          <cell r="K70">
            <v>0</v>
          </cell>
          <cell r="L70">
            <v>0</v>
          </cell>
          <cell r="M70">
            <v>50</v>
          </cell>
          <cell r="N70">
            <v>88.6</v>
          </cell>
          <cell r="O70">
            <v>136.5</v>
          </cell>
          <cell r="P70">
            <v>104.4</v>
          </cell>
          <cell r="Q70">
            <v>0</v>
          </cell>
          <cell r="R70">
            <v>0</v>
          </cell>
          <cell r="S70">
            <v>0</v>
          </cell>
          <cell r="T70">
            <v>0</v>
          </cell>
          <cell r="U70">
            <v>16.666699999999999</v>
          </cell>
          <cell r="V70">
            <v>22.524999999999999</v>
          </cell>
          <cell r="W70">
            <v>41.869169999999997</v>
          </cell>
          <cell r="X70">
            <v>79.599999999999994</v>
          </cell>
          <cell r="Y70">
            <v>0</v>
          </cell>
          <cell r="Z70">
            <v>110</v>
          </cell>
          <cell r="AA70">
            <v>0</v>
          </cell>
          <cell r="AB70">
            <v>113.3</v>
          </cell>
          <cell r="AC70">
            <v>93.3</v>
          </cell>
          <cell r="AD70">
            <v>87.1</v>
          </cell>
          <cell r="AE70">
            <v>425</v>
          </cell>
          <cell r="AF70">
            <v>23.333300000000001</v>
          </cell>
          <cell r="AG70">
            <v>14.005000000000001</v>
          </cell>
          <cell r="AH70">
            <v>94.563829999999996</v>
          </cell>
          <cell r="AI70">
            <v>0</v>
          </cell>
          <cell r="AJ70">
            <v>90.7</v>
          </cell>
          <cell r="AK70">
            <v>95</v>
          </cell>
          <cell r="AL70">
            <v>111.6</v>
          </cell>
          <cell r="AM70">
            <v>115.9</v>
          </cell>
          <cell r="AN70">
            <v>123.3</v>
          </cell>
          <cell r="AO70">
            <v>75</v>
          </cell>
          <cell r="AP70">
            <v>0</v>
          </cell>
          <cell r="AQ70">
            <v>0</v>
          </cell>
          <cell r="AR70">
            <v>0</v>
          </cell>
          <cell r="AS70">
            <v>61.149999999999991</v>
          </cell>
          <cell r="AT70">
            <v>87.7</v>
          </cell>
          <cell r="AU70">
            <v>110.3</v>
          </cell>
          <cell r="AV70">
            <v>92.2</v>
          </cell>
          <cell r="AW70">
            <v>100</v>
          </cell>
          <cell r="AX70">
            <v>100</v>
          </cell>
          <cell r="AY70">
            <v>111.2</v>
          </cell>
          <cell r="AZ70">
            <v>108.9</v>
          </cell>
          <cell r="BA70">
            <v>157.77780000000001</v>
          </cell>
          <cell r="BB70">
            <v>184.11760000000001</v>
          </cell>
          <cell r="BC70">
            <v>163.1</v>
          </cell>
          <cell r="BD70">
            <v>121.52954</v>
          </cell>
          <cell r="BE70">
            <v>101.9</v>
          </cell>
          <cell r="BF70">
            <v>95.1</v>
          </cell>
          <cell r="BG70">
            <v>93.4</v>
          </cell>
          <cell r="BH70">
            <v>103.5</v>
          </cell>
          <cell r="BI70">
            <v>110.7</v>
          </cell>
          <cell r="BJ70">
            <v>133.30000000000001</v>
          </cell>
          <cell r="BK70">
            <v>156.4</v>
          </cell>
          <cell r="BL70">
            <v>169.52379999999999</v>
          </cell>
          <cell r="BM70">
            <v>160</v>
          </cell>
          <cell r="BN70">
            <v>179.6</v>
          </cell>
          <cell r="BO70">
            <v>130.34237999999999</v>
          </cell>
          <cell r="BP70">
            <v>0</v>
          </cell>
          <cell r="BQ70">
            <v>0</v>
          </cell>
          <cell r="BR70">
            <v>0</v>
          </cell>
          <cell r="BS70">
            <v>0</v>
          </cell>
          <cell r="BT70">
            <v>0</v>
          </cell>
          <cell r="BU70">
            <v>0</v>
          </cell>
          <cell r="BV70">
            <v>0</v>
          </cell>
          <cell r="BW70">
            <v>0</v>
          </cell>
          <cell r="BX70">
            <v>0</v>
          </cell>
          <cell r="BY70">
            <v>0</v>
          </cell>
          <cell r="BZ70">
            <v>0</v>
          </cell>
        </row>
        <row r="71">
          <cell r="A71" t="str">
            <v>Индер</v>
          </cell>
          <cell r="B71">
            <v>99.8</v>
          </cell>
          <cell r="C71">
            <v>116</v>
          </cell>
          <cell r="D71">
            <v>103.3</v>
          </cell>
          <cell r="E71">
            <v>109.2</v>
          </cell>
          <cell r="F71">
            <v>112.2</v>
          </cell>
          <cell r="G71">
            <v>109.1</v>
          </cell>
          <cell r="H71">
            <v>136.19999999999999</v>
          </cell>
          <cell r="I71">
            <v>143.4</v>
          </cell>
          <cell r="J71">
            <v>155.5427</v>
          </cell>
          <cell r="K71">
            <v>143.1</v>
          </cell>
          <cell r="L71">
            <v>122.78426999999999</v>
          </cell>
          <cell r="M71">
            <v>122.2</v>
          </cell>
          <cell r="N71">
            <v>140.30000000000001</v>
          </cell>
          <cell r="O71">
            <v>264.3</v>
          </cell>
          <cell r="P71">
            <v>213.7</v>
          </cell>
          <cell r="Q71">
            <v>173</v>
          </cell>
          <cell r="R71">
            <v>211.4</v>
          </cell>
          <cell r="S71">
            <v>159.5</v>
          </cell>
          <cell r="T71">
            <v>202.6292</v>
          </cell>
          <cell r="U71">
            <v>262.0575</v>
          </cell>
          <cell r="V71">
            <v>261.81889999999999</v>
          </cell>
          <cell r="W71">
            <v>201.09056000000004</v>
          </cell>
          <cell r="X71">
            <v>117.5</v>
          </cell>
          <cell r="Y71">
            <v>116</v>
          </cell>
          <cell r="Z71">
            <v>262.2</v>
          </cell>
          <cell r="AA71">
            <v>198.2</v>
          </cell>
          <cell r="AB71">
            <v>206.9</v>
          </cell>
          <cell r="AC71">
            <v>216.1</v>
          </cell>
          <cell r="AD71">
            <v>173.4</v>
          </cell>
          <cell r="AE71">
            <v>151.44749999999999</v>
          </cell>
          <cell r="AF71">
            <v>247.35050000000001</v>
          </cell>
          <cell r="AG71">
            <v>261.68669999999997</v>
          </cell>
          <cell r="AH71">
            <v>195.07846999999998</v>
          </cell>
          <cell r="AI71">
            <v>143.6</v>
          </cell>
          <cell r="AJ71">
            <v>170.5</v>
          </cell>
          <cell r="AK71">
            <v>187.5</v>
          </cell>
          <cell r="AL71">
            <v>146.6</v>
          </cell>
          <cell r="AM71">
            <v>147.1</v>
          </cell>
          <cell r="AN71">
            <v>207.4</v>
          </cell>
          <cell r="AO71">
            <v>151.69999999999999</v>
          </cell>
          <cell r="AP71">
            <v>184.40440000000001</v>
          </cell>
          <cell r="AQ71">
            <v>260.56509999999997</v>
          </cell>
          <cell r="AR71">
            <v>261.89999999999998</v>
          </cell>
          <cell r="AS71">
            <v>186.12694999999999</v>
          </cell>
          <cell r="AT71">
            <v>144.6</v>
          </cell>
          <cell r="AU71">
            <v>138.4</v>
          </cell>
          <cell r="AV71">
            <v>104</v>
          </cell>
          <cell r="AW71">
            <v>139.1</v>
          </cell>
          <cell r="AX71">
            <v>140.19999999999999</v>
          </cell>
          <cell r="AY71">
            <v>148</v>
          </cell>
          <cell r="AZ71">
            <v>153.4</v>
          </cell>
          <cell r="BA71">
            <v>220.803</v>
          </cell>
          <cell r="BB71">
            <v>262.50760000000002</v>
          </cell>
          <cell r="BC71">
            <v>237.6</v>
          </cell>
          <cell r="BD71">
            <v>168.86106000000001</v>
          </cell>
          <cell r="BE71">
            <v>131.1</v>
          </cell>
          <cell r="BF71">
            <v>127.7</v>
          </cell>
          <cell r="BG71">
            <v>256.5</v>
          </cell>
          <cell r="BH71">
            <v>261.8</v>
          </cell>
          <cell r="BI71">
            <v>263.39999999999998</v>
          </cell>
          <cell r="BJ71">
            <v>243.9</v>
          </cell>
          <cell r="BK71">
            <v>191.4</v>
          </cell>
          <cell r="BL71">
            <v>241.05680000000001</v>
          </cell>
          <cell r="BM71">
            <v>260.47620000000001</v>
          </cell>
          <cell r="BN71">
            <v>226.5</v>
          </cell>
          <cell r="BO71">
            <v>220.38330000000005</v>
          </cell>
          <cell r="BP71">
            <v>133.69999999999999</v>
          </cell>
          <cell r="BQ71">
            <v>135</v>
          </cell>
          <cell r="BR71">
            <v>143.1</v>
          </cell>
          <cell r="BS71">
            <v>143.4</v>
          </cell>
          <cell r="BT71">
            <v>140</v>
          </cell>
          <cell r="BU71">
            <v>107.9</v>
          </cell>
          <cell r="BV71">
            <v>138.9</v>
          </cell>
          <cell r="BW71">
            <v>150.78229999999999</v>
          </cell>
          <cell r="BX71">
            <v>260.00810000000001</v>
          </cell>
          <cell r="BY71">
            <v>210.60560000000001</v>
          </cell>
          <cell r="BZ71">
            <v>156.33959999999999</v>
          </cell>
        </row>
        <row r="72">
          <cell r="A72" t="str">
            <v>Исатай</v>
          </cell>
          <cell r="B72">
            <v>0</v>
          </cell>
          <cell r="C72">
            <v>346.7</v>
          </cell>
          <cell r="D72">
            <v>0</v>
          </cell>
          <cell r="E72">
            <v>0</v>
          </cell>
          <cell r="F72">
            <v>0</v>
          </cell>
          <cell r="G72">
            <v>0</v>
          </cell>
          <cell r="H72">
            <v>0</v>
          </cell>
          <cell r="I72">
            <v>0</v>
          </cell>
          <cell r="J72">
            <v>0</v>
          </cell>
          <cell r="K72">
            <v>31.6</v>
          </cell>
          <cell r="L72">
            <v>37.83</v>
          </cell>
          <cell r="M72">
            <v>155</v>
          </cell>
          <cell r="N72">
            <v>229.8</v>
          </cell>
          <cell r="O72">
            <v>289.7</v>
          </cell>
          <cell r="P72">
            <v>260</v>
          </cell>
          <cell r="Q72">
            <v>290.3</v>
          </cell>
          <cell r="R72">
            <v>268.3</v>
          </cell>
          <cell r="S72">
            <v>24</v>
          </cell>
          <cell r="T72">
            <v>0</v>
          </cell>
          <cell r="U72">
            <v>23.524999999999999</v>
          </cell>
          <cell r="V72">
            <v>11.8912</v>
          </cell>
          <cell r="W72">
            <v>155.25162</v>
          </cell>
          <cell r="X72">
            <v>335</v>
          </cell>
          <cell r="Y72">
            <v>346.7</v>
          </cell>
          <cell r="Z72">
            <v>280.60000000000002</v>
          </cell>
          <cell r="AA72">
            <v>215</v>
          </cell>
          <cell r="AB72">
            <v>238.6</v>
          </cell>
          <cell r="AC72">
            <v>289.39999999999998</v>
          </cell>
          <cell r="AD72">
            <v>0</v>
          </cell>
          <cell r="AE72">
            <v>0</v>
          </cell>
          <cell r="AF72">
            <v>56.5</v>
          </cell>
          <cell r="AG72">
            <v>0</v>
          </cell>
          <cell r="AH72">
            <v>176.18</v>
          </cell>
          <cell r="AI72">
            <v>243.3</v>
          </cell>
          <cell r="AJ72">
            <v>230</v>
          </cell>
          <cell r="AK72">
            <v>218.2</v>
          </cell>
          <cell r="AL72">
            <v>250</v>
          </cell>
          <cell r="AM72">
            <v>209.6</v>
          </cell>
          <cell r="AN72">
            <v>290.3</v>
          </cell>
          <cell r="AO72">
            <v>0</v>
          </cell>
          <cell r="AP72">
            <v>0</v>
          </cell>
          <cell r="AQ72">
            <v>3</v>
          </cell>
          <cell r="AR72">
            <v>0</v>
          </cell>
          <cell r="AS72">
            <v>144.44</v>
          </cell>
          <cell r="AT72">
            <v>208</v>
          </cell>
          <cell r="AU72">
            <v>287.7</v>
          </cell>
          <cell r="AV72">
            <v>213.6</v>
          </cell>
          <cell r="AW72">
            <v>166.3</v>
          </cell>
          <cell r="AX72">
            <v>208.1</v>
          </cell>
          <cell r="AY72">
            <v>289.7</v>
          </cell>
          <cell r="AZ72">
            <v>0</v>
          </cell>
          <cell r="BA72">
            <v>0</v>
          </cell>
          <cell r="BB72">
            <v>23.88</v>
          </cell>
          <cell r="BC72">
            <v>76.3</v>
          </cell>
          <cell r="BD72">
            <v>147.358</v>
          </cell>
          <cell r="BE72">
            <v>228</v>
          </cell>
          <cell r="BF72">
            <v>127.5</v>
          </cell>
          <cell r="BG72">
            <v>213.8</v>
          </cell>
          <cell r="BH72">
            <v>162.5</v>
          </cell>
          <cell r="BI72">
            <v>180</v>
          </cell>
          <cell r="BJ72">
            <v>289.60000000000002</v>
          </cell>
          <cell r="BK72">
            <v>0</v>
          </cell>
          <cell r="BL72">
            <v>0</v>
          </cell>
          <cell r="BM72">
            <v>20.86</v>
          </cell>
          <cell r="BN72">
            <v>39</v>
          </cell>
          <cell r="BO72">
            <v>126.126</v>
          </cell>
          <cell r="BP72">
            <v>165</v>
          </cell>
          <cell r="BQ72">
            <v>240</v>
          </cell>
          <cell r="BR72">
            <v>220.8</v>
          </cell>
          <cell r="BS72">
            <v>186.7</v>
          </cell>
          <cell r="BT72">
            <v>161.5</v>
          </cell>
          <cell r="BU72">
            <v>290.89999999999998</v>
          </cell>
          <cell r="BV72">
            <v>0</v>
          </cell>
          <cell r="BW72">
            <v>0</v>
          </cell>
          <cell r="BX72">
            <v>72.3</v>
          </cell>
          <cell r="BY72">
            <v>0</v>
          </cell>
          <cell r="BZ72">
            <v>133.72</v>
          </cell>
        </row>
        <row r="73">
          <cell r="A73" t="str">
            <v>Курмангазы</v>
          </cell>
          <cell r="B73">
            <v>121.3</v>
          </cell>
          <cell r="C73">
            <v>152.1</v>
          </cell>
          <cell r="D73">
            <v>121.6</v>
          </cell>
          <cell r="E73">
            <v>121.7</v>
          </cell>
          <cell r="F73">
            <v>121.8</v>
          </cell>
          <cell r="G73">
            <v>121.8</v>
          </cell>
          <cell r="H73">
            <v>124.4</v>
          </cell>
          <cell r="I73">
            <v>122.6</v>
          </cell>
          <cell r="J73">
            <v>127.0061</v>
          </cell>
          <cell r="K73">
            <v>113.7</v>
          </cell>
          <cell r="L73">
            <v>124.80061000000001</v>
          </cell>
          <cell r="M73">
            <v>156.38999999999999</v>
          </cell>
          <cell r="N73">
            <v>157.5</v>
          </cell>
          <cell r="O73">
            <v>156.80000000000001</v>
          </cell>
          <cell r="P73">
            <v>157.19999999999999</v>
          </cell>
          <cell r="Q73">
            <v>157</v>
          </cell>
          <cell r="R73">
            <v>157.6</v>
          </cell>
          <cell r="S73">
            <v>151.5</v>
          </cell>
          <cell r="T73">
            <v>151.678</v>
          </cell>
          <cell r="U73">
            <v>164.2396</v>
          </cell>
          <cell r="V73">
            <v>149.0061</v>
          </cell>
          <cell r="W73">
            <v>155.89136999999999</v>
          </cell>
          <cell r="X73">
            <v>151.6</v>
          </cell>
          <cell r="Y73">
            <v>152.1</v>
          </cell>
          <cell r="Z73">
            <v>151.69999999999999</v>
          </cell>
          <cell r="AA73">
            <v>151</v>
          </cell>
          <cell r="AB73">
            <v>152</v>
          </cell>
          <cell r="AC73">
            <v>151.4</v>
          </cell>
          <cell r="AD73">
            <v>142.19999999999999</v>
          </cell>
          <cell r="AE73">
            <v>149.92840000000001</v>
          </cell>
          <cell r="AF73">
            <v>164.7159</v>
          </cell>
          <cell r="AG73">
            <v>141.46360000000001</v>
          </cell>
          <cell r="AH73">
            <v>150.81079</v>
          </cell>
          <cell r="AI73">
            <v>115.2</v>
          </cell>
          <cell r="AJ73">
            <v>100.9</v>
          </cell>
          <cell r="AK73">
            <v>103</v>
          </cell>
          <cell r="AL73">
            <v>103.7</v>
          </cell>
          <cell r="AM73">
            <v>106.7</v>
          </cell>
          <cell r="AN73">
            <v>109.6</v>
          </cell>
          <cell r="AO73">
            <v>123.5</v>
          </cell>
          <cell r="AP73">
            <v>122.44459999999999</v>
          </cell>
          <cell r="AQ73">
            <v>160.27000000000001</v>
          </cell>
          <cell r="AR73">
            <v>155.30000000000001</v>
          </cell>
          <cell r="AS73">
            <v>120.06146000000001</v>
          </cell>
          <cell r="AT73">
            <v>156.5</v>
          </cell>
          <cell r="AU73">
            <v>157.19999999999999</v>
          </cell>
          <cell r="AV73">
            <v>157.5</v>
          </cell>
          <cell r="AW73">
            <v>157.69999999999999</v>
          </cell>
          <cell r="AX73">
            <v>155.6</v>
          </cell>
          <cell r="AY73">
            <v>157.6</v>
          </cell>
          <cell r="AZ73">
            <v>156</v>
          </cell>
          <cell r="BA73">
            <v>155.21789999999999</v>
          </cell>
          <cell r="BB73">
            <v>174.3449</v>
          </cell>
          <cell r="BC73">
            <v>164.1</v>
          </cell>
          <cell r="BD73">
            <v>159.17627999999999</v>
          </cell>
          <cell r="BE73">
            <v>161.69999999999999</v>
          </cell>
          <cell r="BF73">
            <v>160.30000000000001</v>
          </cell>
          <cell r="BG73">
            <v>161.5</v>
          </cell>
          <cell r="BH73">
            <v>161.6</v>
          </cell>
          <cell r="BI73">
            <v>159.80000000000001</v>
          </cell>
          <cell r="BJ73">
            <v>162.1</v>
          </cell>
          <cell r="BK73">
            <v>160.19999999999999</v>
          </cell>
          <cell r="BL73">
            <v>154.00139999999999</v>
          </cell>
          <cell r="BM73">
            <v>179.4282</v>
          </cell>
          <cell r="BN73">
            <v>166.5</v>
          </cell>
          <cell r="BO73">
            <v>162.71296000000001</v>
          </cell>
          <cell r="BP73">
            <v>140.6</v>
          </cell>
          <cell r="BQ73">
            <v>147</v>
          </cell>
          <cell r="BR73">
            <v>147.1</v>
          </cell>
          <cell r="BS73">
            <v>145.9</v>
          </cell>
          <cell r="BT73">
            <v>147.80000000000001</v>
          </cell>
          <cell r="BU73">
            <v>148.4</v>
          </cell>
          <cell r="BV73">
            <v>146.19999999999999</v>
          </cell>
          <cell r="BW73">
            <v>148.8476</v>
          </cell>
          <cell r="BX73">
            <v>165.57</v>
          </cell>
          <cell r="BY73">
            <v>121.5046</v>
          </cell>
          <cell r="BZ73">
            <v>145.89222000000001</v>
          </cell>
        </row>
        <row r="74">
          <cell r="A74" t="str">
            <v>Кызылкога</v>
          </cell>
          <cell r="B74">
            <v>64.8</v>
          </cell>
          <cell r="C74">
            <v>0</v>
          </cell>
          <cell r="D74">
            <v>78.900000000000006</v>
          </cell>
          <cell r="E74">
            <v>79</v>
          </cell>
          <cell r="F74">
            <v>121.2</v>
          </cell>
          <cell r="G74">
            <v>56.1</v>
          </cell>
          <cell r="H74">
            <v>77.5</v>
          </cell>
          <cell r="I74">
            <v>71.400000000000006</v>
          </cell>
          <cell r="J74">
            <v>80</v>
          </cell>
          <cell r="K74">
            <v>80.900000000000006</v>
          </cell>
          <cell r="L74">
            <v>70.97999999999999</v>
          </cell>
          <cell r="M74">
            <v>132</v>
          </cell>
          <cell r="N74">
            <v>0</v>
          </cell>
          <cell r="O74">
            <v>0</v>
          </cell>
          <cell r="P74">
            <v>0</v>
          </cell>
          <cell r="Q74">
            <v>0</v>
          </cell>
          <cell r="R74">
            <v>0</v>
          </cell>
          <cell r="S74">
            <v>6.7</v>
          </cell>
          <cell r="T74">
            <v>0</v>
          </cell>
          <cell r="U74">
            <v>170</v>
          </cell>
          <cell r="V74">
            <v>150</v>
          </cell>
          <cell r="W74">
            <v>45.87</v>
          </cell>
          <cell r="X74">
            <v>144.4</v>
          </cell>
          <cell r="Y74">
            <v>0</v>
          </cell>
          <cell r="Z74">
            <v>130</v>
          </cell>
          <cell r="AA74">
            <v>130</v>
          </cell>
          <cell r="AB74">
            <v>125.7</v>
          </cell>
          <cell r="AC74">
            <v>64</v>
          </cell>
          <cell r="AD74">
            <v>57.1</v>
          </cell>
          <cell r="AE74">
            <v>107.8</v>
          </cell>
          <cell r="AF74">
            <v>132.8571</v>
          </cell>
          <cell r="AG74">
            <v>194.75319999999999</v>
          </cell>
          <cell r="AH74">
            <v>108.66102999999998</v>
          </cell>
          <cell r="AI74">
            <v>136.69999999999999</v>
          </cell>
          <cell r="AJ74">
            <v>0</v>
          </cell>
          <cell r="AK74">
            <v>130</v>
          </cell>
          <cell r="AL74">
            <v>0</v>
          </cell>
          <cell r="AM74">
            <v>0</v>
          </cell>
          <cell r="AN74">
            <v>0</v>
          </cell>
          <cell r="AO74">
            <v>0</v>
          </cell>
          <cell r="AP74">
            <v>135</v>
          </cell>
          <cell r="AQ74">
            <v>125</v>
          </cell>
          <cell r="AR74">
            <v>120</v>
          </cell>
          <cell r="AS74">
            <v>64.67</v>
          </cell>
          <cell r="AT74">
            <v>126.9</v>
          </cell>
          <cell r="AU74">
            <v>225.6</v>
          </cell>
          <cell r="AV74">
            <v>130.6</v>
          </cell>
          <cell r="AW74">
            <v>130</v>
          </cell>
          <cell r="AX74">
            <v>181</v>
          </cell>
          <cell r="AY74">
            <v>240</v>
          </cell>
          <cell r="AZ74">
            <v>46.4</v>
          </cell>
          <cell r="BA74">
            <v>138.9</v>
          </cell>
          <cell r="BB74">
            <v>155.5556</v>
          </cell>
          <cell r="BC74">
            <v>128.19999999999999</v>
          </cell>
          <cell r="BD74">
            <v>150.31556</v>
          </cell>
          <cell r="BE74">
            <v>130</v>
          </cell>
          <cell r="BF74">
            <v>211.7</v>
          </cell>
          <cell r="BG74">
            <v>130.5</v>
          </cell>
          <cell r="BH74">
            <v>130</v>
          </cell>
          <cell r="BI74">
            <v>181</v>
          </cell>
          <cell r="BJ74">
            <v>400</v>
          </cell>
          <cell r="BK74">
            <v>66.7</v>
          </cell>
          <cell r="BL74">
            <v>93.6</v>
          </cell>
          <cell r="BM74">
            <v>156.25</v>
          </cell>
          <cell r="BN74">
            <v>76.3</v>
          </cell>
          <cell r="BO74">
            <v>157.60499999999999</v>
          </cell>
          <cell r="BP74">
            <v>140</v>
          </cell>
          <cell r="BQ74">
            <v>0</v>
          </cell>
          <cell r="BR74">
            <v>130</v>
          </cell>
          <cell r="BS74">
            <v>0</v>
          </cell>
          <cell r="BT74">
            <v>0</v>
          </cell>
          <cell r="BU74">
            <v>47.6</v>
          </cell>
          <cell r="BV74">
            <v>98.2</v>
          </cell>
          <cell r="BW74">
            <v>109.1583</v>
          </cell>
          <cell r="BX74">
            <v>200</v>
          </cell>
          <cell r="BY74">
            <v>100</v>
          </cell>
          <cell r="BZ74">
            <v>82.495829999999998</v>
          </cell>
        </row>
        <row r="75">
          <cell r="A75" t="str">
            <v>Макат</v>
          </cell>
          <cell r="B75">
            <v>59</v>
          </cell>
          <cell r="C75">
            <v>78.599999999999994</v>
          </cell>
          <cell r="D75">
            <v>61.4</v>
          </cell>
          <cell r="E75">
            <v>63.4</v>
          </cell>
          <cell r="F75">
            <v>63.4</v>
          </cell>
          <cell r="G75">
            <v>70.5</v>
          </cell>
          <cell r="H75">
            <v>76.400000000000006</v>
          </cell>
          <cell r="I75">
            <v>80</v>
          </cell>
          <cell r="J75">
            <v>90.006699999999995</v>
          </cell>
          <cell r="K75">
            <v>89.8</v>
          </cell>
          <cell r="L75">
            <v>73.250669999999985</v>
          </cell>
          <cell r="M75">
            <v>85</v>
          </cell>
          <cell r="N75">
            <v>81.900000000000006</v>
          </cell>
          <cell r="O75">
            <v>65.8</v>
          </cell>
          <cell r="P75">
            <v>69.7</v>
          </cell>
          <cell r="Q75">
            <v>75.3</v>
          </cell>
          <cell r="R75">
            <v>69.7</v>
          </cell>
          <cell r="S75">
            <v>77</v>
          </cell>
          <cell r="T75">
            <v>75.107100000000003</v>
          </cell>
          <cell r="U75">
            <v>68.584599999999995</v>
          </cell>
          <cell r="V75">
            <v>68.921700000000001</v>
          </cell>
          <cell r="W75">
            <v>73.701340000000002</v>
          </cell>
          <cell r="X75">
            <v>82.8</v>
          </cell>
          <cell r="Y75">
            <v>78.599999999999994</v>
          </cell>
          <cell r="Z75">
            <v>112.6</v>
          </cell>
          <cell r="AA75">
            <v>125.8</v>
          </cell>
          <cell r="AB75">
            <v>125.8</v>
          </cell>
          <cell r="AC75">
            <v>75.7</v>
          </cell>
          <cell r="AD75">
            <v>77.900000000000006</v>
          </cell>
          <cell r="AE75">
            <v>80.037000000000006</v>
          </cell>
          <cell r="AF75">
            <v>77.508300000000006</v>
          </cell>
          <cell r="AG75">
            <v>80.507099999999994</v>
          </cell>
          <cell r="AH75">
            <v>91.725240000000014</v>
          </cell>
          <cell r="AI75">
            <v>115</v>
          </cell>
          <cell r="AJ75">
            <v>154.9</v>
          </cell>
          <cell r="AK75">
            <v>96.5</v>
          </cell>
          <cell r="AL75">
            <v>88</v>
          </cell>
          <cell r="AM75">
            <v>88</v>
          </cell>
          <cell r="AN75">
            <v>82.3</v>
          </cell>
          <cell r="AO75">
            <v>80.3</v>
          </cell>
          <cell r="AP75">
            <v>80.25</v>
          </cell>
          <cell r="AQ75">
            <v>72.842100000000002</v>
          </cell>
          <cell r="AR75">
            <v>0</v>
          </cell>
          <cell r="AS75">
            <v>85.809209999999979</v>
          </cell>
          <cell r="AT75">
            <v>110</v>
          </cell>
          <cell r="AU75">
            <v>96.4</v>
          </cell>
          <cell r="AV75">
            <v>95.3</v>
          </cell>
          <cell r="AW75">
            <v>95.6</v>
          </cell>
          <cell r="AX75">
            <v>95.3</v>
          </cell>
          <cell r="AY75">
            <v>79.2</v>
          </cell>
          <cell r="AZ75">
            <v>90.8</v>
          </cell>
          <cell r="BA75">
            <v>84.6875</v>
          </cell>
          <cell r="BB75">
            <v>84.692899999999995</v>
          </cell>
          <cell r="BC75">
            <v>81.400000000000006</v>
          </cell>
          <cell r="BD75">
            <v>91.338039999999992</v>
          </cell>
          <cell r="BE75">
            <v>126.5</v>
          </cell>
          <cell r="BF75">
            <v>100.7</v>
          </cell>
          <cell r="BG75">
            <v>100.9</v>
          </cell>
          <cell r="BH75">
            <v>105.8</v>
          </cell>
          <cell r="BI75">
            <v>105.8</v>
          </cell>
          <cell r="BJ75">
            <v>72.5</v>
          </cell>
          <cell r="BK75">
            <v>70.8</v>
          </cell>
          <cell r="BL75">
            <v>85.7667</v>
          </cell>
          <cell r="BM75">
            <v>80.503600000000006</v>
          </cell>
          <cell r="BN75">
            <v>82</v>
          </cell>
          <cell r="BO75">
            <v>93.127030000000005</v>
          </cell>
          <cell r="BP75">
            <v>0</v>
          </cell>
          <cell r="BQ75">
            <v>0</v>
          </cell>
          <cell r="BR75">
            <v>0</v>
          </cell>
          <cell r="BS75">
            <v>0</v>
          </cell>
          <cell r="BT75">
            <v>0</v>
          </cell>
          <cell r="BU75">
            <v>0</v>
          </cell>
          <cell r="BV75">
            <v>0</v>
          </cell>
          <cell r="BW75">
            <v>0</v>
          </cell>
          <cell r="BX75">
            <v>0</v>
          </cell>
          <cell r="BY75">
            <v>0</v>
          </cell>
          <cell r="BZ75">
            <v>0</v>
          </cell>
        </row>
        <row r="76">
          <cell r="A76" t="str">
            <v>Махамбет</v>
          </cell>
          <cell r="B76">
            <v>122.8</v>
          </cell>
          <cell r="C76">
            <v>162</v>
          </cell>
          <cell r="D76">
            <v>125.4</v>
          </cell>
          <cell r="E76">
            <v>125.5</v>
          </cell>
          <cell r="F76">
            <v>128.4</v>
          </cell>
          <cell r="G76">
            <v>144.30000000000001</v>
          </cell>
          <cell r="H76">
            <v>143.4</v>
          </cell>
          <cell r="I76">
            <v>138.80000000000001</v>
          </cell>
          <cell r="J76">
            <v>138.2184</v>
          </cell>
          <cell r="K76">
            <v>140</v>
          </cell>
          <cell r="L76">
            <v>136.88184000000001</v>
          </cell>
          <cell r="M76">
            <v>125.1</v>
          </cell>
          <cell r="N76">
            <v>143.4</v>
          </cell>
          <cell r="O76">
            <v>127.8</v>
          </cell>
          <cell r="P76">
            <v>147.1</v>
          </cell>
          <cell r="Q76">
            <v>164.7</v>
          </cell>
          <cell r="R76">
            <v>157.1</v>
          </cell>
          <cell r="S76">
            <v>220.2</v>
          </cell>
          <cell r="T76">
            <v>318.48689999999999</v>
          </cell>
          <cell r="U76">
            <v>362.42759999999998</v>
          </cell>
          <cell r="V76">
            <v>404.58240000000001</v>
          </cell>
          <cell r="W76">
            <v>217.08968999999996</v>
          </cell>
          <cell r="X76">
            <v>134.6</v>
          </cell>
          <cell r="Y76">
            <v>162</v>
          </cell>
          <cell r="Z76">
            <v>126.8</v>
          </cell>
          <cell r="AA76">
            <v>132.69999999999999</v>
          </cell>
          <cell r="AB76">
            <v>145.5</v>
          </cell>
          <cell r="AC76">
            <v>166.8</v>
          </cell>
          <cell r="AD76">
            <v>221.3</v>
          </cell>
          <cell r="AE76">
            <v>351.34719999999999</v>
          </cell>
          <cell r="AF76">
            <v>297.17039999999997</v>
          </cell>
          <cell r="AG76">
            <v>313.98439999999999</v>
          </cell>
          <cell r="AH76">
            <v>205.22019999999998</v>
          </cell>
          <cell r="AI76">
            <v>138.69999999999999</v>
          </cell>
          <cell r="AJ76">
            <v>139.6</v>
          </cell>
          <cell r="AK76">
            <v>125.6</v>
          </cell>
          <cell r="AL76">
            <v>129.80000000000001</v>
          </cell>
          <cell r="AM76">
            <v>141.4</v>
          </cell>
          <cell r="AN76">
            <v>167.8</v>
          </cell>
          <cell r="AO76">
            <v>220.3</v>
          </cell>
          <cell r="AP76">
            <v>351.69380000000001</v>
          </cell>
          <cell r="AQ76">
            <v>297.2097</v>
          </cell>
          <cell r="AR76">
            <v>320.3</v>
          </cell>
          <cell r="AS76">
            <v>203.24035000000001</v>
          </cell>
          <cell r="AT76">
            <v>139.6</v>
          </cell>
          <cell r="AU76">
            <v>118.4</v>
          </cell>
          <cell r="AV76">
            <v>124.5</v>
          </cell>
          <cell r="AW76">
            <v>140.69999999999999</v>
          </cell>
          <cell r="AX76">
            <v>182</v>
          </cell>
          <cell r="AY76">
            <v>239.8</v>
          </cell>
          <cell r="AZ76">
            <v>204.9</v>
          </cell>
          <cell r="BA76">
            <v>251.4494</v>
          </cell>
          <cell r="BB76">
            <v>275.40120000000002</v>
          </cell>
          <cell r="BC76">
            <v>243.8</v>
          </cell>
          <cell r="BD76">
            <v>192.05506</v>
          </cell>
          <cell r="BE76">
            <v>138.9</v>
          </cell>
          <cell r="BF76">
            <v>115.6</v>
          </cell>
          <cell r="BG76">
            <v>125.9</v>
          </cell>
          <cell r="BH76">
            <v>126.8</v>
          </cell>
          <cell r="BI76">
            <v>183.4</v>
          </cell>
          <cell r="BJ76">
            <v>205.3</v>
          </cell>
          <cell r="BK76">
            <v>202.1</v>
          </cell>
          <cell r="BL76">
            <v>307.3383</v>
          </cell>
          <cell r="BM76">
            <v>272.87329999999997</v>
          </cell>
          <cell r="BN76">
            <v>227.1</v>
          </cell>
          <cell r="BO76">
            <v>190.53115999999997</v>
          </cell>
          <cell r="BP76">
            <v>141</v>
          </cell>
          <cell r="BQ76">
            <v>101.2</v>
          </cell>
          <cell r="BR76">
            <v>128.19999999999999</v>
          </cell>
          <cell r="BS76">
            <v>132.30000000000001</v>
          </cell>
          <cell r="BT76">
            <v>131.69999999999999</v>
          </cell>
          <cell r="BU76">
            <v>172.8</v>
          </cell>
          <cell r="BV76">
            <v>221.7</v>
          </cell>
          <cell r="BW76">
            <v>334.44589999999999</v>
          </cell>
          <cell r="BX76">
            <v>299.0489</v>
          </cell>
          <cell r="BY76">
            <v>346.11259999999999</v>
          </cell>
          <cell r="BZ76">
            <v>200.85074</v>
          </cell>
        </row>
        <row r="81">
          <cell r="A81" t="str">
            <v>г. Усть-Каменогорск</v>
          </cell>
          <cell r="B81">
            <v>159.5</v>
          </cell>
          <cell r="C81">
            <v>100.6</v>
          </cell>
          <cell r="D81">
            <v>153.4</v>
          </cell>
          <cell r="E81">
            <v>183.4</v>
          </cell>
          <cell r="F81">
            <v>185.8</v>
          </cell>
          <cell r="G81">
            <v>190.9</v>
          </cell>
          <cell r="H81">
            <v>205.8</v>
          </cell>
          <cell r="I81">
            <v>205.3</v>
          </cell>
          <cell r="J81">
            <v>210.7</v>
          </cell>
          <cell r="K81">
            <v>208.70660000000001</v>
          </cell>
          <cell r="L81">
            <v>180.41066000000001</v>
          </cell>
          <cell r="M81">
            <v>291.7</v>
          </cell>
          <cell r="N81">
            <v>264.5</v>
          </cell>
          <cell r="O81">
            <v>204</v>
          </cell>
          <cell r="P81">
            <v>186.5</v>
          </cell>
          <cell r="Q81">
            <v>193.03200000000001</v>
          </cell>
          <cell r="R81">
            <v>226.48249999999999</v>
          </cell>
          <cell r="S81">
            <v>216</v>
          </cell>
          <cell r="T81">
            <v>218.4</v>
          </cell>
          <cell r="U81">
            <v>237.6</v>
          </cell>
          <cell r="V81">
            <v>226.89959999999999</v>
          </cell>
          <cell r="W81">
            <v>226.51141000000001</v>
          </cell>
          <cell r="X81">
            <v>404.1</v>
          </cell>
          <cell r="Y81">
            <v>313.60000000000002</v>
          </cell>
          <cell r="Z81">
            <v>299.89999999999998</v>
          </cell>
          <cell r="AA81">
            <v>257</v>
          </cell>
          <cell r="AB81">
            <v>261.8</v>
          </cell>
          <cell r="AC81">
            <v>294</v>
          </cell>
          <cell r="AD81">
            <v>370.2</v>
          </cell>
          <cell r="AE81">
            <v>365.4</v>
          </cell>
          <cell r="AF81">
            <v>412.17649999999998</v>
          </cell>
          <cell r="AG81">
            <v>392.91730000000001</v>
          </cell>
          <cell r="AH81">
            <v>337.10937999999999</v>
          </cell>
          <cell r="AI81">
            <v>151.9</v>
          </cell>
          <cell r="AJ81">
            <v>318.5</v>
          </cell>
          <cell r="AK81">
            <v>379.7</v>
          </cell>
          <cell r="AL81">
            <v>427.9</v>
          </cell>
          <cell r="AM81">
            <v>438.91030000000001</v>
          </cell>
          <cell r="AN81">
            <v>423.60390000000001</v>
          </cell>
          <cell r="AO81">
            <v>513.12210000000005</v>
          </cell>
          <cell r="AP81">
            <v>494.8</v>
          </cell>
          <cell r="AQ81">
            <v>509.4</v>
          </cell>
          <cell r="AR81">
            <v>499.09280000000001</v>
          </cell>
          <cell r="AS81">
            <v>415.69291000000004</v>
          </cell>
          <cell r="AT81">
            <v>353.1</v>
          </cell>
          <cell r="AU81">
            <v>282.89999999999998</v>
          </cell>
          <cell r="AV81">
            <v>248</v>
          </cell>
          <cell r="AW81">
            <v>223.4</v>
          </cell>
          <cell r="AX81">
            <v>217.34049999999999</v>
          </cell>
          <cell r="AY81">
            <v>252.73859999999999</v>
          </cell>
          <cell r="AZ81">
            <v>429.6</v>
          </cell>
          <cell r="BA81">
            <v>430.9</v>
          </cell>
          <cell r="BB81">
            <v>433.2</v>
          </cell>
          <cell r="BC81">
            <v>432.73950000000002</v>
          </cell>
          <cell r="BD81">
            <v>330.39186000000001</v>
          </cell>
          <cell r="BE81">
            <v>359</v>
          </cell>
          <cell r="BF81">
            <v>284.39999999999998</v>
          </cell>
          <cell r="BG81">
            <v>299.3</v>
          </cell>
          <cell r="BH81">
            <v>302.10000000000002</v>
          </cell>
          <cell r="BI81">
            <v>299.19439999999997</v>
          </cell>
          <cell r="BJ81">
            <v>369.32069999999999</v>
          </cell>
          <cell r="BK81">
            <v>321</v>
          </cell>
          <cell r="BL81">
            <v>327.5</v>
          </cell>
          <cell r="BM81">
            <v>329.2</v>
          </cell>
          <cell r="BN81">
            <v>335.99919999999997</v>
          </cell>
          <cell r="BO81">
            <v>322.70142999999996</v>
          </cell>
          <cell r="BP81">
            <v>439.2</v>
          </cell>
          <cell r="BQ81">
            <v>280.5</v>
          </cell>
          <cell r="BR81">
            <v>299.3</v>
          </cell>
          <cell r="BS81">
            <v>300.8</v>
          </cell>
          <cell r="BT81">
            <v>300</v>
          </cell>
          <cell r="BU81">
            <v>320.16399999999999</v>
          </cell>
          <cell r="BV81">
            <v>438</v>
          </cell>
          <cell r="BW81">
            <v>453.3</v>
          </cell>
          <cell r="BX81">
            <v>462.97629999999998</v>
          </cell>
          <cell r="BY81">
            <v>460.07119999999998</v>
          </cell>
          <cell r="BZ81">
            <v>375.43115</v>
          </cell>
        </row>
        <row r="82">
          <cell r="A82" t="str">
            <v>г. Семей</v>
          </cell>
          <cell r="B82">
            <v>168.4</v>
          </cell>
          <cell r="C82">
            <v>155.69999999999999</v>
          </cell>
          <cell r="D82">
            <v>151.80000000000001</v>
          </cell>
          <cell r="E82">
            <v>152.5</v>
          </cell>
          <cell r="F82">
            <v>158.30000000000001</v>
          </cell>
          <cell r="G82">
            <v>166.2</v>
          </cell>
          <cell r="H82">
            <v>168.4</v>
          </cell>
          <cell r="I82">
            <v>177.1</v>
          </cell>
          <cell r="J82">
            <v>173.1</v>
          </cell>
          <cell r="K82">
            <v>158.2516</v>
          </cell>
          <cell r="L82">
            <v>162.97516000000002</v>
          </cell>
          <cell r="M82">
            <v>178.8</v>
          </cell>
          <cell r="N82">
            <v>188.3</v>
          </cell>
          <cell r="O82">
            <v>260</v>
          </cell>
          <cell r="P82">
            <v>94.8</v>
          </cell>
          <cell r="Q82">
            <v>166.285</v>
          </cell>
          <cell r="R82">
            <v>126.62179999999999</v>
          </cell>
          <cell r="S82">
            <v>161.5</v>
          </cell>
          <cell r="T82">
            <v>200.6</v>
          </cell>
          <cell r="U82">
            <v>197.3</v>
          </cell>
          <cell r="V82">
            <v>301.73649999999998</v>
          </cell>
          <cell r="W82">
            <v>187.59432999999996</v>
          </cell>
          <cell r="X82">
            <v>206.6</v>
          </cell>
          <cell r="Y82">
            <v>187.5</v>
          </cell>
          <cell r="Z82">
            <v>198.2</v>
          </cell>
          <cell r="AA82">
            <v>220.4</v>
          </cell>
          <cell r="AB82">
            <v>264.25240000000002</v>
          </cell>
          <cell r="AC82">
            <v>270.5</v>
          </cell>
          <cell r="AD82">
            <v>280.10000000000002</v>
          </cell>
          <cell r="AE82">
            <v>316.5</v>
          </cell>
          <cell r="AF82">
            <v>314.55630000000002</v>
          </cell>
          <cell r="AG82">
            <v>253.50069999999999</v>
          </cell>
          <cell r="AH82">
            <v>251.21094000000002</v>
          </cell>
          <cell r="AI82">
            <v>223.7</v>
          </cell>
          <cell r="AJ82">
            <v>252.8</v>
          </cell>
          <cell r="AK82">
            <v>270.39999999999998</v>
          </cell>
          <cell r="AL82">
            <v>206.3</v>
          </cell>
          <cell r="AM82">
            <v>259.93610000000001</v>
          </cell>
          <cell r="AN82">
            <v>259.74340000000001</v>
          </cell>
          <cell r="AO82">
            <v>286.01130000000001</v>
          </cell>
          <cell r="AP82">
            <v>286.5</v>
          </cell>
          <cell r="AQ82">
            <v>288.5</v>
          </cell>
          <cell r="AR82">
            <v>307.42720000000003</v>
          </cell>
          <cell r="AS82">
            <v>264.1318</v>
          </cell>
          <cell r="AT82">
            <v>169.4</v>
          </cell>
          <cell r="AU82">
            <v>168.1</v>
          </cell>
          <cell r="AV82">
            <v>163</v>
          </cell>
          <cell r="AW82">
            <v>164.2</v>
          </cell>
          <cell r="AX82">
            <v>179.6782</v>
          </cell>
          <cell r="AY82">
            <v>205.2671</v>
          </cell>
          <cell r="AZ82">
            <v>178.9</v>
          </cell>
          <cell r="BA82">
            <v>182.6</v>
          </cell>
          <cell r="BB82">
            <v>179.3</v>
          </cell>
          <cell r="BC82">
            <v>182.77699999999999</v>
          </cell>
          <cell r="BD82">
            <v>177.32223000000002</v>
          </cell>
          <cell r="BE82">
            <v>171.5</v>
          </cell>
          <cell r="BF82">
            <v>170.1</v>
          </cell>
          <cell r="BG82">
            <v>170.8</v>
          </cell>
          <cell r="BH82">
            <v>164.2</v>
          </cell>
          <cell r="BI82">
            <v>192.65090000000001</v>
          </cell>
          <cell r="BJ82">
            <v>216.4699</v>
          </cell>
          <cell r="BK82">
            <v>181.8</v>
          </cell>
          <cell r="BL82">
            <v>187.4</v>
          </cell>
          <cell r="BM82">
            <v>185.5</v>
          </cell>
          <cell r="BN82">
            <v>193.45650000000001</v>
          </cell>
          <cell r="BO82">
            <v>183.38773</v>
          </cell>
          <cell r="BP82">
            <v>202.3</v>
          </cell>
          <cell r="BQ82">
            <v>201.6</v>
          </cell>
          <cell r="BR82">
            <v>204.8</v>
          </cell>
          <cell r="BS82">
            <v>191.1</v>
          </cell>
          <cell r="BT82">
            <v>217.08779999999999</v>
          </cell>
          <cell r="BU82">
            <v>244.46530000000001</v>
          </cell>
          <cell r="BV82">
            <v>232.5</v>
          </cell>
          <cell r="BW82">
            <v>220.4</v>
          </cell>
          <cell r="BX82">
            <v>267.86630000000002</v>
          </cell>
          <cell r="BY82">
            <v>233.29849999999999</v>
          </cell>
          <cell r="BZ82">
            <v>221.54178999999999</v>
          </cell>
        </row>
        <row r="83">
          <cell r="A83" t="str">
            <v>г. Риддер</v>
          </cell>
          <cell r="B83">
            <v>128.4</v>
          </cell>
          <cell r="C83">
            <v>114.9</v>
          </cell>
          <cell r="D83">
            <v>123.9</v>
          </cell>
          <cell r="E83">
            <v>139</v>
          </cell>
          <cell r="F83">
            <v>154.30000000000001</v>
          </cell>
          <cell r="G83">
            <v>185.2</v>
          </cell>
          <cell r="H83">
            <v>206.2</v>
          </cell>
          <cell r="I83">
            <v>221.1</v>
          </cell>
          <cell r="J83">
            <v>239.5</v>
          </cell>
          <cell r="K83">
            <v>239.81299999999999</v>
          </cell>
          <cell r="L83">
            <v>175.2313</v>
          </cell>
          <cell r="M83">
            <v>101.3</v>
          </cell>
          <cell r="N83">
            <v>101.7</v>
          </cell>
          <cell r="O83">
            <v>99.5</v>
          </cell>
          <cell r="P83">
            <v>97.7</v>
          </cell>
          <cell r="Q83">
            <v>100.29470000000001</v>
          </cell>
          <cell r="R83">
            <v>122.4</v>
          </cell>
          <cell r="S83">
            <v>103</v>
          </cell>
          <cell r="T83">
            <v>104.8</v>
          </cell>
          <cell r="U83">
            <v>110.2</v>
          </cell>
          <cell r="V83">
            <v>122.726</v>
          </cell>
          <cell r="W83">
            <v>106.36206999999999</v>
          </cell>
          <cell r="X83">
            <v>243.9</v>
          </cell>
          <cell r="Y83">
            <v>146.1</v>
          </cell>
          <cell r="Z83">
            <v>153.6</v>
          </cell>
          <cell r="AA83">
            <v>179.4</v>
          </cell>
          <cell r="AB83">
            <v>187.0907</v>
          </cell>
          <cell r="AC83">
            <v>207.7</v>
          </cell>
          <cell r="AD83">
            <v>176.8</v>
          </cell>
          <cell r="AE83">
            <v>242.2</v>
          </cell>
          <cell r="AF83">
            <v>252.5335</v>
          </cell>
          <cell r="AG83">
            <v>293.54239999999999</v>
          </cell>
          <cell r="AH83">
            <v>208.28665999999998</v>
          </cell>
          <cell r="AI83">
            <v>207.6</v>
          </cell>
          <cell r="AJ83">
            <v>170.6</v>
          </cell>
          <cell r="AK83">
            <v>234.7</v>
          </cell>
          <cell r="AL83">
            <v>174.4</v>
          </cell>
          <cell r="AM83">
            <v>230.078</v>
          </cell>
          <cell r="AN83">
            <v>251.1319</v>
          </cell>
          <cell r="AO83">
            <v>297.72230000000002</v>
          </cell>
          <cell r="AP83">
            <v>306.7</v>
          </cell>
          <cell r="AQ83">
            <v>320.60000000000002</v>
          </cell>
          <cell r="AR83">
            <v>329.24270000000001</v>
          </cell>
          <cell r="AS83">
            <v>252.27749000000003</v>
          </cell>
          <cell r="AT83">
            <v>119.6</v>
          </cell>
          <cell r="AU83">
            <v>111.5</v>
          </cell>
          <cell r="AV83">
            <v>144.6</v>
          </cell>
          <cell r="AW83">
            <v>125.6</v>
          </cell>
          <cell r="AX83">
            <v>131.58959999999999</v>
          </cell>
          <cell r="AY83">
            <v>156.036</v>
          </cell>
          <cell r="AZ83">
            <v>146.4</v>
          </cell>
          <cell r="BA83">
            <v>150.4</v>
          </cell>
          <cell r="BB83">
            <v>159.30000000000001</v>
          </cell>
          <cell r="BC83">
            <v>175.02770000000001</v>
          </cell>
          <cell r="BD83">
            <v>142.00533000000001</v>
          </cell>
          <cell r="BE83">
            <v>144.9</v>
          </cell>
          <cell r="BF83">
            <v>146</v>
          </cell>
          <cell r="BG83">
            <v>146.69999999999999</v>
          </cell>
          <cell r="BH83">
            <v>145.80000000000001</v>
          </cell>
          <cell r="BI83">
            <v>148.80189999999999</v>
          </cell>
          <cell r="BJ83">
            <v>179.60679999999999</v>
          </cell>
          <cell r="BK83">
            <v>149.9</v>
          </cell>
          <cell r="BL83">
            <v>150.30000000000001</v>
          </cell>
          <cell r="BM83">
            <v>157</v>
          </cell>
          <cell r="BN83">
            <v>166.62899999999999</v>
          </cell>
          <cell r="BO83">
            <v>153.56377000000001</v>
          </cell>
          <cell r="BP83">
            <v>151.30000000000001</v>
          </cell>
          <cell r="BQ83">
            <v>132.9</v>
          </cell>
          <cell r="BR83">
            <v>191.8</v>
          </cell>
          <cell r="BS83">
            <v>143.9</v>
          </cell>
          <cell r="BT83">
            <v>156.49209999999999</v>
          </cell>
          <cell r="BU83">
            <v>156.62719999999999</v>
          </cell>
          <cell r="BV83">
            <v>180</v>
          </cell>
          <cell r="BW83">
            <v>174.1</v>
          </cell>
          <cell r="BX83">
            <v>189.43600000000001</v>
          </cell>
          <cell r="BY83">
            <v>227.29929999999999</v>
          </cell>
          <cell r="BZ83">
            <v>170.38545999999997</v>
          </cell>
        </row>
        <row r="84">
          <cell r="A84" t="str">
            <v>г. Курчатов</v>
          </cell>
          <cell r="B84">
            <v>170</v>
          </cell>
          <cell r="C84">
            <v>232.2</v>
          </cell>
          <cell r="D84">
            <v>230.2</v>
          </cell>
          <cell r="E84">
            <v>236.9</v>
          </cell>
          <cell r="F84">
            <v>237.8</v>
          </cell>
          <cell r="G84">
            <v>240.2</v>
          </cell>
          <cell r="H84">
            <v>240.2</v>
          </cell>
          <cell r="I84">
            <v>231.5</v>
          </cell>
          <cell r="J84">
            <v>231.4</v>
          </cell>
          <cell r="K84">
            <v>231.73670000000001</v>
          </cell>
          <cell r="L84">
            <v>228.21367000000001</v>
          </cell>
          <cell r="M84">
            <v>0</v>
          </cell>
          <cell r="N84">
            <v>119</v>
          </cell>
          <cell r="O84">
            <v>159</v>
          </cell>
          <cell r="P84">
            <v>237</v>
          </cell>
          <cell r="Q84">
            <v>252</v>
          </cell>
          <cell r="R84">
            <v>240.5</v>
          </cell>
          <cell r="S84">
            <v>322.3</v>
          </cell>
          <cell r="T84">
            <v>277.5</v>
          </cell>
          <cell r="U84">
            <v>277.5</v>
          </cell>
          <cell r="V84">
            <v>271.16669999999999</v>
          </cell>
          <cell r="W84">
            <v>215.59666999999999</v>
          </cell>
          <cell r="X84">
            <v>116.7</v>
          </cell>
          <cell r="Y84">
            <v>230.1</v>
          </cell>
          <cell r="Z84">
            <v>238.6</v>
          </cell>
          <cell r="AA84">
            <v>362.3</v>
          </cell>
          <cell r="AB84">
            <v>504.83330000000001</v>
          </cell>
          <cell r="AC84">
            <v>411.8</v>
          </cell>
          <cell r="AD84">
            <v>458.4</v>
          </cell>
          <cell r="AE84">
            <v>497.6</v>
          </cell>
          <cell r="AF84">
            <v>456.41180000000003</v>
          </cell>
          <cell r="AG84">
            <v>498.1</v>
          </cell>
          <cell r="AH84">
            <v>377.48450999999994</v>
          </cell>
          <cell r="AI84">
            <v>100</v>
          </cell>
          <cell r="AJ84">
            <v>187.9</v>
          </cell>
          <cell r="AK84">
            <v>206.5</v>
          </cell>
          <cell r="AL84">
            <v>406.7</v>
          </cell>
          <cell r="AM84">
            <v>443.26670000000001</v>
          </cell>
          <cell r="AN84">
            <v>436.6429</v>
          </cell>
          <cell r="AO84">
            <v>424.90820000000002</v>
          </cell>
          <cell r="AP84">
            <v>445.3</v>
          </cell>
          <cell r="AQ84">
            <v>433.5</v>
          </cell>
          <cell r="AR84">
            <v>435.57729999999998</v>
          </cell>
          <cell r="AS84">
            <v>352.02951000000002</v>
          </cell>
          <cell r="AT84">
            <v>187.5</v>
          </cell>
          <cell r="AU84">
            <v>199.6</v>
          </cell>
          <cell r="AV84">
            <v>196.6</v>
          </cell>
          <cell r="AW84">
            <v>341.6</v>
          </cell>
          <cell r="AX84">
            <v>387.33330000000001</v>
          </cell>
          <cell r="AY84">
            <v>382.47620000000001</v>
          </cell>
          <cell r="AZ84">
            <v>399.9</v>
          </cell>
          <cell r="BA84">
            <v>387.2</v>
          </cell>
          <cell r="BB84">
            <v>387.6</v>
          </cell>
          <cell r="BC84">
            <v>389.4667</v>
          </cell>
          <cell r="BD84">
            <v>325.92761999999999</v>
          </cell>
          <cell r="BE84">
            <v>142.9</v>
          </cell>
          <cell r="BF84">
            <v>195.3</v>
          </cell>
          <cell r="BG84">
            <v>218</v>
          </cell>
          <cell r="BH84">
            <v>345.1</v>
          </cell>
          <cell r="BI84">
            <v>383.68</v>
          </cell>
          <cell r="BJ84">
            <v>354.65</v>
          </cell>
          <cell r="BK84">
            <v>357.9</v>
          </cell>
          <cell r="BL84">
            <v>366.3</v>
          </cell>
          <cell r="BM84">
            <v>362.5</v>
          </cell>
          <cell r="BN84">
            <v>351.67669999999998</v>
          </cell>
          <cell r="BO84">
            <v>307.80067000000003</v>
          </cell>
          <cell r="BP84">
            <v>175</v>
          </cell>
          <cell r="BQ84">
            <v>240.7</v>
          </cell>
          <cell r="BR84">
            <v>246.5</v>
          </cell>
          <cell r="BS84">
            <v>331.3</v>
          </cell>
          <cell r="BT84">
            <v>436.33330000000001</v>
          </cell>
          <cell r="BU84">
            <v>437.4</v>
          </cell>
          <cell r="BV84">
            <v>432</v>
          </cell>
          <cell r="BW84">
            <v>437.1</v>
          </cell>
          <cell r="BX84">
            <v>432.80829999999997</v>
          </cell>
          <cell r="BY84">
            <v>435.93</v>
          </cell>
          <cell r="BZ84">
            <v>360.50716</v>
          </cell>
        </row>
        <row r="85">
          <cell r="A85" t="str">
            <v>Абайский</v>
          </cell>
          <cell r="B85">
            <v>100.5</v>
          </cell>
          <cell r="C85">
            <v>105.7</v>
          </cell>
          <cell r="D85">
            <v>125.6</v>
          </cell>
          <cell r="E85">
            <v>125.6</v>
          </cell>
          <cell r="F85">
            <v>125.8</v>
          </cell>
          <cell r="G85">
            <v>125.8</v>
          </cell>
          <cell r="H85">
            <v>126</v>
          </cell>
          <cell r="I85">
            <v>126.4</v>
          </cell>
          <cell r="J85">
            <v>126.4</v>
          </cell>
          <cell r="K85">
            <v>126.9669</v>
          </cell>
          <cell r="L85">
            <v>121.47668999999999</v>
          </cell>
          <cell r="M85">
            <v>0</v>
          </cell>
          <cell r="N85">
            <v>0</v>
          </cell>
          <cell r="O85">
            <v>0</v>
          </cell>
          <cell r="P85">
            <v>0</v>
          </cell>
          <cell r="Q85">
            <v>0</v>
          </cell>
          <cell r="R85">
            <v>0</v>
          </cell>
          <cell r="S85">
            <v>0</v>
          </cell>
          <cell r="T85">
            <v>0</v>
          </cell>
          <cell r="U85">
            <v>0</v>
          </cell>
          <cell r="V85">
            <v>0</v>
          </cell>
          <cell r="W85">
            <v>0</v>
          </cell>
          <cell r="X85">
            <v>204</v>
          </cell>
          <cell r="Y85">
            <v>220.5</v>
          </cell>
          <cell r="Z85">
            <v>217.1</v>
          </cell>
          <cell r="AA85">
            <v>217</v>
          </cell>
          <cell r="AB85">
            <v>202.93100000000001</v>
          </cell>
          <cell r="AC85">
            <v>210.7</v>
          </cell>
          <cell r="AD85">
            <v>214.3</v>
          </cell>
          <cell r="AE85">
            <v>207</v>
          </cell>
          <cell r="AF85">
            <v>206.93450000000001</v>
          </cell>
          <cell r="AG85">
            <v>215.2174</v>
          </cell>
          <cell r="AH85">
            <v>211.56828999999999</v>
          </cell>
          <cell r="AI85">
            <v>260</v>
          </cell>
          <cell r="AJ85">
            <v>250</v>
          </cell>
          <cell r="AK85">
            <v>246.1</v>
          </cell>
          <cell r="AL85">
            <v>249.3</v>
          </cell>
          <cell r="AM85">
            <v>240.22219999999999</v>
          </cell>
          <cell r="AN85">
            <v>246.33330000000001</v>
          </cell>
          <cell r="AO85">
            <v>258.75</v>
          </cell>
          <cell r="AP85">
            <v>259.8</v>
          </cell>
          <cell r="AQ85">
            <v>259.5</v>
          </cell>
          <cell r="AR85">
            <v>244.375</v>
          </cell>
          <cell r="AS85">
            <v>251.43805000000003</v>
          </cell>
          <cell r="AT85">
            <v>216</v>
          </cell>
          <cell r="AU85">
            <v>216.7</v>
          </cell>
          <cell r="AV85">
            <v>225.6</v>
          </cell>
          <cell r="AW85">
            <v>229</v>
          </cell>
          <cell r="AX85">
            <v>225.6429</v>
          </cell>
          <cell r="AY85">
            <v>263.92500000000001</v>
          </cell>
          <cell r="AZ85">
            <v>202.6</v>
          </cell>
          <cell r="BA85">
            <v>220.5</v>
          </cell>
          <cell r="BB85">
            <v>220.2</v>
          </cell>
          <cell r="BC85">
            <v>222.9444</v>
          </cell>
          <cell r="BD85">
            <v>224.31122999999997</v>
          </cell>
          <cell r="BE85">
            <v>207.3</v>
          </cell>
          <cell r="BF85">
            <v>222.7</v>
          </cell>
          <cell r="BG85">
            <v>215.7</v>
          </cell>
          <cell r="BH85">
            <v>215.5</v>
          </cell>
          <cell r="BI85">
            <v>221.0333</v>
          </cell>
          <cell r="BJ85">
            <v>255.26669999999999</v>
          </cell>
          <cell r="BK85">
            <v>217.9</v>
          </cell>
          <cell r="BL85">
            <v>215.8</v>
          </cell>
          <cell r="BM85">
            <v>215.2</v>
          </cell>
          <cell r="BN85">
            <v>220.8571</v>
          </cell>
          <cell r="BO85">
            <v>220.72571000000002</v>
          </cell>
          <cell r="BP85">
            <v>250</v>
          </cell>
          <cell r="BQ85">
            <v>235</v>
          </cell>
          <cell r="BR85">
            <v>214.5</v>
          </cell>
          <cell r="BS85">
            <v>222.8</v>
          </cell>
          <cell r="BT85">
            <v>220.15790000000001</v>
          </cell>
          <cell r="BU85">
            <v>223.6</v>
          </cell>
          <cell r="BV85">
            <v>221.4</v>
          </cell>
          <cell r="BW85">
            <v>226</v>
          </cell>
          <cell r="BX85">
            <v>229.67189999999999</v>
          </cell>
          <cell r="BY85">
            <v>209</v>
          </cell>
          <cell r="BZ85">
            <v>225.21297999999996</v>
          </cell>
        </row>
        <row r="86">
          <cell r="A86" t="str">
            <v>Аягозский</v>
          </cell>
          <cell r="B86">
            <v>50</v>
          </cell>
          <cell r="C86">
            <v>49.2</v>
          </cell>
          <cell r="D86">
            <v>72.7</v>
          </cell>
          <cell r="E86">
            <v>81.7</v>
          </cell>
          <cell r="F86">
            <v>110.4</v>
          </cell>
          <cell r="G86">
            <v>126.7</v>
          </cell>
          <cell r="H86">
            <v>149.9</v>
          </cell>
          <cell r="I86">
            <v>140.1</v>
          </cell>
          <cell r="J86">
            <v>130.4</v>
          </cell>
          <cell r="K86">
            <v>142.97919999999999</v>
          </cell>
          <cell r="L86">
            <v>105.40792000000002</v>
          </cell>
          <cell r="M86">
            <v>70</v>
          </cell>
          <cell r="N86">
            <v>59.3</v>
          </cell>
          <cell r="O86">
            <v>120</v>
          </cell>
          <cell r="P86">
            <v>119.3</v>
          </cell>
          <cell r="Q86">
            <v>111.5</v>
          </cell>
          <cell r="R86">
            <v>154.13999999999999</v>
          </cell>
          <cell r="S86">
            <v>124.2</v>
          </cell>
          <cell r="T86">
            <v>104.7</v>
          </cell>
          <cell r="U86">
            <v>134.9</v>
          </cell>
          <cell r="V86">
            <v>114.1</v>
          </cell>
          <cell r="W86">
            <v>111.21400000000001</v>
          </cell>
          <cell r="X86">
            <v>70</v>
          </cell>
          <cell r="Y86">
            <v>68.7</v>
          </cell>
          <cell r="Z86">
            <v>152.1</v>
          </cell>
          <cell r="AA86">
            <v>123</v>
          </cell>
          <cell r="AB86">
            <v>121.7959</v>
          </cell>
          <cell r="AC86">
            <v>155.4</v>
          </cell>
          <cell r="AD86">
            <v>152.69999999999999</v>
          </cell>
          <cell r="AE86">
            <v>136.80000000000001</v>
          </cell>
          <cell r="AF86">
            <v>157.13849999999999</v>
          </cell>
          <cell r="AG86">
            <v>144.76779999999999</v>
          </cell>
          <cell r="AH86">
            <v>128.24021999999999</v>
          </cell>
          <cell r="AI86">
            <v>69.900000000000006</v>
          </cell>
          <cell r="AJ86">
            <v>67.8</v>
          </cell>
          <cell r="AK86">
            <v>175.5</v>
          </cell>
          <cell r="AL86">
            <v>121.1</v>
          </cell>
          <cell r="AM86">
            <v>145.33109999999999</v>
          </cell>
          <cell r="AN86">
            <v>151.96770000000001</v>
          </cell>
          <cell r="AO86">
            <v>198.7</v>
          </cell>
          <cell r="AP86">
            <v>182.3</v>
          </cell>
          <cell r="AQ86">
            <v>165.3</v>
          </cell>
          <cell r="AR86">
            <v>167.17859999999999</v>
          </cell>
          <cell r="AS86">
            <v>144.50773999999998</v>
          </cell>
          <cell r="AT86">
            <v>69.900000000000006</v>
          </cell>
          <cell r="AU86">
            <v>64.3</v>
          </cell>
          <cell r="AV86">
            <v>121.1</v>
          </cell>
          <cell r="AW86">
            <v>118.1</v>
          </cell>
          <cell r="AX86">
            <v>124.2162</v>
          </cell>
          <cell r="AY86">
            <v>170.18889999999999</v>
          </cell>
          <cell r="AZ86">
            <v>177.2</v>
          </cell>
          <cell r="BA86">
            <v>147.1</v>
          </cell>
          <cell r="BB86">
            <v>160.69999999999999</v>
          </cell>
          <cell r="BC86">
            <v>169.3741</v>
          </cell>
          <cell r="BD86">
            <v>132.21791999999999</v>
          </cell>
          <cell r="BE86">
            <v>69.8</v>
          </cell>
          <cell r="BF86">
            <v>64</v>
          </cell>
          <cell r="BG86">
            <v>125.1</v>
          </cell>
          <cell r="BH86">
            <v>118.3</v>
          </cell>
          <cell r="BI86">
            <v>130.0385</v>
          </cell>
          <cell r="BJ86">
            <v>169.55</v>
          </cell>
          <cell r="BK86">
            <v>166.5</v>
          </cell>
          <cell r="BL86">
            <v>143</v>
          </cell>
          <cell r="BM86">
            <v>155.19999999999999</v>
          </cell>
          <cell r="BN86">
            <v>162.07929999999999</v>
          </cell>
          <cell r="BO86">
            <v>130.35677999999999</v>
          </cell>
          <cell r="BP86">
            <v>69.7</v>
          </cell>
          <cell r="BQ86">
            <v>70</v>
          </cell>
          <cell r="BR86">
            <v>170</v>
          </cell>
          <cell r="BS86">
            <v>116.9</v>
          </cell>
          <cell r="BT86">
            <v>138.34289999999999</v>
          </cell>
          <cell r="BU86">
            <v>158.12</v>
          </cell>
          <cell r="BV86">
            <v>169.2</v>
          </cell>
          <cell r="BW86">
            <v>139</v>
          </cell>
          <cell r="BX86">
            <v>165.13290000000001</v>
          </cell>
          <cell r="BY86">
            <v>158.102</v>
          </cell>
          <cell r="BZ86">
            <v>135.44978</v>
          </cell>
        </row>
        <row r="87">
          <cell r="A87" t="str">
            <v>Бескарагайский</v>
          </cell>
          <cell r="B87">
            <v>136.1</v>
          </cell>
          <cell r="C87">
            <v>98.8</v>
          </cell>
          <cell r="D87">
            <v>121.3</v>
          </cell>
          <cell r="E87">
            <v>129.69999999999999</v>
          </cell>
          <cell r="F87">
            <v>192.2</v>
          </cell>
          <cell r="G87">
            <v>177.4</v>
          </cell>
          <cell r="H87">
            <v>189.8</v>
          </cell>
          <cell r="I87">
            <v>200.3</v>
          </cell>
          <cell r="J87">
            <v>206.6</v>
          </cell>
          <cell r="K87">
            <v>210.7319</v>
          </cell>
          <cell r="L87">
            <v>166.29318999999998</v>
          </cell>
          <cell r="M87">
            <v>169</v>
          </cell>
          <cell r="N87">
            <v>141.69999999999999</v>
          </cell>
          <cell r="O87">
            <v>194.5</v>
          </cell>
          <cell r="P87">
            <v>186.4</v>
          </cell>
          <cell r="Q87">
            <v>204.92959999999999</v>
          </cell>
          <cell r="R87">
            <v>195.75569999999999</v>
          </cell>
          <cell r="S87">
            <v>180.3</v>
          </cell>
          <cell r="T87">
            <v>198.2</v>
          </cell>
          <cell r="U87">
            <v>276.10000000000002</v>
          </cell>
          <cell r="V87">
            <v>274.3931</v>
          </cell>
          <cell r="W87">
            <v>202.12783999999999</v>
          </cell>
          <cell r="X87">
            <v>275.60000000000002</v>
          </cell>
          <cell r="Y87">
            <v>234.7</v>
          </cell>
          <cell r="Z87">
            <v>230.2</v>
          </cell>
          <cell r="AA87">
            <v>198</v>
          </cell>
          <cell r="AB87">
            <v>234.48599999999999</v>
          </cell>
          <cell r="AC87">
            <v>229.3</v>
          </cell>
          <cell r="AD87">
            <v>211.4</v>
          </cell>
          <cell r="AE87">
            <v>248.7</v>
          </cell>
          <cell r="AF87">
            <v>278.00200000000001</v>
          </cell>
          <cell r="AG87">
            <v>304.88929999999999</v>
          </cell>
          <cell r="AH87">
            <v>244.52772999999996</v>
          </cell>
          <cell r="AI87">
            <v>239.7</v>
          </cell>
          <cell r="AJ87">
            <v>223.8</v>
          </cell>
          <cell r="AK87">
            <v>252</v>
          </cell>
          <cell r="AL87">
            <v>238.5</v>
          </cell>
          <cell r="AM87">
            <v>271.70769999999999</v>
          </cell>
          <cell r="AN87">
            <v>290.02769999999998</v>
          </cell>
          <cell r="AO87">
            <v>250.5061</v>
          </cell>
          <cell r="AP87">
            <v>284.8</v>
          </cell>
          <cell r="AQ87">
            <v>293.5</v>
          </cell>
          <cell r="AR87">
            <v>297.63130000000001</v>
          </cell>
          <cell r="AS87">
            <v>264.21728000000002</v>
          </cell>
          <cell r="AT87">
            <v>223.1</v>
          </cell>
          <cell r="AU87">
            <v>217.8</v>
          </cell>
          <cell r="AV87">
            <v>226.9</v>
          </cell>
          <cell r="AW87">
            <v>192.6</v>
          </cell>
          <cell r="AX87">
            <v>232.392</v>
          </cell>
          <cell r="AY87">
            <v>232.76669999999999</v>
          </cell>
          <cell r="AZ87">
            <v>205.8</v>
          </cell>
          <cell r="BA87">
            <v>231.3</v>
          </cell>
          <cell r="BB87">
            <v>259.5</v>
          </cell>
          <cell r="BC87">
            <v>267.51839999999999</v>
          </cell>
          <cell r="BD87">
            <v>228.96770999999998</v>
          </cell>
          <cell r="BE87">
            <v>224.9</v>
          </cell>
          <cell r="BF87">
            <v>220.9</v>
          </cell>
          <cell r="BG87">
            <v>233</v>
          </cell>
          <cell r="BH87">
            <v>214.8</v>
          </cell>
          <cell r="BI87">
            <v>241.25280000000001</v>
          </cell>
          <cell r="BJ87">
            <v>242.86779999999999</v>
          </cell>
          <cell r="BK87">
            <v>214.3</v>
          </cell>
          <cell r="BL87">
            <v>238.6</v>
          </cell>
          <cell r="BM87">
            <v>243.1</v>
          </cell>
          <cell r="BN87">
            <v>264.738</v>
          </cell>
          <cell r="BO87">
            <v>233.84585999999996</v>
          </cell>
          <cell r="BP87">
            <v>252.3</v>
          </cell>
          <cell r="BQ87">
            <v>214.5</v>
          </cell>
          <cell r="BR87">
            <v>267.89999999999998</v>
          </cell>
          <cell r="BS87">
            <v>199.3</v>
          </cell>
          <cell r="BT87">
            <v>232.14789999999999</v>
          </cell>
          <cell r="BU87">
            <v>218.4743</v>
          </cell>
          <cell r="BV87">
            <v>202.3</v>
          </cell>
          <cell r="BW87">
            <v>224.4</v>
          </cell>
          <cell r="BX87">
            <v>244.65870000000001</v>
          </cell>
          <cell r="BY87">
            <v>277.0813</v>
          </cell>
          <cell r="BZ87">
            <v>233.30622</v>
          </cell>
        </row>
        <row r="88">
          <cell r="A88" t="str">
            <v>Бородулихинский</v>
          </cell>
          <cell r="B88">
            <v>105.9</v>
          </cell>
          <cell r="C88">
            <v>98.6</v>
          </cell>
          <cell r="D88">
            <v>131.30000000000001</v>
          </cell>
          <cell r="E88">
            <v>112.4</v>
          </cell>
          <cell r="F88">
            <v>135.69999999999999</v>
          </cell>
          <cell r="G88">
            <v>180.8</v>
          </cell>
          <cell r="H88">
            <v>169.3</v>
          </cell>
          <cell r="I88">
            <v>162.69999999999999</v>
          </cell>
          <cell r="J88">
            <v>180.3</v>
          </cell>
          <cell r="K88">
            <v>170.0001</v>
          </cell>
          <cell r="L88">
            <v>144.70000999999999</v>
          </cell>
          <cell r="M88">
            <v>153.30000000000001</v>
          </cell>
          <cell r="N88">
            <v>212</v>
          </cell>
          <cell r="O88">
            <v>191.1</v>
          </cell>
          <cell r="P88">
            <v>143.4</v>
          </cell>
          <cell r="Q88">
            <v>86.912400000000005</v>
          </cell>
          <cell r="R88">
            <v>189.4</v>
          </cell>
          <cell r="S88">
            <v>170.8</v>
          </cell>
          <cell r="T88">
            <v>161.69999999999999</v>
          </cell>
          <cell r="U88">
            <v>151.5</v>
          </cell>
          <cell r="V88">
            <v>152.30000000000001</v>
          </cell>
          <cell r="W88">
            <v>161.24124</v>
          </cell>
          <cell r="X88">
            <v>171.5</v>
          </cell>
          <cell r="Y88">
            <v>203.3</v>
          </cell>
          <cell r="Z88">
            <v>181.4</v>
          </cell>
          <cell r="AA88">
            <v>228.1</v>
          </cell>
          <cell r="AB88">
            <v>214.1867</v>
          </cell>
          <cell r="AC88">
            <v>194.2</v>
          </cell>
          <cell r="AD88">
            <v>184.4</v>
          </cell>
          <cell r="AE88">
            <v>175.5</v>
          </cell>
          <cell r="AF88">
            <v>151.9598</v>
          </cell>
          <cell r="AG88">
            <v>165</v>
          </cell>
          <cell r="AH88">
            <v>186.95465000000002</v>
          </cell>
          <cell r="AI88">
            <v>193.7</v>
          </cell>
          <cell r="AJ88">
            <v>226.1</v>
          </cell>
          <cell r="AK88">
            <v>148</v>
          </cell>
          <cell r="AL88">
            <v>228.7</v>
          </cell>
          <cell r="AM88">
            <v>226.8844</v>
          </cell>
          <cell r="AN88">
            <v>171.46629999999999</v>
          </cell>
          <cell r="AO88">
            <v>197.55119999999999</v>
          </cell>
          <cell r="AP88">
            <v>194.5</v>
          </cell>
          <cell r="AQ88">
            <v>148.9</v>
          </cell>
          <cell r="AR88">
            <v>154.41919999999999</v>
          </cell>
          <cell r="AS88">
            <v>189.02211</v>
          </cell>
          <cell r="AT88">
            <v>172.4</v>
          </cell>
          <cell r="AU88">
            <v>192.8</v>
          </cell>
          <cell r="AV88">
            <v>202</v>
          </cell>
          <cell r="AW88">
            <v>193.3</v>
          </cell>
          <cell r="AX88">
            <v>200.5334</v>
          </cell>
          <cell r="AY88">
            <v>218.49080000000001</v>
          </cell>
          <cell r="AZ88">
            <v>183.5</v>
          </cell>
          <cell r="BA88">
            <v>185.9</v>
          </cell>
          <cell r="BB88">
            <v>156.1</v>
          </cell>
          <cell r="BC88">
            <v>164.98259999999999</v>
          </cell>
          <cell r="BD88">
            <v>187.00068000000002</v>
          </cell>
          <cell r="BE88">
            <v>176.3</v>
          </cell>
          <cell r="BF88">
            <v>190.9</v>
          </cell>
          <cell r="BG88">
            <v>244</v>
          </cell>
          <cell r="BH88">
            <v>231.4</v>
          </cell>
          <cell r="BI88">
            <v>220.93350000000001</v>
          </cell>
          <cell r="BJ88">
            <v>228.17169999999999</v>
          </cell>
          <cell r="BK88">
            <v>197</v>
          </cell>
          <cell r="BL88">
            <v>157.80000000000001</v>
          </cell>
          <cell r="BM88">
            <v>157.30000000000001</v>
          </cell>
          <cell r="BN88">
            <v>165.01339999999999</v>
          </cell>
          <cell r="BO88">
            <v>196.88185999999999</v>
          </cell>
          <cell r="BP88">
            <v>172.5</v>
          </cell>
          <cell r="BQ88">
            <v>216</v>
          </cell>
          <cell r="BR88">
            <v>170.9</v>
          </cell>
          <cell r="BS88">
            <v>225.3</v>
          </cell>
          <cell r="BT88">
            <v>188.1378</v>
          </cell>
          <cell r="BU88">
            <v>181.1934</v>
          </cell>
          <cell r="BV88">
            <v>175.9</v>
          </cell>
          <cell r="BW88">
            <v>196.9</v>
          </cell>
          <cell r="BX88">
            <v>153.69749999999999</v>
          </cell>
          <cell r="BY88">
            <v>165.0532</v>
          </cell>
          <cell r="BZ88">
            <v>184.55819000000002</v>
          </cell>
        </row>
        <row r="89">
          <cell r="A89" t="str">
            <v>Глубоковский</v>
          </cell>
          <cell r="B89">
            <v>131</v>
          </cell>
          <cell r="C89">
            <v>117.1</v>
          </cell>
          <cell r="D89">
            <v>150.69999999999999</v>
          </cell>
          <cell r="E89">
            <v>149.80000000000001</v>
          </cell>
          <cell r="F89">
            <v>147.5</v>
          </cell>
          <cell r="G89">
            <v>155.30000000000001</v>
          </cell>
          <cell r="H89">
            <v>193.8</v>
          </cell>
          <cell r="I89">
            <v>220.5</v>
          </cell>
          <cell r="J89">
            <v>220.6</v>
          </cell>
          <cell r="K89">
            <v>235.04</v>
          </cell>
          <cell r="L89">
            <v>172.13399999999996</v>
          </cell>
          <cell r="M89">
            <v>292.89999999999998</v>
          </cell>
          <cell r="N89">
            <v>296.2</v>
          </cell>
          <cell r="O89">
            <v>325.5</v>
          </cell>
          <cell r="P89">
            <v>316.2</v>
          </cell>
          <cell r="Q89">
            <v>318.51940000000002</v>
          </cell>
          <cell r="R89">
            <v>332.95330000000001</v>
          </cell>
          <cell r="S89">
            <v>309.60000000000002</v>
          </cell>
          <cell r="T89">
            <v>271.2</v>
          </cell>
          <cell r="U89">
            <v>265.8</v>
          </cell>
          <cell r="V89">
            <v>266.15030000000002</v>
          </cell>
          <cell r="W89">
            <v>299.50229999999999</v>
          </cell>
          <cell r="X89">
            <v>362.8</v>
          </cell>
          <cell r="Y89">
            <v>336.8</v>
          </cell>
          <cell r="Z89">
            <v>436.8</v>
          </cell>
          <cell r="AA89">
            <v>400.5</v>
          </cell>
          <cell r="AB89">
            <v>449.28570000000002</v>
          </cell>
          <cell r="AC89">
            <v>456.6</v>
          </cell>
          <cell r="AD89">
            <v>355</v>
          </cell>
          <cell r="AE89">
            <v>445.6</v>
          </cell>
          <cell r="AF89">
            <v>319.03800000000001</v>
          </cell>
          <cell r="AG89">
            <v>390.65460000000002</v>
          </cell>
          <cell r="AH89">
            <v>395.30782999999997</v>
          </cell>
          <cell r="AI89">
            <v>372.2</v>
          </cell>
          <cell r="AJ89">
            <v>364.6</v>
          </cell>
          <cell r="AK89">
            <v>449.2</v>
          </cell>
          <cell r="AL89">
            <v>441.4</v>
          </cell>
          <cell r="AM89">
            <v>460.95370000000003</v>
          </cell>
          <cell r="AN89">
            <v>460.91840000000002</v>
          </cell>
          <cell r="AO89">
            <v>439.04520000000002</v>
          </cell>
          <cell r="AP89">
            <v>461.7</v>
          </cell>
          <cell r="AQ89">
            <v>524.6</v>
          </cell>
          <cell r="AR89">
            <v>480.29539999999997</v>
          </cell>
          <cell r="AS89">
            <v>445.49126999999999</v>
          </cell>
          <cell r="AT89">
            <v>323.7</v>
          </cell>
          <cell r="AU89">
            <v>330.4</v>
          </cell>
          <cell r="AV89">
            <v>342</v>
          </cell>
          <cell r="AW89">
            <v>341.5</v>
          </cell>
          <cell r="AX89">
            <v>363.04930000000002</v>
          </cell>
          <cell r="AY89">
            <v>444.55959999999999</v>
          </cell>
          <cell r="AZ89">
            <v>352.5</v>
          </cell>
          <cell r="BA89">
            <v>364</v>
          </cell>
          <cell r="BB89">
            <v>370.3</v>
          </cell>
          <cell r="BC89">
            <v>362.12380000000002</v>
          </cell>
          <cell r="BD89">
            <v>359.41327000000001</v>
          </cell>
          <cell r="BE89">
            <v>333.9</v>
          </cell>
          <cell r="BF89">
            <v>336.3</v>
          </cell>
          <cell r="BG89">
            <v>346.5</v>
          </cell>
          <cell r="BH89">
            <v>363.4</v>
          </cell>
          <cell r="BI89">
            <v>364.1071</v>
          </cell>
          <cell r="BJ89">
            <v>451.48869999999999</v>
          </cell>
          <cell r="BK89">
            <v>378.4</v>
          </cell>
          <cell r="BL89">
            <v>383.9</v>
          </cell>
          <cell r="BM89">
            <v>364.3</v>
          </cell>
          <cell r="BN89">
            <v>367.37979999999999</v>
          </cell>
          <cell r="BO89">
            <v>368.96756000000005</v>
          </cell>
          <cell r="BP89">
            <v>369.2</v>
          </cell>
          <cell r="BQ89">
            <v>346.2</v>
          </cell>
          <cell r="BR89">
            <v>456.9</v>
          </cell>
          <cell r="BS89">
            <v>424.9</v>
          </cell>
          <cell r="BT89">
            <v>414.85359999999997</v>
          </cell>
          <cell r="BU89">
            <v>449.84289999999999</v>
          </cell>
          <cell r="BV89">
            <v>399.3</v>
          </cell>
          <cell r="BW89">
            <v>439.2</v>
          </cell>
          <cell r="BX89">
            <v>379.76389999999998</v>
          </cell>
          <cell r="BY89">
            <v>472.74329999999998</v>
          </cell>
          <cell r="BZ89">
            <v>415.29037</v>
          </cell>
        </row>
        <row r="90">
          <cell r="A90" t="str">
            <v>Жарминский</v>
          </cell>
          <cell r="B90">
            <v>130</v>
          </cell>
          <cell r="C90">
            <v>130</v>
          </cell>
          <cell r="D90">
            <v>144.19999999999999</v>
          </cell>
          <cell r="E90">
            <v>135</v>
          </cell>
          <cell r="F90">
            <v>138</v>
          </cell>
          <cell r="G90">
            <v>144.1</v>
          </cell>
          <cell r="H90">
            <v>140</v>
          </cell>
          <cell r="I90">
            <v>146.9</v>
          </cell>
          <cell r="J90">
            <v>110.3</v>
          </cell>
          <cell r="K90">
            <v>161.59219999999999</v>
          </cell>
          <cell r="L90">
            <v>138.00922</v>
          </cell>
          <cell r="M90">
            <v>134.69999999999999</v>
          </cell>
          <cell r="N90">
            <v>136.9</v>
          </cell>
          <cell r="O90">
            <v>145.1</v>
          </cell>
          <cell r="P90">
            <v>143.5</v>
          </cell>
          <cell r="Q90">
            <v>159.31819999999999</v>
          </cell>
          <cell r="R90">
            <v>171.79069999999999</v>
          </cell>
          <cell r="S90">
            <v>157.19999999999999</v>
          </cell>
          <cell r="T90">
            <v>201.5</v>
          </cell>
          <cell r="U90">
            <v>157.4</v>
          </cell>
          <cell r="V90">
            <v>157.602</v>
          </cell>
          <cell r="W90">
            <v>156.50109000000003</v>
          </cell>
          <cell r="X90">
            <v>150</v>
          </cell>
          <cell r="Y90">
            <v>143.19999999999999</v>
          </cell>
          <cell r="Z90">
            <v>154.5</v>
          </cell>
          <cell r="AA90">
            <v>142.6</v>
          </cell>
          <cell r="AB90">
            <v>173.3878</v>
          </cell>
          <cell r="AC90">
            <v>187.4</v>
          </cell>
          <cell r="AD90">
            <v>178.5</v>
          </cell>
          <cell r="AE90">
            <v>270.10000000000002</v>
          </cell>
          <cell r="AF90">
            <v>186.66669999999999</v>
          </cell>
          <cell r="AG90">
            <v>276.19240000000002</v>
          </cell>
          <cell r="AH90">
            <v>186.25468999999998</v>
          </cell>
          <cell r="AI90">
            <v>252.3</v>
          </cell>
          <cell r="AJ90">
            <v>212.1</v>
          </cell>
          <cell r="AK90">
            <v>208.9</v>
          </cell>
          <cell r="AL90">
            <v>215</v>
          </cell>
          <cell r="AM90">
            <v>224.22219999999999</v>
          </cell>
          <cell r="AN90">
            <v>200.24590000000001</v>
          </cell>
          <cell r="AO90">
            <v>223.55279999999999</v>
          </cell>
          <cell r="AP90">
            <v>356.7</v>
          </cell>
          <cell r="AQ90">
            <v>191.8</v>
          </cell>
          <cell r="AR90">
            <v>351.73809999999997</v>
          </cell>
          <cell r="AS90">
            <v>243.65589999999997</v>
          </cell>
          <cell r="AT90">
            <v>150.69999999999999</v>
          </cell>
          <cell r="AU90">
            <v>151.9</v>
          </cell>
          <cell r="AV90">
            <v>157.1</v>
          </cell>
          <cell r="AW90">
            <v>159.5</v>
          </cell>
          <cell r="AX90">
            <v>162.9469</v>
          </cell>
          <cell r="AY90">
            <v>197.9829</v>
          </cell>
          <cell r="AZ90">
            <v>172.2</v>
          </cell>
          <cell r="BA90">
            <v>204.2</v>
          </cell>
          <cell r="BB90">
            <v>164.6</v>
          </cell>
          <cell r="BC90">
            <v>165.09479999999999</v>
          </cell>
          <cell r="BD90">
            <v>168.62245999999999</v>
          </cell>
          <cell r="BE90">
            <v>158.9</v>
          </cell>
          <cell r="BF90">
            <v>151.9</v>
          </cell>
          <cell r="BG90">
            <v>164.8</v>
          </cell>
          <cell r="BH90">
            <v>162</v>
          </cell>
          <cell r="BI90">
            <v>168.3228</v>
          </cell>
          <cell r="BJ90">
            <v>209.3109</v>
          </cell>
          <cell r="BK90">
            <v>175.4</v>
          </cell>
          <cell r="BL90">
            <v>201</v>
          </cell>
          <cell r="BM90">
            <v>166.5</v>
          </cell>
          <cell r="BN90">
            <v>180.4615</v>
          </cell>
          <cell r="BO90">
            <v>173.85952000000003</v>
          </cell>
          <cell r="BP90">
            <v>164.3</v>
          </cell>
          <cell r="BQ90">
            <v>159</v>
          </cell>
          <cell r="BR90">
            <v>160</v>
          </cell>
          <cell r="BS90">
            <v>162.1</v>
          </cell>
          <cell r="BT90">
            <v>189.96549999999999</v>
          </cell>
          <cell r="BU90">
            <v>185.12729999999999</v>
          </cell>
          <cell r="BV90">
            <v>191.4</v>
          </cell>
          <cell r="BW90">
            <v>307.10000000000002</v>
          </cell>
          <cell r="BX90">
            <v>183.2903</v>
          </cell>
          <cell r="BY90">
            <v>226.55860000000001</v>
          </cell>
          <cell r="BZ90">
            <v>192.88417000000001</v>
          </cell>
        </row>
        <row r="91">
          <cell r="A91" t="str">
            <v>Зайсанский</v>
          </cell>
          <cell r="B91">
            <v>107.1</v>
          </cell>
          <cell r="C91">
            <v>85.8</v>
          </cell>
          <cell r="D91">
            <v>101</v>
          </cell>
          <cell r="E91">
            <v>93.7</v>
          </cell>
          <cell r="F91">
            <v>116.2</v>
          </cell>
          <cell r="G91">
            <v>111.7</v>
          </cell>
          <cell r="H91">
            <v>132.30000000000001</v>
          </cell>
          <cell r="I91">
            <v>141.5</v>
          </cell>
          <cell r="J91">
            <v>148.6</v>
          </cell>
          <cell r="K91">
            <v>172.64570000000001</v>
          </cell>
          <cell r="L91">
            <v>121.05456999999998</v>
          </cell>
          <cell r="M91">
            <v>142.4</v>
          </cell>
          <cell r="N91">
            <v>105.8</v>
          </cell>
          <cell r="O91">
            <v>107.5</v>
          </cell>
          <cell r="P91">
            <v>113.7</v>
          </cell>
          <cell r="Q91">
            <v>133.22900000000001</v>
          </cell>
          <cell r="R91">
            <v>135.62569999999999</v>
          </cell>
          <cell r="S91">
            <v>132.1</v>
          </cell>
          <cell r="T91">
            <v>130.1</v>
          </cell>
          <cell r="U91">
            <v>136.1</v>
          </cell>
          <cell r="V91">
            <v>130.74959999999999</v>
          </cell>
          <cell r="W91">
            <v>126.73042999999998</v>
          </cell>
          <cell r="X91">
            <v>150.4</v>
          </cell>
          <cell r="Y91">
            <v>112.1</v>
          </cell>
          <cell r="Z91">
            <v>121.1</v>
          </cell>
          <cell r="AA91">
            <v>117.4</v>
          </cell>
          <cell r="AB91">
            <v>146.42679999999999</v>
          </cell>
          <cell r="AC91">
            <v>169.3</v>
          </cell>
          <cell r="AD91">
            <v>148.80000000000001</v>
          </cell>
          <cell r="AE91">
            <v>143.4</v>
          </cell>
          <cell r="AF91">
            <v>174.5223</v>
          </cell>
          <cell r="AG91">
            <v>287.00869999999998</v>
          </cell>
          <cell r="AH91">
            <v>157.04578000000001</v>
          </cell>
          <cell r="AI91">
            <v>155.19999999999999</v>
          </cell>
          <cell r="AJ91">
            <v>108.9</v>
          </cell>
          <cell r="AK91">
            <v>126.2</v>
          </cell>
          <cell r="AL91">
            <v>127.6</v>
          </cell>
          <cell r="AM91">
            <v>149.69049999999999</v>
          </cell>
          <cell r="AN91">
            <v>167.29580000000001</v>
          </cell>
          <cell r="AO91">
            <v>192.7003</v>
          </cell>
          <cell r="AP91">
            <v>201.5</v>
          </cell>
          <cell r="AQ91">
            <v>199.8</v>
          </cell>
          <cell r="AR91">
            <v>220.96780000000001</v>
          </cell>
          <cell r="AS91">
            <v>164.98544000000001</v>
          </cell>
          <cell r="AT91">
            <v>168.1</v>
          </cell>
          <cell r="AU91">
            <v>108.5</v>
          </cell>
          <cell r="AV91">
            <v>137.19999999999999</v>
          </cell>
          <cell r="AW91">
            <v>125</v>
          </cell>
          <cell r="AX91">
            <v>149.9203</v>
          </cell>
          <cell r="AY91">
            <v>156.72710000000001</v>
          </cell>
          <cell r="AZ91">
            <v>163.80000000000001</v>
          </cell>
          <cell r="BA91">
            <v>175.4</v>
          </cell>
          <cell r="BB91">
            <v>176.7</v>
          </cell>
          <cell r="BC91">
            <v>173.37280000000001</v>
          </cell>
          <cell r="BD91">
            <v>153.47202000000001</v>
          </cell>
          <cell r="BE91">
            <v>156.1</v>
          </cell>
          <cell r="BF91">
            <v>95.3</v>
          </cell>
          <cell r="BG91">
            <v>140.80000000000001</v>
          </cell>
          <cell r="BH91">
            <v>120.7</v>
          </cell>
          <cell r="BI91">
            <v>145.3201</v>
          </cell>
          <cell r="BJ91">
            <v>164.7741</v>
          </cell>
          <cell r="BK91">
            <v>166.6</v>
          </cell>
          <cell r="BL91">
            <v>170.7</v>
          </cell>
          <cell r="BM91">
            <v>174</v>
          </cell>
          <cell r="BN91">
            <v>173.4083</v>
          </cell>
          <cell r="BO91">
            <v>150.77025</v>
          </cell>
          <cell r="BP91">
            <v>157.30000000000001</v>
          </cell>
          <cell r="BQ91">
            <v>110.9</v>
          </cell>
          <cell r="BR91">
            <v>122.9</v>
          </cell>
          <cell r="BS91">
            <v>107.1</v>
          </cell>
          <cell r="BT91">
            <v>140.9127</v>
          </cell>
          <cell r="BU91">
            <v>161.19229999999999</v>
          </cell>
          <cell r="BV91">
            <v>203.8</v>
          </cell>
          <cell r="BW91">
            <v>256.60000000000002</v>
          </cell>
          <cell r="BX91">
            <v>197.5249</v>
          </cell>
          <cell r="BY91">
            <v>239.88220000000001</v>
          </cell>
          <cell r="BZ91">
            <v>169.81120999999999</v>
          </cell>
        </row>
        <row r="92">
          <cell r="A92" t="str">
            <v>Зыряновский</v>
          </cell>
          <cell r="B92">
            <v>163.5</v>
          </cell>
          <cell r="C92">
            <v>71.599999999999994</v>
          </cell>
          <cell r="D92">
            <v>148.4</v>
          </cell>
          <cell r="E92">
            <v>200.4</v>
          </cell>
          <cell r="F92">
            <v>137.9</v>
          </cell>
          <cell r="G92">
            <v>203.9</v>
          </cell>
          <cell r="H92">
            <v>210.7</v>
          </cell>
          <cell r="I92">
            <v>228.8</v>
          </cell>
          <cell r="J92">
            <v>219.2</v>
          </cell>
          <cell r="K92">
            <v>223.5635</v>
          </cell>
          <cell r="L92">
            <v>180.79634999999999</v>
          </cell>
          <cell r="M92">
            <v>176.2</v>
          </cell>
          <cell r="N92">
            <v>119.4</v>
          </cell>
          <cell r="O92">
            <v>197.8</v>
          </cell>
          <cell r="P92">
            <v>198.2</v>
          </cell>
          <cell r="Q92">
            <v>184.434</v>
          </cell>
          <cell r="R92">
            <v>200.5</v>
          </cell>
          <cell r="S92">
            <v>194.1</v>
          </cell>
          <cell r="T92">
            <v>238.7</v>
          </cell>
          <cell r="U92">
            <v>265.8</v>
          </cell>
          <cell r="V92">
            <v>257.63869999999997</v>
          </cell>
          <cell r="W92">
            <v>203.27726999999999</v>
          </cell>
          <cell r="X92">
            <v>186.6</v>
          </cell>
          <cell r="Y92">
            <v>141.80000000000001</v>
          </cell>
          <cell r="Z92">
            <v>178.4</v>
          </cell>
          <cell r="AA92">
            <v>190.5</v>
          </cell>
          <cell r="AB92">
            <v>193.04830000000001</v>
          </cell>
          <cell r="AC92">
            <v>208.7</v>
          </cell>
          <cell r="AD92">
            <v>203.9</v>
          </cell>
          <cell r="AE92">
            <v>233.8</v>
          </cell>
          <cell r="AF92">
            <v>272.64</v>
          </cell>
          <cell r="AG92">
            <v>261.69119999999998</v>
          </cell>
          <cell r="AH92">
            <v>207.10794999999999</v>
          </cell>
          <cell r="AI92">
            <v>276.60000000000002</v>
          </cell>
          <cell r="AJ92">
            <v>208.6</v>
          </cell>
          <cell r="AK92">
            <v>272.3</v>
          </cell>
          <cell r="AL92">
            <v>270.5</v>
          </cell>
          <cell r="AM92">
            <v>282.37779999999998</v>
          </cell>
          <cell r="AN92">
            <v>347.5</v>
          </cell>
          <cell r="AO92">
            <v>336.1</v>
          </cell>
          <cell r="AP92">
            <v>388</v>
          </cell>
          <cell r="AQ92">
            <v>406.3</v>
          </cell>
          <cell r="AR92">
            <v>406.4187</v>
          </cell>
          <cell r="AS92">
            <v>319.46965000000006</v>
          </cell>
          <cell r="AT92">
            <v>186.7</v>
          </cell>
          <cell r="AU92">
            <v>153.6</v>
          </cell>
          <cell r="AV92">
            <v>185.3</v>
          </cell>
          <cell r="AW92">
            <v>186.6</v>
          </cell>
          <cell r="AX92">
            <v>200.12899999999999</v>
          </cell>
          <cell r="AY92">
            <v>224.11189999999999</v>
          </cell>
          <cell r="AZ92">
            <v>199.1</v>
          </cell>
          <cell r="BA92">
            <v>271.3</v>
          </cell>
          <cell r="BB92">
            <v>309.89999999999998</v>
          </cell>
          <cell r="BC92">
            <v>305.47340000000003</v>
          </cell>
          <cell r="BD92">
            <v>222.22142999999997</v>
          </cell>
          <cell r="BE92">
            <v>183.4</v>
          </cell>
          <cell r="BF92">
            <v>149.19999999999999</v>
          </cell>
          <cell r="BG92">
            <v>161.1</v>
          </cell>
          <cell r="BH92">
            <v>176.2</v>
          </cell>
          <cell r="BI92">
            <v>190.96729999999999</v>
          </cell>
          <cell r="BJ92">
            <v>224.8</v>
          </cell>
          <cell r="BK92">
            <v>215.8</v>
          </cell>
          <cell r="BL92">
            <v>297</v>
          </cell>
          <cell r="BM92">
            <v>329.2</v>
          </cell>
          <cell r="BN92">
            <v>329.19889999999998</v>
          </cell>
          <cell r="BO92">
            <v>225.68662</v>
          </cell>
          <cell r="BP92">
            <v>205.3</v>
          </cell>
          <cell r="BQ92">
            <v>163</v>
          </cell>
          <cell r="BR92">
            <v>230.6</v>
          </cell>
          <cell r="BS92">
            <v>217.3</v>
          </cell>
          <cell r="BT92">
            <v>222.9348</v>
          </cell>
          <cell r="BU92">
            <v>278.2</v>
          </cell>
          <cell r="BV92">
            <v>279</v>
          </cell>
          <cell r="BW92">
            <v>269</v>
          </cell>
          <cell r="BX92">
            <v>378.10730000000001</v>
          </cell>
          <cell r="BY92">
            <v>395.70499999999998</v>
          </cell>
          <cell r="BZ92">
            <v>263.91471000000001</v>
          </cell>
        </row>
        <row r="93">
          <cell r="A93" t="str">
            <v>Катон-Карагайский</v>
          </cell>
          <cell r="B93">
            <v>148</v>
          </cell>
          <cell r="C93">
            <v>75.5</v>
          </cell>
          <cell r="D93">
            <v>133.4</v>
          </cell>
          <cell r="E93">
            <v>146.69999999999999</v>
          </cell>
          <cell r="F93">
            <v>150.9</v>
          </cell>
          <cell r="G93">
            <v>169.2</v>
          </cell>
          <cell r="H93">
            <v>190.9</v>
          </cell>
          <cell r="I93">
            <v>190.6</v>
          </cell>
          <cell r="J93">
            <v>207</v>
          </cell>
          <cell r="K93">
            <v>212.84440000000001</v>
          </cell>
          <cell r="L93">
            <v>162.50443999999999</v>
          </cell>
          <cell r="M93">
            <v>240</v>
          </cell>
          <cell r="N93">
            <v>154.6</v>
          </cell>
          <cell r="O93">
            <v>185.4</v>
          </cell>
          <cell r="P93">
            <v>221.9</v>
          </cell>
          <cell r="Q93">
            <v>229.66839999999999</v>
          </cell>
          <cell r="R93">
            <v>269.15350000000001</v>
          </cell>
          <cell r="S93">
            <v>258.3</v>
          </cell>
          <cell r="T93">
            <v>265.89999999999998</v>
          </cell>
          <cell r="U93">
            <v>247.9</v>
          </cell>
          <cell r="V93">
            <v>294.036</v>
          </cell>
          <cell r="W93">
            <v>236.68579</v>
          </cell>
          <cell r="X93">
            <v>460.1</v>
          </cell>
          <cell r="Y93">
            <v>272.60000000000002</v>
          </cell>
          <cell r="Z93">
            <v>287.60000000000002</v>
          </cell>
          <cell r="AA93">
            <v>280.10000000000002</v>
          </cell>
          <cell r="AB93">
            <v>329.81450000000001</v>
          </cell>
          <cell r="AC93">
            <v>331.7</v>
          </cell>
          <cell r="AD93">
            <v>320</v>
          </cell>
          <cell r="AE93">
            <v>263.2</v>
          </cell>
          <cell r="AF93">
            <v>307.6241</v>
          </cell>
          <cell r="AG93">
            <v>358.62220000000002</v>
          </cell>
          <cell r="AH93">
            <v>321.13607999999994</v>
          </cell>
          <cell r="AI93">
            <v>473.8</v>
          </cell>
          <cell r="AJ93">
            <v>348.7</v>
          </cell>
          <cell r="AK93">
            <v>425.9</v>
          </cell>
          <cell r="AL93">
            <v>317.8</v>
          </cell>
          <cell r="AM93">
            <v>312.38990000000001</v>
          </cell>
          <cell r="AN93">
            <v>361.9101</v>
          </cell>
          <cell r="AO93">
            <v>284.90649999999999</v>
          </cell>
          <cell r="AP93">
            <v>389</v>
          </cell>
          <cell r="AQ93">
            <v>323.5</v>
          </cell>
          <cell r="AR93">
            <v>399.85239999999999</v>
          </cell>
          <cell r="AS93">
            <v>363.77589</v>
          </cell>
          <cell r="AT93">
            <v>310.60000000000002</v>
          </cell>
          <cell r="AU93">
            <v>274.7</v>
          </cell>
          <cell r="AV93">
            <v>219.4</v>
          </cell>
          <cell r="AW93">
            <v>178.1</v>
          </cell>
          <cell r="AX93">
            <v>179.18119999999999</v>
          </cell>
          <cell r="AY93">
            <v>203.14259999999999</v>
          </cell>
          <cell r="AZ93">
            <v>195.7</v>
          </cell>
          <cell r="BA93">
            <v>264.10000000000002</v>
          </cell>
          <cell r="BB93">
            <v>306.3</v>
          </cell>
          <cell r="BC93">
            <v>315.42860000000002</v>
          </cell>
          <cell r="BD93">
            <v>244.66524000000004</v>
          </cell>
          <cell r="BE93">
            <v>347.5</v>
          </cell>
          <cell r="BF93">
            <v>270.89999999999998</v>
          </cell>
          <cell r="BG93">
            <v>210.7</v>
          </cell>
          <cell r="BH93">
            <v>171.2</v>
          </cell>
          <cell r="BI93">
            <v>280.91050000000001</v>
          </cell>
          <cell r="BJ93">
            <v>350.07600000000002</v>
          </cell>
          <cell r="BK93">
            <v>305.2</v>
          </cell>
          <cell r="BL93">
            <v>260.89999999999998</v>
          </cell>
          <cell r="BM93">
            <v>331.4</v>
          </cell>
          <cell r="BN93">
            <v>343.91</v>
          </cell>
          <cell r="BO93">
            <v>287.26965000000001</v>
          </cell>
          <cell r="BP93">
            <v>460</v>
          </cell>
          <cell r="BQ93">
            <v>264.3</v>
          </cell>
          <cell r="BR93">
            <v>279.8</v>
          </cell>
          <cell r="BS93">
            <v>185</v>
          </cell>
          <cell r="BT93">
            <v>279.5444</v>
          </cell>
          <cell r="BU93">
            <v>263.62790000000001</v>
          </cell>
          <cell r="BV93">
            <v>290.2</v>
          </cell>
          <cell r="BW93">
            <v>271.7</v>
          </cell>
          <cell r="BX93">
            <v>279.74360000000001</v>
          </cell>
          <cell r="BY93">
            <v>356.3793</v>
          </cell>
          <cell r="BZ93">
            <v>293.02951999999999</v>
          </cell>
        </row>
        <row r="94">
          <cell r="A94" t="str">
            <v>Кокпектинский</v>
          </cell>
          <cell r="B94">
            <v>161</v>
          </cell>
          <cell r="C94">
            <v>144.5</v>
          </cell>
          <cell r="D94">
            <v>160.1</v>
          </cell>
          <cell r="E94">
            <v>160.1</v>
          </cell>
          <cell r="F94">
            <v>156.30000000000001</v>
          </cell>
          <cell r="G94">
            <v>161.69999999999999</v>
          </cell>
          <cell r="H94">
            <v>156.69999999999999</v>
          </cell>
          <cell r="I94">
            <v>158.69999999999999</v>
          </cell>
          <cell r="J94">
            <v>152.80000000000001</v>
          </cell>
          <cell r="K94">
            <v>159.078</v>
          </cell>
          <cell r="L94">
            <v>157.09780000000001</v>
          </cell>
          <cell r="M94">
            <v>266</v>
          </cell>
          <cell r="N94">
            <v>243.5</v>
          </cell>
          <cell r="O94">
            <v>289.7</v>
          </cell>
          <cell r="P94">
            <v>256.5</v>
          </cell>
          <cell r="Q94">
            <v>255.22120000000001</v>
          </cell>
          <cell r="R94">
            <v>257.14999999999998</v>
          </cell>
          <cell r="S94">
            <v>269.60000000000002</v>
          </cell>
          <cell r="T94">
            <v>257</v>
          </cell>
          <cell r="U94">
            <v>251.9</v>
          </cell>
          <cell r="V94">
            <v>262.79849999999999</v>
          </cell>
          <cell r="W94">
            <v>260.93696999999997</v>
          </cell>
          <cell r="X94">
            <v>300</v>
          </cell>
          <cell r="Y94">
            <v>261.39999999999998</v>
          </cell>
          <cell r="Z94">
            <v>310.89999999999998</v>
          </cell>
          <cell r="AA94">
            <v>295.10000000000002</v>
          </cell>
          <cell r="AB94">
            <v>418.30500000000001</v>
          </cell>
          <cell r="AC94">
            <v>444.8</v>
          </cell>
          <cell r="AD94">
            <v>474.4</v>
          </cell>
          <cell r="AE94">
            <v>418.1</v>
          </cell>
          <cell r="AF94">
            <v>446.23399999999998</v>
          </cell>
          <cell r="AG94">
            <v>410.5369</v>
          </cell>
          <cell r="AH94">
            <v>377.97759000000002</v>
          </cell>
          <cell r="AI94">
            <v>383</v>
          </cell>
          <cell r="AJ94">
            <v>263.60000000000002</v>
          </cell>
          <cell r="AK94">
            <v>322</v>
          </cell>
          <cell r="AL94">
            <v>452.4</v>
          </cell>
          <cell r="AM94">
            <v>509.61439999999999</v>
          </cell>
          <cell r="AN94">
            <v>427.28640000000001</v>
          </cell>
          <cell r="AO94">
            <v>453.80939999999998</v>
          </cell>
          <cell r="AP94">
            <v>525.1</v>
          </cell>
          <cell r="AQ94">
            <v>520.29999999999995</v>
          </cell>
          <cell r="AR94">
            <v>531.28769999999997</v>
          </cell>
          <cell r="AS94">
            <v>438.83978999999999</v>
          </cell>
          <cell r="AT94">
            <v>318.89999999999998</v>
          </cell>
          <cell r="AU94">
            <v>260.5</v>
          </cell>
          <cell r="AV94">
            <v>309.2</v>
          </cell>
          <cell r="AW94">
            <v>275.8</v>
          </cell>
          <cell r="AX94">
            <v>346.43209999999999</v>
          </cell>
          <cell r="AY94">
            <v>377.19760000000002</v>
          </cell>
          <cell r="AZ94">
            <v>353.9</v>
          </cell>
          <cell r="BA94">
            <v>381.6</v>
          </cell>
          <cell r="BB94">
            <v>383.6</v>
          </cell>
          <cell r="BC94">
            <v>381.45389999999998</v>
          </cell>
          <cell r="BD94">
            <v>338.85835999999995</v>
          </cell>
          <cell r="BE94">
            <v>325</v>
          </cell>
          <cell r="BF94">
            <v>288.39999999999998</v>
          </cell>
          <cell r="BG94">
            <v>324.89999999999998</v>
          </cell>
          <cell r="BH94">
            <v>305.60000000000002</v>
          </cell>
          <cell r="BI94">
            <v>346.07409999999999</v>
          </cell>
          <cell r="BJ94">
            <v>403.4633</v>
          </cell>
          <cell r="BK94">
            <v>360.3</v>
          </cell>
          <cell r="BL94">
            <v>374.3</v>
          </cell>
          <cell r="BM94">
            <v>386.5</v>
          </cell>
          <cell r="BN94">
            <v>389.20909999999998</v>
          </cell>
          <cell r="BO94">
            <v>350.37465000000009</v>
          </cell>
          <cell r="BP94">
            <v>316</v>
          </cell>
          <cell r="BQ94">
            <v>264.3</v>
          </cell>
          <cell r="BR94">
            <v>313.8</v>
          </cell>
          <cell r="BS94">
            <v>289.3</v>
          </cell>
          <cell r="BT94">
            <v>289.69400000000002</v>
          </cell>
          <cell r="BU94">
            <v>284.07139999999998</v>
          </cell>
          <cell r="BV94">
            <v>386.4</v>
          </cell>
          <cell r="BW94">
            <v>376.1</v>
          </cell>
          <cell r="BX94">
            <v>396.39359999999999</v>
          </cell>
          <cell r="BY94">
            <v>389.2878</v>
          </cell>
          <cell r="BZ94">
            <v>330.53467999999998</v>
          </cell>
        </row>
        <row r="95">
          <cell r="A95" t="str">
            <v>Курчумский</v>
          </cell>
          <cell r="B95">
            <v>189.8</v>
          </cell>
          <cell r="C95">
            <v>183</v>
          </cell>
          <cell r="D95">
            <v>183.1</v>
          </cell>
          <cell r="E95">
            <v>190.4</v>
          </cell>
          <cell r="F95">
            <v>204.7</v>
          </cell>
          <cell r="G95">
            <v>222.6</v>
          </cell>
          <cell r="H95">
            <v>231.4</v>
          </cell>
          <cell r="I95">
            <v>235.2</v>
          </cell>
          <cell r="J95">
            <v>235.1</v>
          </cell>
          <cell r="K95">
            <v>237.7936</v>
          </cell>
          <cell r="L95">
            <v>211.30936000000003</v>
          </cell>
          <cell r="M95">
            <v>282.89999999999998</v>
          </cell>
          <cell r="N95">
            <v>231.8</v>
          </cell>
          <cell r="O95">
            <v>270.39999999999998</v>
          </cell>
          <cell r="P95">
            <v>269.7</v>
          </cell>
          <cell r="Q95">
            <v>291.74</v>
          </cell>
          <cell r="R95">
            <v>293.8922</v>
          </cell>
          <cell r="S95">
            <v>329.3</v>
          </cell>
          <cell r="T95">
            <v>323.5</v>
          </cell>
          <cell r="U95">
            <v>319.39999999999998</v>
          </cell>
          <cell r="V95">
            <v>294.036</v>
          </cell>
          <cell r="W95">
            <v>290.66682000000003</v>
          </cell>
          <cell r="X95">
            <v>262.7</v>
          </cell>
          <cell r="Y95">
            <v>278.39999999999998</v>
          </cell>
          <cell r="Z95">
            <v>290.60000000000002</v>
          </cell>
          <cell r="AA95">
            <v>289.8</v>
          </cell>
          <cell r="AB95">
            <v>328.20870000000002</v>
          </cell>
          <cell r="AC95">
            <v>333.4</v>
          </cell>
          <cell r="AD95">
            <v>351.5</v>
          </cell>
          <cell r="AE95">
            <v>346.3</v>
          </cell>
          <cell r="AF95">
            <v>314.10509999999999</v>
          </cell>
          <cell r="AG95">
            <v>356.79919999999998</v>
          </cell>
          <cell r="AH95">
            <v>315.18130000000008</v>
          </cell>
          <cell r="AI95">
            <v>321.3</v>
          </cell>
          <cell r="AJ95">
            <v>257.8</v>
          </cell>
          <cell r="AK95">
            <v>286.5</v>
          </cell>
          <cell r="AL95">
            <v>301</v>
          </cell>
          <cell r="AM95">
            <v>300.10250000000002</v>
          </cell>
          <cell r="AN95">
            <v>317.74340000000001</v>
          </cell>
          <cell r="AO95">
            <v>339.14589999999998</v>
          </cell>
          <cell r="AP95">
            <v>338.3</v>
          </cell>
          <cell r="AQ95">
            <v>349.5</v>
          </cell>
          <cell r="AR95">
            <v>352.40449999999998</v>
          </cell>
          <cell r="AS95">
            <v>316.37963000000002</v>
          </cell>
          <cell r="AT95">
            <v>267.8</v>
          </cell>
          <cell r="AU95">
            <v>282.10000000000002</v>
          </cell>
          <cell r="AV95">
            <v>297.89999999999998</v>
          </cell>
          <cell r="AW95">
            <v>297.8</v>
          </cell>
          <cell r="AX95">
            <v>308.82510000000002</v>
          </cell>
          <cell r="AY95">
            <v>338.00740000000002</v>
          </cell>
          <cell r="AZ95">
            <v>353.9</v>
          </cell>
          <cell r="BA95">
            <v>346.1</v>
          </cell>
          <cell r="BB95">
            <v>337.2</v>
          </cell>
          <cell r="BC95">
            <v>364.89120000000003</v>
          </cell>
          <cell r="BD95">
            <v>319.45236999999997</v>
          </cell>
          <cell r="BE95">
            <v>290.2</v>
          </cell>
          <cell r="BF95">
            <v>296.5</v>
          </cell>
          <cell r="BG95">
            <v>297.60000000000002</v>
          </cell>
          <cell r="BH95">
            <v>302</v>
          </cell>
          <cell r="BI95">
            <v>307.72030000000001</v>
          </cell>
          <cell r="BJ95">
            <v>345.7491</v>
          </cell>
          <cell r="BK95">
            <v>354.3</v>
          </cell>
          <cell r="BL95">
            <v>350.5</v>
          </cell>
          <cell r="BM95">
            <v>361.8</v>
          </cell>
          <cell r="BN95">
            <v>364.96050000000002</v>
          </cell>
          <cell r="BO95">
            <v>327.13299000000006</v>
          </cell>
          <cell r="BP95">
            <v>323.5</v>
          </cell>
          <cell r="BQ95">
            <v>311.89999999999998</v>
          </cell>
          <cell r="BR95">
            <v>296.7</v>
          </cell>
          <cell r="BS95">
            <v>303.89999999999998</v>
          </cell>
          <cell r="BT95">
            <v>327.33679999999998</v>
          </cell>
          <cell r="BU95">
            <v>306.49880000000002</v>
          </cell>
          <cell r="BV95">
            <v>326.5</v>
          </cell>
          <cell r="BW95">
            <v>331.3</v>
          </cell>
          <cell r="BX95">
            <v>348.32159999999999</v>
          </cell>
          <cell r="BY95">
            <v>359.904</v>
          </cell>
          <cell r="BZ95">
            <v>323.58612000000005</v>
          </cell>
        </row>
        <row r="96">
          <cell r="A96" t="str">
            <v>Тарбагатайский</v>
          </cell>
          <cell r="B96">
            <v>101.1</v>
          </cell>
          <cell r="C96">
            <v>86</v>
          </cell>
          <cell r="D96">
            <v>103.5</v>
          </cell>
          <cell r="E96">
            <v>109.6</v>
          </cell>
          <cell r="F96">
            <v>111.3</v>
          </cell>
          <cell r="G96">
            <v>117.3</v>
          </cell>
          <cell r="H96">
            <v>123.5</v>
          </cell>
          <cell r="I96">
            <v>121.5</v>
          </cell>
          <cell r="J96">
            <v>109.3</v>
          </cell>
          <cell r="K96">
            <v>174.8167</v>
          </cell>
          <cell r="L96">
            <v>115.79167</v>
          </cell>
          <cell r="M96">
            <v>92</v>
          </cell>
          <cell r="N96">
            <v>85.4</v>
          </cell>
          <cell r="O96">
            <v>108</v>
          </cell>
          <cell r="P96">
            <v>124</v>
          </cell>
          <cell r="Q96">
            <v>114.34310000000001</v>
          </cell>
          <cell r="R96">
            <v>119.99160000000001</v>
          </cell>
          <cell r="S96">
            <v>118.6</v>
          </cell>
          <cell r="T96">
            <v>119.8</v>
          </cell>
          <cell r="U96">
            <v>117.6</v>
          </cell>
          <cell r="V96">
            <v>147.10079999999999</v>
          </cell>
          <cell r="W96">
            <v>114.68355</v>
          </cell>
          <cell r="X96">
            <v>99</v>
          </cell>
          <cell r="Y96">
            <v>83.1</v>
          </cell>
          <cell r="Z96">
            <v>101.8</v>
          </cell>
          <cell r="AA96">
            <v>120</v>
          </cell>
          <cell r="AB96">
            <v>113.7136</v>
          </cell>
          <cell r="AC96">
            <v>122.5</v>
          </cell>
          <cell r="AD96">
            <v>120.4</v>
          </cell>
          <cell r="AE96">
            <v>120.3</v>
          </cell>
          <cell r="AF96">
            <v>119.1263</v>
          </cell>
          <cell r="AG96">
            <v>166.6309</v>
          </cell>
          <cell r="AH96">
            <v>116.65707999999999</v>
          </cell>
          <cell r="AI96">
            <v>101</v>
          </cell>
          <cell r="AJ96">
            <v>83.1</v>
          </cell>
          <cell r="AK96">
            <v>130.6</v>
          </cell>
          <cell r="AL96">
            <v>120.7</v>
          </cell>
          <cell r="AM96">
            <v>130.0917</v>
          </cell>
          <cell r="AN96">
            <v>115.7123</v>
          </cell>
          <cell r="AO96">
            <v>121</v>
          </cell>
          <cell r="AP96">
            <v>119.3</v>
          </cell>
          <cell r="AQ96">
            <v>118.5</v>
          </cell>
          <cell r="AR96">
            <v>178.61410000000001</v>
          </cell>
          <cell r="AS96">
            <v>121.86180999999999</v>
          </cell>
          <cell r="AT96">
            <v>98.9</v>
          </cell>
          <cell r="AU96">
            <v>83.7</v>
          </cell>
          <cell r="AV96">
            <v>84.6</v>
          </cell>
          <cell r="AW96">
            <v>119.6</v>
          </cell>
          <cell r="AX96">
            <v>116.4439</v>
          </cell>
          <cell r="AY96">
            <v>130.29599999999999</v>
          </cell>
          <cell r="AZ96">
            <v>120.6</v>
          </cell>
          <cell r="BA96">
            <v>119.4</v>
          </cell>
          <cell r="BB96">
            <v>119.9</v>
          </cell>
          <cell r="BC96">
            <v>173.9058</v>
          </cell>
          <cell r="BD96">
            <v>116.73456999999999</v>
          </cell>
          <cell r="BE96">
            <v>98</v>
          </cell>
          <cell r="BF96">
            <v>81.099999999999994</v>
          </cell>
          <cell r="BG96">
            <v>84.6</v>
          </cell>
          <cell r="BH96">
            <v>120.1</v>
          </cell>
          <cell r="BI96">
            <v>116.0672</v>
          </cell>
          <cell r="BJ96">
            <v>132.20689999999999</v>
          </cell>
          <cell r="BK96">
            <v>120</v>
          </cell>
          <cell r="BL96">
            <v>119.2</v>
          </cell>
          <cell r="BM96">
            <v>119.4</v>
          </cell>
          <cell r="BN96">
            <v>175.73580000000001</v>
          </cell>
          <cell r="BO96">
            <v>116.64098999999999</v>
          </cell>
          <cell r="BP96">
            <v>110.7</v>
          </cell>
          <cell r="BQ96">
            <v>64.3</v>
          </cell>
          <cell r="BR96">
            <v>100.2</v>
          </cell>
          <cell r="BS96">
            <v>119.7</v>
          </cell>
          <cell r="BT96">
            <v>114.03360000000001</v>
          </cell>
          <cell r="BU96">
            <v>121.5699</v>
          </cell>
          <cell r="BV96">
            <v>120</v>
          </cell>
          <cell r="BW96">
            <v>119.4</v>
          </cell>
          <cell r="BX96">
            <v>118.6627</v>
          </cell>
          <cell r="BY96">
            <v>149.55250000000001</v>
          </cell>
          <cell r="BZ96">
            <v>113.81187</v>
          </cell>
        </row>
        <row r="97">
          <cell r="A97" t="str">
            <v>Уланский</v>
          </cell>
          <cell r="B97">
            <v>113.3</v>
          </cell>
          <cell r="C97">
            <v>110.7</v>
          </cell>
          <cell r="D97">
            <v>160.6</v>
          </cell>
          <cell r="E97">
            <v>169.8</v>
          </cell>
          <cell r="F97">
            <v>144.19999999999999</v>
          </cell>
          <cell r="G97">
            <v>114.1</v>
          </cell>
          <cell r="H97">
            <v>170.9</v>
          </cell>
          <cell r="I97">
            <v>167.3</v>
          </cell>
          <cell r="J97">
            <v>136.30000000000001</v>
          </cell>
          <cell r="K97">
            <v>192.76509999999999</v>
          </cell>
          <cell r="L97">
            <v>147.99651</v>
          </cell>
          <cell r="M97">
            <v>141.1</v>
          </cell>
          <cell r="N97">
            <v>136.19999999999999</v>
          </cell>
          <cell r="O97">
            <v>272.39999999999998</v>
          </cell>
          <cell r="P97">
            <v>200.8</v>
          </cell>
          <cell r="Q97">
            <v>222.37180000000001</v>
          </cell>
          <cell r="R97">
            <v>260.80869999999999</v>
          </cell>
          <cell r="S97">
            <v>241.6</v>
          </cell>
          <cell r="T97">
            <v>134.1</v>
          </cell>
          <cell r="U97">
            <v>154.1</v>
          </cell>
          <cell r="V97">
            <v>153.21629999999999</v>
          </cell>
          <cell r="W97">
            <v>191.66967999999997</v>
          </cell>
          <cell r="X97">
            <v>209.4</v>
          </cell>
          <cell r="Y97">
            <v>184.7</v>
          </cell>
          <cell r="Z97">
            <v>357.3</v>
          </cell>
          <cell r="AA97">
            <v>408.4</v>
          </cell>
          <cell r="AB97">
            <v>168.69049999999999</v>
          </cell>
          <cell r="AC97">
            <v>325</v>
          </cell>
          <cell r="AD97">
            <v>270.2</v>
          </cell>
          <cell r="AE97">
            <v>336.8</v>
          </cell>
          <cell r="AF97">
            <v>242.1678</v>
          </cell>
          <cell r="AG97">
            <v>381.96440000000001</v>
          </cell>
          <cell r="AH97">
            <v>288.46227000000005</v>
          </cell>
          <cell r="AI97">
            <v>206.1</v>
          </cell>
          <cell r="AJ97">
            <v>226.4</v>
          </cell>
          <cell r="AK97">
            <v>483.1</v>
          </cell>
          <cell r="AL97">
            <v>310.8</v>
          </cell>
          <cell r="AM97">
            <v>252.07769999999999</v>
          </cell>
          <cell r="AN97">
            <v>323.0752</v>
          </cell>
          <cell r="AO97">
            <v>414.01350000000002</v>
          </cell>
          <cell r="AP97">
            <v>471.4</v>
          </cell>
          <cell r="AQ97">
            <v>297.60000000000002</v>
          </cell>
          <cell r="AR97">
            <v>466.68329999999997</v>
          </cell>
          <cell r="AS97">
            <v>345.12497000000002</v>
          </cell>
          <cell r="AT97">
            <v>183.9</v>
          </cell>
          <cell r="AU97">
            <v>143.80000000000001</v>
          </cell>
          <cell r="AV97">
            <v>200.9</v>
          </cell>
          <cell r="AW97">
            <v>265</v>
          </cell>
          <cell r="AX97">
            <v>321.86590000000001</v>
          </cell>
          <cell r="AY97">
            <v>313.5369</v>
          </cell>
          <cell r="AZ97">
            <v>239.3</v>
          </cell>
          <cell r="BA97">
            <v>225.9</v>
          </cell>
          <cell r="BB97">
            <v>212.6</v>
          </cell>
          <cell r="BC97">
            <v>300.476</v>
          </cell>
          <cell r="BD97">
            <v>240.72788000000006</v>
          </cell>
          <cell r="BE97">
            <v>170.2</v>
          </cell>
          <cell r="BF97">
            <v>171.6</v>
          </cell>
          <cell r="BG97">
            <v>217.5</v>
          </cell>
          <cell r="BH97">
            <v>265</v>
          </cell>
          <cell r="BI97">
            <v>328.6918</v>
          </cell>
          <cell r="BJ97">
            <v>363.15940000000001</v>
          </cell>
          <cell r="BK97">
            <v>269</v>
          </cell>
          <cell r="BL97">
            <v>251.9</v>
          </cell>
          <cell r="BM97">
            <v>241.5</v>
          </cell>
          <cell r="BN97">
            <v>274.94299999999998</v>
          </cell>
          <cell r="BO97">
            <v>255.34942000000001</v>
          </cell>
          <cell r="BP97">
            <v>159.6</v>
          </cell>
          <cell r="BQ97">
            <v>208.9</v>
          </cell>
          <cell r="BR97">
            <v>362.8</v>
          </cell>
          <cell r="BS97">
            <v>361.1</v>
          </cell>
          <cell r="BT97">
            <v>361.13299999999998</v>
          </cell>
          <cell r="BU97">
            <v>242.3836</v>
          </cell>
          <cell r="BV97">
            <v>273.8</v>
          </cell>
          <cell r="BW97">
            <v>352.8</v>
          </cell>
          <cell r="BX97">
            <v>271.62150000000003</v>
          </cell>
          <cell r="BY97">
            <v>308.14710000000002</v>
          </cell>
          <cell r="BZ97">
            <v>290.22852</v>
          </cell>
        </row>
        <row r="98">
          <cell r="A98" t="str">
            <v>Урджарский</v>
          </cell>
          <cell r="B98">
            <v>225</v>
          </cell>
          <cell r="C98">
            <v>220.6</v>
          </cell>
          <cell r="D98">
            <v>221</v>
          </cell>
          <cell r="E98">
            <v>220.7</v>
          </cell>
          <cell r="F98">
            <v>225</v>
          </cell>
          <cell r="G98">
            <v>221.3</v>
          </cell>
          <cell r="H98">
            <v>221.2</v>
          </cell>
          <cell r="I98">
            <v>222.2</v>
          </cell>
          <cell r="J98">
            <v>227.9</v>
          </cell>
          <cell r="K98">
            <v>246.67070000000001</v>
          </cell>
          <cell r="L98">
            <v>225.15707000000003</v>
          </cell>
          <cell r="M98">
            <v>245.4</v>
          </cell>
          <cell r="N98">
            <v>213.2</v>
          </cell>
          <cell r="O98">
            <v>245.5</v>
          </cell>
          <cell r="P98">
            <v>226.7</v>
          </cell>
          <cell r="Q98">
            <v>197.9811</v>
          </cell>
          <cell r="R98">
            <v>236.28579999999999</v>
          </cell>
          <cell r="S98">
            <v>229.9</v>
          </cell>
          <cell r="T98">
            <v>191</v>
          </cell>
          <cell r="U98">
            <v>204</v>
          </cell>
          <cell r="V98">
            <v>245.05840000000001</v>
          </cell>
          <cell r="W98">
            <v>223.50252999999998</v>
          </cell>
          <cell r="X98">
            <v>251</v>
          </cell>
          <cell r="Y98">
            <v>268</v>
          </cell>
          <cell r="Z98">
            <v>249.9</v>
          </cell>
          <cell r="AA98">
            <v>244.1</v>
          </cell>
          <cell r="AB98">
            <v>251.2722</v>
          </cell>
          <cell r="AC98">
            <v>242</v>
          </cell>
          <cell r="AD98">
            <v>250.9</v>
          </cell>
          <cell r="AE98">
            <v>250.2</v>
          </cell>
          <cell r="AF98">
            <v>244.6095</v>
          </cell>
          <cell r="AG98">
            <v>261.53989999999999</v>
          </cell>
          <cell r="AH98">
            <v>251.35216</v>
          </cell>
          <cell r="AI98">
            <v>256.89999999999998</v>
          </cell>
          <cell r="AJ98">
            <v>258.3</v>
          </cell>
          <cell r="AK98">
            <v>250.9</v>
          </cell>
          <cell r="AL98">
            <v>256.3</v>
          </cell>
          <cell r="AM98">
            <v>262.90289999999999</v>
          </cell>
          <cell r="AN98">
            <v>242.73609999999999</v>
          </cell>
          <cell r="AO98">
            <v>244.7645</v>
          </cell>
          <cell r="AP98">
            <v>256.39999999999998</v>
          </cell>
          <cell r="AQ98">
            <v>249.2</v>
          </cell>
          <cell r="AR98">
            <v>254.8854</v>
          </cell>
          <cell r="AS98">
            <v>253.32889</v>
          </cell>
          <cell r="AT98">
            <v>247.3</v>
          </cell>
          <cell r="AU98">
            <v>248.1</v>
          </cell>
          <cell r="AV98">
            <v>248.7</v>
          </cell>
          <cell r="AW98">
            <v>238.2</v>
          </cell>
          <cell r="AX98">
            <v>221.947</v>
          </cell>
          <cell r="AY98">
            <v>261.28629999999998</v>
          </cell>
          <cell r="AZ98">
            <v>240.7</v>
          </cell>
          <cell r="BA98">
            <v>214.7</v>
          </cell>
          <cell r="BB98">
            <v>237.2</v>
          </cell>
          <cell r="BC98">
            <v>245.5445</v>
          </cell>
          <cell r="BD98">
            <v>240.36777999999998</v>
          </cell>
          <cell r="BE98">
            <v>244.2</v>
          </cell>
          <cell r="BF98">
            <v>242.6</v>
          </cell>
          <cell r="BG98">
            <v>250.8</v>
          </cell>
          <cell r="BH98">
            <v>242.9</v>
          </cell>
          <cell r="BI98">
            <v>243.22720000000001</v>
          </cell>
          <cell r="BJ98">
            <v>266.01690000000002</v>
          </cell>
          <cell r="BK98">
            <v>242.8</v>
          </cell>
          <cell r="BL98">
            <v>236.6</v>
          </cell>
          <cell r="BM98">
            <v>238.6</v>
          </cell>
          <cell r="BN98">
            <v>258.84800000000001</v>
          </cell>
          <cell r="BO98">
            <v>246.65920999999997</v>
          </cell>
          <cell r="BP98">
            <v>245.2</v>
          </cell>
          <cell r="BQ98">
            <v>259.8</v>
          </cell>
          <cell r="BR98">
            <v>243.5</v>
          </cell>
          <cell r="BS98">
            <v>231.6</v>
          </cell>
          <cell r="BT98">
            <v>224.55279999999999</v>
          </cell>
          <cell r="BU98">
            <v>228.27809999999999</v>
          </cell>
          <cell r="BV98">
            <v>217.4</v>
          </cell>
          <cell r="BW98">
            <v>213.7</v>
          </cell>
          <cell r="BX98">
            <v>248.12989999999999</v>
          </cell>
          <cell r="BY98">
            <v>245.7647</v>
          </cell>
          <cell r="BZ98">
            <v>235.79255000000003</v>
          </cell>
        </row>
        <row r="99">
          <cell r="A99" t="str">
            <v>Шемонаихинский</v>
          </cell>
          <cell r="B99">
            <v>79.3</v>
          </cell>
          <cell r="C99">
            <v>65.900000000000006</v>
          </cell>
          <cell r="D99">
            <v>152.69999999999999</v>
          </cell>
          <cell r="E99">
            <v>130.80000000000001</v>
          </cell>
          <cell r="F99">
            <v>120.6</v>
          </cell>
          <cell r="G99">
            <v>130.30000000000001</v>
          </cell>
          <cell r="H99">
            <v>167.4</v>
          </cell>
          <cell r="I99">
            <v>184.9</v>
          </cell>
          <cell r="J99">
            <v>181.6</v>
          </cell>
          <cell r="K99">
            <v>179.9564</v>
          </cell>
          <cell r="L99">
            <v>139.34563999999997</v>
          </cell>
          <cell r="M99">
            <v>213</v>
          </cell>
          <cell r="N99">
            <v>262.10000000000002</v>
          </cell>
          <cell r="O99">
            <v>195.5</v>
          </cell>
          <cell r="P99">
            <v>212.9</v>
          </cell>
          <cell r="Q99">
            <v>213</v>
          </cell>
          <cell r="R99">
            <v>286.17189999999999</v>
          </cell>
          <cell r="S99">
            <v>261</v>
          </cell>
          <cell r="T99">
            <v>259.5</v>
          </cell>
          <cell r="U99">
            <v>259.7</v>
          </cell>
          <cell r="V99">
            <v>259.78660000000002</v>
          </cell>
          <cell r="W99">
            <v>242.26585</v>
          </cell>
          <cell r="X99">
            <v>299.8</v>
          </cell>
          <cell r="Y99">
            <v>293.5</v>
          </cell>
          <cell r="Z99">
            <v>400.4</v>
          </cell>
          <cell r="AA99">
            <v>405.5</v>
          </cell>
          <cell r="AB99">
            <v>403.87110000000001</v>
          </cell>
          <cell r="AC99">
            <v>455.3</v>
          </cell>
          <cell r="AD99">
            <v>304.3</v>
          </cell>
          <cell r="AE99">
            <v>382</v>
          </cell>
          <cell r="AF99">
            <v>380.05700000000002</v>
          </cell>
          <cell r="AG99">
            <v>373.38900000000001</v>
          </cell>
          <cell r="AH99">
            <v>369.81171000000006</v>
          </cell>
          <cell r="AI99">
            <v>371.6</v>
          </cell>
          <cell r="AJ99">
            <v>339.3</v>
          </cell>
          <cell r="AK99">
            <v>498.2</v>
          </cell>
          <cell r="AL99">
            <v>393</v>
          </cell>
          <cell r="AM99">
            <v>409.04039999999998</v>
          </cell>
          <cell r="AN99">
            <v>435.01670000000001</v>
          </cell>
          <cell r="AO99">
            <v>377.30470000000003</v>
          </cell>
          <cell r="AP99">
            <v>420.5</v>
          </cell>
          <cell r="AQ99">
            <v>420.4</v>
          </cell>
          <cell r="AR99">
            <v>419.3528</v>
          </cell>
          <cell r="AS99">
            <v>408.37146000000007</v>
          </cell>
          <cell r="AT99">
            <v>270.39999999999998</v>
          </cell>
          <cell r="AU99">
            <v>265</v>
          </cell>
          <cell r="AV99">
            <v>329.5</v>
          </cell>
          <cell r="AW99">
            <v>270.5</v>
          </cell>
          <cell r="AX99">
            <v>264.69810000000001</v>
          </cell>
          <cell r="AY99">
            <v>393.34649999999999</v>
          </cell>
          <cell r="AZ99">
            <v>338.9</v>
          </cell>
          <cell r="BA99">
            <v>339.8</v>
          </cell>
          <cell r="BB99">
            <v>339.1</v>
          </cell>
          <cell r="BC99">
            <v>329.76780000000002</v>
          </cell>
          <cell r="BD99">
            <v>314.10124000000008</v>
          </cell>
          <cell r="BE99">
            <v>275.89999999999998</v>
          </cell>
          <cell r="BF99">
            <v>260.2</v>
          </cell>
          <cell r="BG99">
            <v>353.6</v>
          </cell>
          <cell r="BH99">
            <v>349.2</v>
          </cell>
          <cell r="BI99">
            <v>348.37979999999999</v>
          </cell>
          <cell r="BJ99">
            <v>437.37900000000002</v>
          </cell>
          <cell r="BK99">
            <v>391.3</v>
          </cell>
          <cell r="BL99">
            <v>392.8</v>
          </cell>
          <cell r="BM99">
            <v>392</v>
          </cell>
          <cell r="BN99">
            <v>389.6173</v>
          </cell>
          <cell r="BO99">
            <v>359.03760999999997</v>
          </cell>
          <cell r="BP99">
            <v>359.4</v>
          </cell>
          <cell r="BQ99">
            <v>331.6</v>
          </cell>
          <cell r="BR99">
            <v>386.5</v>
          </cell>
          <cell r="BS99">
            <v>412.1</v>
          </cell>
          <cell r="BT99">
            <v>412.17329999999998</v>
          </cell>
          <cell r="BU99">
            <v>457.87450000000001</v>
          </cell>
          <cell r="BV99">
            <v>348.3</v>
          </cell>
          <cell r="BW99">
            <v>393.1</v>
          </cell>
          <cell r="BX99">
            <v>392.3347</v>
          </cell>
          <cell r="BY99">
            <v>394.96570000000003</v>
          </cell>
          <cell r="BZ99">
            <v>388.83481999999998</v>
          </cell>
        </row>
        <row r="104">
          <cell r="A104" t="str">
            <v>г.Тараз</v>
          </cell>
          <cell r="B104">
            <v>109.6</v>
          </cell>
          <cell r="C104">
            <v>112</v>
          </cell>
          <cell r="D104">
            <v>120.1</v>
          </cell>
          <cell r="E104">
            <v>124.8</v>
          </cell>
          <cell r="F104">
            <v>130.6</v>
          </cell>
          <cell r="G104">
            <v>186.5</v>
          </cell>
          <cell r="H104">
            <v>130.69999999999999</v>
          </cell>
          <cell r="I104">
            <v>137.3212</v>
          </cell>
          <cell r="J104">
            <v>135.732</v>
          </cell>
          <cell r="K104">
            <v>0</v>
          </cell>
          <cell r="L104">
            <v>118.73532</v>
          </cell>
          <cell r="M104">
            <v>156.1</v>
          </cell>
          <cell r="N104">
            <v>186.5</v>
          </cell>
          <cell r="O104">
            <v>164.1</v>
          </cell>
          <cell r="P104">
            <v>205.7</v>
          </cell>
          <cell r="Q104">
            <v>206.2</v>
          </cell>
          <cell r="R104">
            <v>232</v>
          </cell>
          <cell r="S104">
            <v>313.3</v>
          </cell>
          <cell r="T104">
            <v>398.92469999999997</v>
          </cell>
          <cell r="U104">
            <v>393.3186</v>
          </cell>
          <cell r="V104">
            <v>395.82429999999999</v>
          </cell>
          <cell r="W104">
            <v>265.19675999999998</v>
          </cell>
          <cell r="X104">
            <v>133.80000000000001</v>
          </cell>
          <cell r="Y104">
            <v>125.2</v>
          </cell>
          <cell r="Z104">
            <v>134.1</v>
          </cell>
          <cell r="AA104">
            <v>139.6</v>
          </cell>
          <cell r="AB104">
            <v>138.9</v>
          </cell>
          <cell r="AC104">
            <v>230</v>
          </cell>
          <cell r="AD104">
            <v>139</v>
          </cell>
          <cell r="AE104">
            <v>141.2628</v>
          </cell>
          <cell r="AF104">
            <v>164.36770000000001</v>
          </cell>
          <cell r="AG104">
            <v>201.29169999999999</v>
          </cell>
          <cell r="AH104">
            <v>154.75221999999999</v>
          </cell>
          <cell r="AI104">
            <v>159.4</v>
          </cell>
          <cell r="AJ104">
            <v>147.6</v>
          </cell>
          <cell r="AK104">
            <v>178.3</v>
          </cell>
          <cell r="AL104">
            <v>180.3</v>
          </cell>
          <cell r="AM104">
            <v>180</v>
          </cell>
          <cell r="AN104">
            <v>210.7</v>
          </cell>
          <cell r="AO104">
            <v>180</v>
          </cell>
          <cell r="AP104">
            <v>180.9091</v>
          </cell>
          <cell r="AQ104">
            <v>180.976</v>
          </cell>
          <cell r="AR104">
            <v>177.2</v>
          </cell>
          <cell r="AS104">
            <v>177.53851000000003</v>
          </cell>
          <cell r="AT104">
            <v>139.1</v>
          </cell>
          <cell r="AU104">
            <v>138.1</v>
          </cell>
          <cell r="AV104">
            <v>132.19999999999999</v>
          </cell>
          <cell r="AW104">
            <v>138.80000000000001</v>
          </cell>
          <cell r="AX104">
            <v>139.6</v>
          </cell>
          <cell r="AY104">
            <v>193.2</v>
          </cell>
          <cell r="AZ104">
            <v>139.1</v>
          </cell>
          <cell r="BA104">
            <v>140.0736</v>
          </cell>
          <cell r="BB104">
            <v>143.69999999999999</v>
          </cell>
          <cell r="BC104">
            <v>150.4699</v>
          </cell>
          <cell r="BD104">
            <v>145.43435000000002</v>
          </cell>
          <cell r="BE104">
            <v>142</v>
          </cell>
          <cell r="BF104">
            <v>138.5</v>
          </cell>
          <cell r="BG104">
            <v>134.80000000000001</v>
          </cell>
          <cell r="BH104">
            <v>142.5</v>
          </cell>
          <cell r="BI104">
            <v>142.5</v>
          </cell>
          <cell r="BJ104">
            <v>190.4</v>
          </cell>
          <cell r="BK104">
            <v>76.900000000000006</v>
          </cell>
          <cell r="BL104">
            <v>144.20179999999999</v>
          </cell>
          <cell r="BM104">
            <v>148.51949999999999</v>
          </cell>
          <cell r="BN104">
            <v>151.26230000000001</v>
          </cell>
          <cell r="BO104">
            <v>141.15836000000002</v>
          </cell>
          <cell r="BP104">
            <v>139.30000000000001</v>
          </cell>
          <cell r="BQ104">
            <v>133.9</v>
          </cell>
          <cell r="BR104">
            <v>134</v>
          </cell>
          <cell r="BS104">
            <v>140.1</v>
          </cell>
          <cell r="BT104">
            <v>139.4</v>
          </cell>
          <cell r="BU104">
            <v>209.5</v>
          </cell>
          <cell r="BV104">
            <v>418.2</v>
          </cell>
          <cell r="BW104">
            <v>418.2998</v>
          </cell>
          <cell r="BX104">
            <v>365.02019999999999</v>
          </cell>
          <cell r="BY104">
            <v>417.02480000000003</v>
          </cell>
          <cell r="BZ104">
            <v>251.47448000000003</v>
          </cell>
        </row>
        <row r="105">
          <cell r="A105" t="str">
            <v>Байзакский</v>
          </cell>
          <cell r="B105">
            <v>166.9</v>
          </cell>
          <cell r="C105">
            <v>167.5</v>
          </cell>
          <cell r="D105">
            <v>190.5</v>
          </cell>
          <cell r="E105">
            <v>196</v>
          </cell>
          <cell r="F105">
            <v>196</v>
          </cell>
          <cell r="G105">
            <v>206.9</v>
          </cell>
          <cell r="H105">
            <v>209.8</v>
          </cell>
          <cell r="I105">
            <v>219.5615</v>
          </cell>
          <cell r="J105">
            <v>216.51150000000001</v>
          </cell>
          <cell r="K105">
            <v>248.82259999999999</v>
          </cell>
          <cell r="L105">
            <v>201.84956</v>
          </cell>
          <cell r="M105">
            <v>162.80000000000001</v>
          </cell>
          <cell r="N105">
            <v>171.7</v>
          </cell>
          <cell r="O105">
            <v>198.4</v>
          </cell>
          <cell r="P105">
            <v>203.8</v>
          </cell>
          <cell r="Q105">
            <v>210.8</v>
          </cell>
          <cell r="R105">
            <v>209.6</v>
          </cell>
          <cell r="S105">
            <v>218.8</v>
          </cell>
          <cell r="T105">
            <v>249.2603</v>
          </cell>
          <cell r="U105">
            <v>249.53559999999999</v>
          </cell>
          <cell r="V105">
            <v>265.34019999999998</v>
          </cell>
          <cell r="W105">
            <v>214.00360999999998</v>
          </cell>
          <cell r="X105">
            <v>157.19999999999999</v>
          </cell>
          <cell r="Y105">
            <v>164</v>
          </cell>
          <cell r="Z105">
            <v>176.4</v>
          </cell>
          <cell r="AA105">
            <v>199.7</v>
          </cell>
          <cell r="AB105">
            <v>203</v>
          </cell>
          <cell r="AC105">
            <v>206.8</v>
          </cell>
          <cell r="AD105">
            <v>220.4</v>
          </cell>
          <cell r="AE105">
            <v>251.92189999999999</v>
          </cell>
          <cell r="AF105">
            <v>250.5772</v>
          </cell>
          <cell r="AG105">
            <v>263.00099999999998</v>
          </cell>
          <cell r="AH105">
            <v>209.30001000000001</v>
          </cell>
          <cell r="AI105">
            <v>170.5</v>
          </cell>
          <cell r="AJ105">
            <v>178</v>
          </cell>
          <cell r="AK105">
            <v>215.8</v>
          </cell>
          <cell r="AL105">
            <v>200</v>
          </cell>
          <cell r="AM105">
            <v>205</v>
          </cell>
          <cell r="AN105">
            <v>227.2</v>
          </cell>
          <cell r="AO105">
            <v>221.2</v>
          </cell>
          <cell r="AP105">
            <v>251.4769</v>
          </cell>
          <cell r="AQ105">
            <v>250.44829999999999</v>
          </cell>
          <cell r="AR105">
            <v>265.3</v>
          </cell>
          <cell r="AS105">
            <v>218.49252000000001</v>
          </cell>
          <cell r="AT105">
            <v>167.7</v>
          </cell>
          <cell r="AU105">
            <v>170.2</v>
          </cell>
          <cell r="AV105">
            <v>170.2</v>
          </cell>
          <cell r="AW105">
            <v>197.8</v>
          </cell>
          <cell r="AX105">
            <v>205</v>
          </cell>
          <cell r="AY105">
            <v>204</v>
          </cell>
          <cell r="AZ105">
            <v>221.6</v>
          </cell>
          <cell r="BA105">
            <v>251.4034</v>
          </cell>
          <cell r="BB105">
            <v>252.5</v>
          </cell>
          <cell r="BC105">
            <v>267.04669999999999</v>
          </cell>
          <cell r="BD105">
            <v>210.74501000000001</v>
          </cell>
          <cell r="BE105">
            <v>182.9</v>
          </cell>
          <cell r="BF105">
            <v>189.9</v>
          </cell>
          <cell r="BG105">
            <v>211.7</v>
          </cell>
          <cell r="BH105">
            <v>206.3</v>
          </cell>
          <cell r="BI105">
            <v>206</v>
          </cell>
          <cell r="BJ105">
            <v>209.9</v>
          </cell>
          <cell r="BK105">
            <v>222.6</v>
          </cell>
          <cell r="BL105">
            <v>253.3289</v>
          </cell>
          <cell r="BM105">
            <v>253.11439999999999</v>
          </cell>
          <cell r="BN105">
            <v>265.1234</v>
          </cell>
          <cell r="BO105">
            <v>220.08667</v>
          </cell>
          <cell r="BP105">
            <v>111.9</v>
          </cell>
          <cell r="BQ105">
            <v>132.1</v>
          </cell>
          <cell r="BR105">
            <v>155</v>
          </cell>
          <cell r="BS105">
            <v>150</v>
          </cell>
          <cell r="BT105">
            <v>155</v>
          </cell>
          <cell r="BU105">
            <v>207.8</v>
          </cell>
          <cell r="BV105">
            <v>182.8</v>
          </cell>
          <cell r="BW105">
            <v>206.91069999999999</v>
          </cell>
          <cell r="BX105">
            <v>224.8724</v>
          </cell>
          <cell r="BY105">
            <v>244.89259999999999</v>
          </cell>
          <cell r="BZ105">
            <v>177.12756999999996</v>
          </cell>
        </row>
        <row r="106">
          <cell r="A106" t="str">
            <v>Жамбылский</v>
          </cell>
          <cell r="B106">
            <v>177.7</v>
          </cell>
          <cell r="C106">
            <v>177.8</v>
          </cell>
          <cell r="D106">
            <v>184.1</v>
          </cell>
          <cell r="E106">
            <v>184.6</v>
          </cell>
          <cell r="F106">
            <v>210.7</v>
          </cell>
          <cell r="G106">
            <v>215.3</v>
          </cell>
          <cell r="H106">
            <v>216.3</v>
          </cell>
          <cell r="I106">
            <v>217.99889999999999</v>
          </cell>
          <cell r="J106">
            <v>219.00139999999999</v>
          </cell>
          <cell r="K106">
            <v>252.59899999999999</v>
          </cell>
          <cell r="L106">
            <v>205.60993000000002</v>
          </cell>
          <cell r="M106">
            <v>187.6</v>
          </cell>
          <cell r="N106">
            <v>152.6</v>
          </cell>
          <cell r="O106">
            <v>217.6</v>
          </cell>
          <cell r="P106">
            <v>190.8</v>
          </cell>
          <cell r="Q106">
            <v>205.5</v>
          </cell>
          <cell r="R106">
            <v>203.8</v>
          </cell>
          <cell r="S106">
            <v>211</v>
          </cell>
          <cell r="T106">
            <v>258.3313</v>
          </cell>
          <cell r="U106">
            <v>279.06209999999999</v>
          </cell>
          <cell r="V106">
            <v>281.17599999999999</v>
          </cell>
          <cell r="W106">
            <v>218.74694</v>
          </cell>
          <cell r="X106">
            <v>218.9</v>
          </cell>
          <cell r="Y106">
            <v>199.3</v>
          </cell>
          <cell r="Z106">
            <v>235.6</v>
          </cell>
          <cell r="AA106">
            <v>232.6</v>
          </cell>
          <cell r="AB106">
            <v>265.60000000000002</v>
          </cell>
          <cell r="AC106">
            <v>278.60000000000002</v>
          </cell>
          <cell r="AD106">
            <v>274.39999999999998</v>
          </cell>
          <cell r="AE106">
            <v>274.82029999999997</v>
          </cell>
          <cell r="AF106">
            <v>276.85759999999999</v>
          </cell>
          <cell r="AG106">
            <v>325.08390000000003</v>
          </cell>
          <cell r="AH106">
            <v>258.17617999999999</v>
          </cell>
          <cell r="AI106">
            <v>294.10000000000002</v>
          </cell>
          <cell r="AJ106">
            <v>247.7</v>
          </cell>
          <cell r="AK106">
            <v>224.9</v>
          </cell>
          <cell r="AL106">
            <v>234</v>
          </cell>
          <cell r="AM106">
            <v>237</v>
          </cell>
          <cell r="AN106">
            <v>228.8</v>
          </cell>
          <cell r="AO106">
            <v>255.6</v>
          </cell>
          <cell r="AP106">
            <v>256.99520000000001</v>
          </cell>
          <cell r="AQ106">
            <v>260.30079999999998</v>
          </cell>
          <cell r="AR106">
            <v>242.5</v>
          </cell>
          <cell r="AS106">
            <v>248.18959999999998</v>
          </cell>
          <cell r="AT106">
            <v>277.2</v>
          </cell>
          <cell r="AU106">
            <v>219.2</v>
          </cell>
          <cell r="AV106">
            <v>218.8</v>
          </cell>
          <cell r="AW106">
            <v>231.5</v>
          </cell>
          <cell r="AX106">
            <v>246.8</v>
          </cell>
          <cell r="AY106">
            <v>249.1</v>
          </cell>
          <cell r="AZ106">
            <v>254.8</v>
          </cell>
          <cell r="BA106">
            <v>255.99199999999999</v>
          </cell>
          <cell r="BB106">
            <v>257.7</v>
          </cell>
          <cell r="BC106">
            <v>261.15260000000001</v>
          </cell>
          <cell r="BD106">
            <v>247.22445999999997</v>
          </cell>
          <cell r="BE106">
            <v>247.4</v>
          </cell>
          <cell r="BF106">
            <v>212.9</v>
          </cell>
          <cell r="BG106">
            <v>235.7</v>
          </cell>
          <cell r="BH106">
            <v>260.3</v>
          </cell>
          <cell r="BI106">
            <v>244.6</v>
          </cell>
          <cell r="BJ106">
            <v>255.5</v>
          </cell>
          <cell r="BK106">
            <v>258.89999999999998</v>
          </cell>
          <cell r="BL106">
            <v>264.51209999999998</v>
          </cell>
          <cell r="BM106">
            <v>306.04849999999999</v>
          </cell>
          <cell r="BN106">
            <v>350.0181</v>
          </cell>
          <cell r="BO106">
            <v>263.58786999999995</v>
          </cell>
          <cell r="BP106">
            <v>239.2</v>
          </cell>
          <cell r="BQ106">
            <v>278.89999999999998</v>
          </cell>
          <cell r="BR106">
            <v>233.9</v>
          </cell>
          <cell r="BS106">
            <v>251.7</v>
          </cell>
          <cell r="BT106">
            <v>233.1</v>
          </cell>
          <cell r="BU106">
            <v>239.1</v>
          </cell>
          <cell r="BV106">
            <v>243.4</v>
          </cell>
          <cell r="BW106">
            <v>247.99</v>
          </cell>
          <cell r="BX106">
            <v>249.01669999999999</v>
          </cell>
          <cell r="BY106">
            <v>298.2636</v>
          </cell>
          <cell r="BZ106">
            <v>251.45702999999995</v>
          </cell>
        </row>
        <row r="107">
          <cell r="A107" t="str">
            <v>Жуалынский</v>
          </cell>
          <cell r="B107">
            <v>204</v>
          </cell>
          <cell r="C107">
            <v>204</v>
          </cell>
          <cell r="D107">
            <v>193.3</v>
          </cell>
          <cell r="E107">
            <v>200</v>
          </cell>
          <cell r="F107">
            <v>200.2</v>
          </cell>
          <cell r="G107">
            <v>197.3</v>
          </cell>
          <cell r="H107">
            <v>218</v>
          </cell>
          <cell r="I107">
            <v>219.57740000000001</v>
          </cell>
          <cell r="J107">
            <v>226.13640000000001</v>
          </cell>
          <cell r="K107">
            <v>235.86609999999999</v>
          </cell>
          <cell r="L107">
            <v>209.83798999999999</v>
          </cell>
          <cell r="M107">
            <v>146.80000000000001</v>
          </cell>
          <cell r="N107">
            <v>170</v>
          </cell>
          <cell r="O107">
            <v>232</v>
          </cell>
          <cell r="P107">
            <v>199.4</v>
          </cell>
          <cell r="Q107">
            <v>239.9</v>
          </cell>
          <cell r="R107">
            <v>246.3</v>
          </cell>
          <cell r="S107">
            <v>243.2</v>
          </cell>
          <cell r="T107">
            <v>243.00909999999999</v>
          </cell>
          <cell r="U107">
            <v>256.01280000000003</v>
          </cell>
          <cell r="V107">
            <v>207.84780000000001</v>
          </cell>
          <cell r="W107">
            <v>218.44696999999996</v>
          </cell>
          <cell r="X107">
            <v>251.5</v>
          </cell>
          <cell r="Y107">
            <v>179.1</v>
          </cell>
          <cell r="Z107">
            <v>220</v>
          </cell>
          <cell r="AA107">
            <v>222.2</v>
          </cell>
          <cell r="AB107">
            <v>216.9</v>
          </cell>
          <cell r="AC107">
            <v>210.9</v>
          </cell>
          <cell r="AD107">
            <v>231.6</v>
          </cell>
          <cell r="AE107">
            <v>244.62819999999999</v>
          </cell>
          <cell r="AF107">
            <v>246.57769999999999</v>
          </cell>
          <cell r="AG107">
            <v>248.97130000000001</v>
          </cell>
          <cell r="AH107">
            <v>227.23772</v>
          </cell>
          <cell r="AI107">
            <v>196.3</v>
          </cell>
          <cell r="AJ107">
            <v>156.9</v>
          </cell>
          <cell r="AK107">
            <v>212.3</v>
          </cell>
          <cell r="AL107">
            <v>215.2</v>
          </cell>
          <cell r="AM107">
            <v>215.7</v>
          </cell>
          <cell r="AN107">
            <v>227.7</v>
          </cell>
          <cell r="AO107">
            <v>225.8</v>
          </cell>
          <cell r="AP107">
            <v>240.5693</v>
          </cell>
          <cell r="AQ107">
            <v>244.08199999999999</v>
          </cell>
          <cell r="AR107">
            <v>240.8</v>
          </cell>
          <cell r="AS107">
            <v>217.53513000000004</v>
          </cell>
          <cell r="AT107">
            <v>210.1</v>
          </cell>
          <cell r="AU107">
            <v>189.3</v>
          </cell>
          <cell r="AV107">
            <v>206.8</v>
          </cell>
          <cell r="AW107">
            <v>208</v>
          </cell>
          <cell r="AX107">
            <v>206.5</v>
          </cell>
          <cell r="AY107">
            <v>187.1</v>
          </cell>
          <cell r="AZ107">
            <v>208.5</v>
          </cell>
          <cell r="BA107">
            <v>212.69640000000001</v>
          </cell>
          <cell r="BB107">
            <v>215.6</v>
          </cell>
          <cell r="BC107">
            <v>252.28909999999999</v>
          </cell>
          <cell r="BD107">
            <v>209.68854999999999</v>
          </cell>
          <cell r="BE107">
            <v>210.4</v>
          </cell>
          <cell r="BF107">
            <v>259.60000000000002</v>
          </cell>
          <cell r="BG107">
            <v>217.4</v>
          </cell>
          <cell r="BH107">
            <v>220</v>
          </cell>
          <cell r="BI107">
            <v>222.8</v>
          </cell>
          <cell r="BJ107">
            <v>203</v>
          </cell>
          <cell r="BK107">
            <v>231.3</v>
          </cell>
          <cell r="BL107">
            <v>215.0292</v>
          </cell>
          <cell r="BM107">
            <v>216.39590000000001</v>
          </cell>
          <cell r="BN107">
            <v>272.63549999999998</v>
          </cell>
          <cell r="BO107">
            <v>226.85605999999999</v>
          </cell>
          <cell r="BP107">
            <v>180</v>
          </cell>
          <cell r="BQ107">
            <v>175</v>
          </cell>
          <cell r="BR107">
            <v>202.9</v>
          </cell>
          <cell r="BS107">
            <v>220</v>
          </cell>
          <cell r="BT107">
            <v>220.1</v>
          </cell>
          <cell r="BU107">
            <v>187</v>
          </cell>
          <cell r="BV107">
            <v>214</v>
          </cell>
          <cell r="BW107">
            <v>234.57140000000001</v>
          </cell>
          <cell r="BX107">
            <v>240.38499999999999</v>
          </cell>
          <cell r="BY107">
            <v>230</v>
          </cell>
          <cell r="BZ107">
            <v>210.39564000000001</v>
          </cell>
        </row>
        <row r="108">
          <cell r="A108" t="str">
            <v>Кордайский</v>
          </cell>
          <cell r="B108">
            <v>191.7</v>
          </cell>
          <cell r="C108">
            <v>198</v>
          </cell>
          <cell r="D108">
            <v>193.2</v>
          </cell>
          <cell r="E108">
            <v>214.9</v>
          </cell>
          <cell r="F108">
            <v>221.6</v>
          </cell>
          <cell r="G108">
            <v>227.9</v>
          </cell>
          <cell r="H108">
            <v>217.1</v>
          </cell>
          <cell r="I108">
            <v>220.13050000000001</v>
          </cell>
          <cell r="J108">
            <v>228.6447</v>
          </cell>
          <cell r="K108">
            <v>259.21129999999999</v>
          </cell>
          <cell r="L108">
            <v>217.23865000000001</v>
          </cell>
          <cell r="M108">
            <v>229.5</v>
          </cell>
          <cell r="N108">
            <v>222.6</v>
          </cell>
          <cell r="O108">
            <v>210.2</v>
          </cell>
          <cell r="P108">
            <v>214.1</v>
          </cell>
          <cell r="Q108">
            <v>205.2</v>
          </cell>
          <cell r="R108">
            <v>223.8</v>
          </cell>
          <cell r="S108">
            <v>226.7</v>
          </cell>
          <cell r="T108">
            <v>238.11410000000001</v>
          </cell>
          <cell r="U108">
            <v>255.4314</v>
          </cell>
          <cell r="V108">
            <v>261.28190000000001</v>
          </cell>
          <cell r="W108">
            <v>228.69274000000001</v>
          </cell>
          <cell r="X108">
            <v>173.6</v>
          </cell>
          <cell r="Y108">
            <v>130.30000000000001</v>
          </cell>
          <cell r="Z108">
            <v>222.5</v>
          </cell>
          <cell r="AA108">
            <v>220.4</v>
          </cell>
          <cell r="AB108">
            <v>232.4</v>
          </cell>
          <cell r="AC108">
            <v>218.4</v>
          </cell>
          <cell r="AD108">
            <v>237</v>
          </cell>
          <cell r="AE108">
            <v>206.62299999999999</v>
          </cell>
          <cell r="AF108">
            <v>238.92400000000001</v>
          </cell>
          <cell r="AG108">
            <v>291.38670000000002</v>
          </cell>
          <cell r="AH108">
            <v>217.15337</v>
          </cell>
          <cell r="AI108">
            <v>222.9</v>
          </cell>
          <cell r="AJ108">
            <v>69.5</v>
          </cell>
          <cell r="AK108">
            <v>175.8</v>
          </cell>
          <cell r="AL108">
            <v>179.9</v>
          </cell>
          <cell r="AM108">
            <v>235.8</v>
          </cell>
          <cell r="AN108">
            <v>204.8</v>
          </cell>
          <cell r="AO108">
            <v>201.1</v>
          </cell>
          <cell r="AP108">
            <v>211.58369999999999</v>
          </cell>
          <cell r="AQ108">
            <v>220.1686</v>
          </cell>
          <cell r="AR108">
            <v>243.5</v>
          </cell>
          <cell r="AS108">
            <v>196.50522999999998</v>
          </cell>
          <cell r="AT108">
            <v>209.3</v>
          </cell>
          <cell r="AU108">
            <v>180.5</v>
          </cell>
          <cell r="AV108">
            <v>174.8</v>
          </cell>
          <cell r="AW108">
            <v>171.1</v>
          </cell>
          <cell r="AX108">
            <v>243.2</v>
          </cell>
          <cell r="AY108">
            <v>223.3</v>
          </cell>
          <cell r="AZ108">
            <v>205.8</v>
          </cell>
          <cell r="BA108">
            <v>234.54310000000001</v>
          </cell>
          <cell r="BB108">
            <v>229.9</v>
          </cell>
          <cell r="BC108">
            <v>254.39949999999999</v>
          </cell>
          <cell r="BD108">
            <v>212.68425999999999</v>
          </cell>
          <cell r="BE108">
            <v>239.3</v>
          </cell>
          <cell r="BF108">
            <v>192.6</v>
          </cell>
          <cell r="BG108">
            <v>175</v>
          </cell>
          <cell r="BH108">
            <v>194.3</v>
          </cell>
          <cell r="BI108">
            <v>238.9</v>
          </cell>
          <cell r="BJ108">
            <v>220.6</v>
          </cell>
          <cell r="BK108">
            <v>224.8</v>
          </cell>
          <cell r="BL108">
            <v>233.35659999999999</v>
          </cell>
          <cell r="BM108">
            <v>230.68170000000001</v>
          </cell>
          <cell r="BN108">
            <v>301.60660000000001</v>
          </cell>
          <cell r="BO108">
            <v>225.11449000000002</v>
          </cell>
          <cell r="BP108">
            <v>237.9</v>
          </cell>
          <cell r="BQ108">
            <v>266.2</v>
          </cell>
          <cell r="BR108">
            <v>214.5</v>
          </cell>
          <cell r="BS108">
            <v>235</v>
          </cell>
          <cell r="BT108">
            <v>259.8</v>
          </cell>
          <cell r="BU108">
            <v>230.9</v>
          </cell>
          <cell r="BV108">
            <v>121.8</v>
          </cell>
          <cell r="BW108">
            <v>273.2088</v>
          </cell>
          <cell r="BX108">
            <v>245.66919999999999</v>
          </cell>
          <cell r="BY108">
            <v>267.3021</v>
          </cell>
          <cell r="BZ108">
            <v>235.22800999999998</v>
          </cell>
        </row>
        <row r="109">
          <cell r="A109" t="str">
            <v>Т.Рыскулова</v>
          </cell>
          <cell r="B109">
            <v>197</v>
          </cell>
          <cell r="C109">
            <v>200.3</v>
          </cell>
          <cell r="D109">
            <v>210.6</v>
          </cell>
          <cell r="E109">
            <v>212.4</v>
          </cell>
          <cell r="F109">
            <v>213</v>
          </cell>
          <cell r="G109">
            <v>214</v>
          </cell>
          <cell r="H109">
            <v>215</v>
          </cell>
          <cell r="I109">
            <v>216.68350000000001</v>
          </cell>
          <cell r="J109">
            <v>216.399</v>
          </cell>
          <cell r="K109">
            <v>224.57830000000001</v>
          </cell>
          <cell r="L109">
            <v>211.99608000000003</v>
          </cell>
          <cell r="M109">
            <v>271</v>
          </cell>
          <cell r="N109">
            <v>265.10000000000002</v>
          </cell>
          <cell r="O109">
            <v>188.6</v>
          </cell>
          <cell r="P109">
            <v>225.4</v>
          </cell>
          <cell r="Q109">
            <v>222.7</v>
          </cell>
          <cell r="R109">
            <v>221.8</v>
          </cell>
          <cell r="S109">
            <v>222.2</v>
          </cell>
          <cell r="T109">
            <v>224.02600000000001</v>
          </cell>
          <cell r="U109">
            <v>230.51230000000001</v>
          </cell>
          <cell r="V109">
            <v>239.09309999999999</v>
          </cell>
          <cell r="W109">
            <v>231.04313999999999</v>
          </cell>
          <cell r="X109">
            <v>194.1</v>
          </cell>
          <cell r="Y109">
            <v>231.8</v>
          </cell>
          <cell r="Z109">
            <v>214.5</v>
          </cell>
          <cell r="AA109">
            <v>216.7</v>
          </cell>
          <cell r="AB109">
            <v>222.2</v>
          </cell>
          <cell r="AC109">
            <v>227.4</v>
          </cell>
          <cell r="AD109">
            <v>230.6</v>
          </cell>
          <cell r="AE109">
            <v>231.11179999999999</v>
          </cell>
          <cell r="AF109">
            <v>230.48320000000001</v>
          </cell>
          <cell r="AG109">
            <v>241.22190000000001</v>
          </cell>
          <cell r="AH109">
            <v>224.01168999999999</v>
          </cell>
          <cell r="AI109">
            <v>179</v>
          </cell>
          <cell r="AJ109">
            <v>186.2</v>
          </cell>
          <cell r="AK109">
            <v>183.8</v>
          </cell>
          <cell r="AL109">
            <v>184.4</v>
          </cell>
          <cell r="AM109">
            <v>189.5</v>
          </cell>
          <cell r="AN109">
            <v>210.1</v>
          </cell>
          <cell r="AO109">
            <v>219.9</v>
          </cell>
          <cell r="AP109">
            <v>221.0376</v>
          </cell>
          <cell r="AQ109">
            <v>218.62219999999999</v>
          </cell>
          <cell r="AR109">
            <v>221.9</v>
          </cell>
          <cell r="AS109">
            <v>201.44598000000002</v>
          </cell>
          <cell r="AT109">
            <v>162</v>
          </cell>
          <cell r="AU109">
            <v>175.3</v>
          </cell>
          <cell r="AV109">
            <v>179.1</v>
          </cell>
          <cell r="AW109">
            <v>207.2</v>
          </cell>
          <cell r="AX109">
            <v>205.4</v>
          </cell>
          <cell r="AY109">
            <v>206.7</v>
          </cell>
          <cell r="AZ109">
            <v>213.8</v>
          </cell>
          <cell r="BA109">
            <v>215.1671</v>
          </cell>
          <cell r="BB109">
            <v>219.7</v>
          </cell>
          <cell r="BC109">
            <v>224.244</v>
          </cell>
          <cell r="BD109">
            <v>200.86110999999997</v>
          </cell>
          <cell r="BE109">
            <v>282.7</v>
          </cell>
          <cell r="BF109">
            <v>274.5</v>
          </cell>
          <cell r="BG109">
            <v>225.5</v>
          </cell>
          <cell r="BH109">
            <v>224.7</v>
          </cell>
          <cell r="BI109">
            <v>257.3</v>
          </cell>
          <cell r="BJ109">
            <v>262.5</v>
          </cell>
          <cell r="BK109">
            <v>261.60000000000002</v>
          </cell>
          <cell r="BL109">
            <v>263.0566</v>
          </cell>
          <cell r="BM109">
            <v>270.97449999999998</v>
          </cell>
          <cell r="BN109">
            <v>270.94729999999998</v>
          </cell>
          <cell r="BO109">
            <v>259.37783999999999</v>
          </cell>
          <cell r="BP109">
            <v>140</v>
          </cell>
          <cell r="BQ109">
            <v>154.19999999999999</v>
          </cell>
          <cell r="BR109">
            <v>164.7</v>
          </cell>
          <cell r="BS109">
            <v>150.1</v>
          </cell>
          <cell r="BT109">
            <v>150.5</v>
          </cell>
          <cell r="BU109">
            <v>190.8</v>
          </cell>
          <cell r="BV109">
            <v>193.7</v>
          </cell>
          <cell r="BW109">
            <v>194.07499999999999</v>
          </cell>
          <cell r="BX109">
            <v>193.84209999999999</v>
          </cell>
          <cell r="BY109">
            <v>209.46549999999999</v>
          </cell>
          <cell r="BZ109">
            <v>174.13826</v>
          </cell>
        </row>
        <row r="110">
          <cell r="A110" t="str">
            <v>Меркенский</v>
          </cell>
          <cell r="B110">
            <v>171.8</v>
          </cell>
          <cell r="C110">
            <v>168.4</v>
          </cell>
          <cell r="D110">
            <v>180</v>
          </cell>
          <cell r="E110">
            <v>183.4</v>
          </cell>
          <cell r="F110">
            <v>183</v>
          </cell>
          <cell r="G110">
            <v>189.5</v>
          </cell>
          <cell r="H110">
            <v>191.9</v>
          </cell>
          <cell r="I110">
            <v>221.68559999999999</v>
          </cell>
          <cell r="J110">
            <v>224.4837</v>
          </cell>
          <cell r="K110">
            <v>297.68380000000002</v>
          </cell>
          <cell r="L110">
            <v>201.18531000000002</v>
          </cell>
          <cell r="M110">
            <v>179.2</v>
          </cell>
          <cell r="N110">
            <v>195.9</v>
          </cell>
          <cell r="O110">
            <v>180.7</v>
          </cell>
          <cell r="P110">
            <v>176.5</v>
          </cell>
          <cell r="Q110">
            <v>170.2</v>
          </cell>
          <cell r="R110">
            <v>180.7</v>
          </cell>
          <cell r="S110">
            <v>186.2</v>
          </cell>
          <cell r="T110">
            <v>209.31800000000001</v>
          </cell>
          <cell r="U110">
            <v>222.83150000000001</v>
          </cell>
          <cell r="V110">
            <v>328.27449999999999</v>
          </cell>
          <cell r="W110">
            <v>202.98240000000001</v>
          </cell>
          <cell r="X110">
            <v>177.5</v>
          </cell>
          <cell r="Y110">
            <v>191.1</v>
          </cell>
          <cell r="Z110">
            <v>185.3</v>
          </cell>
          <cell r="AA110">
            <v>185.2</v>
          </cell>
          <cell r="AB110">
            <v>225.5</v>
          </cell>
          <cell r="AC110">
            <v>227</v>
          </cell>
          <cell r="AD110">
            <v>200.9</v>
          </cell>
          <cell r="AE110">
            <v>223.54689999999999</v>
          </cell>
          <cell r="AF110">
            <v>243.05799999999999</v>
          </cell>
          <cell r="AG110">
            <v>263.20690000000002</v>
          </cell>
          <cell r="AH110">
            <v>212.23118000000005</v>
          </cell>
          <cell r="AI110">
            <v>178.8</v>
          </cell>
          <cell r="AJ110">
            <v>193.7</v>
          </cell>
          <cell r="AK110">
            <v>185</v>
          </cell>
          <cell r="AL110">
            <v>185.3</v>
          </cell>
          <cell r="AM110">
            <v>184.8</v>
          </cell>
          <cell r="AN110">
            <v>177.9</v>
          </cell>
          <cell r="AO110">
            <v>178.1</v>
          </cell>
          <cell r="AP110">
            <v>212.08860000000001</v>
          </cell>
          <cell r="AQ110">
            <v>214.6902</v>
          </cell>
          <cell r="AR110">
            <v>216.3</v>
          </cell>
          <cell r="AS110">
            <v>192.66788</v>
          </cell>
          <cell r="AT110">
            <v>179.6</v>
          </cell>
          <cell r="AU110">
            <v>186.9</v>
          </cell>
          <cell r="AV110">
            <v>185</v>
          </cell>
          <cell r="AW110">
            <v>185.2</v>
          </cell>
          <cell r="AX110">
            <v>187.5</v>
          </cell>
          <cell r="AY110">
            <v>182.4</v>
          </cell>
          <cell r="AZ110">
            <v>185.6</v>
          </cell>
          <cell r="BA110">
            <v>223.37459999999999</v>
          </cell>
          <cell r="BB110">
            <v>242.4</v>
          </cell>
          <cell r="BC110">
            <v>268.1354</v>
          </cell>
          <cell r="BD110">
            <v>202.61100000000002</v>
          </cell>
          <cell r="BE110">
            <v>179</v>
          </cell>
          <cell r="BF110">
            <v>187</v>
          </cell>
          <cell r="BG110">
            <v>185</v>
          </cell>
          <cell r="BH110">
            <v>185.2</v>
          </cell>
          <cell r="BI110">
            <v>188.4</v>
          </cell>
          <cell r="BJ110">
            <v>184.1</v>
          </cell>
          <cell r="BK110">
            <v>183.1</v>
          </cell>
          <cell r="BL110">
            <v>220.3433</v>
          </cell>
          <cell r="BM110">
            <v>224.22219999999999</v>
          </cell>
          <cell r="BN110">
            <v>242.8699</v>
          </cell>
          <cell r="BO110">
            <v>197.92353999999997</v>
          </cell>
          <cell r="BP110">
            <v>177</v>
          </cell>
          <cell r="BQ110">
            <v>182.8</v>
          </cell>
          <cell r="BR110">
            <v>185</v>
          </cell>
          <cell r="BS110">
            <v>185.2</v>
          </cell>
          <cell r="BT110">
            <v>223.2</v>
          </cell>
          <cell r="BU110">
            <v>230</v>
          </cell>
          <cell r="BV110">
            <v>195</v>
          </cell>
          <cell r="BW110">
            <v>225.90129999999999</v>
          </cell>
          <cell r="BX110">
            <v>232.53550000000001</v>
          </cell>
          <cell r="BY110">
            <v>273.50420000000003</v>
          </cell>
          <cell r="BZ110">
            <v>211.01410000000001</v>
          </cell>
        </row>
        <row r="111">
          <cell r="A111" t="str">
            <v>Мойынкумский</v>
          </cell>
          <cell r="B111">
            <v>102.3</v>
          </cell>
          <cell r="C111">
            <v>99.3</v>
          </cell>
          <cell r="D111">
            <v>102</v>
          </cell>
          <cell r="E111">
            <v>98.8</v>
          </cell>
          <cell r="F111">
            <v>106</v>
          </cell>
          <cell r="G111">
            <v>108.3</v>
          </cell>
          <cell r="H111">
            <v>108.7</v>
          </cell>
          <cell r="I111">
            <v>109.6726</v>
          </cell>
          <cell r="J111">
            <v>111.1784</v>
          </cell>
          <cell r="K111">
            <v>133.58799999999999</v>
          </cell>
          <cell r="L111">
            <v>107.98390000000002</v>
          </cell>
          <cell r="M111">
            <v>172.3</v>
          </cell>
          <cell r="N111">
            <v>127.5</v>
          </cell>
          <cell r="O111">
            <v>216</v>
          </cell>
          <cell r="P111">
            <v>168.3</v>
          </cell>
          <cell r="Q111">
            <v>192.9</v>
          </cell>
          <cell r="R111">
            <v>149.1</v>
          </cell>
          <cell r="S111">
            <v>161.6</v>
          </cell>
          <cell r="T111">
            <v>176.8116</v>
          </cell>
          <cell r="U111">
            <v>155.4194</v>
          </cell>
          <cell r="V111">
            <v>254.8655</v>
          </cell>
          <cell r="W111">
            <v>177.47964999999999</v>
          </cell>
          <cell r="X111">
            <v>103.1</v>
          </cell>
          <cell r="Y111">
            <v>298</v>
          </cell>
          <cell r="Z111">
            <v>219.8</v>
          </cell>
          <cell r="AA111">
            <v>123.8</v>
          </cell>
          <cell r="AB111">
            <v>141.30000000000001</v>
          </cell>
          <cell r="AC111">
            <v>126.1</v>
          </cell>
          <cell r="AD111">
            <v>120</v>
          </cell>
          <cell r="AE111">
            <v>123.18040000000001</v>
          </cell>
          <cell r="AF111">
            <v>147.79939999999999</v>
          </cell>
          <cell r="AG111">
            <v>151.98939999999999</v>
          </cell>
          <cell r="AH111">
            <v>155.50691999999998</v>
          </cell>
          <cell r="AI111">
            <v>108.3</v>
          </cell>
          <cell r="AJ111">
            <v>120.3</v>
          </cell>
          <cell r="AK111">
            <v>127.6</v>
          </cell>
          <cell r="AL111">
            <v>179.7</v>
          </cell>
          <cell r="AM111">
            <v>156.4</v>
          </cell>
          <cell r="AN111">
            <v>128.30000000000001</v>
          </cell>
          <cell r="AO111">
            <v>132.30000000000001</v>
          </cell>
          <cell r="AP111">
            <v>137.1069</v>
          </cell>
          <cell r="AQ111">
            <v>127.28489999999999</v>
          </cell>
          <cell r="AR111">
            <v>106.9</v>
          </cell>
          <cell r="AS111">
            <v>132.41918000000001</v>
          </cell>
          <cell r="AT111">
            <v>97.3</v>
          </cell>
          <cell r="AU111">
            <v>116.5</v>
          </cell>
          <cell r="AV111">
            <v>163.1</v>
          </cell>
          <cell r="AW111">
            <v>149.4</v>
          </cell>
          <cell r="AX111">
            <v>155.30000000000001</v>
          </cell>
          <cell r="AY111">
            <v>132</v>
          </cell>
          <cell r="AZ111">
            <v>161.1</v>
          </cell>
          <cell r="BA111">
            <v>159.27529999999999</v>
          </cell>
          <cell r="BB111">
            <v>146.6</v>
          </cell>
          <cell r="BC111">
            <v>151.4759</v>
          </cell>
          <cell r="BD111">
            <v>143.20511999999997</v>
          </cell>
          <cell r="BE111">
            <v>110.2</v>
          </cell>
          <cell r="BF111">
            <v>155.19999999999999</v>
          </cell>
          <cell r="BG111">
            <v>120.8</v>
          </cell>
          <cell r="BH111">
            <v>137.69999999999999</v>
          </cell>
          <cell r="BI111">
            <v>140.30000000000001</v>
          </cell>
          <cell r="BJ111">
            <v>119.8</v>
          </cell>
          <cell r="BK111">
            <v>129</v>
          </cell>
          <cell r="BL111">
            <v>127.161</v>
          </cell>
          <cell r="BM111">
            <v>131.83439999999999</v>
          </cell>
          <cell r="BN111">
            <v>137.9725</v>
          </cell>
          <cell r="BO111">
            <v>130.99679</v>
          </cell>
          <cell r="BP111">
            <v>0</v>
          </cell>
          <cell r="BQ111">
            <v>0</v>
          </cell>
          <cell r="BR111">
            <v>96.7</v>
          </cell>
          <cell r="BS111">
            <v>0</v>
          </cell>
          <cell r="BT111">
            <v>0</v>
          </cell>
          <cell r="BU111">
            <v>0</v>
          </cell>
          <cell r="BV111">
            <v>0</v>
          </cell>
          <cell r="BW111">
            <v>0</v>
          </cell>
          <cell r="BX111">
            <v>0</v>
          </cell>
          <cell r="BY111">
            <v>0</v>
          </cell>
          <cell r="BZ111">
            <v>9.67</v>
          </cell>
        </row>
        <row r="112">
          <cell r="A112" t="str">
            <v>Сарысуский</v>
          </cell>
          <cell r="B112">
            <v>135</v>
          </cell>
          <cell r="C112">
            <v>135.4</v>
          </cell>
          <cell r="D112">
            <v>135.69999999999999</v>
          </cell>
          <cell r="E112">
            <v>140.5</v>
          </cell>
          <cell r="F112">
            <v>142.9</v>
          </cell>
          <cell r="G112">
            <v>142.9</v>
          </cell>
          <cell r="H112">
            <v>150</v>
          </cell>
          <cell r="I112">
            <v>150.0001</v>
          </cell>
          <cell r="J112">
            <v>160.0042</v>
          </cell>
          <cell r="K112">
            <v>264.48450000000003</v>
          </cell>
          <cell r="L112">
            <v>155.68887999999998</v>
          </cell>
          <cell r="M112">
            <v>185.3</v>
          </cell>
          <cell r="N112">
            <v>187.6</v>
          </cell>
          <cell r="O112">
            <v>187.4</v>
          </cell>
          <cell r="P112">
            <v>192.4</v>
          </cell>
          <cell r="Q112">
            <v>192.3</v>
          </cell>
          <cell r="R112">
            <v>193.8</v>
          </cell>
          <cell r="S112">
            <v>199.6</v>
          </cell>
          <cell r="T112">
            <v>200.00569999999999</v>
          </cell>
          <cell r="U112">
            <v>206.4323</v>
          </cell>
          <cell r="V112">
            <v>326.84219999999999</v>
          </cell>
          <cell r="W112">
            <v>207.16801999999998</v>
          </cell>
          <cell r="X112">
            <v>184.9</v>
          </cell>
          <cell r="Y112">
            <v>189.2</v>
          </cell>
          <cell r="Z112">
            <v>188.8</v>
          </cell>
          <cell r="AA112">
            <v>191.7</v>
          </cell>
          <cell r="AB112">
            <v>194</v>
          </cell>
          <cell r="AC112">
            <v>193.6</v>
          </cell>
          <cell r="AD112">
            <v>200.3</v>
          </cell>
          <cell r="AE112">
            <v>200.82859999999999</v>
          </cell>
          <cell r="AF112">
            <v>246.26480000000001</v>
          </cell>
          <cell r="AG112">
            <v>224.363</v>
          </cell>
          <cell r="AH112">
            <v>201.39564000000001</v>
          </cell>
          <cell r="AI112">
            <v>185.7</v>
          </cell>
          <cell r="AJ112">
            <v>187.8</v>
          </cell>
          <cell r="AK112">
            <v>187</v>
          </cell>
          <cell r="AL112">
            <v>190.6</v>
          </cell>
          <cell r="AM112">
            <v>193.8</v>
          </cell>
          <cell r="AN112">
            <v>194.1</v>
          </cell>
          <cell r="AO112">
            <v>193.9</v>
          </cell>
          <cell r="AP112">
            <v>193.7064</v>
          </cell>
          <cell r="AQ112">
            <v>199.3657</v>
          </cell>
          <cell r="AR112">
            <v>205.3</v>
          </cell>
          <cell r="AS112">
            <v>193.12721000000002</v>
          </cell>
          <cell r="AT112">
            <v>185.2</v>
          </cell>
          <cell r="AU112">
            <v>190.2</v>
          </cell>
          <cell r="AV112">
            <v>187.6</v>
          </cell>
          <cell r="AW112">
            <v>190.7</v>
          </cell>
          <cell r="AX112">
            <v>193.4</v>
          </cell>
          <cell r="AY112">
            <v>194.1</v>
          </cell>
          <cell r="AZ112">
            <v>201.2</v>
          </cell>
          <cell r="BA112">
            <v>201.20609999999999</v>
          </cell>
          <cell r="BB112">
            <v>206.3</v>
          </cell>
          <cell r="BC112">
            <v>227.4342</v>
          </cell>
          <cell r="BD112">
            <v>197.73402999999999</v>
          </cell>
          <cell r="BE112">
            <v>185.4</v>
          </cell>
          <cell r="BF112">
            <v>187</v>
          </cell>
          <cell r="BG112">
            <v>188.8</v>
          </cell>
          <cell r="BH112">
            <v>190.6</v>
          </cell>
          <cell r="BI112">
            <v>196.9</v>
          </cell>
          <cell r="BJ112">
            <v>192.6</v>
          </cell>
          <cell r="BK112">
            <v>205.3</v>
          </cell>
          <cell r="BL112">
            <v>204.84370000000001</v>
          </cell>
          <cell r="BM112">
            <v>210.58629999999999</v>
          </cell>
          <cell r="BN112">
            <v>232.7329</v>
          </cell>
          <cell r="BO112">
            <v>199.47628999999998</v>
          </cell>
          <cell r="BP112">
            <v>0</v>
          </cell>
          <cell r="BQ112">
            <v>199.5</v>
          </cell>
          <cell r="BR112">
            <v>201.5</v>
          </cell>
          <cell r="BS112">
            <v>188.5</v>
          </cell>
          <cell r="BT112">
            <v>199.6</v>
          </cell>
          <cell r="BU112">
            <v>198.9</v>
          </cell>
          <cell r="BV112">
            <v>189.7</v>
          </cell>
          <cell r="BW112">
            <v>181</v>
          </cell>
          <cell r="BX112">
            <v>254.2525</v>
          </cell>
          <cell r="BY112">
            <v>241.9933</v>
          </cell>
          <cell r="BZ112">
            <v>185.49458000000001</v>
          </cell>
        </row>
        <row r="113">
          <cell r="A113" t="str">
            <v>Таласский</v>
          </cell>
          <cell r="B113">
            <v>167.7</v>
          </cell>
          <cell r="C113">
            <v>160.30000000000001</v>
          </cell>
          <cell r="D113">
            <v>160.19999999999999</v>
          </cell>
          <cell r="E113">
            <v>149</v>
          </cell>
          <cell r="F113">
            <v>163.5</v>
          </cell>
          <cell r="G113">
            <v>142</v>
          </cell>
          <cell r="H113">
            <v>154.6</v>
          </cell>
          <cell r="I113">
            <v>152.88069999999999</v>
          </cell>
          <cell r="J113">
            <v>153.3194</v>
          </cell>
          <cell r="K113">
            <v>236.1628</v>
          </cell>
          <cell r="L113">
            <v>163.96629000000001</v>
          </cell>
          <cell r="M113">
            <v>172.9</v>
          </cell>
          <cell r="N113">
            <v>65.400000000000006</v>
          </cell>
          <cell r="O113">
            <v>206.2</v>
          </cell>
          <cell r="P113">
            <v>196.3</v>
          </cell>
          <cell r="Q113">
            <v>183.6</v>
          </cell>
          <cell r="R113">
            <v>163.4</v>
          </cell>
          <cell r="S113">
            <v>182.6</v>
          </cell>
          <cell r="T113">
            <v>187.68260000000001</v>
          </cell>
          <cell r="U113">
            <v>186.85560000000001</v>
          </cell>
          <cell r="V113">
            <v>187.9478</v>
          </cell>
          <cell r="W113">
            <v>173.2886</v>
          </cell>
          <cell r="X113">
            <v>162.4</v>
          </cell>
          <cell r="Y113">
            <v>188.9</v>
          </cell>
          <cell r="Z113">
            <v>169.8</v>
          </cell>
          <cell r="AA113">
            <v>181.3</v>
          </cell>
          <cell r="AB113">
            <v>181</v>
          </cell>
          <cell r="AC113">
            <v>159.80000000000001</v>
          </cell>
          <cell r="AD113">
            <v>183.8</v>
          </cell>
          <cell r="AE113">
            <v>184.10939999999999</v>
          </cell>
          <cell r="AF113">
            <v>244.47569999999999</v>
          </cell>
          <cell r="AG113">
            <v>185.0676</v>
          </cell>
          <cell r="AH113">
            <v>184.06527</v>
          </cell>
          <cell r="AI113">
            <v>175.1</v>
          </cell>
          <cell r="AJ113">
            <v>150.30000000000001</v>
          </cell>
          <cell r="AK113">
            <v>171.2</v>
          </cell>
          <cell r="AL113">
            <v>183.3</v>
          </cell>
          <cell r="AM113">
            <v>185.8</v>
          </cell>
          <cell r="AN113">
            <v>184.5</v>
          </cell>
          <cell r="AO113">
            <v>183.9</v>
          </cell>
          <cell r="AP113">
            <v>184.49119999999999</v>
          </cell>
          <cell r="AQ113">
            <v>185.0043</v>
          </cell>
          <cell r="AR113">
            <v>185.7</v>
          </cell>
          <cell r="AS113">
            <v>178.92955000000001</v>
          </cell>
          <cell r="AT113">
            <v>190.9</v>
          </cell>
          <cell r="AU113">
            <v>167.7</v>
          </cell>
          <cell r="AV113">
            <v>170.7</v>
          </cell>
          <cell r="AW113">
            <v>179.6</v>
          </cell>
          <cell r="AX113">
            <v>166.8</v>
          </cell>
          <cell r="AY113">
            <v>182.5</v>
          </cell>
          <cell r="AZ113">
            <v>184</v>
          </cell>
          <cell r="BA113">
            <v>185.1395</v>
          </cell>
          <cell r="BB113">
            <v>219</v>
          </cell>
          <cell r="BC113">
            <v>229.54349999999999</v>
          </cell>
          <cell r="BD113">
            <v>187.5883</v>
          </cell>
          <cell r="BE113">
            <v>186.2</v>
          </cell>
          <cell r="BF113">
            <v>146.5</v>
          </cell>
          <cell r="BG113">
            <v>171.2</v>
          </cell>
          <cell r="BH113">
            <v>178.7</v>
          </cell>
          <cell r="BI113">
            <v>183.6</v>
          </cell>
          <cell r="BJ113">
            <v>187.3</v>
          </cell>
          <cell r="BK113">
            <v>184.5</v>
          </cell>
          <cell r="BL113">
            <v>184.42250000000001</v>
          </cell>
          <cell r="BM113">
            <v>184.84960000000001</v>
          </cell>
          <cell r="BN113">
            <v>202.96129999999999</v>
          </cell>
          <cell r="BO113">
            <v>181.02334000000002</v>
          </cell>
          <cell r="BP113">
            <v>170.7</v>
          </cell>
          <cell r="BQ113">
            <v>184.2</v>
          </cell>
          <cell r="BR113">
            <v>174.4</v>
          </cell>
          <cell r="BS113">
            <v>174</v>
          </cell>
          <cell r="BT113">
            <v>181.7</v>
          </cell>
          <cell r="BU113">
            <v>187</v>
          </cell>
          <cell r="BV113">
            <v>183.2</v>
          </cell>
          <cell r="BW113">
            <v>184.6275</v>
          </cell>
          <cell r="BX113">
            <v>260.93329999999997</v>
          </cell>
          <cell r="BY113">
            <v>264.02379999999999</v>
          </cell>
          <cell r="BZ113">
            <v>196.47845999999998</v>
          </cell>
        </row>
        <row r="114">
          <cell r="A114" t="str">
            <v>Шуский</v>
          </cell>
          <cell r="B114">
            <v>146</v>
          </cell>
          <cell r="C114">
            <v>151.5</v>
          </cell>
          <cell r="D114">
            <v>186</v>
          </cell>
          <cell r="E114">
            <v>188.7</v>
          </cell>
          <cell r="F114">
            <v>213.9</v>
          </cell>
          <cell r="G114">
            <v>249.9</v>
          </cell>
          <cell r="H114">
            <v>247.6</v>
          </cell>
          <cell r="I114">
            <v>206.73339999999999</v>
          </cell>
          <cell r="J114">
            <v>255.399</v>
          </cell>
          <cell r="K114">
            <v>282.12209999999999</v>
          </cell>
          <cell r="L114">
            <v>212.78545</v>
          </cell>
          <cell r="M114">
            <v>185.3</v>
          </cell>
          <cell r="N114">
            <v>171.7</v>
          </cell>
          <cell r="O114">
            <v>184</v>
          </cell>
          <cell r="P114">
            <v>194.9</v>
          </cell>
          <cell r="Q114">
            <v>208.6</v>
          </cell>
          <cell r="R114">
            <v>333.3</v>
          </cell>
          <cell r="S114">
            <v>309.2</v>
          </cell>
          <cell r="T114">
            <v>253.3903</v>
          </cell>
          <cell r="U114">
            <v>254.9452</v>
          </cell>
          <cell r="V114">
            <v>262.76569999999998</v>
          </cell>
          <cell r="W114">
            <v>235.81012000000001</v>
          </cell>
          <cell r="X114">
            <v>211.9</v>
          </cell>
          <cell r="Y114">
            <v>191.4</v>
          </cell>
          <cell r="Z114">
            <v>188.5</v>
          </cell>
          <cell r="AA114">
            <v>221.4</v>
          </cell>
          <cell r="AB114">
            <v>204.5</v>
          </cell>
          <cell r="AC114">
            <v>229.7</v>
          </cell>
          <cell r="AD114">
            <v>217.4</v>
          </cell>
          <cell r="AE114">
            <v>299.33769999999998</v>
          </cell>
          <cell r="AF114">
            <v>307.30239999999998</v>
          </cell>
          <cell r="AG114">
            <v>273.57619999999997</v>
          </cell>
          <cell r="AH114">
            <v>234.50162999999998</v>
          </cell>
          <cell r="AI114">
            <v>195.8</v>
          </cell>
          <cell r="AJ114">
            <v>175.8</v>
          </cell>
          <cell r="AK114">
            <v>194.7</v>
          </cell>
          <cell r="AL114">
            <v>206.2</v>
          </cell>
          <cell r="AM114">
            <v>208.4</v>
          </cell>
          <cell r="AN114">
            <v>208.7</v>
          </cell>
          <cell r="AO114">
            <v>212.9</v>
          </cell>
          <cell r="AP114">
            <v>237.8698</v>
          </cell>
          <cell r="AQ114">
            <v>216.09800000000001</v>
          </cell>
          <cell r="AR114">
            <v>261.89999999999998</v>
          </cell>
          <cell r="AS114">
            <v>211.83678</v>
          </cell>
          <cell r="AT114">
            <v>200.7</v>
          </cell>
          <cell r="AU114">
            <v>182</v>
          </cell>
          <cell r="AV114">
            <v>193.2</v>
          </cell>
          <cell r="AW114">
            <v>207.9</v>
          </cell>
          <cell r="AX114">
            <v>206.7</v>
          </cell>
          <cell r="AY114">
            <v>206.7</v>
          </cell>
          <cell r="AZ114">
            <v>215.8</v>
          </cell>
          <cell r="BA114">
            <v>274.13010000000003</v>
          </cell>
          <cell r="BB114">
            <v>284.39999999999998</v>
          </cell>
          <cell r="BC114">
            <v>298.98509999999999</v>
          </cell>
          <cell r="BD114">
            <v>227.05151999999998</v>
          </cell>
          <cell r="BE114">
            <v>200.2</v>
          </cell>
          <cell r="BF114">
            <v>187.8</v>
          </cell>
          <cell r="BG114">
            <v>194.2</v>
          </cell>
          <cell r="BH114">
            <v>211.8</v>
          </cell>
          <cell r="BI114">
            <v>213.1</v>
          </cell>
          <cell r="BJ114">
            <v>213.1</v>
          </cell>
          <cell r="BK114">
            <v>219</v>
          </cell>
          <cell r="BL114">
            <v>197.49289999999999</v>
          </cell>
          <cell r="BM114">
            <v>213.31649999999999</v>
          </cell>
          <cell r="BN114">
            <v>305.62549999999999</v>
          </cell>
          <cell r="BO114">
            <v>215.56349</v>
          </cell>
          <cell r="BP114">
            <v>198.6</v>
          </cell>
          <cell r="BQ114">
            <v>184.6</v>
          </cell>
          <cell r="BR114">
            <v>199.6</v>
          </cell>
          <cell r="BS114">
            <v>193.6</v>
          </cell>
          <cell r="BT114">
            <v>192.2</v>
          </cell>
          <cell r="BU114">
            <v>235.3</v>
          </cell>
          <cell r="BV114">
            <v>225.3</v>
          </cell>
          <cell r="BW114">
            <v>225.44399999999999</v>
          </cell>
          <cell r="BX114">
            <v>230.42619999999999</v>
          </cell>
          <cell r="BY114">
            <v>237.54</v>
          </cell>
          <cell r="BZ114">
            <v>212.26101999999997</v>
          </cell>
        </row>
        <row r="119">
          <cell r="A119" t="str">
            <v>Акжайык</v>
          </cell>
          <cell r="B119">
            <v>67.8</v>
          </cell>
          <cell r="C119">
            <v>82.2</v>
          </cell>
          <cell r="D119">
            <v>75.400000000000006</v>
          </cell>
          <cell r="E119">
            <v>92.6</v>
          </cell>
          <cell r="F119">
            <v>91.6</v>
          </cell>
          <cell r="G119">
            <v>101.9</v>
          </cell>
          <cell r="H119">
            <v>105.1</v>
          </cell>
          <cell r="I119">
            <v>121.8</v>
          </cell>
          <cell r="J119">
            <v>128.5</v>
          </cell>
          <cell r="K119">
            <v>126.5</v>
          </cell>
          <cell r="L119">
            <v>99.34</v>
          </cell>
          <cell r="M119">
            <v>88.7</v>
          </cell>
          <cell r="N119">
            <v>91.3</v>
          </cell>
          <cell r="O119">
            <v>107.6</v>
          </cell>
          <cell r="P119">
            <v>109.5</v>
          </cell>
          <cell r="Q119">
            <v>121.9</v>
          </cell>
          <cell r="R119">
            <v>106.6</v>
          </cell>
          <cell r="S119">
            <v>109.4</v>
          </cell>
          <cell r="T119">
            <v>117.8</v>
          </cell>
          <cell r="U119">
            <v>124.5</v>
          </cell>
          <cell r="V119">
            <v>125.1</v>
          </cell>
          <cell r="W119">
            <v>110.23999999999998</v>
          </cell>
          <cell r="X119">
            <v>84.5</v>
          </cell>
          <cell r="Y119">
            <v>94</v>
          </cell>
          <cell r="Z119">
            <v>135.30000000000001</v>
          </cell>
          <cell r="AA119">
            <v>104.6</v>
          </cell>
          <cell r="AB119">
            <v>128.30000000000001</v>
          </cell>
          <cell r="AC119">
            <v>113.3</v>
          </cell>
          <cell r="AD119">
            <v>110.3</v>
          </cell>
          <cell r="AE119">
            <v>120.6</v>
          </cell>
          <cell r="AF119">
            <v>130.4</v>
          </cell>
          <cell r="AG119">
            <v>132.19999999999999</v>
          </cell>
          <cell r="AH119">
            <v>115.35</v>
          </cell>
          <cell r="AI119">
            <v>86.4</v>
          </cell>
          <cell r="AJ119">
            <v>97.6</v>
          </cell>
          <cell r="AK119">
            <v>92.9</v>
          </cell>
          <cell r="AL119">
            <v>105.6</v>
          </cell>
          <cell r="AM119">
            <v>123.3</v>
          </cell>
          <cell r="AN119">
            <v>132.30000000000001</v>
          </cell>
          <cell r="AO119">
            <v>133.1</v>
          </cell>
          <cell r="AP119">
            <v>157.4</v>
          </cell>
          <cell r="AQ119">
            <v>164</v>
          </cell>
          <cell r="AR119">
            <v>165.1</v>
          </cell>
          <cell r="AS119">
            <v>125.76999999999998</v>
          </cell>
          <cell r="AT119">
            <v>85.8</v>
          </cell>
          <cell r="AU119">
            <v>94.4</v>
          </cell>
          <cell r="AV119">
            <v>77.2</v>
          </cell>
          <cell r="AW119">
            <v>104.6</v>
          </cell>
          <cell r="AX119">
            <v>94.7</v>
          </cell>
          <cell r="AY119">
            <v>120.5</v>
          </cell>
          <cell r="AZ119">
            <v>110.2</v>
          </cell>
          <cell r="BA119">
            <v>111.2</v>
          </cell>
          <cell r="BB119">
            <v>114.2</v>
          </cell>
          <cell r="BC119">
            <v>108</v>
          </cell>
          <cell r="BD119">
            <v>102.08000000000001</v>
          </cell>
          <cell r="BE119">
            <v>85.4</v>
          </cell>
          <cell r="BF119">
            <v>91.9</v>
          </cell>
          <cell r="BG119">
            <v>76.599999999999994</v>
          </cell>
          <cell r="BH119">
            <v>100.4</v>
          </cell>
          <cell r="BI119">
            <v>96</v>
          </cell>
          <cell r="BJ119">
            <v>126.8</v>
          </cell>
          <cell r="BK119">
            <v>108</v>
          </cell>
          <cell r="BL119">
            <v>113.4</v>
          </cell>
          <cell r="BM119">
            <v>116.2</v>
          </cell>
          <cell r="BN119">
            <v>110</v>
          </cell>
          <cell r="BO119">
            <v>102.47</v>
          </cell>
          <cell r="BP119">
            <v>83.2</v>
          </cell>
          <cell r="BQ119">
            <v>92.6</v>
          </cell>
          <cell r="BR119">
            <v>80.599999999999994</v>
          </cell>
          <cell r="BS119">
            <v>94.2</v>
          </cell>
          <cell r="BT119">
            <v>114.8</v>
          </cell>
          <cell r="BU119">
            <v>112.9</v>
          </cell>
          <cell r="BV119">
            <v>118</v>
          </cell>
          <cell r="BW119">
            <v>131</v>
          </cell>
          <cell r="BX119">
            <v>133.69999999999999</v>
          </cell>
          <cell r="BY119">
            <v>136</v>
          </cell>
          <cell r="BZ119">
            <v>109.7</v>
          </cell>
        </row>
        <row r="120">
          <cell r="A120" t="str">
            <v>Бокей орда</v>
          </cell>
          <cell r="B120">
            <v>89.7</v>
          </cell>
          <cell r="C120">
            <v>89.9</v>
          </cell>
          <cell r="D120">
            <v>102.1</v>
          </cell>
          <cell r="E120">
            <v>76</v>
          </cell>
          <cell r="F120">
            <v>95</v>
          </cell>
          <cell r="G120">
            <v>0</v>
          </cell>
          <cell r="H120">
            <v>10.8</v>
          </cell>
          <cell r="I120">
            <v>0</v>
          </cell>
          <cell r="J120">
            <v>0</v>
          </cell>
          <cell r="K120">
            <v>0</v>
          </cell>
          <cell r="L120">
            <v>46.350000000000009</v>
          </cell>
          <cell r="M120">
            <v>82</v>
          </cell>
          <cell r="N120">
            <v>0</v>
          </cell>
          <cell r="O120">
            <v>79.099999999999994</v>
          </cell>
          <cell r="P120">
            <v>70</v>
          </cell>
          <cell r="Q120">
            <v>0</v>
          </cell>
          <cell r="R120">
            <v>109</v>
          </cell>
          <cell r="S120">
            <v>84</v>
          </cell>
          <cell r="T120">
            <v>90</v>
          </cell>
          <cell r="U120">
            <v>100</v>
          </cell>
          <cell r="V120">
            <v>0</v>
          </cell>
          <cell r="W120">
            <v>61.410000000000004</v>
          </cell>
          <cell r="X120">
            <v>77.8</v>
          </cell>
          <cell r="Y120">
            <v>0</v>
          </cell>
          <cell r="Z120">
            <v>84.3</v>
          </cell>
          <cell r="AA120">
            <v>100</v>
          </cell>
          <cell r="AB120">
            <v>0</v>
          </cell>
          <cell r="AC120">
            <v>116.3</v>
          </cell>
          <cell r="AD120">
            <v>0</v>
          </cell>
          <cell r="AE120">
            <v>0</v>
          </cell>
          <cell r="AF120">
            <v>0</v>
          </cell>
          <cell r="AG120">
            <v>0</v>
          </cell>
          <cell r="AH120">
            <v>37.840000000000003</v>
          </cell>
          <cell r="AI120">
            <v>0</v>
          </cell>
          <cell r="AJ120">
            <v>0</v>
          </cell>
          <cell r="AK120">
            <v>0</v>
          </cell>
          <cell r="AL120">
            <v>0</v>
          </cell>
          <cell r="AM120">
            <v>0</v>
          </cell>
          <cell r="AN120">
            <v>0</v>
          </cell>
          <cell r="AO120">
            <v>0</v>
          </cell>
          <cell r="AP120">
            <v>0</v>
          </cell>
          <cell r="AQ120">
            <v>0</v>
          </cell>
          <cell r="AR120">
            <v>0</v>
          </cell>
          <cell r="AS120">
            <v>0</v>
          </cell>
          <cell r="AT120">
            <v>77.5</v>
          </cell>
          <cell r="AU120">
            <v>81.3</v>
          </cell>
          <cell r="AV120">
            <v>79.099999999999994</v>
          </cell>
          <cell r="AW120">
            <v>80</v>
          </cell>
          <cell r="AX120">
            <v>80</v>
          </cell>
          <cell r="AY120">
            <v>99.9</v>
          </cell>
          <cell r="AZ120">
            <v>85</v>
          </cell>
          <cell r="BA120">
            <v>90.2</v>
          </cell>
          <cell r="BB120">
            <v>100</v>
          </cell>
          <cell r="BC120">
            <v>95.1</v>
          </cell>
          <cell r="BD120">
            <v>86.81</v>
          </cell>
          <cell r="BE120">
            <v>77.099999999999994</v>
          </cell>
          <cell r="BF120">
            <v>77.5</v>
          </cell>
          <cell r="BG120">
            <v>83.2</v>
          </cell>
          <cell r="BH120">
            <v>80</v>
          </cell>
          <cell r="BI120">
            <v>80</v>
          </cell>
          <cell r="BJ120">
            <v>93.9</v>
          </cell>
          <cell r="BK120">
            <v>83.3</v>
          </cell>
          <cell r="BL120">
            <v>90.1</v>
          </cell>
          <cell r="BM120">
            <v>100</v>
          </cell>
          <cell r="BN120">
            <v>94.9</v>
          </cell>
          <cell r="BO120">
            <v>86</v>
          </cell>
          <cell r="BP120">
            <v>0</v>
          </cell>
          <cell r="BQ120">
            <v>0</v>
          </cell>
          <cell r="BR120">
            <v>0</v>
          </cell>
          <cell r="BS120">
            <v>72.5</v>
          </cell>
          <cell r="BT120">
            <v>0</v>
          </cell>
          <cell r="BU120">
            <v>114</v>
          </cell>
          <cell r="BV120">
            <v>0</v>
          </cell>
          <cell r="BW120">
            <v>0</v>
          </cell>
          <cell r="BX120">
            <v>0</v>
          </cell>
          <cell r="BY120">
            <v>0</v>
          </cell>
          <cell r="BZ120">
            <v>18.649999999999999</v>
          </cell>
        </row>
        <row r="121">
          <cell r="A121" t="str">
            <v>Борли</v>
          </cell>
          <cell r="B121">
            <v>93</v>
          </cell>
          <cell r="C121">
            <v>128.30000000000001</v>
          </cell>
          <cell r="D121">
            <v>130.1</v>
          </cell>
          <cell r="E121">
            <v>120</v>
          </cell>
          <cell r="F121">
            <v>135.69999999999999</v>
          </cell>
          <cell r="G121">
            <v>125.7</v>
          </cell>
          <cell r="H121">
            <v>138.1</v>
          </cell>
          <cell r="I121">
            <v>138.80000000000001</v>
          </cell>
          <cell r="J121">
            <v>138</v>
          </cell>
          <cell r="K121">
            <v>125</v>
          </cell>
          <cell r="L121">
            <v>127.27000000000001</v>
          </cell>
          <cell r="M121">
            <v>76.2</v>
          </cell>
          <cell r="N121">
            <v>135.69999999999999</v>
          </cell>
          <cell r="O121">
            <v>143.6</v>
          </cell>
          <cell r="P121">
            <v>145.19999999999999</v>
          </cell>
          <cell r="Q121">
            <v>170.5</v>
          </cell>
          <cell r="R121">
            <v>175.5</v>
          </cell>
          <cell r="S121">
            <v>157.4</v>
          </cell>
          <cell r="T121">
            <v>158.69999999999999</v>
          </cell>
          <cell r="U121">
            <v>149.19999999999999</v>
          </cell>
          <cell r="V121">
            <v>89.5</v>
          </cell>
          <cell r="W121">
            <v>140.15</v>
          </cell>
          <cell r="X121">
            <v>83.5</v>
          </cell>
          <cell r="Y121">
            <v>127.8</v>
          </cell>
          <cell r="Z121">
            <v>213.5</v>
          </cell>
          <cell r="AA121">
            <v>123.5</v>
          </cell>
          <cell r="AB121">
            <v>169.2</v>
          </cell>
          <cell r="AC121">
            <v>175.9</v>
          </cell>
          <cell r="AD121">
            <v>158.1</v>
          </cell>
          <cell r="AE121">
            <v>157.30000000000001</v>
          </cell>
          <cell r="AF121">
            <v>140.30000000000001</v>
          </cell>
          <cell r="AG121">
            <v>90.5</v>
          </cell>
          <cell r="AH121">
            <v>143.95999999999998</v>
          </cell>
          <cell r="AI121">
            <v>102.9</v>
          </cell>
          <cell r="AJ121">
            <v>137.30000000000001</v>
          </cell>
          <cell r="AK121">
            <v>160.19999999999999</v>
          </cell>
          <cell r="AL121">
            <v>190.8</v>
          </cell>
          <cell r="AM121">
            <v>175.6</v>
          </cell>
          <cell r="AN121">
            <v>168.9</v>
          </cell>
          <cell r="AO121">
            <v>159.19999999999999</v>
          </cell>
          <cell r="AP121">
            <v>161.80000000000001</v>
          </cell>
          <cell r="AQ121">
            <v>157.5</v>
          </cell>
          <cell r="AR121">
            <v>84.3</v>
          </cell>
          <cell r="AS121">
            <v>149.85</v>
          </cell>
          <cell r="AT121">
            <v>97.8</v>
          </cell>
          <cell r="AU121">
            <v>137.5</v>
          </cell>
          <cell r="AV121">
            <v>171</v>
          </cell>
          <cell r="AW121">
            <v>220.6</v>
          </cell>
          <cell r="AX121">
            <v>184</v>
          </cell>
          <cell r="AY121">
            <v>179.9</v>
          </cell>
          <cell r="AZ121">
            <v>158.6</v>
          </cell>
          <cell r="BA121">
            <v>160.19999999999999</v>
          </cell>
          <cell r="BB121">
            <v>154.69999999999999</v>
          </cell>
          <cell r="BC121">
            <v>186.7</v>
          </cell>
          <cell r="BD121">
            <v>165.1</v>
          </cell>
          <cell r="BE121">
            <v>92.6</v>
          </cell>
          <cell r="BF121">
            <v>126.3</v>
          </cell>
          <cell r="BG121">
            <v>161.5</v>
          </cell>
          <cell r="BH121">
            <v>240.5</v>
          </cell>
          <cell r="BI121">
            <v>206.6</v>
          </cell>
          <cell r="BJ121">
            <v>201.8</v>
          </cell>
          <cell r="BK121">
            <v>159.19999999999999</v>
          </cell>
          <cell r="BL121">
            <v>159.9</v>
          </cell>
          <cell r="BM121">
            <v>141.9</v>
          </cell>
          <cell r="BN121">
            <v>185.1</v>
          </cell>
          <cell r="BO121">
            <v>167.54000000000002</v>
          </cell>
          <cell r="BP121">
            <v>94.2</v>
          </cell>
          <cell r="BQ121">
            <v>125.3</v>
          </cell>
          <cell r="BR121">
            <v>156.19999999999999</v>
          </cell>
          <cell r="BS121">
            <v>128.80000000000001</v>
          </cell>
          <cell r="BT121">
            <v>108.2</v>
          </cell>
          <cell r="BU121">
            <v>189.2</v>
          </cell>
          <cell r="BV121">
            <v>159</v>
          </cell>
          <cell r="BW121">
            <v>160</v>
          </cell>
          <cell r="BX121">
            <v>148</v>
          </cell>
          <cell r="BY121">
            <v>105.6</v>
          </cell>
          <cell r="BZ121">
            <v>137.44999999999999</v>
          </cell>
        </row>
        <row r="122">
          <cell r="A122" t="str">
            <v>Жанакала (Жангалинский)</v>
          </cell>
          <cell r="B122">
            <v>119.3</v>
          </cell>
          <cell r="C122">
            <v>121.5</v>
          </cell>
          <cell r="D122">
            <v>120.1</v>
          </cell>
          <cell r="E122">
            <v>120.3</v>
          </cell>
          <cell r="F122">
            <v>136.69999999999999</v>
          </cell>
          <cell r="G122">
            <v>102.9</v>
          </cell>
          <cell r="H122">
            <v>95.8</v>
          </cell>
          <cell r="I122">
            <v>97.6</v>
          </cell>
          <cell r="J122">
            <v>101.3</v>
          </cell>
          <cell r="K122">
            <v>102.2</v>
          </cell>
          <cell r="L122">
            <v>111.76999999999998</v>
          </cell>
          <cell r="M122">
            <v>132.6</v>
          </cell>
          <cell r="N122">
            <v>109.7</v>
          </cell>
          <cell r="O122">
            <v>115.2</v>
          </cell>
          <cell r="P122">
            <v>107.4</v>
          </cell>
          <cell r="Q122">
            <v>105.4</v>
          </cell>
          <cell r="R122">
            <v>105.9</v>
          </cell>
          <cell r="S122">
            <v>102.1</v>
          </cell>
          <cell r="T122">
            <v>101.6</v>
          </cell>
          <cell r="U122">
            <v>95.1</v>
          </cell>
          <cell r="V122">
            <v>100</v>
          </cell>
          <cell r="W122">
            <v>107.5</v>
          </cell>
          <cell r="X122">
            <v>129.69999999999999</v>
          </cell>
          <cell r="Y122">
            <v>111.6</v>
          </cell>
          <cell r="Z122">
            <v>106.4</v>
          </cell>
          <cell r="AA122">
            <v>102.6</v>
          </cell>
          <cell r="AB122">
            <v>104.5</v>
          </cell>
          <cell r="AC122">
            <v>105.1</v>
          </cell>
          <cell r="AD122">
            <v>102.6</v>
          </cell>
          <cell r="AE122">
            <v>100.7</v>
          </cell>
          <cell r="AF122">
            <v>99.1</v>
          </cell>
          <cell r="AG122">
            <v>106.1</v>
          </cell>
          <cell r="AH122">
            <v>106.84</v>
          </cell>
          <cell r="AI122">
            <v>129.4</v>
          </cell>
          <cell r="AJ122">
            <v>119.4</v>
          </cell>
          <cell r="AK122">
            <v>134.19999999999999</v>
          </cell>
          <cell r="AL122">
            <v>107.8</v>
          </cell>
          <cell r="AM122">
            <v>98.1</v>
          </cell>
          <cell r="AN122">
            <v>100.7</v>
          </cell>
          <cell r="AO122">
            <v>94.1</v>
          </cell>
          <cell r="AP122">
            <v>93.2</v>
          </cell>
          <cell r="AQ122">
            <v>96</v>
          </cell>
          <cell r="AR122">
            <v>100</v>
          </cell>
          <cell r="AS122">
            <v>107.29</v>
          </cell>
          <cell r="AT122">
            <v>135.69999999999999</v>
          </cell>
          <cell r="AU122">
            <v>125.3</v>
          </cell>
          <cell r="AV122">
            <v>136.4</v>
          </cell>
          <cell r="AW122">
            <v>131.5</v>
          </cell>
          <cell r="AX122">
            <v>107.3</v>
          </cell>
          <cell r="AY122">
            <v>122.6</v>
          </cell>
          <cell r="AZ122">
            <v>94.3</v>
          </cell>
          <cell r="BA122">
            <v>94.4</v>
          </cell>
          <cell r="BB122">
            <v>97.4</v>
          </cell>
          <cell r="BC122">
            <v>109.1</v>
          </cell>
          <cell r="BD122">
            <v>115.39999999999998</v>
          </cell>
          <cell r="BE122">
            <v>136.30000000000001</v>
          </cell>
          <cell r="BF122">
            <v>128</v>
          </cell>
          <cell r="BG122">
            <v>134.30000000000001</v>
          </cell>
          <cell r="BH122">
            <v>127.7</v>
          </cell>
          <cell r="BI122">
            <v>105.7</v>
          </cell>
          <cell r="BJ122">
            <v>110.6</v>
          </cell>
          <cell r="BK122">
            <v>96.9</v>
          </cell>
          <cell r="BL122">
            <v>96.7</v>
          </cell>
          <cell r="BM122">
            <v>97.3</v>
          </cell>
          <cell r="BN122">
            <v>107.3</v>
          </cell>
          <cell r="BO122">
            <v>114.08000000000001</v>
          </cell>
          <cell r="BP122">
            <v>133.19999999999999</v>
          </cell>
          <cell r="BQ122">
            <v>118.2</v>
          </cell>
          <cell r="BR122">
            <v>132.19999999999999</v>
          </cell>
          <cell r="BS122">
            <v>117.2</v>
          </cell>
          <cell r="BT122">
            <v>108.2</v>
          </cell>
          <cell r="BU122">
            <v>107.8</v>
          </cell>
          <cell r="BV122">
            <v>102</v>
          </cell>
          <cell r="BW122">
            <v>101.7</v>
          </cell>
          <cell r="BX122">
            <v>99</v>
          </cell>
          <cell r="BY122">
            <v>100</v>
          </cell>
          <cell r="BZ122">
            <v>111.95</v>
          </cell>
        </row>
        <row r="123">
          <cell r="A123" t="str">
            <v>Жанибек</v>
          </cell>
          <cell r="B123">
            <v>119.8</v>
          </cell>
          <cell r="C123">
            <v>80</v>
          </cell>
          <cell r="D123">
            <v>105</v>
          </cell>
          <cell r="E123">
            <v>104.8</v>
          </cell>
          <cell r="F123">
            <v>134.30000000000001</v>
          </cell>
          <cell r="G123">
            <v>93.1</v>
          </cell>
          <cell r="H123">
            <v>108</v>
          </cell>
          <cell r="I123">
            <v>81.599999999999994</v>
          </cell>
          <cell r="J123">
            <v>100.9</v>
          </cell>
          <cell r="K123">
            <v>87.8</v>
          </cell>
          <cell r="L123">
            <v>101.53</v>
          </cell>
          <cell r="M123">
            <v>132</v>
          </cell>
          <cell r="N123">
            <v>96.2</v>
          </cell>
          <cell r="O123">
            <v>109.8</v>
          </cell>
          <cell r="P123">
            <v>106.9</v>
          </cell>
          <cell r="Q123">
            <v>104.6</v>
          </cell>
          <cell r="R123">
            <v>100.5</v>
          </cell>
          <cell r="S123">
            <v>93.5</v>
          </cell>
          <cell r="T123">
            <v>50.5</v>
          </cell>
          <cell r="U123">
            <v>102.2</v>
          </cell>
          <cell r="V123">
            <v>129.6</v>
          </cell>
          <cell r="W123">
            <v>102.58</v>
          </cell>
          <cell r="X123">
            <v>133.1</v>
          </cell>
          <cell r="Y123">
            <v>96.4</v>
          </cell>
          <cell r="Z123">
            <v>112.1</v>
          </cell>
          <cell r="AA123">
            <v>104.1</v>
          </cell>
          <cell r="AB123">
            <v>108.9</v>
          </cell>
          <cell r="AC123">
            <v>89.8</v>
          </cell>
          <cell r="AD123">
            <v>76.8</v>
          </cell>
          <cell r="AE123">
            <v>81.2</v>
          </cell>
          <cell r="AF123">
            <v>112.2</v>
          </cell>
          <cell r="AG123">
            <v>121.3</v>
          </cell>
          <cell r="AH123">
            <v>103.59</v>
          </cell>
          <cell r="AI123">
            <v>159.69999999999999</v>
          </cell>
          <cell r="AJ123">
            <v>108.3</v>
          </cell>
          <cell r="AK123">
            <v>116.5</v>
          </cell>
          <cell r="AL123">
            <v>118.4</v>
          </cell>
          <cell r="AM123">
            <v>108.5</v>
          </cell>
          <cell r="AN123">
            <v>106.3</v>
          </cell>
          <cell r="AO123">
            <v>114.1</v>
          </cell>
          <cell r="AP123">
            <v>85.6</v>
          </cell>
          <cell r="AQ123">
            <v>128.5</v>
          </cell>
          <cell r="AR123">
            <v>120.4</v>
          </cell>
          <cell r="AS123">
            <v>116.63000000000002</v>
          </cell>
          <cell r="AT123">
            <v>131.69999999999999</v>
          </cell>
          <cell r="AU123">
            <v>97.8</v>
          </cell>
          <cell r="AV123">
            <v>112.5</v>
          </cell>
          <cell r="AW123">
            <v>115.6</v>
          </cell>
          <cell r="AX123">
            <v>110.1</v>
          </cell>
          <cell r="AY123">
            <v>117.4</v>
          </cell>
          <cell r="AZ123">
            <v>110.9</v>
          </cell>
          <cell r="BA123">
            <v>63.9</v>
          </cell>
          <cell r="BB123">
            <v>103.6</v>
          </cell>
          <cell r="BC123">
            <v>122.4</v>
          </cell>
          <cell r="BD123">
            <v>108.59</v>
          </cell>
          <cell r="BE123">
            <v>126.5</v>
          </cell>
          <cell r="BF123">
            <v>97.7</v>
          </cell>
          <cell r="BG123">
            <v>112.9</v>
          </cell>
          <cell r="BH123">
            <v>114.5</v>
          </cell>
          <cell r="BI123">
            <v>108.9</v>
          </cell>
          <cell r="BJ123">
            <v>108.5</v>
          </cell>
          <cell r="BK123">
            <v>103.7</v>
          </cell>
          <cell r="BL123">
            <v>71</v>
          </cell>
          <cell r="BM123">
            <v>106.1</v>
          </cell>
          <cell r="BN123">
            <v>119.6</v>
          </cell>
          <cell r="BO123">
            <v>106.94000000000001</v>
          </cell>
          <cell r="BP123">
            <v>130.69999999999999</v>
          </cell>
          <cell r="BQ123">
            <v>94.9</v>
          </cell>
          <cell r="BR123">
            <v>111.3</v>
          </cell>
          <cell r="BS123">
            <v>106.2</v>
          </cell>
          <cell r="BT123">
            <v>104.6</v>
          </cell>
          <cell r="BU123">
            <v>98.2</v>
          </cell>
          <cell r="BV123">
            <v>77.2</v>
          </cell>
          <cell r="BW123">
            <v>85</v>
          </cell>
          <cell r="BX123">
            <v>85.4</v>
          </cell>
          <cell r="BY123">
            <v>86.4</v>
          </cell>
          <cell r="BZ123">
            <v>97.99</v>
          </cell>
        </row>
        <row r="124">
          <cell r="A124" t="str">
            <v>Зеленов</v>
          </cell>
          <cell r="B124">
            <v>117.5</v>
          </cell>
          <cell r="C124">
            <v>144.80000000000001</v>
          </cell>
          <cell r="D124">
            <v>173.9</v>
          </cell>
          <cell r="E124">
            <v>108.9</v>
          </cell>
          <cell r="F124">
            <v>167.5</v>
          </cell>
          <cell r="G124">
            <v>146.69999999999999</v>
          </cell>
          <cell r="H124">
            <v>175.9</v>
          </cell>
          <cell r="I124">
            <v>140.30000000000001</v>
          </cell>
          <cell r="J124">
            <v>141.80000000000001</v>
          </cell>
          <cell r="K124">
            <v>151</v>
          </cell>
          <cell r="L124">
            <v>146.82999999999998</v>
          </cell>
          <cell r="M124">
            <v>126</v>
          </cell>
          <cell r="N124">
            <v>101.4</v>
          </cell>
          <cell r="O124">
            <v>120</v>
          </cell>
          <cell r="P124">
            <v>97.4</v>
          </cell>
          <cell r="Q124">
            <v>125.8</v>
          </cell>
          <cell r="R124">
            <v>139.30000000000001</v>
          </cell>
          <cell r="S124">
            <v>126</v>
          </cell>
          <cell r="T124">
            <v>143.1</v>
          </cell>
          <cell r="U124">
            <v>173.1</v>
          </cell>
          <cell r="V124">
            <v>118.6</v>
          </cell>
          <cell r="W124">
            <v>127.06999999999998</v>
          </cell>
          <cell r="X124">
            <v>135.19999999999999</v>
          </cell>
          <cell r="Y124">
            <v>112.7</v>
          </cell>
          <cell r="Z124">
            <v>132.19999999999999</v>
          </cell>
          <cell r="AA124">
            <v>110.2</v>
          </cell>
          <cell r="AB124">
            <v>136.30000000000001</v>
          </cell>
          <cell r="AC124">
            <v>147.5</v>
          </cell>
          <cell r="AD124">
            <v>157.4</v>
          </cell>
          <cell r="AE124">
            <v>150.69999999999999</v>
          </cell>
          <cell r="AF124">
            <v>119</v>
          </cell>
          <cell r="AG124">
            <v>137.6</v>
          </cell>
          <cell r="AH124">
            <v>133.87999999999997</v>
          </cell>
          <cell r="AI124">
            <v>147.4</v>
          </cell>
          <cell r="AJ124">
            <v>123.7</v>
          </cell>
          <cell r="AK124">
            <v>146.19999999999999</v>
          </cell>
          <cell r="AL124">
            <v>141.4</v>
          </cell>
          <cell r="AM124">
            <v>167.7</v>
          </cell>
          <cell r="AN124">
            <v>176</v>
          </cell>
          <cell r="AO124">
            <v>190.9</v>
          </cell>
          <cell r="AP124">
            <v>167.7</v>
          </cell>
          <cell r="AQ124">
            <v>165.1</v>
          </cell>
          <cell r="AR124">
            <v>173.7</v>
          </cell>
          <cell r="AS124">
            <v>159.98000000000002</v>
          </cell>
          <cell r="AT124">
            <v>114.6</v>
          </cell>
          <cell r="AU124">
            <v>101.2</v>
          </cell>
          <cell r="AV124">
            <v>124.8</v>
          </cell>
          <cell r="AW124">
            <v>136.30000000000001</v>
          </cell>
          <cell r="AX124">
            <v>137.80000000000001</v>
          </cell>
          <cell r="AY124">
            <v>166.7</v>
          </cell>
          <cell r="AZ124">
            <v>163.30000000000001</v>
          </cell>
          <cell r="BA124">
            <v>144.4</v>
          </cell>
          <cell r="BB124">
            <v>133.19999999999999</v>
          </cell>
          <cell r="BC124">
            <v>147.5</v>
          </cell>
          <cell r="BD124">
            <v>136.98000000000002</v>
          </cell>
          <cell r="BE124">
            <v>118.7</v>
          </cell>
          <cell r="BF124">
            <v>93.2</v>
          </cell>
          <cell r="BG124">
            <v>127</v>
          </cell>
          <cell r="BH124">
            <v>116.1</v>
          </cell>
          <cell r="BI124">
            <v>153.5</v>
          </cell>
          <cell r="BJ124">
            <v>158</v>
          </cell>
          <cell r="BK124">
            <v>154.5</v>
          </cell>
          <cell r="BL124">
            <v>143.69999999999999</v>
          </cell>
          <cell r="BM124">
            <v>130.1</v>
          </cell>
          <cell r="BN124">
            <v>141.1</v>
          </cell>
          <cell r="BO124">
            <v>133.58999999999997</v>
          </cell>
          <cell r="BP124">
            <v>133</v>
          </cell>
          <cell r="BQ124">
            <v>108.8</v>
          </cell>
          <cell r="BR124">
            <v>133.4</v>
          </cell>
          <cell r="BS124">
            <v>121.4</v>
          </cell>
          <cell r="BT124">
            <v>146.9</v>
          </cell>
          <cell r="BU124">
            <v>149.69999999999999</v>
          </cell>
          <cell r="BV124">
            <v>166.3</v>
          </cell>
          <cell r="BW124">
            <v>162.69999999999999</v>
          </cell>
          <cell r="BX124">
            <v>170.7</v>
          </cell>
          <cell r="BY124">
            <v>172.7</v>
          </cell>
          <cell r="BZ124">
            <v>146.56</v>
          </cell>
        </row>
        <row r="125">
          <cell r="A125" t="str">
            <v>Казталов</v>
          </cell>
          <cell r="B125">
            <v>46.8</v>
          </cell>
          <cell r="C125">
            <v>37</v>
          </cell>
          <cell r="D125">
            <v>71</v>
          </cell>
          <cell r="E125">
            <v>66.400000000000006</v>
          </cell>
          <cell r="F125">
            <v>78.5</v>
          </cell>
          <cell r="G125">
            <v>88.9</v>
          </cell>
          <cell r="H125">
            <v>65.099999999999994</v>
          </cell>
          <cell r="I125">
            <v>112</v>
          </cell>
          <cell r="J125">
            <v>98.2</v>
          </cell>
          <cell r="K125">
            <v>110</v>
          </cell>
          <cell r="L125">
            <v>77.390000000000015</v>
          </cell>
          <cell r="M125">
            <v>51.6</v>
          </cell>
          <cell r="N125">
            <v>62.5</v>
          </cell>
          <cell r="O125">
            <v>67</v>
          </cell>
          <cell r="P125">
            <v>65.2</v>
          </cell>
          <cell r="Q125">
            <v>66.099999999999994</v>
          </cell>
          <cell r="R125">
            <v>96.1</v>
          </cell>
          <cell r="S125">
            <v>91.6</v>
          </cell>
          <cell r="T125">
            <v>107.6</v>
          </cell>
          <cell r="U125">
            <v>93.4</v>
          </cell>
          <cell r="V125">
            <v>119.6</v>
          </cell>
          <cell r="W125">
            <v>82.070000000000007</v>
          </cell>
          <cell r="X125">
            <v>47</v>
          </cell>
          <cell r="Y125">
            <v>58.3</v>
          </cell>
          <cell r="Z125">
            <v>98.7</v>
          </cell>
          <cell r="AA125">
            <v>55.3</v>
          </cell>
          <cell r="AB125">
            <v>78.599999999999994</v>
          </cell>
          <cell r="AC125">
            <v>95.3</v>
          </cell>
          <cell r="AD125">
            <v>75.5</v>
          </cell>
          <cell r="AE125">
            <v>116.8</v>
          </cell>
          <cell r="AF125">
            <v>76.099999999999994</v>
          </cell>
          <cell r="AG125">
            <v>119.4</v>
          </cell>
          <cell r="AH125">
            <v>82.1</v>
          </cell>
          <cell r="AI125">
            <v>40</v>
          </cell>
          <cell r="AJ125">
            <v>61.6</v>
          </cell>
          <cell r="AK125">
            <v>65.400000000000006</v>
          </cell>
          <cell r="AL125">
            <v>69.7</v>
          </cell>
          <cell r="AM125">
            <v>90.8</v>
          </cell>
          <cell r="AN125">
            <v>94.2</v>
          </cell>
          <cell r="AO125">
            <v>86.5</v>
          </cell>
          <cell r="AP125">
            <v>110.9</v>
          </cell>
          <cell r="AQ125">
            <v>101.3</v>
          </cell>
          <cell r="AR125">
            <v>119.3</v>
          </cell>
          <cell r="AS125">
            <v>83.97</v>
          </cell>
          <cell r="AT125">
            <v>48.1</v>
          </cell>
          <cell r="AU125">
            <v>55</v>
          </cell>
          <cell r="AV125">
            <v>90.3</v>
          </cell>
          <cell r="AW125">
            <v>66.599999999999994</v>
          </cell>
          <cell r="AX125">
            <v>85.2</v>
          </cell>
          <cell r="AY125">
            <v>93.9</v>
          </cell>
          <cell r="AZ125">
            <v>110.4</v>
          </cell>
          <cell r="BA125">
            <v>112</v>
          </cell>
          <cell r="BB125">
            <v>107.3</v>
          </cell>
          <cell r="BC125">
            <v>119.9</v>
          </cell>
          <cell r="BD125">
            <v>88.86999999999999</v>
          </cell>
          <cell r="BE125">
            <v>52.5</v>
          </cell>
          <cell r="BF125">
            <v>51</v>
          </cell>
          <cell r="BG125">
            <v>88.9</v>
          </cell>
          <cell r="BH125">
            <v>61.7</v>
          </cell>
          <cell r="BI125">
            <v>79</v>
          </cell>
          <cell r="BJ125">
            <v>105.6</v>
          </cell>
          <cell r="BK125">
            <v>106.2</v>
          </cell>
          <cell r="BL125">
            <v>109.8</v>
          </cell>
          <cell r="BM125">
            <v>112.2</v>
          </cell>
          <cell r="BN125">
            <v>120</v>
          </cell>
          <cell r="BO125">
            <v>88.690000000000012</v>
          </cell>
          <cell r="BP125">
            <v>67.5</v>
          </cell>
          <cell r="BQ125">
            <v>78</v>
          </cell>
          <cell r="BR125">
            <v>0</v>
          </cell>
          <cell r="BS125">
            <v>0</v>
          </cell>
          <cell r="BT125">
            <v>58.8</v>
          </cell>
          <cell r="BU125">
            <v>96.7</v>
          </cell>
          <cell r="BV125">
            <v>65</v>
          </cell>
          <cell r="BW125">
            <v>104</v>
          </cell>
          <cell r="BX125">
            <v>85.2</v>
          </cell>
          <cell r="BY125">
            <v>120</v>
          </cell>
          <cell r="BZ125">
            <v>67.52000000000001</v>
          </cell>
        </row>
        <row r="126">
          <cell r="A126" t="str">
            <v>Каратобе</v>
          </cell>
          <cell r="B126">
            <v>54.2</v>
          </cell>
          <cell r="C126">
            <v>68.3</v>
          </cell>
          <cell r="D126">
            <v>101</v>
          </cell>
          <cell r="E126">
            <v>66.599999999999994</v>
          </cell>
          <cell r="F126">
            <v>88.6</v>
          </cell>
          <cell r="G126">
            <v>50.7</v>
          </cell>
          <cell r="H126">
            <v>70</v>
          </cell>
          <cell r="I126">
            <v>118.3</v>
          </cell>
          <cell r="J126">
            <v>101.4</v>
          </cell>
          <cell r="K126">
            <v>85.8</v>
          </cell>
          <cell r="L126">
            <v>80.489999999999995</v>
          </cell>
          <cell r="M126">
            <v>10</v>
          </cell>
          <cell r="N126">
            <v>67.8</v>
          </cell>
          <cell r="O126">
            <v>89.1</v>
          </cell>
          <cell r="P126">
            <v>57.8</v>
          </cell>
          <cell r="Q126">
            <v>211.5</v>
          </cell>
          <cell r="R126">
            <v>117.6</v>
          </cell>
          <cell r="S126">
            <v>98</v>
          </cell>
          <cell r="T126">
            <v>109.4</v>
          </cell>
          <cell r="U126">
            <v>92.3</v>
          </cell>
          <cell r="V126">
            <v>84.4</v>
          </cell>
          <cell r="W126">
            <v>93.789999999999992</v>
          </cell>
          <cell r="X126">
            <v>22.5</v>
          </cell>
          <cell r="Y126">
            <v>66.099999999999994</v>
          </cell>
          <cell r="Z126">
            <v>105.8</v>
          </cell>
          <cell r="AA126">
            <v>60</v>
          </cell>
          <cell r="AB126">
            <v>166.2</v>
          </cell>
          <cell r="AC126">
            <v>114.5</v>
          </cell>
          <cell r="AD126">
            <v>83.1</v>
          </cell>
          <cell r="AE126">
            <v>68.7</v>
          </cell>
          <cell r="AF126">
            <v>72.2</v>
          </cell>
          <cell r="AG126">
            <v>101</v>
          </cell>
          <cell r="AH126">
            <v>86.01</v>
          </cell>
          <cell r="AI126">
            <v>0</v>
          </cell>
          <cell r="AJ126">
            <v>44.3</v>
          </cell>
          <cell r="AK126">
            <v>158.5</v>
          </cell>
          <cell r="AL126">
            <v>0</v>
          </cell>
          <cell r="AM126">
            <v>0</v>
          </cell>
          <cell r="AN126">
            <v>104.8</v>
          </cell>
          <cell r="AO126">
            <v>0</v>
          </cell>
          <cell r="AP126">
            <v>0</v>
          </cell>
          <cell r="AQ126">
            <v>0</v>
          </cell>
          <cell r="AR126">
            <v>0</v>
          </cell>
          <cell r="AS126">
            <v>30.76</v>
          </cell>
          <cell r="AT126">
            <v>32.4</v>
          </cell>
          <cell r="AU126">
            <v>63.3</v>
          </cell>
          <cell r="AV126">
            <v>104.9</v>
          </cell>
          <cell r="AW126">
            <v>69.099999999999994</v>
          </cell>
          <cell r="AX126">
            <v>149.30000000000001</v>
          </cell>
          <cell r="AY126">
            <v>127.9</v>
          </cell>
          <cell r="AZ126">
            <v>95.8</v>
          </cell>
          <cell r="BA126">
            <v>176.3</v>
          </cell>
          <cell r="BB126">
            <v>119.4</v>
          </cell>
          <cell r="BC126">
            <v>93.9</v>
          </cell>
          <cell r="BD126">
            <v>103.22999999999999</v>
          </cell>
          <cell r="BE126">
            <v>41.5</v>
          </cell>
          <cell r="BF126">
            <v>57.6</v>
          </cell>
          <cell r="BG126">
            <v>104.2</v>
          </cell>
          <cell r="BH126">
            <v>73.2</v>
          </cell>
          <cell r="BI126">
            <v>157.30000000000001</v>
          </cell>
          <cell r="BJ126">
            <v>104.2</v>
          </cell>
          <cell r="BK126">
            <v>90.6</v>
          </cell>
          <cell r="BL126">
            <v>176.4</v>
          </cell>
          <cell r="BM126">
            <v>114.2</v>
          </cell>
          <cell r="BN126">
            <v>98</v>
          </cell>
          <cell r="BO126">
            <v>101.72</v>
          </cell>
          <cell r="BP126">
            <v>10</v>
          </cell>
          <cell r="BQ126">
            <v>60.3</v>
          </cell>
          <cell r="BR126">
            <v>100</v>
          </cell>
          <cell r="BS126">
            <v>0</v>
          </cell>
          <cell r="BT126">
            <v>0</v>
          </cell>
          <cell r="BU126">
            <v>57.3</v>
          </cell>
          <cell r="BV126">
            <v>87.5</v>
          </cell>
          <cell r="BW126">
            <v>88</v>
          </cell>
          <cell r="BX126">
            <v>70.2</v>
          </cell>
          <cell r="BY126">
            <v>69.3</v>
          </cell>
          <cell r="BZ126">
            <v>54.260000000000005</v>
          </cell>
        </row>
        <row r="127">
          <cell r="A127" t="str">
            <v>Сырым</v>
          </cell>
          <cell r="B127">
            <v>81.3</v>
          </cell>
          <cell r="C127">
            <v>119.3</v>
          </cell>
          <cell r="D127">
            <v>125.7</v>
          </cell>
          <cell r="E127">
            <v>110</v>
          </cell>
          <cell r="F127">
            <v>120.3</v>
          </cell>
          <cell r="G127">
            <v>120.6</v>
          </cell>
          <cell r="H127">
            <v>99.9</v>
          </cell>
          <cell r="I127">
            <v>101.3</v>
          </cell>
          <cell r="J127">
            <v>124.2</v>
          </cell>
          <cell r="K127">
            <v>120</v>
          </cell>
          <cell r="L127">
            <v>112.25999999999999</v>
          </cell>
          <cell r="M127">
            <v>82</v>
          </cell>
          <cell r="N127">
            <v>106.5</v>
          </cell>
          <cell r="O127">
            <v>110.6</v>
          </cell>
          <cell r="P127">
            <v>104</v>
          </cell>
          <cell r="Q127">
            <v>156.6</v>
          </cell>
          <cell r="R127">
            <v>137.1</v>
          </cell>
          <cell r="S127">
            <v>87.6</v>
          </cell>
          <cell r="T127">
            <v>96.8</v>
          </cell>
          <cell r="U127">
            <v>120</v>
          </cell>
          <cell r="V127">
            <v>119</v>
          </cell>
          <cell r="W127">
            <v>112.02000000000001</v>
          </cell>
          <cell r="X127">
            <v>86.9</v>
          </cell>
          <cell r="Y127">
            <v>102.3</v>
          </cell>
          <cell r="Z127">
            <v>88.2</v>
          </cell>
          <cell r="AA127">
            <v>122.8</v>
          </cell>
          <cell r="AB127">
            <v>113.7</v>
          </cell>
          <cell r="AC127">
            <v>110.6</v>
          </cell>
          <cell r="AD127">
            <v>70.2</v>
          </cell>
          <cell r="AE127">
            <v>107.4</v>
          </cell>
          <cell r="AF127">
            <v>122.5</v>
          </cell>
          <cell r="AG127">
            <v>121.4</v>
          </cell>
          <cell r="AH127">
            <v>104.6</v>
          </cell>
          <cell r="AI127">
            <v>89.9</v>
          </cell>
          <cell r="AJ127">
            <v>126.1</v>
          </cell>
          <cell r="AK127">
            <v>171.9</v>
          </cell>
          <cell r="AL127">
            <v>103.9</v>
          </cell>
          <cell r="AM127">
            <v>122.8</v>
          </cell>
          <cell r="AN127">
            <v>110.3</v>
          </cell>
          <cell r="AO127">
            <v>152</v>
          </cell>
          <cell r="AP127">
            <v>109.5</v>
          </cell>
          <cell r="AQ127">
            <v>143.30000000000001</v>
          </cell>
          <cell r="AR127">
            <v>120.1</v>
          </cell>
          <cell r="AS127">
            <v>124.97999999999998</v>
          </cell>
          <cell r="AT127">
            <v>91.5</v>
          </cell>
          <cell r="AU127">
            <v>103.5</v>
          </cell>
          <cell r="AV127">
            <v>117.7</v>
          </cell>
          <cell r="AW127">
            <v>104</v>
          </cell>
          <cell r="AX127">
            <v>106</v>
          </cell>
          <cell r="AY127">
            <v>117.5</v>
          </cell>
          <cell r="AZ127">
            <v>127.7</v>
          </cell>
          <cell r="BA127">
            <v>114.3</v>
          </cell>
          <cell r="BB127">
            <v>129.6</v>
          </cell>
          <cell r="BC127">
            <v>118.8</v>
          </cell>
          <cell r="BD127">
            <v>113.06000000000002</v>
          </cell>
          <cell r="BE127">
            <v>101.2</v>
          </cell>
          <cell r="BF127">
            <v>102.5</v>
          </cell>
          <cell r="BG127">
            <v>122.1</v>
          </cell>
          <cell r="BH127">
            <v>104</v>
          </cell>
          <cell r="BI127">
            <v>107.8</v>
          </cell>
          <cell r="BJ127">
            <v>138.80000000000001</v>
          </cell>
          <cell r="BK127">
            <v>119.1</v>
          </cell>
          <cell r="BL127">
            <v>116.4</v>
          </cell>
          <cell r="BM127">
            <v>132.80000000000001</v>
          </cell>
          <cell r="BN127">
            <v>121</v>
          </cell>
          <cell r="BO127">
            <v>116.56999999999998</v>
          </cell>
          <cell r="BP127">
            <v>97.5</v>
          </cell>
          <cell r="BQ127">
            <v>102.5</v>
          </cell>
          <cell r="BR127">
            <v>106.8</v>
          </cell>
          <cell r="BS127">
            <v>104.6</v>
          </cell>
          <cell r="BT127">
            <v>104.6</v>
          </cell>
          <cell r="BU127">
            <v>113.3</v>
          </cell>
          <cell r="BV127">
            <v>69.2</v>
          </cell>
          <cell r="BW127">
            <v>97.6</v>
          </cell>
          <cell r="BX127">
            <v>115.9</v>
          </cell>
          <cell r="BY127">
            <v>120.5</v>
          </cell>
          <cell r="BZ127">
            <v>103.25</v>
          </cell>
        </row>
        <row r="128">
          <cell r="A128" t="str">
            <v>Таскала</v>
          </cell>
          <cell r="B128">
            <v>73.099999999999994</v>
          </cell>
          <cell r="C128">
            <v>89.1</v>
          </cell>
          <cell r="D128">
            <v>100</v>
          </cell>
          <cell r="E128">
            <v>101.1</v>
          </cell>
          <cell r="F128">
            <v>117.9</v>
          </cell>
          <cell r="G128">
            <v>111.8</v>
          </cell>
          <cell r="H128">
            <v>99.9</v>
          </cell>
          <cell r="I128">
            <v>119.6</v>
          </cell>
          <cell r="J128">
            <v>132</v>
          </cell>
          <cell r="K128">
            <v>120.9</v>
          </cell>
          <cell r="L128">
            <v>106.53999999999999</v>
          </cell>
          <cell r="M128">
            <v>112.8</v>
          </cell>
          <cell r="N128">
            <v>101.3</v>
          </cell>
          <cell r="O128">
            <v>92.7</v>
          </cell>
          <cell r="P128">
            <v>101</v>
          </cell>
          <cell r="Q128">
            <v>108.7</v>
          </cell>
          <cell r="R128">
            <v>21.6</v>
          </cell>
          <cell r="S128">
            <v>101.6</v>
          </cell>
          <cell r="T128">
            <v>112.5</v>
          </cell>
          <cell r="U128">
            <v>120.4</v>
          </cell>
          <cell r="V128">
            <v>103.2</v>
          </cell>
          <cell r="W128">
            <v>97.580000000000013</v>
          </cell>
          <cell r="X128">
            <v>112.9</v>
          </cell>
          <cell r="Y128">
            <v>98.1</v>
          </cell>
          <cell r="Z128">
            <v>95.6</v>
          </cell>
          <cell r="AA128">
            <v>101.9</v>
          </cell>
          <cell r="AB128">
            <v>110.2</v>
          </cell>
          <cell r="AC128">
            <v>14.4</v>
          </cell>
          <cell r="AD128">
            <v>108.2</v>
          </cell>
          <cell r="AE128">
            <v>117.6</v>
          </cell>
          <cell r="AF128">
            <v>135.69999999999999</v>
          </cell>
          <cell r="AG128">
            <v>115.6</v>
          </cell>
          <cell r="AH128">
            <v>101.02000000000001</v>
          </cell>
          <cell r="AI128">
            <v>123.4</v>
          </cell>
          <cell r="AJ128">
            <v>103.5</v>
          </cell>
          <cell r="AK128">
            <v>110.5</v>
          </cell>
          <cell r="AL128">
            <v>105.4</v>
          </cell>
          <cell r="AM128">
            <v>109.5</v>
          </cell>
          <cell r="AN128">
            <v>11.3</v>
          </cell>
          <cell r="AO128">
            <v>107.5</v>
          </cell>
          <cell r="AP128">
            <v>111.5</v>
          </cell>
          <cell r="AQ128">
            <v>142.9</v>
          </cell>
          <cell r="AR128">
            <v>102.2</v>
          </cell>
          <cell r="AS128">
            <v>102.76999999999998</v>
          </cell>
          <cell r="AT128">
            <v>113.8</v>
          </cell>
          <cell r="AU128">
            <v>94.4</v>
          </cell>
          <cell r="AV128">
            <v>95.2</v>
          </cell>
          <cell r="AW128">
            <v>102.3</v>
          </cell>
          <cell r="AX128">
            <v>101.5</v>
          </cell>
          <cell r="AY128">
            <v>28.5</v>
          </cell>
          <cell r="AZ128">
            <v>100.7</v>
          </cell>
          <cell r="BA128">
            <v>115.8</v>
          </cell>
          <cell r="BB128">
            <v>121.6</v>
          </cell>
          <cell r="BC128">
            <v>99.6</v>
          </cell>
          <cell r="BD128">
            <v>97.34</v>
          </cell>
          <cell r="BE128">
            <v>115.1</v>
          </cell>
          <cell r="BF128">
            <v>93.2</v>
          </cell>
          <cell r="BG128">
            <v>101</v>
          </cell>
          <cell r="BH128">
            <v>102</v>
          </cell>
          <cell r="BI128">
            <v>106.4</v>
          </cell>
          <cell r="BJ128">
            <v>28.6</v>
          </cell>
          <cell r="BK128">
            <v>112.3</v>
          </cell>
          <cell r="BL128">
            <v>117.3</v>
          </cell>
          <cell r="BM128">
            <v>136</v>
          </cell>
          <cell r="BN128">
            <v>85.1</v>
          </cell>
          <cell r="BO128">
            <v>99.7</v>
          </cell>
          <cell r="BP128">
            <v>112.9</v>
          </cell>
          <cell r="BQ128">
            <v>92</v>
          </cell>
          <cell r="BR128">
            <v>119.3</v>
          </cell>
          <cell r="BS128">
            <v>100.9</v>
          </cell>
          <cell r="BT128">
            <v>100.5</v>
          </cell>
          <cell r="BU128">
            <v>10.199999999999999</v>
          </cell>
          <cell r="BV128">
            <v>95.9</v>
          </cell>
          <cell r="BW128">
            <v>117.4</v>
          </cell>
          <cell r="BX128">
            <v>154.69999999999999</v>
          </cell>
          <cell r="BY128">
            <v>115.3</v>
          </cell>
          <cell r="BZ128">
            <v>101.91</v>
          </cell>
        </row>
        <row r="129">
          <cell r="A129" t="str">
            <v>Теректи</v>
          </cell>
          <cell r="B129">
            <v>82.7</v>
          </cell>
          <cell r="C129">
            <v>81.900000000000006</v>
          </cell>
          <cell r="D129">
            <v>88.8</v>
          </cell>
          <cell r="E129">
            <v>108</v>
          </cell>
          <cell r="F129">
            <v>130.80000000000001</v>
          </cell>
          <cell r="G129">
            <v>160.6</v>
          </cell>
          <cell r="H129">
            <v>184.8</v>
          </cell>
          <cell r="I129">
            <v>228.7</v>
          </cell>
          <cell r="J129">
            <v>148.80000000000001</v>
          </cell>
          <cell r="K129">
            <v>141.4</v>
          </cell>
          <cell r="L129">
            <v>135.65000000000003</v>
          </cell>
          <cell r="M129">
            <v>70.7</v>
          </cell>
          <cell r="N129">
            <v>81.5</v>
          </cell>
          <cell r="O129">
            <v>87.5</v>
          </cell>
          <cell r="P129">
            <v>60.5</v>
          </cell>
          <cell r="Q129">
            <v>115.3</v>
          </cell>
          <cell r="R129">
            <v>244</v>
          </cell>
          <cell r="S129">
            <v>121.2</v>
          </cell>
          <cell r="T129">
            <v>179.3</v>
          </cell>
          <cell r="U129">
            <v>113</v>
          </cell>
          <cell r="V129">
            <v>111</v>
          </cell>
          <cell r="W129">
            <v>118.4</v>
          </cell>
          <cell r="X129">
            <v>76</v>
          </cell>
          <cell r="Y129">
            <v>135.4</v>
          </cell>
          <cell r="Z129">
            <v>90.5</v>
          </cell>
          <cell r="AA129">
            <v>81.900000000000006</v>
          </cell>
          <cell r="AB129">
            <v>111.3</v>
          </cell>
          <cell r="AC129">
            <v>135.4</v>
          </cell>
          <cell r="AD129">
            <v>135.19999999999999</v>
          </cell>
          <cell r="AE129">
            <v>124.9</v>
          </cell>
          <cell r="AF129">
            <v>150.4</v>
          </cell>
          <cell r="AG129">
            <v>120.6</v>
          </cell>
          <cell r="AH129">
            <v>116.16</v>
          </cell>
          <cell r="AI129">
            <v>116</v>
          </cell>
          <cell r="AJ129">
            <v>106.4</v>
          </cell>
          <cell r="AK129">
            <v>150</v>
          </cell>
          <cell r="AL129">
            <v>83.3</v>
          </cell>
          <cell r="AM129">
            <v>120.9</v>
          </cell>
          <cell r="AN129">
            <v>140.19999999999999</v>
          </cell>
          <cell r="AO129">
            <v>158.6</v>
          </cell>
          <cell r="AP129">
            <v>145.9</v>
          </cell>
          <cell r="AQ129">
            <v>228.2</v>
          </cell>
          <cell r="AR129">
            <v>207.1</v>
          </cell>
          <cell r="AS129">
            <v>145.66</v>
          </cell>
          <cell r="AT129">
            <v>89.1</v>
          </cell>
          <cell r="AU129">
            <v>84.7</v>
          </cell>
          <cell r="AV129">
            <v>90.5</v>
          </cell>
          <cell r="AW129">
            <v>71</v>
          </cell>
          <cell r="AX129">
            <v>121.4</v>
          </cell>
          <cell r="AY129">
            <v>131.80000000000001</v>
          </cell>
          <cell r="AZ129">
            <v>126.2</v>
          </cell>
          <cell r="BA129">
            <v>125.5</v>
          </cell>
          <cell r="BB129">
            <v>133</v>
          </cell>
          <cell r="BC129">
            <v>139.69999999999999</v>
          </cell>
          <cell r="BD129">
            <v>111.29</v>
          </cell>
          <cell r="BE129">
            <v>97.8</v>
          </cell>
          <cell r="BF129">
            <v>87.5</v>
          </cell>
          <cell r="BG129">
            <v>113.1</v>
          </cell>
          <cell r="BH129">
            <v>70.3</v>
          </cell>
          <cell r="BI129">
            <v>123.2</v>
          </cell>
          <cell r="BJ129">
            <v>147.80000000000001</v>
          </cell>
          <cell r="BK129">
            <v>128.69999999999999</v>
          </cell>
          <cell r="BL129">
            <v>135</v>
          </cell>
          <cell r="BM129">
            <v>141.1</v>
          </cell>
          <cell r="BN129">
            <v>147.1</v>
          </cell>
          <cell r="BO129">
            <v>119.16</v>
          </cell>
          <cell r="BP129">
            <v>70.900000000000006</v>
          </cell>
          <cell r="BQ129">
            <v>96.5</v>
          </cell>
          <cell r="BR129">
            <v>80.599999999999994</v>
          </cell>
          <cell r="BS129">
            <v>80.5</v>
          </cell>
          <cell r="BT129">
            <v>116.1</v>
          </cell>
          <cell r="BU129">
            <v>141.5</v>
          </cell>
          <cell r="BV129">
            <v>125.7</v>
          </cell>
          <cell r="BW129">
            <v>134.30000000000001</v>
          </cell>
          <cell r="BX129">
            <v>139.19999999999999</v>
          </cell>
          <cell r="BY129">
            <v>137.30000000000001</v>
          </cell>
          <cell r="BZ129">
            <v>112.26000000000002</v>
          </cell>
        </row>
        <row r="130">
          <cell r="A130" t="str">
            <v>Шынгарлау</v>
          </cell>
          <cell r="B130">
            <v>79.400000000000006</v>
          </cell>
          <cell r="C130">
            <v>119.5</v>
          </cell>
          <cell r="D130">
            <v>101.8</v>
          </cell>
          <cell r="E130">
            <v>82.6</v>
          </cell>
          <cell r="F130">
            <v>111.3</v>
          </cell>
          <cell r="G130">
            <v>93.1</v>
          </cell>
          <cell r="H130">
            <v>110.9</v>
          </cell>
          <cell r="I130">
            <v>118.9</v>
          </cell>
          <cell r="J130">
            <v>132.19999999999999</v>
          </cell>
          <cell r="K130">
            <v>90</v>
          </cell>
          <cell r="L130">
            <v>103.96999999999998</v>
          </cell>
          <cell r="M130">
            <v>95.6</v>
          </cell>
          <cell r="N130">
            <v>65.2</v>
          </cell>
          <cell r="O130">
            <v>65.2</v>
          </cell>
          <cell r="P130">
            <v>77.2</v>
          </cell>
          <cell r="Q130">
            <v>81.099999999999994</v>
          </cell>
          <cell r="R130">
            <v>125.3</v>
          </cell>
          <cell r="S130">
            <v>124.1</v>
          </cell>
          <cell r="T130">
            <v>107.8</v>
          </cell>
          <cell r="U130">
            <v>124.7</v>
          </cell>
          <cell r="V130">
            <v>89.1</v>
          </cell>
          <cell r="W130">
            <v>95.53</v>
          </cell>
          <cell r="X130">
            <v>90.6</v>
          </cell>
          <cell r="Y130">
            <v>104.7</v>
          </cell>
          <cell r="Z130">
            <v>108.7</v>
          </cell>
          <cell r="AA130">
            <v>94.4</v>
          </cell>
          <cell r="AB130">
            <v>95.7</v>
          </cell>
          <cell r="AC130">
            <v>114.3</v>
          </cell>
          <cell r="AD130">
            <v>126.2</v>
          </cell>
          <cell r="AE130">
            <v>117.1</v>
          </cell>
          <cell r="AF130">
            <v>129.80000000000001</v>
          </cell>
          <cell r="AG130">
            <v>46.6</v>
          </cell>
          <cell r="AH130">
            <v>102.80999999999999</v>
          </cell>
          <cell r="AI130">
            <v>110</v>
          </cell>
          <cell r="AJ130">
            <v>83.6</v>
          </cell>
          <cell r="AK130">
            <v>94.4</v>
          </cell>
          <cell r="AL130">
            <v>117.6</v>
          </cell>
          <cell r="AM130">
            <v>128</v>
          </cell>
          <cell r="AN130">
            <v>62.9</v>
          </cell>
          <cell r="AO130">
            <v>132.9</v>
          </cell>
          <cell r="AP130">
            <v>117.5</v>
          </cell>
          <cell r="AQ130">
            <v>108.5</v>
          </cell>
          <cell r="AR130">
            <v>65.2</v>
          </cell>
          <cell r="AS130">
            <v>102.06</v>
          </cell>
          <cell r="AT130">
            <v>96.2</v>
          </cell>
          <cell r="AU130">
            <v>93.5</v>
          </cell>
          <cell r="AV130">
            <v>84.1</v>
          </cell>
          <cell r="AW130">
            <v>89.1</v>
          </cell>
          <cell r="AX130">
            <v>96.4</v>
          </cell>
          <cell r="AY130">
            <v>108.2</v>
          </cell>
          <cell r="AZ130">
            <v>130.19999999999999</v>
          </cell>
          <cell r="BA130">
            <v>111.6</v>
          </cell>
          <cell r="BB130">
            <v>109.2</v>
          </cell>
          <cell r="BC130">
            <v>67.599999999999994</v>
          </cell>
          <cell r="BD130">
            <v>98.610000000000014</v>
          </cell>
          <cell r="BE130">
            <v>90.2</v>
          </cell>
          <cell r="BF130">
            <v>89</v>
          </cell>
          <cell r="BG130">
            <v>69.8</v>
          </cell>
          <cell r="BH130">
            <v>83.3</v>
          </cell>
          <cell r="BI130">
            <v>99.4</v>
          </cell>
          <cell r="BJ130">
            <v>123.3</v>
          </cell>
          <cell r="BK130">
            <v>131.69999999999999</v>
          </cell>
          <cell r="BL130">
            <v>123.5</v>
          </cell>
          <cell r="BM130">
            <v>118.5</v>
          </cell>
          <cell r="BN130">
            <v>88.9</v>
          </cell>
          <cell r="BO130">
            <v>101.76</v>
          </cell>
          <cell r="BP130">
            <v>97</v>
          </cell>
          <cell r="BQ130">
            <v>81.099999999999994</v>
          </cell>
          <cell r="BR130">
            <v>65.5</v>
          </cell>
          <cell r="BS130">
            <v>60.8</v>
          </cell>
          <cell r="BT130">
            <v>92.2</v>
          </cell>
          <cell r="BU130">
            <v>107.1</v>
          </cell>
          <cell r="BV130">
            <v>138.19999999999999</v>
          </cell>
          <cell r="BW130">
            <v>131.80000000000001</v>
          </cell>
          <cell r="BX130">
            <v>140.1</v>
          </cell>
          <cell r="BY130">
            <v>60.8</v>
          </cell>
          <cell r="BZ130">
            <v>97.45999999999998</v>
          </cell>
        </row>
        <row r="131">
          <cell r="A131" t="str">
            <v>г.Уральск</v>
          </cell>
          <cell r="B131">
            <v>112.4</v>
          </cell>
          <cell r="C131">
            <v>114.9</v>
          </cell>
          <cell r="D131">
            <v>115.9</v>
          </cell>
          <cell r="E131">
            <v>103.7</v>
          </cell>
          <cell r="F131">
            <v>143.9</v>
          </cell>
          <cell r="G131">
            <v>156.19999999999999</v>
          </cell>
          <cell r="H131">
            <v>155.4</v>
          </cell>
          <cell r="I131">
            <v>160.5</v>
          </cell>
          <cell r="J131">
            <v>136</v>
          </cell>
          <cell r="K131">
            <v>144.80000000000001</v>
          </cell>
          <cell r="L131">
            <v>134.37</v>
          </cell>
          <cell r="M131">
            <v>113.8</v>
          </cell>
          <cell r="N131">
            <v>105</v>
          </cell>
          <cell r="O131">
            <v>113.6</v>
          </cell>
          <cell r="P131">
            <v>98.4</v>
          </cell>
          <cell r="Q131">
            <v>134.9</v>
          </cell>
          <cell r="R131">
            <v>180.8</v>
          </cell>
          <cell r="S131">
            <v>184.3</v>
          </cell>
          <cell r="T131">
            <v>180.5</v>
          </cell>
          <cell r="U131">
            <v>144.80000000000001</v>
          </cell>
          <cell r="V131">
            <v>158.5</v>
          </cell>
          <cell r="W131">
            <v>141.45999999999998</v>
          </cell>
          <cell r="X131">
            <v>110.3</v>
          </cell>
          <cell r="Y131">
            <v>112.8</v>
          </cell>
          <cell r="Z131">
            <v>125.5</v>
          </cell>
          <cell r="AA131">
            <v>107.2</v>
          </cell>
          <cell r="AB131">
            <v>140</v>
          </cell>
          <cell r="AC131">
            <v>144.6</v>
          </cell>
          <cell r="AD131">
            <v>155.5</v>
          </cell>
          <cell r="AE131">
            <v>161.9</v>
          </cell>
          <cell r="AF131">
            <v>166</v>
          </cell>
          <cell r="AG131">
            <v>165.9</v>
          </cell>
          <cell r="AH131">
            <v>138.97</v>
          </cell>
          <cell r="AI131">
            <v>121.8</v>
          </cell>
          <cell r="AJ131">
            <v>148.19999999999999</v>
          </cell>
          <cell r="AK131">
            <v>154.5</v>
          </cell>
          <cell r="AL131">
            <v>133.5</v>
          </cell>
          <cell r="AM131">
            <v>206.5</v>
          </cell>
          <cell r="AN131">
            <v>178.4</v>
          </cell>
          <cell r="AO131">
            <v>187.5</v>
          </cell>
          <cell r="AP131">
            <v>187.2</v>
          </cell>
          <cell r="AQ131">
            <v>151.1</v>
          </cell>
          <cell r="AR131">
            <v>150</v>
          </cell>
          <cell r="AS131">
            <v>161.87</v>
          </cell>
          <cell r="AT131">
            <v>99.8</v>
          </cell>
          <cell r="AU131">
            <v>106.3</v>
          </cell>
          <cell r="AV131">
            <v>114.4</v>
          </cell>
          <cell r="AW131">
            <v>108.3</v>
          </cell>
          <cell r="AX131">
            <v>131.9</v>
          </cell>
          <cell r="AY131">
            <v>154</v>
          </cell>
          <cell r="AZ131">
            <v>155</v>
          </cell>
          <cell r="BA131">
            <v>179.7</v>
          </cell>
          <cell r="BB131">
            <v>153.5</v>
          </cell>
          <cell r="BC131">
            <v>143.80000000000001</v>
          </cell>
          <cell r="BD131">
            <v>134.67000000000002</v>
          </cell>
          <cell r="BE131">
            <v>112.3</v>
          </cell>
          <cell r="BF131">
            <v>105.1</v>
          </cell>
          <cell r="BG131">
            <v>123.4</v>
          </cell>
          <cell r="BH131">
            <v>126.8</v>
          </cell>
          <cell r="BI131">
            <v>154.9</v>
          </cell>
          <cell r="BJ131">
            <v>156.4</v>
          </cell>
          <cell r="BK131">
            <v>160.80000000000001</v>
          </cell>
          <cell r="BL131">
            <v>186.2</v>
          </cell>
          <cell r="BM131">
            <v>154</v>
          </cell>
          <cell r="BN131">
            <v>141.9</v>
          </cell>
          <cell r="BO131">
            <v>142.18</v>
          </cell>
          <cell r="BP131">
            <v>99.1</v>
          </cell>
          <cell r="BQ131">
            <v>114.2</v>
          </cell>
          <cell r="BR131">
            <v>124.7</v>
          </cell>
          <cell r="BS131">
            <v>95.9</v>
          </cell>
          <cell r="BT131">
            <v>131.30000000000001</v>
          </cell>
          <cell r="BU131">
            <v>171.3</v>
          </cell>
          <cell r="BV131">
            <v>179.8</v>
          </cell>
          <cell r="BW131">
            <v>189.3</v>
          </cell>
          <cell r="BX131">
            <v>145.1</v>
          </cell>
          <cell r="BY131">
            <v>148.30000000000001</v>
          </cell>
          <cell r="BZ131">
            <v>139.89999999999998</v>
          </cell>
        </row>
        <row r="136">
          <cell r="A136" t="str">
            <v>Караганда</v>
          </cell>
          <cell r="B136">
            <v>183.2</v>
          </cell>
          <cell r="C136">
            <v>183.5</v>
          </cell>
          <cell r="D136">
            <v>186.4</v>
          </cell>
          <cell r="E136">
            <v>190.1</v>
          </cell>
          <cell r="F136">
            <v>192.7</v>
          </cell>
          <cell r="G136">
            <v>202.4</v>
          </cell>
          <cell r="H136">
            <v>206.43170000000001</v>
          </cell>
          <cell r="I136">
            <v>206.48679999999999</v>
          </cell>
          <cell r="J136">
            <v>208.4</v>
          </cell>
          <cell r="K136">
            <v>209</v>
          </cell>
          <cell r="L136">
            <v>196.86185000000003</v>
          </cell>
          <cell r="M136">
            <v>185.2</v>
          </cell>
          <cell r="N136">
            <v>185.7</v>
          </cell>
          <cell r="O136">
            <v>190.3</v>
          </cell>
          <cell r="P136">
            <v>192.1</v>
          </cell>
          <cell r="Q136">
            <v>207.9</v>
          </cell>
          <cell r="R136">
            <v>214.9</v>
          </cell>
          <cell r="S136">
            <v>210</v>
          </cell>
          <cell r="T136">
            <v>211.5932</v>
          </cell>
          <cell r="U136">
            <v>218.1</v>
          </cell>
          <cell r="V136">
            <v>218.4</v>
          </cell>
          <cell r="W136">
            <v>203.41932000000003</v>
          </cell>
          <cell r="X136">
            <v>309.8</v>
          </cell>
          <cell r="Y136">
            <v>310.7</v>
          </cell>
          <cell r="Z136">
            <v>311.7</v>
          </cell>
          <cell r="AA136">
            <v>315.5</v>
          </cell>
          <cell r="AB136">
            <v>315.60000000000002</v>
          </cell>
          <cell r="AC136">
            <v>333.4</v>
          </cell>
          <cell r="AD136">
            <v>333.98910000000001</v>
          </cell>
          <cell r="AE136">
            <v>334.70179999999999</v>
          </cell>
          <cell r="AF136">
            <v>339.3</v>
          </cell>
          <cell r="AG136">
            <v>335.9</v>
          </cell>
          <cell r="AH136">
            <v>324.05909000000008</v>
          </cell>
          <cell r="AI136">
            <v>385.1</v>
          </cell>
          <cell r="AJ136">
            <v>386.2</v>
          </cell>
          <cell r="AK136">
            <v>386.6</v>
          </cell>
          <cell r="AL136">
            <v>391.3</v>
          </cell>
          <cell r="AM136">
            <v>392.8</v>
          </cell>
          <cell r="AN136">
            <v>392.6</v>
          </cell>
          <cell r="AO136">
            <v>394</v>
          </cell>
          <cell r="AP136">
            <v>393.90050000000002</v>
          </cell>
          <cell r="AQ136">
            <v>394</v>
          </cell>
          <cell r="AR136">
            <v>394</v>
          </cell>
          <cell r="AS136">
            <v>391.05005</v>
          </cell>
          <cell r="AT136">
            <v>279.3</v>
          </cell>
          <cell r="AU136">
            <v>279.39999999999998</v>
          </cell>
          <cell r="AV136">
            <v>281.10000000000002</v>
          </cell>
          <cell r="AW136">
            <v>284</v>
          </cell>
          <cell r="AX136">
            <v>286.3</v>
          </cell>
          <cell r="AY136">
            <v>330.7</v>
          </cell>
          <cell r="AZ136">
            <v>331.34840000000003</v>
          </cell>
          <cell r="BA136">
            <v>332.79939999999999</v>
          </cell>
          <cell r="BB136">
            <v>333.6</v>
          </cell>
          <cell r="BC136">
            <v>333.8</v>
          </cell>
          <cell r="BD136">
            <v>307.23478</v>
          </cell>
          <cell r="BE136">
            <v>312.89999999999998</v>
          </cell>
          <cell r="BF136">
            <v>313.2</v>
          </cell>
          <cell r="BG136">
            <v>314.3</v>
          </cell>
          <cell r="BH136">
            <v>317.8</v>
          </cell>
          <cell r="BI136">
            <v>318</v>
          </cell>
          <cell r="BJ136">
            <v>369.9</v>
          </cell>
          <cell r="BK136">
            <v>350.6078</v>
          </cell>
          <cell r="BL136">
            <v>352.6003</v>
          </cell>
          <cell r="BM136">
            <v>352.7</v>
          </cell>
          <cell r="BN136">
            <v>352.7</v>
          </cell>
          <cell r="BO136">
            <v>335.47080999999997</v>
          </cell>
          <cell r="BP136">
            <v>335.4</v>
          </cell>
          <cell r="BQ136">
            <v>338.9</v>
          </cell>
          <cell r="BR136">
            <v>343.1</v>
          </cell>
          <cell r="BS136">
            <v>348.1</v>
          </cell>
          <cell r="BT136">
            <v>349.8</v>
          </cell>
          <cell r="BU136">
            <v>363.9</v>
          </cell>
          <cell r="BV136">
            <v>362.48989999999998</v>
          </cell>
          <cell r="BW136">
            <v>362.601</v>
          </cell>
          <cell r="BX136">
            <v>362.7</v>
          </cell>
          <cell r="BY136">
            <v>362.8</v>
          </cell>
          <cell r="BZ136">
            <v>352.97908999999999</v>
          </cell>
        </row>
        <row r="137">
          <cell r="A137" t="str">
            <v>Балхаш</v>
          </cell>
          <cell r="B137">
            <v>161.69999999999999</v>
          </cell>
          <cell r="C137">
            <v>162.80000000000001</v>
          </cell>
          <cell r="D137">
            <v>163.1</v>
          </cell>
          <cell r="E137">
            <v>172.6</v>
          </cell>
          <cell r="F137">
            <v>178.6</v>
          </cell>
          <cell r="G137">
            <v>188.4</v>
          </cell>
          <cell r="H137">
            <v>187.0761</v>
          </cell>
          <cell r="I137">
            <v>187.32640000000001</v>
          </cell>
          <cell r="J137">
            <v>191.1</v>
          </cell>
          <cell r="K137">
            <v>199.9</v>
          </cell>
          <cell r="L137">
            <v>179.26024999999998</v>
          </cell>
          <cell r="M137">
            <v>151.5</v>
          </cell>
          <cell r="N137">
            <v>153</v>
          </cell>
          <cell r="O137">
            <v>128.80000000000001</v>
          </cell>
          <cell r="P137">
            <v>130.4</v>
          </cell>
          <cell r="Q137">
            <v>139.6</v>
          </cell>
          <cell r="R137">
            <v>207.9</v>
          </cell>
          <cell r="S137">
            <v>224.58330000000001</v>
          </cell>
          <cell r="T137">
            <v>227.33330000000001</v>
          </cell>
          <cell r="U137">
            <v>227.8</v>
          </cell>
          <cell r="V137">
            <v>190.6</v>
          </cell>
          <cell r="W137">
            <v>178.15165999999999</v>
          </cell>
          <cell r="X137">
            <v>307.39999999999998</v>
          </cell>
          <cell r="Y137">
            <v>311.39999999999998</v>
          </cell>
          <cell r="Z137">
            <v>312.89999999999998</v>
          </cell>
          <cell r="AA137">
            <v>317</v>
          </cell>
          <cell r="AB137">
            <v>324.39999999999998</v>
          </cell>
          <cell r="AC137">
            <v>344.8</v>
          </cell>
          <cell r="AD137">
            <v>406.3657</v>
          </cell>
          <cell r="AE137">
            <v>403.11110000000002</v>
          </cell>
          <cell r="AF137">
            <v>335.6</v>
          </cell>
          <cell r="AG137">
            <v>403.5</v>
          </cell>
          <cell r="AH137">
            <v>346.64767999999998</v>
          </cell>
          <cell r="AI137">
            <v>207.5</v>
          </cell>
          <cell r="AJ137">
            <v>211.6</v>
          </cell>
          <cell r="AK137">
            <v>216.2</v>
          </cell>
          <cell r="AL137">
            <v>236</v>
          </cell>
          <cell r="AM137">
            <v>243.9</v>
          </cell>
          <cell r="AN137">
            <v>241.9</v>
          </cell>
          <cell r="AO137">
            <v>270.1198</v>
          </cell>
          <cell r="AP137">
            <v>269.17649999999998</v>
          </cell>
          <cell r="AQ137">
            <v>271.10000000000002</v>
          </cell>
          <cell r="AR137">
            <v>263.8</v>
          </cell>
          <cell r="AS137">
            <v>243.12963000000005</v>
          </cell>
          <cell r="AT137">
            <v>193.9</v>
          </cell>
          <cell r="AU137">
            <v>194.4</v>
          </cell>
          <cell r="AV137">
            <v>195.4</v>
          </cell>
          <cell r="AW137">
            <v>201.6</v>
          </cell>
          <cell r="AX137">
            <v>205.7</v>
          </cell>
          <cell r="AY137">
            <v>239</v>
          </cell>
          <cell r="AZ137">
            <v>216.12719999999999</v>
          </cell>
          <cell r="BA137">
            <v>217.1</v>
          </cell>
          <cell r="BB137">
            <v>218.6</v>
          </cell>
          <cell r="BC137">
            <v>222.5</v>
          </cell>
          <cell r="BD137">
            <v>210.43271999999996</v>
          </cell>
          <cell r="BE137">
            <v>192.8</v>
          </cell>
          <cell r="BF137">
            <v>193</v>
          </cell>
          <cell r="BG137">
            <v>193.1</v>
          </cell>
          <cell r="BH137">
            <v>196.7</v>
          </cell>
          <cell r="BI137">
            <v>200.2</v>
          </cell>
          <cell r="BJ137">
            <v>231.6</v>
          </cell>
          <cell r="BK137">
            <v>280.10829999999999</v>
          </cell>
          <cell r="BL137">
            <v>281.60109999999997</v>
          </cell>
          <cell r="BM137">
            <v>288.60000000000002</v>
          </cell>
          <cell r="BN137">
            <v>288.8</v>
          </cell>
          <cell r="BO137">
            <v>234.65093999999999</v>
          </cell>
          <cell r="BP137">
            <v>141.19999999999999</v>
          </cell>
          <cell r="BQ137">
            <v>142.19999999999999</v>
          </cell>
          <cell r="BR137">
            <v>144.80000000000001</v>
          </cell>
          <cell r="BS137">
            <v>150.19999999999999</v>
          </cell>
          <cell r="BT137">
            <v>160.19999999999999</v>
          </cell>
          <cell r="BU137">
            <v>169.9</v>
          </cell>
          <cell r="BV137">
            <v>189.0566</v>
          </cell>
          <cell r="BW137">
            <v>219.619</v>
          </cell>
          <cell r="BX137">
            <v>220.8</v>
          </cell>
          <cell r="BY137">
            <v>223.4</v>
          </cell>
          <cell r="BZ137">
            <v>176.13755999999998</v>
          </cell>
        </row>
        <row r="138">
          <cell r="A138" t="str">
            <v>Жезказган</v>
          </cell>
          <cell r="B138">
            <v>194.9</v>
          </cell>
          <cell r="C138">
            <v>201.7</v>
          </cell>
          <cell r="D138">
            <v>217.5</v>
          </cell>
          <cell r="E138">
            <v>197.8</v>
          </cell>
          <cell r="F138">
            <v>201.8</v>
          </cell>
          <cell r="G138">
            <v>212.1</v>
          </cell>
          <cell r="H138">
            <v>209.97909999999999</v>
          </cell>
          <cell r="I138">
            <v>211.13399999999999</v>
          </cell>
          <cell r="J138">
            <v>210.5</v>
          </cell>
          <cell r="K138">
            <v>211.7</v>
          </cell>
          <cell r="L138">
            <v>206.91131000000001</v>
          </cell>
          <cell r="M138">
            <v>135.1</v>
          </cell>
          <cell r="N138">
            <v>162.80000000000001</v>
          </cell>
          <cell r="O138">
            <v>163.69999999999999</v>
          </cell>
          <cell r="P138">
            <v>157.9</v>
          </cell>
          <cell r="Q138">
            <v>166.2</v>
          </cell>
          <cell r="R138">
            <v>183.1</v>
          </cell>
          <cell r="S138">
            <v>161.9691</v>
          </cell>
          <cell r="T138">
            <v>167.30430000000001</v>
          </cell>
          <cell r="U138">
            <v>169.3</v>
          </cell>
          <cell r="V138">
            <v>170.6</v>
          </cell>
          <cell r="W138">
            <v>163.79733999999999</v>
          </cell>
          <cell r="X138">
            <v>371.3</v>
          </cell>
          <cell r="Y138">
            <v>326.2</v>
          </cell>
          <cell r="Z138">
            <v>330.3</v>
          </cell>
          <cell r="AA138">
            <v>330.4</v>
          </cell>
          <cell r="AB138">
            <v>334.4</v>
          </cell>
          <cell r="AC138">
            <v>354.5</v>
          </cell>
          <cell r="AD138">
            <v>337.5933</v>
          </cell>
          <cell r="AE138">
            <v>337.87990000000002</v>
          </cell>
          <cell r="AF138">
            <v>344.4</v>
          </cell>
          <cell r="AG138">
            <v>347.5</v>
          </cell>
          <cell r="AH138">
            <v>341.44731999999999</v>
          </cell>
          <cell r="AI138">
            <v>278.3</v>
          </cell>
          <cell r="AJ138">
            <v>242.8</v>
          </cell>
          <cell r="AK138">
            <v>246</v>
          </cell>
          <cell r="AL138">
            <v>243.7</v>
          </cell>
          <cell r="AM138">
            <v>248.8</v>
          </cell>
          <cell r="AN138">
            <v>247.5</v>
          </cell>
          <cell r="AO138">
            <v>244.6464</v>
          </cell>
          <cell r="AP138">
            <v>247.4</v>
          </cell>
          <cell r="AQ138">
            <v>263</v>
          </cell>
          <cell r="AR138">
            <v>267.5</v>
          </cell>
          <cell r="AS138">
            <v>252.96464</v>
          </cell>
          <cell r="AT138">
            <v>199.2</v>
          </cell>
          <cell r="AU138">
            <v>218.4</v>
          </cell>
          <cell r="AV138">
            <v>220.1</v>
          </cell>
          <cell r="AW138">
            <v>214.7</v>
          </cell>
          <cell r="AX138">
            <v>228.1</v>
          </cell>
          <cell r="AY138">
            <v>263.2</v>
          </cell>
          <cell r="AZ138">
            <v>224.7338</v>
          </cell>
          <cell r="BA138">
            <v>229.6541</v>
          </cell>
          <cell r="BB138">
            <v>240.3</v>
          </cell>
          <cell r="BC138">
            <v>253</v>
          </cell>
          <cell r="BD138">
            <v>229.13878999999997</v>
          </cell>
          <cell r="BE138">
            <v>231.1</v>
          </cell>
          <cell r="BF138">
            <v>251.2</v>
          </cell>
          <cell r="BG138">
            <v>252.9</v>
          </cell>
          <cell r="BH138">
            <v>250.9</v>
          </cell>
          <cell r="BI138">
            <v>255.2</v>
          </cell>
          <cell r="BJ138">
            <v>294.60000000000002</v>
          </cell>
          <cell r="BK138">
            <v>251.25829999999999</v>
          </cell>
          <cell r="BL138">
            <v>253.24969999999999</v>
          </cell>
          <cell r="BM138">
            <v>280.60000000000002</v>
          </cell>
          <cell r="BN138">
            <v>287</v>
          </cell>
          <cell r="BO138">
            <v>260.80080000000004</v>
          </cell>
          <cell r="BP138">
            <v>242.3</v>
          </cell>
          <cell r="BQ138">
            <v>253.4</v>
          </cell>
          <cell r="BR138">
            <v>254.2</v>
          </cell>
          <cell r="BS138">
            <v>254.1</v>
          </cell>
          <cell r="BT138">
            <v>257.10000000000002</v>
          </cell>
          <cell r="BU138">
            <v>272.60000000000002</v>
          </cell>
          <cell r="BV138">
            <v>257.9914</v>
          </cell>
          <cell r="BW138">
            <v>260.20370000000003</v>
          </cell>
          <cell r="BX138">
            <v>274.3</v>
          </cell>
          <cell r="BY138">
            <v>276.3</v>
          </cell>
          <cell r="BZ138">
            <v>260.24951000000004</v>
          </cell>
        </row>
        <row r="139">
          <cell r="A139" t="str">
            <v>Каражал</v>
          </cell>
          <cell r="B139">
            <v>249.5</v>
          </cell>
          <cell r="C139">
            <v>247.5</v>
          </cell>
          <cell r="D139">
            <v>248.2</v>
          </cell>
          <cell r="E139">
            <v>248</v>
          </cell>
          <cell r="F139">
            <v>248.8</v>
          </cell>
          <cell r="G139">
            <v>261.3</v>
          </cell>
          <cell r="H139">
            <v>264.83870000000002</v>
          </cell>
          <cell r="I139">
            <v>237.2989</v>
          </cell>
          <cell r="J139">
            <v>243</v>
          </cell>
          <cell r="K139">
            <v>248.8</v>
          </cell>
          <cell r="L139">
            <v>249.72376000000003</v>
          </cell>
          <cell r="M139">
            <v>245.1</v>
          </cell>
          <cell r="N139">
            <v>254.1</v>
          </cell>
          <cell r="O139">
            <v>259</v>
          </cell>
          <cell r="P139">
            <v>245.8</v>
          </cell>
          <cell r="Q139">
            <v>246.1</v>
          </cell>
          <cell r="R139">
            <v>257.7</v>
          </cell>
          <cell r="S139">
            <v>260.88240000000002</v>
          </cell>
          <cell r="T139">
            <v>264.70589999999999</v>
          </cell>
          <cell r="U139">
            <v>264.7</v>
          </cell>
          <cell r="V139">
            <v>273.10000000000002</v>
          </cell>
          <cell r="W139">
            <v>257.11883</v>
          </cell>
          <cell r="X139">
            <v>427.4</v>
          </cell>
          <cell r="Y139">
            <v>428.1</v>
          </cell>
          <cell r="Z139">
            <v>434.2</v>
          </cell>
          <cell r="AA139">
            <v>434.2</v>
          </cell>
          <cell r="AB139">
            <v>435.3</v>
          </cell>
          <cell r="AC139">
            <v>456.4</v>
          </cell>
          <cell r="AD139">
            <v>472.59620000000001</v>
          </cell>
          <cell r="AE139">
            <v>406.71429999999998</v>
          </cell>
          <cell r="AF139">
            <v>407.2</v>
          </cell>
          <cell r="AG139">
            <v>415.5</v>
          </cell>
          <cell r="AH139">
            <v>431.76105000000007</v>
          </cell>
          <cell r="AI139">
            <v>296</v>
          </cell>
          <cell r="AJ139">
            <v>289.5</v>
          </cell>
          <cell r="AK139">
            <v>313.2</v>
          </cell>
          <cell r="AL139">
            <v>313.60000000000002</v>
          </cell>
          <cell r="AM139">
            <v>314.7</v>
          </cell>
          <cell r="AN139">
            <v>310.2</v>
          </cell>
          <cell r="AO139">
            <v>319.7097</v>
          </cell>
          <cell r="AP139">
            <v>321.2903</v>
          </cell>
          <cell r="AQ139">
            <v>325</v>
          </cell>
          <cell r="AR139">
            <v>336.3</v>
          </cell>
          <cell r="AS139">
            <v>313.95000000000005</v>
          </cell>
          <cell r="AT139">
            <v>210.9</v>
          </cell>
          <cell r="AU139">
            <v>211</v>
          </cell>
          <cell r="AV139">
            <v>211.8</v>
          </cell>
          <cell r="AW139">
            <v>213.1</v>
          </cell>
          <cell r="AX139">
            <v>214.1</v>
          </cell>
          <cell r="AY139">
            <v>250.5</v>
          </cell>
          <cell r="AZ139">
            <v>254.83519999999999</v>
          </cell>
          <cell r="BA139">
            <v>258.29669999999999</v>
          </cell>
          <cell r="BB139">
            <v>259.60000000000002</v>
          </cell>
          <cell r="BC139">
            <v>268.10000000000002</v>
          </cell>
          <cell r="BD139">
            <v>235.22318999999999</v>
          </cell>
          <cell r="BE139">
            <v>263.39999999999998</v>
          </cell>
          <cell r="BF139">
            <v>269.8</v>
          </cell>
          <cell r="BG139">
            <v>273.89999999999998</v>
          </cell>
          <cell r="BH139">
            <v>274.7</v>
          </cell>
          <cell r="BI139">
            <v>276.8</v>
          </cell>
          <cell r="BJ139">
            <v>322</v>
          </cell>
          <cell r="BK139">
            <v>325.33699999999999</v>
          </cell>
          <cell r="BL139">
            <v>325.09780000000001</v>
          </cell>
          <cell r="BM139">
            <v>333.4</v>
          </cell>
          <cell r="BN139">
            <v>345.4</v>
          </cell>
          <cell r="BO139">
            <v>300.98347999999999</v>
          </cell>
          <cell r="BP139">
            <v>308.5</v>
          </cell>
          <cell r="BQ139">
            <v>322.8</v>
          </cell>
          <cell r="BR139">
            <v>334.4</v>
          </cell>
          <cell r="BS139">
            <v>335.4</v>
          </cell>
          <cell r="BT139">
            <v>336.7</v>
          </cell>
          <cell r="BU139">
            <v>351.3</v>
          </cell>
          <cell r="BV139">
            <v>352.53160000000003</v>
          </cell>
          <cell r="BW139">
            <v>411.625</v>
          </cell>
          <cell r="BX139">
            <v>417.8</v>
          </cell>
          <cell r="BY139">
            <v>443</v>
          </cell>
          <cell r="BZ139">
            <v>361.40566000000001</v>
          </cell>
        </row>
        <row r="140">
          <cell r="A140" t="str">
            <v>Приозерск</v>
          </cell>
          <cell r="B140">
            <v>143.9</v>
          </cell>
          <cell r="C140">
            <v>148.9</v>
          </cell>
          <cell r="D140">
            <v>150</v>
          </cell>
          <cell r="E140">
            <v>150.80000000000001</v>
          </cell>
          <cell r="F140">
            <v>150.9</v>
          </cell>
          <cell r="G140">
            <v>158.30000000000001</v>
          </cell>
          <cell r="H140">
            <v>159.3261</v>
          </cell>
          <cell r="I140">
            <v>169.8913</v>
          </cell>
          <cell r="J140">
            <v>170.7</v>
          </cell>
          <cell r="K140">
            <v>171.5</v>
          </cell>
          <cell r="L140">
            <v>157.42174</v>
          </cell>
          <cell r="M140">
            <v>0</v>
          </cell>
          <cell r="N140">
            <v>0</v>
          </cell>
          <cell r="O140">
            <v>0</v>
          </cell>
          <cell r="P140">
            <v>0</v>
          </cell>
          <cell r="Q140">
            <v>0</v>
          </cell>
          <cell r="R140">
            <v>0</v>
          </cell>
          <cell r="S140">
            <v>0</v>
          </cell>
          <cell r="T140">
            <v>0</v>
          </cell>
          <cell r="U140">
            <v>0</v>
          </cell>
          <cell r="V140">
            <v>0</v>
          </cell>
          <cell r="W140">
            <v>0</v>
          </cell>
          <cell r="X140">
            <v>261.5</v>
          </cell>
          <cell r="Y140">
            <v>283</v>
          </cell>
          <cell r="Z140">
            <v>288.5</v>
          </cell>
          <cell r="AA140">
            <v>293.5</v>
          </cell>
          <cell r="AB140">
            <v>295</v>
          </cell>
          <cell r="AC140">
            <v>322.5</v>
          </cell>
          <cell r="AD140">
            <v>324</v>
          </cell>
          <cell r="AE140">
            <v>357</v>
          </cell>
          <cell r="AF140">
            <v>350.6</v>
          </cell>
          <cell r="AG140">
            <v>356.7</v>
          </cell>
          <cell r="AH140">
            <v>313.22999999999996</v>
          </cell>
          <cell r="AI140">
            <v>250</v>
          </cell>
          <cell r="AJ140">
            <v>223.5</v>
          </cell>
          <cell r="AK140">
            <v>250</v>
          </cell>
          <cell r="AL140">
            <v>257.5</v>
          </cell>
          <cell r="AM140">
            <v>258</v>
          </cell>
          <cell r="AN140">
            <v>242</v>
          </cell>
          <cell r="AO140">
            <v>243</v>
          </cell>
          <cell r="AP140">
            <v>243</v>
          </cell>
          <cell r="AQ140">
            <v>243.4</v>
          </cell>
          <cell r="AR140">
            <v>248.2</v>
          </cell>
          <cell r="AS140">
            <v>245.85999999999999</v>
          </cell>
          <cell r="AT140">
            <v>162</v>
          </cell>
          <cell r="AU140">
            <v>162.19999999999999</v>
          </cell>
          <cell r="AV140">
            <v>169.4</v>
          </cell>
          <cell r="AW140">
            <v>172</v>
          </cell>
          <cell r="AX140">
            <v>172.7</v>
          </cell>
          <cell r="AY140">
            <v>209.2</v>
          </cell>
          <cell r="AZ140">
            <v>209.66669999999999</v>
          </cell>
          <cell r="BA140">
            <v>206.5556</v>
          </cell>
          <cell r="BB140">
            <v>211.9</v>
          </cell>
          <cell r="BC140">
            <v>215.6</v>
          </cell>
          <cell r="BD140">
            <v>189.12223</v>
          </cell>
          <cell r="BE140">
            <v>85.8</v>
          </cell>
          <cell r="BF140">
            <v>117.4</v>
          </cell>
          <cell r="BG140">
            <v>133.19999999999999</v>
          </cell>
          <cell r="BH140">
            <v>134.80000000000001</v>
          </cell>
          <cell r="BI140">
            <v>135.19999999999999</v>
          </cell>
          <cell r="BJ140">
            <v>154.69999999999999</v>
          </cell>
          <cell r="BK140">
            <v>154.75</v>
          </cell>
          <cell r="BL140">
            <v>153.91669999999999</v>
          </cell>
          <cell r="BM140">
            <v>156</v>
          </cell>
          <cell r="BN140">
            <v>159.19999999999999</v>
          </cell>
          <cell r="BO140">
            <v>138.49666999999999</v>
          </cell>
          <cell r="BP140">
            <v>260</v>
          </cell>
          <cell r="BQ140">
            <v>310</v>
          </cell>
          <cell r="BR140">
            <v>327</v>
          </cell>
          <cell r="BS140">
            <v>329</v>
          </cell>
          <cell r="BT140">
            <v>330</v>
          </cell>
          <cell r="BU140">
            <v>407</v>
          </cell>
          <cell r="BV140">
            <v>408</v>
          </cell>
          <cell r="BW140">
            <v>408</v>
          </cell>
          <cell r="BX140">
            <v>406.8</v>
          </cell>
          <cell r="BY140">
            <v>417.4</v>
          </cell>
          <cell r="BZ140">
            <v>360.32000000000005</v>
          </cell>
        </row>
        <row r="141">
          <cell r="A141" t="str">
            <v>Сарань</v>
          </cell>
          <cell r="B141">
            <v>190.9</v>
          </cell>
          <cell r="C141">
            <v>192.3</v>
          </cell>
          <cell r="D141">
            <v>199.9</v>
          </cell>
          <cell r="E141">
            <v>196.7</v>
          </cell>
          <cell r="F141">
            <v>201.9</v>
          </cell>
          <cell r="G141">
            <v>213.6</v>
          </cell>
          <cell r="H141">
            <v>216.3083</v>
          </cell>
          <cell r="I141">
            <v>217.4153</v>
          </cell>
          <cell r="J141">
            <v>220.1</v>
          </cell>
          <cell r="K141">
            <v>221.1</v>
          </cell>
          <cell r="L141">
            <v>207.02235999999999</v>
          </cell>
          <cell r="M141">
            <v>192.3</v>
          </cell>
          <cell r="N141">
            <v>188.9</v>
          </cell>
          <cell r="O141">
            <v>192.5</v>
          </cell>
          <cell r="P141">
            <v>196.5</v>
          </cell>
          <cell r="Q141">
            <v>197.1</v>
          </cell>
          <cell r="R141">
            <v>208.7</v>
          </cell>
          <cell r="S141">
            <v>211.6</v>
          </cell>
          <cell r="T141">
            <v>218.2</v>
          </cell>
          <cell r="U141">
            <v>220.6</v>
          </cell>
          <cell r="V141">
            <v>224.3</v>
          </cell>
          <cell r="W141">
            <v>205.07</v>
          </cell>
          <cell r="X141">
            <v>356.7</v>
          </cell>
          <cell r="Y141">
            <v>352.7</v>
          </cell>
          <cell r="Z141">
            <v>253.2</v>
          </cell>
          <cell r="AA141">
            <v>229.9</v>
          </cell>
          <cell r="AB141">
            <v>244.8</v>
          </cell>
          <cell r="AC141">
            <v>272.3</v>
          </cell>
          <cell r="AD141">
            <v>280.45549999999997</v>
          </cell>
          <cell r="AE141">
            <v>289.89999999999998</v>
          </cell>
          <cell r="AF141">
            <v>300.7</v>
          </cell>
          <cell r="AG141">
            <v>305.7</v>
          </cell>
          <cell r="AH141">
            <v>288.63554999999997</v>
          </cell>
          <cell r="AI141">
            <v>334.3</v>
          </cell>
          <cell r="AJ141">
            <v>331.1</v>
          </cell>
          <cell r="AK141">
            <v>389.2</v>
          </cell>
          <cell r="AL141">
            <v>349.5</v>
          </cell>
          <cell r="AM141">
            <v>394.1</v>
          </cell>
          <cell r="AN141">
            <v>384.8</v>
          </cell>
          <cell r="AO141">
            <v>386.96809999999999</v>
          </cell>
          <cell r="AP141">
            <v>402.85509999999999</v>
          </cell>
          <cell r="AQ141">
            <v>405.1</v>
          </cell>
          <cell r="AR141">
            <v>406.8</v>
          </cell>
          <cell r="AS141">
            <v>378.47232000000008</v>
          </cell>
          <cell r="AT141">
            <v>145.9</v>
          </cell>
          <cell r="AU141">
            <v>147.1</v>
          </cell>
          <cell r="AV141">
            <v>150.1</v>
          </cell>
          <cell r="AW141">
            <v>176</v>
          </cell>
          <cell r="AX141">
            <v>187.9</v>
          </cell>
          <cell r="AY141">
            <v>221.5</v>
          </cell>
          <cell r="AZ141">
            <v>224</v>
          </cell>
          <cell r="BA141">
            <v>237.4</v>
          </cell>
          <cell r="BB141">
            <v>240.6</v>
          </cell>
          <cell r="BC141">
            <v>243.6</v>
          </cell>
          <cell r="BD141">
            <v>197.41</v>
          </cell>
          <cell r="BE141">
            <v>331.2</v>
          </cell>
          <cell r="BF141">
            <v>330.9</v>
          </cell>
          <cell r="BG141">
            <v>335.8</v>
          </cell>
          <cell r="BH141">
            <v>335</v>
          </cell>
          <cell r="BI141">
            <v>343.7</v>
          </cell>
          <cell r="BJ141">
            <v>399.1</v>
          </cell>
          <cell r="BK141">
            <v>393.0564</v>
          </cell>
          <cell r="BL141">
            <v>407.34059999999999</v>
          </cell>
          <cell r="BM141">
            <v>414</v>
          </cell>
          <cell r="BN141">
            <v>413.7</v>
          </cell>
          <cell r="BO141">
            <v>370.37969999999996</v>
          </cell>
          <cell r="BP141">
            <v>261</v>
          </cell>
          <cell r="BQ141">
            <v>262.10000000000002</v>
          </cell>
          <cell r="BR141">
            <v>266.3</v>
          </cell>
          <cell r="BS141">
            <v>271.7</v>
          </cell>
          <cell r="BT141">
            <v>242</v>
          </cell>
          <cell r="BU141">
            <v>291.3</v>
          </cell>
          <cell r="BV141">
            <v>296.92020000000002</v>
          </cell>
          <cell r="BW141">
            <v>305.43079999999998</v>
          </cell>
          <cell r="BX141">
            <v>315.7</v>
          </cell>
          <cell r="BY141">
            <v>319.7</v>
          </cell>
          <cell r="BZ141">
            <v>283.21510000000001</v>
          </cell>
        </row>
        <row r="142">
          <cell r="A142" t="str">
            <v>Сатпаев</v>
          </cell>
          <cell r="B142">
            <v>177.7</v>
          </cell>
          <cell r="C142">
            <v>169.7</v>
          </cell>
          <cell r="D142">
            <v>169.8</v>
          </cell>
          <cell r="E142">
            <v>169.8</v>
          </cell>
          <cell r="F142">
            <v>172</v>
          </cell>
          <cell r="G142">
            <v>181.2</v>
          </cell>
          <cell r="H142">
            <v>174.95339999999999</v>
          </cell>
          <cell r="I142">
            <v>167.3963</v>
          </cell>
          <cell r="J142">
            <v>169.6</v>
          </cell>
          <cell r="K142">
            <v>171.3</v>
          </cell>
          <cell r="L142">
            <v>172.34496999999999</v>
          </cell>
          <cell r="M142">
            <v>175.8</v>
          </cell>
          <cell r="N142">
            <v>175.6</v>
          </cell>
          <cell r="O142">
            <v>175.8</v>
          </cell>
          <cell r="P142">
            <v>176</v>
          </cell>
          <cell r="Q142">
            <v>176.9</v>
          </cell>
          <cell r="R142">
            <v>192.4</v>
          </cell>
          <cell r="S142">
            <v>198.09520000000001</v>
          </cell>
          <cell r="T142">
            <v>163.0455</v>
          </cell>
          <cell r="U142">
            <v>168.3</v>
          </cell>
          <cell r="V142">
            <v>220.1</v>
          </cell>
          <cell r="W142">
            <v>182.20406999999997</v>
          </cell>
          <cell r="X142">
            <v>335.5</v>
          </cell>
          <cell r="Y142">
            <v>341.9</v>
          </cell>
          <cell r="Z142">
            <v>342.1</v>
          </cell>
          <cell r="AA142">
            <v>342.2</v>
          </cell>
          <cell r="AB142">
            <v>344.4</v>
          </cell>
          <cell r="AC142">
            <v>364.9</v>
          </cell>
          <cell r="AD142">
            <v>360.35500000000002</v>
          </cell>
          <cell r="AE142">
            <v>292.7045</v>
          </cell>
          <cell r="AF142">
            <v>328.1</v>
          </cell>
          <cell r="AG142">
            <v>371</v>
          </cell>
          <cell r="AH142">
            <v>342.31594999999999</v>
          </cell>
          <cell r="AI142">
            <v>314.10000000000002</v>
          </cell>
          <cell r="AJ142">
            <v>316.3</v>
          </cell>
          <cell r="AK142">
            <v>316.5</v>
          </cell>
          <cell r="AL142">
            <v>316.5</v>
          </cell>
          <cell r="AM142">
            <v>317.7</v>
          </cell>
          <cell r="AN142">
            <v>320.8</v>
          </cell>
          <cell r="AO142">
            <v>340.3125</v>
          </cell>
          <cell r="AP142">
            <v>340.88459999999998</v>
          </cell>
          <cell r="AQ142">
            <v>343.9</v>
          </cell>
          <cell r="AR142">
            <v>351.2</v>
          </cell>
          <cell r="AS142">
            <v>327.81970999999999</v>
          </cell>
          <cell r="AT142">
            <v>198.5</v>
          </cell>
          <cell r="AU142">
            <v>198.4</v>
          </cell>
          <cell r="AV142">
            <v>198.5</v>
          </cell>
          <cell r="AW142">
            <v>198.6</v>
          </cell>
          <cell r="AX142">
            <v>200.8</v>
          </cell>
          <cell r="AY142">
            <v>237.2</v>
          </cell>
          <cell r="AZ142">
            <v>213.4563</v>
          </cell>
          <cell r="BA142">
            <v>218.1566</v>
          </cell>
          <cell r="BB142">
            <v>221.1</v>
          </cell>
          <cell r="BC142">
            <v>217.6</v>
          </cell>
          <cell r="BD142">
            <v>210.23129</v>
          </cell>
          <cell r="BE142">
            <v>242.8</v>
          </cell>
          <cell r="BF142">
            <v>246.2</v>
          </cell>
          <cell r="BG142">
            <v>246.3</v>
          </cell>
          <cell r="BH142">
            <v>246.3</v>
          </cell>
          <cell r="BI142">
            <v>249</v>
          </cell>
          <cell r="BJ142">
            <v>289.7</v>
          </cell>
          <cell r="BK142">
            <v>258.0043</v>
          </cell>
          <cell r="BL142">
            <v>259</v>
          </cell>
          <cell r="BM142">
            <v>251.5</v>
          </cell>
          <cell r="BN142">
            <v>258.39999999999998</v>
          </cell>
          <cell r="BO142">
            <v>254.72042999999999</v>
          </cell>
          <cell r="BP142">
            <v>258.8</v>
          </cell>
          <cell r="BQ142">
            <v>261.10000000000002</v>
          </cell>
          <cell r="BR142">
            <v>261.2</v>
          </cell>
          <cell r="BS142">
            <v>261.3</v>
          </cell>
          <cell r="BT142">
            <v>263.5</v>
          </cell>
          <cell r="BU142">
            <v>282.89999999999998</v>
          </cell>
          <cell r="BV142">
            <v>284.7</v>
          </cell>
          <cell r="BW142">
            <v>290.8</v>
          </cell>
          <cell r="BX142">
            <v>293.89999999999998</v>
          </cell>
          <cell r="BY142">
            <v>303.60000000000002</v>
          </cell>
          <cell r="BZ142">
            <v>276.18</v>
          </cell>
        </row>
        <row r="143">
          <cell r="A143" t="str">
            <v>Темиртау</v>
          </cell>
          <cell r="B143">
            <v>188.3</v>
          </cell>
          <cell r="C143">
            <v>189.1</v>
          </cell>
          <cell r="D143">
            <v>191.5</v>
          </cell>
          <cell r="E143">
            <v>191.5</v>
          </cell>
          <cell r="F143">
            <v>191.6</v>
          </cell>
          <cell r="G143">
            <v>201.5</v>
          </cell>
          <cell r="H143">
            <v>202.5077</v>
          </cell>
          <cell r="I143">
            <v>202.6</v>
          </cell>
          <cell r="J143">
            <v>202.9</v>
          </cell>
          <cell r="K143">
            <v>204.2</v>
          </cell>
          <cell r="L143">
            <v>196.57077000000001</v>
          </cell>
          <cell r="M143">
            <v>198</v>
          </cell>
          <cell r="N143">
            <v>201.2</v>
          </cell>
          <cell r="O143">
            <v>200.7</v>
          </cell>
          <cell r="P143">
            <v>204.7</v>
          </cell>
          <cell r="Q143">
            <v>207.6</v>
          </cell>
          <cell r="R143">
            <v>219.7</v>
          </cell>
          <cell r="S143">
            <v>222.30090000000001</v>
          </cell>
          <cell r="T143">
            <v>222.4</v>
          </cell>
          <cell r="U143">
            <v>222.4</v>
          </cell>
          <cell r="V143">
            <v>223.7</v>
          </cell>
          <cell r="W143">
            <v>212.27008999999998</v>
          </cell>
          <cell r="X143">
            <v>295.2</v>
          </cell>
          <cell r="Y143">
            <v>298.8</v>
          </cell>
          <cell r="Z143">
            <v>295.8</v>
          </cell>
          <cell r="AA143">
            <v>301.60000000000002</v>
          </cell>
          <cell r="AB143">
            <v>302.89999999999998</v>
          </cell>
          <cell r="AC143">
            <v>321.60000000000002</v>
          </cell>
          <cell r="AD143">
            <v>327.52199999999999</v>
          </cell>
          <cell r="AE143">
            <v>327.601</v>
          </cell>
          <cell r="AF143">
            <v>327.60000000000002</v>
          </cell>
          <cell r="AG143">
            <v>331.7</v>
          </cell>
          <cell r="AH143">
            <v>313.03229999999996</v>
          </cell>
          <cell r="AI143">
            <v>297.2</v>
          </cell>
          <cell r="AJ143">
            <v>297.3</v>
          </cell>
          <cell r="AK143">
            <v>297.5</v>
          </cell>
          <cell r="AL143">
            <v>303.39999999999998</v>
          </cell>
          <cell r="AM143">
            <v>304.5</v>
          </cell>
          <cell r="AN143">
            <v>305</v>
          </cell>
          <cell r="AO143">
            <v>296.90050000000002</v>
          </cell>
          <cell r="AP143">
            <v>297.10210000000001</v>
          </cell>
          <cell r="AQ143">
            <v>297.10000000000002</v>
          </cell>
          <cell r="AR143">
            <v>297.3</v>
          </cell>
          <cell r="AS143">
            <v>299.33026000000007</v>
          </cell>
          <cell r="AT143">
            <v>202.9</v>
          </cell>
          <cell r="AU143">
            <v>204.8</v>
          </cell>
          <cell r="AV143">
            <v>211.1</v>
          </cell>
          <cell r="AW143">
            <v>215.1</v>
          </cell>
          <cell r="AX143">
            <v>215.6</v>
          </cell>
          <cell r="AY143">
            <v>249.8</v>
          </cell>
          <cell r="AZ143">
            <v>255.04839999999999</v>
          </cell>
          <cell r="BA143">
            <v>255.09970000000001</v>
          </cell>
          <cell r="BB143">
            <v>255.1</v>
          </cell>
          <cell r="BC143">
            <v>255.4</v>
          </cell>
          <cell r="BD143">
            <v>231.99481</v>
          </cell>
          <cell r="BE143">
            <v>285.7</v>
          </cell>
          <cell r="BF143">
            <v>286.60000000000002</v>
          </cell>
          <cell r="BG143">
            <v>286</v>
          </cell>
          <cell r="BH143">
            <v>294</v>
          </cell>
          <cell r="BI143">
            <v>294.39999999999998</v>
          </cell>
          <cell r="BJ143">
            <v>341.8</v>
          </cell>
          <cell r="BK143">
            <v>343.15719999999999</v>
          </cell>
          <cell r="BL143">
            <v>343.2</v>
          </cell>
          <cell r="BM143">
            <v>343.2</v>
          </cell>
          <cell r="BN143">
            <v>349.4</v>
          </cell>
          <cell r="BO143">
            <v>316.74571999999995</v>
          </cell>
          <cell r="BP143">
            <v>286.10000000000002</v>
          </cell>
          <cell r="BQ143">
            <v>293</v>
          </cell>
          <cell r="BR143">
            <v>288.7</v>
          </cell>
          <cell r="BS143">
            <v>294.3</v>
          </cell>
          <cell r="BT143">
            <v>295.7</v>
          </cell>
          <cell r="BU143">
            <v>310.8</v>
          </cell>
          <cell r="BV143">
            <v>313.59449999999998</v>
          </cell>
          <cell r="BW143">
            <v>313.6961</v>
          </cell>
          <cell r="BX143">
            <v>313.7</v>
          </cell>
          <cell r="BY143">
            <v>314.8</v>
          </cell>
          <cell r="BZ143">
            <v>302.43906000000004</v>
          </cell>
        </row>
        <row r="144">
          <cell r="A144" t="str">
            <v>Шахтинск</v>
          </cell>
          <cell r="B144">
            <v>204.3</v>
          </cell>
          <cell r="C144">
            <v>196.7</v>
          </cell>
          <cell r="D144">
            <v>224.3</v>
          </cell>
          <cell r="E144">
            <v>225</v>
          </cell>
          <cell r="F144">
            <v>224.6</v>
          </cell>
          <cell r="G144">
            <v>237.6</v>
          </cell>
          <cell r="H144">
            <v>224.52780000000001</v>
          </cell>
          <cell r="I144">
            <v>226.38910000000001</v>
          </cell>
          <cell r="J144">
            <v>225</v>
          </cell>
          <cell r="K144">
            <v>227.3</v>
          </cell>
          <cell r="L144">
            <v>221.57168999999999</v>
          </cell>
          <cell r="M144">
            <v>156.30000000000001</v>
          </cell>
          <cell r="N144">
            <v>156</v>
          </cell>
          <cell r="O144">
            <v>171.7</v>
          </cell>
          <cell r="P144">
            <v>169.4</v>
          </cell>
          <cell r="Q144">
            <v>171.8</v>
          </cell>
          <cell r="R144">
            <v>192.8</v>
          </cell>
          <cell r="S144">
            <v>182.60980000000001</v>
          </cell>
          <cell r="T144">
            <v>182.60980000000001</v>
          </cell>
          <cell r="U144">
            <v>183.2</v>
          </cell>
          <cell r="V144">
            <v>186.5</v>
          </cell>
          <cell r="W144">
            <v>175.29195999999999</v>
          </cell>
          <cell r="X144">
            <v>309.8</v>
          </cell>
          <cell r="Y144">
            <v>312</v>
          </cell>
          <cell r="Z144">
            <v>326.8</v>
          </cell>
          <cell r="AA144">
            <v>328.8</v>
          </cell>
          <cell r="AB144">
            <v>329.2</v>
          </cell>
          <cell r="AC144">
            <v>344.8</v>
          </cell>
          <cell r="AD144">
            <v>332.66910000000001</v>
          </cell>
          <cell r="AE144">
            <v>334.14710000000002</v>
          </cell>
          <cell r="AF144">
            <v>334.5</v>
          </cell>
          <cell r="AG144">
            <v>335.9</v>
          </cell>
          <cell r="AH144">
            <v>328.86162000000002</v>
          </cell>
          <cell r="AI144">
            <v>321.7</v>
          </cell>
          <cell r="AJ144">
            <v>325</v>
          </cell>
          <cell r="AK144">
            <v>346.1</v>
          </cell>
          <cell r="AL144">
            <v>350.5</v>
          </cell>
          <cell r="AM144">
            <v>351.2</v>
          </cell>
          <cell r="AN144">
            <v>354.1</v>
          </cell>
          <cell r="AO144">
            <v>351.78160000000003</v>
          </cell>
          <cell r="AP144">
            <v>352.88350000000003</v>
          </cell>
          <cell r="AQ144">
            <v>353.4</v>
          </cell>
          <cell r="AR144">
            <v>355.1</v>
          </cell>
          <cell r="AS144">
            <v>346.17651000000006</v>
          </cell>
          <cell r="AT144">
            <v>336.9</v>
          </cell>
          <cell r="AU144">
            <v>336</v>
          </cell>
          <cell r="AV144">
            <v>336.2</v>
          </cell>
          <cell r="AW144">
            <v>341.4</v>
          </cell>
          <cell r="AX144">
            <v>341</v>
          </cell>
          <cell r="AY144">
            <v>400.3</v>
          </cell>
          <cell r="AZ144">
            <v>343.0188</v>
          </cell>
          <cell r="BA144">
            <v>346.28640000000001</v>
          </cell>
          <cell r="BB144">
            <v>347.4</v>
          </cell>
          <cell r="BC144">
            <v>349.5</v>
          </cell>
          <cell r="BD144">
            <v>347.80052000000001</v>
          </cell>
          <cell r="BE144">
            <v>342</v>
          </cell>
          <cell r="BF144">
            <v>339.8</v>
          </cell>
          <cell r="BG144">
            <v>361.7</v>
          </cell>
          <cell r="BH144">
            <v>365.3</v>
          </cell>
          <cell r="BI144">
            <v>365.5</v>
          </cell>
          <cell r="BJ144">
            <v>422.4</v>
          </cell>
          <cell r="BK144">
            <v>367.447</v>
          </cell>
          <cell r="BL144">
            <v>368.8501</v>
          </cell>
          <cell r="BM144">
            <v>369.1</v>
          </cell>
          <cell r="BN144">
            <v>370.8</v>
          </cell>
          <cell r="BO144">
            <v>367.28971000000001</v>
          </cell>
          <cell r="BP144">
            <v>264.39999999999998</v>
          </cell>
          <cell r="BQ144">
            <v>269.3</v>
          </cell>
          <cell r="BR144">
            <v>296.8</v>
          </cell>
          <cell r="BS144">
            <v>301</v>
          </cell>
          <cell r="BT144">
            <v>304.60000000000002</v>
          </cell>
          <cell r="BU144">
            <v>323.10000000000002</v>
          </cell>
          <cell r="BV144">
            <v>313.87650000000002</v>
          </cell>
          <cell r="BW144">
            <v>314.39510000000001</v>
          </cell>
          <cell r="BX144">
            <v>315.60000000000002</v>
          </cell>
          <cell r="BY144">
            <v>318.8</v>
          </cell>
          <cell r="BZ144">
            <v>302.18716000000001</v>
          </cell>
        </row>
        <row r="145">
          <cell r="A145" t="str">
            <v>Абайский</v>
          </cell>
          <cell r="B145">
            <v>196.1</v>
          </cell>
          <cell r="C145">
            <v>194.6</v>
          </cell>
          <cell r="D145">
            <v>223.9</v>
          </cell>
          <cell r="E145">
            <v>202</v>
          </cell>
          <cell r="F145">
            <v>219.9</v>
          </cell>
          <cell r="G145">
            <v>206.7</v>
          </cell>
          <cell r="H145">
            <v>241.18549999999999</v>
          </cell>
          <cell r="I145">
            <v>218.2895</v>
          </cell>
          <cell r="J145">
            <v>221.5</v>
          </cell>
          <cell r="K145">
            <v>233</v>
          </cell>
          <cell r="L145">
            <v>215.71750000000003</v>
          </cell>
          <cell r="M145">
            <v>209.6</v>
          </cell>
          <cell r="N145">
            <v>115.8</v>
          </cell>
          <cell r="O145">
            <v>275.5</v>
          </cell>
          <cell r="P145">
            <v>245.7</v>
          </cell>
          <cell r="Q145">
            <v>328.7</v>
          </cell>
          <cell r="R145">
            <v>486.6</v>
          </cell>
          <cell r="S145">
            <v>402.62009999999998</v>
          </cell>
          <cell r="T145">
            <v>387.36430000000001</v>
          </cell>
          <cell r="U145">
            <v>315.8</v>
          </cell>
          <cell r="V145">
            <v>378.7</v>
          </cell>
          <cell r="W145">
            <v>314.63844000000006</v>
          </cell>
          <cell r="X145">
            <v>238.1</v>
          </cell>
          <cell r="Y145">
            <v>267.39999999999998</v>
          </cell>
          <cell r="Z145">
            <v>259.89999999999998</v>
          </cell>
          <cell r="AA145">
            <v>262.5</v>
          </cell>
          <cell r="AB145">
            <v>288.60000000000002</v>
          </cell>
          <cell r="AC145">
            <v>375.6</v>
          </cell>
          <cell r="AD145">
            <v>368.14440000000002</v>
          </cell>
          <cell r="AE145">
            <v>360.19260000000003</v>
          </cell>
          <cell r="AF145">
            <v>388.6</v>
          </cell>
          <cell r="AG145">
            <v>370.4</v>
          </cell>
          <cell r="AH145">
            <v>317.94369999999998</v>
          </cell>
          <cell r="AI145">
            <v>264.60000000000002</v>
          </cell>
          <cell r="AJ145">
            <v>347.5</v>
          </cell>
          <cell r="AK145">
            <v>393.9</v>
          </cell>
          <cell r="AL145">
            <v>255.4</v>
          </cell>
          <cell r="AM145">
            <v>293.60000000000002</v>
          </cell>
          <cell r="AN145">
            <v>434.8</v>
          </cell>
          <cell r="AO145">
            <v>398.94979999999998</v>
          </cell>
          <cell r="AP145">
            <v>330.27210000000002</v>
          </cell>
          <cell r="AQ145">
            <v>285</v>
          </cell>
          <cell r="AR145">
            <v>404.1</v>
          </cell>
          <cell r="AS145">
            <v>340.81218999999999</v>
          </cell>
          <cell r="AT145">
            <v>184.6</v>
          </cell>
          <cell r="AU145">
            <v>237.2</v>
          </cell>
          <cell r="AV145">
            <v>262.89999999999998</v>
          </cell>
          <cell r="AW145">
            <v>227.4</v>
          </cell>
          <cell r="AX145">
            <v>236.4</v>
          </cell>
          <cell r="AY145">
            <v>297.7</v>
          </cell>
          <cell r="AZ145">
            <v>339.65170000000001</v>
          </cell>
          <cell r="BA145">
            <v>256.1164</v>
          </cell>
          <cell r="BB145">
            <v>316.7</v>
          </cell>
          <cell r="BC145">
            <v>316.5</v>
          </cell>
          <cell r="BD145">
            <v>267.51680999999996</v>
          </cell>
          <cell r="BE145">
            <v>447.3</v>
          </cell>
          <cell r="BF145">
            <v>431</v>
          </cell>
          <cell r="BG145">
            <v>426.6</v>
          </cell>
          <cell r="BH145">
            <v>436.6</v>
          </cell>
          <cell r="BI145">
            <v>433.5</v>
          </cell>
          <cell r="BJ145">
            <v>523.9</v>
          </cell>
          <cell r="BK145">
            <v>439.8879</v>
          </cell>
          <cell r="BL145">
            <v>405.74040000000002</v>
          </cell>
          <cell r="BM145">
            <v>433.1</v>
          </cell>
          <cell r="BN145">
            <v>471.8</v>
          </cell>
          <cell r="BO145">
            <v>444.94283000000007</v>
          </cell>
          <cell r="BP145">
            <v>263.89999999999998</v>
          </cell>
          <cell r="BQ145">
            <v>175.2</v>
          </cell>
          <cell r="BR145">
            <v>258.60000000000002</v>
          </cell>
          <cell r="BS145">
            <v>265.39999999999998</v>
          </cell>
          <cell r="BT145">
            <v>273.3</v>
          </cell>
          <cell r="BU145">
            <v>355.6</v>
          </cell>
          <cell r="BV145">
            <v>353.52370000000002</v>
          </cell>
          <cell r="BW145">
            <v>365.32690000000002</v>
          </cell>
          <cell r="BX145">
            <v>409.2</v>
          </cell>
          <cell r="BY145">
            <v>357.8</v>
          </cell>
          <cell r="BZ145">
            <v>307.78505999999999</v>
          </cell>
        </row>
        <row r="146">
          <cell r="A146" t="str">
            <v>Актогайский</v>
          </cell>
          <cell r="B146">
            <v>201</v>
          </cell>
          <cell r="C146">
            <v>197.4</v>
          </cell>
          <cell r="D146">
            <v>214</v>
          </cell>
          <cell r="E146">
            <v>221.6</v>
          </cell>
          <cell r="F146">
            <v>226</v>
          </cell>
          <cell r="G146">
            <v>250.1</v>
          </cell>
          <cell r="H146">
            <v>238.7963</v>
          </cell>
          <cell r="I146">
            <v>243.50579999999999</v>
          </cell>
          <cell r="J146">
            <v>243.1</v>
          </cell>
          <cell r="K146">
            <v>248</v>
          </cell>
          <cell r="L146">
            <v>228.35020999999998</v>
          </cell>
          <cell r="M146">
            <v>234</v>
          </cell>
          <cell r="N146">
            <v>227.2</v>
          </cell>
          <cell r="O146">
            <v>246.2</v>
          </cell>
          <cell r="P146">
            <v>298.39999999999998</v>
          </cell>
          <cell r="Q146">
            <v>297.60000000000002</v>
          </cell>
          <cell r="R146">
            <v>303.7</v>
          </cell>
          <cell r="S146">
            <v>299.65710000000001</v>
          </cell>
          <cell r="T146">
            <v>308.1782</v>
          </cell>
          <cell r="U146">
            <v>0</v>
          </cell>
          <cell r="V146">
            <v>191.2</v>
          </cell>
          <cell r="W146">
            <v>240.61353</v>
          </cell>
          <cell r="X146">
            <v>260.8</v>
          </cell>
          <cell r="Y146">
            <v>279.7</v>
          </cell>
          <cell r="Z146">
            <v>261.89999999999998</v>
          </cell>
          <cell r="AA146">
            <v>324.7</v>
          </cell>
          <cell r="AB146">
            <v>321.2</v>
          </cell>
          <cell r="AC146">
            <v>329.6</v>
          </cell>
          <cell r="AD146">
            <v>330.125</v>
          </cell>
          <cell r="AE146">
            <v>354.2593</v>
          </cell>
          <cell r="AF146">
            <v>370.2</v>
          </cell>
          <cell r="AG146">
            <v>370.8</v>
          </cell>
          <cell r="AH146">
            <v>320.32843000000003</v>
          </cell>
          <cell r="AI146">
            <v>241.9</v>
          </cell>
          <cell r="AJ146">
            <v>261.60000000000002</v>
          </cell>
          <cell r="AK146">
            <v>232.6</v>
          </cell>
          <cell r="AL146">
            <v>302.89999999999998</v>
          </cell>
          <cell r="AM146">
            <v>321.89999999999998</v>
          </cell>
          <cell r="AN146">
            <v>299.10000000000002</v>
          </cell>
          <cell r="AO146">
            <v>298.49110000000002</v>
          </cell>
          <cell r="AP146">
            <v>347</v>
          </cell>
          <cell r="AQ146">
            <v>326.5</v>
          </cell>
          <cell r="AR146">
            <v>357.4</v>
          </cell>
          <cell r="AS146">
            <v>298.93911000000003</v>
          </cell>
          <cell r="AT146">
            <v>171.4</v>
          </cell>
          <cell r="AU146">
            <v>170.6</v>
          </cell>
          <cell r="AV146">
            <v>212.6</v>
          </cell>
          <cell r="AW146">
            <v>230.2</v>
          </cell>
          <cell r="AX146">
            <v>203.4</v>
          </cell>
          <cell r="AY146">
            <v>220.9</v>
          </cell>
          <cell r="AZ146">
            <v>221.44550000000001</v>
          </cell>
          <cell r="BA146">
            <v>227.58279999999999</v>
          </cell>
          <cell r="BB146">
            <v>227.9</v>
          </cell>
          <cell r="BC146">
            <v>229.2</v>
          </cell>
          <cell r="BD146">
            <v>211.52282999999997</v>
          </cell>
          <cell r="BE146">
            <v>170.4</v>
          </cell>
          <cell r="BF146">
            <v>180.2</v>
          </cell>
          <cell r="BG146">
            <v>214.5</v>
          </cell>
          <cell r="BH146">
            <v>254.4</v>
          </cell>
          <cell r="BI146">
            <v>202.5</v>
          </cell>
          <cell r="BJ146">
            <v>226.5</v>
          </cell>
          <cell r="BK146">
            <v>230.15649999999999</v>
          </cell>
          <cell r="BL146">
            <v>248.02379999999999</v>
          </cell>
          <cell r="BM146">
            <v>250.4</v>
          </cell>
          <cell r="BN146">
            <v>260.89999999999998</v>
          </cell>
          <cell r="BO146">
            <v>223.79803000000001</v>
          </cell>
          <cell r="BP146">
            <v>258.39999999999998</v>
          </cell>
          <cell r="BQ146">
            <v>264.2</v>
          </cell>
          <cell r="BR146">
            <v>270</v>
          </cell>
          <cell r="BS146">
            <v>302.39999999999998</v>
          </cell>
          <cell r="BT146">
            <v>327.8</v>
          </cell>
          <cell r="BU146">
            <v>324</v>
          </cell>
          <cell r="BV146">
            <v>327.05709999999999</v>
          </cell>
          <cell r="BW146">
            <v>333.36669999999998</v>
          </cell>
          <cell r="BX146">
            <v>333.7</v>
          </cell>
          <cell r="BY146">
            <v>350.3</v>
          </cell>
          <cell r="BZ146">
            <v>309.12238000000002</v>
          </cell>
        </row>
        <row r="147">
          <cell r="A147" t="str">
            <v>Бухаржырауский</v>
          </cell>
          <cell r="B147">
            <v>168.5</v>
          </cell>
          <cell r="C147">
            <v>170.7</v>
          </cell>
          <cell r="D147">
            <v>177.8</v>
          </cell>
          <cell r="E147">
            <v>175.1</v>
          </cell>
          <cell r="F147">
            <v>185.8</v>
          </cell>
          <cell r="G147">
            <v>189.8</v>
          </cell>
          <cell r="H147">
            <v>203.29490000000001</v>
          </cell>
          <cell r="I147">
            <v>215.00700000000001</v>
          </cell>
          <cell r="J147">
            <v>218.7</v>
          </cell>
          <cell r="K147">
            <v>201.2</v>
          </cell>
          <cell r="L147">
            <v>190.59019000000004</v>
          </cell>
          <cell r="M147">
            <v>151</v>
          </cell>
          <cell r="N147">
            <v>121.3</v>
          </cell>
          <cell r="O147">
            <v>288</v>
          </cell>
          <cell r="P147">
            <v>288</v>
          </cell>
          <cell r="Q147">
            <v>290.7</v>
          </cell>
          <cell r="R147">
            <v>229.3</v>
          </cell>
          <cell r="S147">
            <v>59.3003</v>
          </cell>
          <cell r="T147">
            <v>220.5</v>
          </cell>
          <cell r="U147">
            <v>122.2</v>
          </cell>
          <cell r="V147">
            <v>229.4</v>
          </cell>
          <cell r="W147">
            <v>199.97003000000001</v>
          </cell>
          <cell r="X147">
            <v>248.8</v>
          </cell>
          <cell r="Y147">
            <v>235.9</v>
          </cell>
          <cell r="Z147">
            <v>184.7</v>
          </cell>
          <cell r="AA147">
            <v>198.1</v>
          </cell>
          <cell r="AB147">
            <v>239.8</v>
          </cell>
          <cell r="AC147">
            <v>229.7</v>
          </cell>
          <cell r="AD147">
            <v>241.4452</v>
          </cell>
          <cell r="AE147">
            <v>312.43650000000002</v>
          </cell>
          <cell r="AF147">
            <v>195.2</v>
          </cell>
          <cell r="AG147">
            <v>212</v>
          </cell>
          <cell r="AH147">
            <v>229.80817000000002</v>
          </cell>
          <cell r="AI147">
            <v>229.3</v>
          </cell>
          <cell r="AJ147">
            <v>210.6</v>
          </cell>
          <cell r="AK147">
            <v>253.3</v>
          </cell>
          <cell r="AL147">
            <v>225.6</v>
          </cell>
          <cell r="AM147">
            <v>291.2</v>
          </cell>
          <cell r="AN147">
            <v>285.2</v>
          </cell>
          <cell r="AO147">
            <v>268.7328</v>
          </cell>
          <cell r="AP147">
            <v>348.00299999999999</v>
          </cell>
          <cell r="AQ147">
            <v>293</v>
          </cell>
          <cell r="AR147">
            <v>256.3</v>
          </cell>
          <cell r="AS147">
            <v>266.12358000000006</v>
          </cell>
          <cell r="AT147">
            <v>193.5</v>
          </cell>
          <cell r="AU147">
            <v>181.3</v>
          </cell>
          <cell r="AV147">
            <v>183</v>
          </cell>
          <cell r="AW147">
            <v>186.4</v>
          </cell>
          <cell r="AX147">
            <v>208.8</v>
          </cell>
          <cell r="AY147">
            <v>246.9</v>
          </cell>
          <cell r="AZ147">
            <v>211.8263</v>
          </cell>
          <cell r="BA147">
            <v>281.3784</v>
          </cell>
          <cell r="BB147">
            <v>212</v>
          </cell>
          <cell r="BC147">
            <v>216.8</v>
          </cell>
          <cell r="BD147">
            <v>212.19047</v>
          </cell>
          <cell r="BE147">
            <v>223.3</v>
          </cell>
          <cell r="BF147">
            <v>207.7</v>
          </cell>
          <cell r="BG147">
            <v>209.6</v>
          </cell>
          <cell r="BH147">
            <v>221.6</v>
          </cell>
          <cell r="BI147">
            <v>215.1</v>
          </cell>
          <cell r="BJ147">
            <v>260.3</v>
          </cell>
          <cell r="BK147">
            <v>233.6823</v>
          </cell>
          <cell r="BL147">
            <v>287.37419999999997</v>
          </cell>
          <cell r="BM147">
            <v>247.2</v>
          </cell>
          <cell r="BN147">
            <v>228.6</v>
          </cell>
          <cell r="BO147">
            <v>233.44564999999997</v>
          </cell>
          <cell r="BP147">
            <v>142.4</v>
          </cell>
          <cell r="BQ147">
            <v>170.8</v>
          </cell>
          <cell r="BR147">
            <v>228.2</v>
          </cell>
          <cell r="BS147">
            <v>191.8</v>
          </cell>
          <cell r="BT147">
            <v>183.4</v>
          </cell>
          <cell r="BU147">
            <v>243.3</v>
          </cell>
          <cell r="BV147">
            <v>224.87350000000001</v>
          </cell>
          <cell r="BW147">
            <v>153.93709999999999</v>
          </cell>
          <cell r="BX147">
            <v>259.10000000000002</v>
          </cell>
          <cell r="BY147">
            <v>233.5</v>
          </cell>
          <cell r="BZ147">
            <v>203.13105999999999</v>
          </cell>
        </row>
        <row r="148">
          <cell r="A148" t="str">
            <v>Жанааркинский</v>
          </cell>
          <cell r="B148">
            <v>161.5</v>
          </cell>
          <cell r="C148">
            <v>161.69999999999999</v>
          </cell>
          <cell r="D148">
            <v>167.5</v>
          </cell>
          <cell r="E148">
            <v>170.1</v>
          </cell>
          <cell r="F148">
            <v>170.2</v>
          </cell>
          <cell r="G148">
            <v>178.1</v>
          </cell>
          <cell r="H148">
            <v>174.55330000000001</v>
          </cell>
          <cell r="I148">
            <v>173.6567</v>
          </cell>
          <cell r="J148">
            <v>178.7</v>
          </cell>
          <cell r="K148">
            <v>181.7</v>
          </cell>
          <cell r="L148">
            <v>171.77100000000002</v>
          </cell>
          <cell r="M148">
            <v>145.9</v>
          </cell>
          <cell r="N148">
            <v>147.6</v>
          </cell>
          <cell r="O148">
            <v>150.30000000000001</v>
          </cell>
          <cell r="P148">
            <v>153.5</v>
          </cell>
          <cell r="Q148">
            <v>153.5</v>
          </cell>
          <cell r="R148">
            <v>161.30000000000001</v>
          </cell>
          <cell r="S148">
            <v>161.9</v>
          </cell>
          <cell r="T148">
            <v>160.60239999999999</v>
          </cell>
          <cell r="U148">
            <v>160.80000000000001</v>
          </cell>
          <cell r="V148">
            <v>162.6</v>
          </cell>
          <cell r="W148">
            <v>155.80023999999997</v>
          </cell>
          <cell r="X148">
            <v>314.89999999999998</v>
          </cell>
          <cell r="Y148">
            <v>317.7</v>
          </cell>
          <cell r="Z148">
            <v>328.2</v>
          </cell>
          <cell r="AA148">
            <v>335.3</v>
          </cell>
          <cell r="AB148">
            <v>336</v>
          </cell>
          <cell r="AC148">
            <v>353.1</v>
          </cell>
          <cell r="AD148">
            <v>336.18329999999997</v>
          </cell>
          <cell r="AE148">
            <v>338</v>
          </cell>
          <cell r="AF148">
            <v>339.6</v>
          </cell>
          <cell r="AG148">
            <v>341.5</v>
          </cell>
          <cell r="AH148">
            <v>334.04832999999996</v>
          </cell>
          <cell r="AI148">
            <v>246.7</v>
          </cell>
          <cell r="AJ148">
            <v>254</v>
          </cell>
          <cell r="AK148">
            <v>259.8</v>
          </cell>
          <cell r="AL148">
            <v>267.39999999999998</v>
          </cell>
          <cell r="AM148">
            <v>268</v>
          </cell>
          <cell r="AN148">
            <v>268</v>
          </cell>
          <cell r="AO148">
            <v>267.30059999999997</v>
          </cell>
          <cell r="AP148">
            <v>268</v>
          </cell>
          <cell r="AQ148">
            <v>268</v>
          </cell>
          <cell r="AR148">
            <v>268.3</v>
          </cell>
          <cell r="AS148">
            <v>263.55006000000003</v>
          </cell>
          <cell r="AT148">
            <v>151.6</v>
          </cell>
          <cell r="AU148">
            <v>150.1</v>
          </cell>
          <cell r="AV148">
            <v>152.9</v>
          </cell>
          <cell r="AW148">
            <v>156.6</v>
          </cell>
          <cell r="AX148">
            <v>157.4</v>
          </cell>
          <cell r="AY148">
            <v>182.8</v>
          </cell>
          <cell r="AZ148">
            <v>182.52500000000001</v>
          </cell>
          <cell r="BA148">
            <v>182.3022</v>
          </cell>
          <cell r="BB148">
            <v>184.4</v>
          </cell>
          <cell r="BC148">
            <v>184.6</v>
          </cell>
          <cell r="BD148">
            <v>168.52272000000002</v>
          </cell>
          <cell r="BE148">
            <v>148.30000000000001</v>
          </cell>
          <cell r="BF148">
            <v>149.6</v>
          </cell>
          <cell r="BG148">
            <v>154</v>
          </cell>
          <cell r="BH148">
            <v>158.19999999999999</v>
          </cell>
          <cell r="BI148">
            <v>158.30000000000001</v>
          </cell>
          <cell r="BJ148">
            <v>182.8</v>
          </cell>
          <cell r="BK148">
            <v>180.86500000000001</v>
          </cell>
          <cell r="BL148">
            <v>186.50290000000001</v>
          </cell>
          <cell r="BM148">
            <v>192.2</v>
          </cell>
          <cell r="BN148">
            <v>193.5</v>
          </cell>
          <cell r="BO148">
            <v>170.42678999999998</v>
          </cell>
          <cell r="BP148">
            <v>295.2</v>
          </cell>
          <cell r="BQ148">
            <v>308</v>
          </cell>
          <cell r="BR148">
            <v>329</v>
          </cell>
          <cell r="BS148">
            <v>335.8</v>
          </cell>
          <cell r="BT148">
            <v>336.3</v>
          </cell>
          <cell r="BU148">
            <v>353.2</v>
          </cell>
          <cell r="BV148">
            <v>348.13850000000002</v>
          </cell>
          <cell r="BW148">
            <v>347.60160000000002</v>
          </cell>
          <cell r="BX148">
            <v>349.2</v>
          </cell>
          <cell r="BY148">
            <v>352.6</v>
          </cell>
          <cell r="BZ148">
            <v>335.50400999999999</v>
          </cell>
        </row>
        <row r="149">
          <cell r="A149" t="str">
            <v>Каркаралинский</v>
          </cell>
          <cell r="B149">
            <v>155.80000000000001</v>
          </cell>
          <cell r="C149">
            <v>161.19999999999999</v>
          </cell>
          <cell r="D149">
            <v>169.3</v>
          </cell>
          <cell r="E149">
            <v>161.6</v>
          </cell>
          <cell r="F149">
            <v>166.2</v>
          </cell>
          <cell r="G149">
            <v>179.6</v>
          </cell>
          <cell r="H149">
            <v>184.29169999999999</v>
          </cell>
          <cell r="I149">
            <v>187.5206</v>
          </cell>
          <cell r="J149">
            <v>183.2</v>
          </cell>
          <cell r="K149">
            <v>202.7</v>
          </cell>
          <cell r="L149">
            <v>175.14123000000001</v>
          </cell>
          <cell r="M149">
            <v>0</v>
          </cell>
          <cell r="N149">
            <v>0</v>
          </cell>
          <cell r="O149">
            <v>0</v>
          </cell>
          <cell r="P149">
            <v>0</v>
          </cell>
          <cell r="Q149">
            <v>0</v>
          </cell>
          <cell r="R149">
            <v>0</v>
          </cell>
          <cell r="S149">
            <v>0</v>
          </cell>
          <cell r="T149">
            <v>0</v>
          </cell>
          <cell r="U149">
            <v>0</v>
          </cell>
          <cell r="V149">
            <v>0</v>
          </cell>
          <cell r="W149">
            <v>0</v>
          </cell>
          <cell r="X149">
            <v>278.89999999999998</v>
          </cell>
          <cell r="Y149">
            <v>134.69999999999999</v>
          </cell>
          <cell r="Z149">
            <v>330.8</v>
          </cell>
          <cell r="AA149">
            <v>335.6</v>
          </cell>
          <cell r="AB149">
            <v>325.10000000000002</v>
          </cell>
          <cell r="AC149">
            <v>344.6</v>
          </cell>
          <cell r="AD149">
            <v>352.11110000000002</v>
          </cell>
          <cell r="AE149">
            <v>355.38889999999998</v>
          </cell>
          <cell r="AF149">
            <v>358.8</v>
          </cell>
          <cell r="AG149">
            <v>221.3</v>
          </cell>
          <cell r="AH149">
            <v>303.73</v>
          </cell>
          <cell r="AI149">
            <v>316.89999999999998</v>
          </cell>
          <cell r="AJ149">
            <v>483.9</v>
          </cell>
          <cell r="AK149">
            <v>356.6</v>
          </cell>
          <cell r="AL149">
            <v>361.4</v>
          </cell>
          <cell r="AM149">
            <v>358.2</v>
          </cell>
          <cell r="AN149">
            <v>370.9</v>
          </cell>
          <cell r="AO149">
            <v>386.18180000000001</v>
          </cell>
          <cell r="AP149">
            <v>388.90910000000002</v>
          </cell>
          <cell r="AQ149">
            <v>392</v>
          </cell>
          <cell r="AR149">
            <v>362.4</v>
          </cell>
          <cell r="AS149">
            <v>377.73908999999998</v>
          </cell>
          <cell r="AT149">
            <v>127.7</v>
          </cell>
          <cell r="AU149">
            <v>112.1</v>
          </cell>
          <cell r="AV149">
            <v>127.9</v>
          </cell>
          <cell r="AW149">
            <v>129.5</v>
          </cell>
          <cell r="AX149">
            <v>142</v>
          </cell>
          <cell r="AY149">
            <v>175.8</v>
          </cell>
          <cell r="AZ149">
            <v>179.6</v>
          </cell>
          <cell r="BA149">
            <v>187.5333</v>
          </cell>
          <cell r="BB149">
            <v>194.9</v>
          </cell>
          <cell r="BC149">
            <v>271.5</v>
          </cell>
          <cell r="BD149">
            <v>164.85333</v>
          </cell>
          <cell r="BE149">
            <v>152.5</v>
          </cell>
          <cell r="BF149">
            <v>181.2</v>
          </cell>
          <cell r="BG149">
            <v>167.3</v>
          </cell>
          <cell r="BH149">
            <v>170.3</v>
          </cell>
          <cell r="BI149">
            <v>180.8</v>
          </cell>
          <cell r="BJ149">
            <v>211.4</v>
          </cell>
          <cell r="BK149">
            <v>213.6842</v>
          </cell>
          <cell r="BL149">
            <v>218.1</v>
          </cell>
          <cell r="BM149">
            <v>222.2</v>
          </cell>
          <cell r="BN149">
            <v>0</v>
          </cell>
          <cell r="BO149">
            <v>171.74841999999998</v>
          </cell>
          <cell r="BP149">
            <v>310</v>
          </cell>
          <cell r="BQ149">
            <v>236.8</v>
          </cell>
          <cell r="BR149">
            <v>319.3</v>
          </cell>
          <cell r="BS149">
            <v>322.3</v>
          </cell>
          <cell r="BT149">
            <v>336.3</v>
          </cell>
          <cell r="BU149">
            <v>361.7</v>
          </cell>
          <cell r="BV149">
            <v>364.33330000000001</v>
          </cell>
          <cell r="BW149">
            <v>373</v>
          </cell>
          <cell r="BX149">
            <v>380.1</v>
          </cell>
          <cell r="BY149">
            <v>216.6</v>
          </cell>
          <cell r="BZ149">
            <v>322.04332999999997</v>
          </cell>
        </row>
        <row r="150">
          <cell r="A150" t="str">
            <v>Нуринский</v>
          </cell>
          <cell r="B150">
            <v>199.3</v>
          </cell>
          <cell r="C150">
            <v>196.4</v>
          </cell>
          <cell r="D150">
            <v>215.5</v>
          </cell>
          <cell r="E150">
            <v>167.5</v>
          </cell>
          <cell r="F150">
            <v>205.9</v>
          </cell>
          <cell r="G150">
            <v>160.19999999999999</v>
          </cell>
          <cell r="H150">
            <v>224.02189999999999</v>
          </cell>
          <cell r="I150">
            <v>227.99520000000001</v>
          </cell>
          <cell r="J150">
            <v>166.3</v>
          </cell>
          <cell r="K150">
            <v>261.10000000000002</v>
          </cell>
          <cell r="L150">
            <v>202.42170999999999</v>
          </cell>
          <cell r="M150">
            <v>229.1</v>
          </cell>
          <cell r="N150">
            <v>226.7</v>
          </cell>
          <cell r="O150">
            <v>224.9</v>
          </cell>
          <cell r="P150">
            <v>225</v>
          </cell>
          <cell r="Q150">
            <v>225.1</v>
          </cell>
          <cell r="R150">
            <v>243</v>
          </cell>
          <cell r="S150">
            <v>236.22280000000001</v>
          </cell>
          <cell r="T150">
            <v>242.02780000000001</v>
          </cell>
          <cell r="U150">
            <v>192.8</v>
          </cell>
          <cell r="V150">
            <v>286.5</v>
          </cell>
          <cell r="W150">
            <v>233.13505999999998</v>
          </cell>
          <cell r="X150">
            <v>277.89999999999998</v>
          </cell>
          <cell r="Y150">
            <v>281.60000000000002</v>
          </cell>
          <cell r="Z150">
            <v>217.6</v>
          </cell>
          <cell r="AA150">
            <v>153.80000000000001</v>
          </cell>
          <cell r="AB150">
            <v>163.9</v>
          </cell>
          <cell r="AC150">
            <v>231.6</v>
          </cell>
          <cell r="AD150">
            <v>69.222099999999998</v>
          </cell>
          <cell r="AE150">
            <v>308.3922</v>
          </cell>
          <cell r="AF150">
            <v>390.1</v>
          </cell>
          <cell r="AG150">
            <v>405.4</v>
          </cell>
          <cell r="AH150">
            <v>249.95143000000002</v>
          </cell>
          <cell r="AI150">
            <v>222.1</v>
          </cell>
          <cell r="AJ150">
            <v>235.7</v>
          </cell>
          <cell r="AK150">
            <v>348.3</v>
          </cell>
          <cell r="AL150">
            <v>233.8</v>
          </cell>
          <cell r="AM150">
            <v>222.7</v>
          </cell>
          <cell r="AN150">
            <v>128.9</v>
          </cell>
          <cell r="AO150">
            <v>358.94049999999999</v>
          </cell>
          <cell r="AP150">
            <v>421.72070000000002</v>
          </cell>
          <cell r="AQ150">
            <v>494.1</v>
          </cell>
          <cell r="AR150">
            <v>485.4</v>
          </cell>
          <cell r="AS150">
            <v>315.16611999999998</v>
          </cell>
          <cell r="AT150">
            <v>359.6</v>
          </cell>
          <cell r="AU150">
            <v>325.8</v>
          </cell>
          <cell r="AV150">
            <v>329.8</v>
          </cell>
          <cell r="AW150">
            <v>317.5</v>
          </cell>
          <cell r="AX150">
            <v>341.4</v>
          </cell>
          <cell r="AY150">
            <v>375</v>
          </cell>
          <cell r="AZ150">
            <v>332.89909999999998</v>
          </cell>
          <cell r="BA150">
            <v>345.4742</v>
          </cell>
          <cell r="BB150">
            <v>218.1</v>
          </cell>
          <cell r="BC150">
            <v>318.89999999999998</v>
          </cell>
          <cell r="BD150">
            <v>326.44733000000002</v>
          </cell>
          <cell r="BE150">
            <v>377.2</v>
          </cell>
          <cell r="BF150">
            <v>365.1</v>
          </cell>
          <cell r="BG150">
            <v>357.6</v>
          </cell>
          <cell r="BH150">
            <v>365.4</v>
          </cell>
          <cell r="BI150">
            <v>366.1</v>
          </cell>
          <cell r="BJ150">
            <v>414</v>
          </cell>
          <cell r="BK150">
            <v>418.76560000000001</v>
          </cell>
          <cell r="BL150">
            <v>399.5498</v>
          </cell>
          <cell r="BM150">
            <v>352.2</v>
          </cell>
          <cell r="BN150">
            <v>419.2</v>
          </cell>
          <cell r="BO150">
            <v>383.51153999999997</v>
          </cell>
          <cell r="BP150">
            <v>326.2</v>
          </cell>
          <cell r="BQ150">
            <v>266.5</v>
          </cell>
          <cell r="BR150">
            <v>275.5</v>
          </cell>
          <cell r="BS150">
            <v>388</v>
          </cell>
          <cell r="BT150">
            <v>254.5</v>
          </cell>
          <cell r="BU150">
            <v>363.1</v>
          </cell>
          <cell r="BV150">
            <v>211.25360000000001</v>
          </cell>
          <cell r="BW150">
            <v>338.54500000000002</v>
          </cell>
          <cell r="BX150">
            <v>405.4</v>
          </cell>
          <cell r="BY150">
            <v>496</v>
          </cell>
          <cell r="BZ150">
            <v>332.49986000000001</v>
          </cell>
        </row>
        <row r="151">
          <cell r="A151" t="str">
            <v>Осакаровский</v>
          </cell>
          <cell r="B151">
            <v>181.2</v>
          </cell>
          <cell r="C151">
            <v>183.5</v>
          </cell>
          <cell r="D151">
            <v>194</v>
          </cell>
          <cell r="E151">
            <v>197.9</v>
          </cell>
          <cell r="F151">
            <v>187.1</v>
          </cell>
          <cell r="G151">
            <v>196.9</v>
          </cell>
          <cell r="H151">
            <v>213.35140000000001</v>
          </cell>
          <cell r="I151">
            <v>224.05529999999999</v>
          </cell>
          <cell r="J151">
            <v>229.3</v>
          </cell>
          <cell r="K151">
            <v>207.2</v>
          </cell>
          <cell r="L151">
            <v>201.45067</v>
          </cell>
          <cell r="M151">
            <v>155.5</v>
          </cell>
          <cell r="N151">
            <v>155.5</v>
          </cell>
          <cell r="O151">
            <v>167.1</v>
          </cell>
          <cell r="P151">
            <v>164.8</v>
          </cell>
          <cell r="Q151">
            <v>169.3</v>
          </cell>
          <cell r="R151">
            <v>178.2</v>
          </cell>
          <cell r="S151">
            <v>182.33330000000001</v>
          </cell>
          <cell r="T151">
            <v>184.33330000000001</v>
          </cell>
          <cell r="U151">
            <v>184.5</v>
          </cell>
          <cell r="V151">
            <v>185.1</v>
          </cell>
          <cell r="W151">
            <v>172.66666000000001</v>
          </cell>
          <cell r="X151">
            <v>126.6</v>
          </cell>
          <cell r="Y151">
            <v>250.5</v>
          </cell>
          <cell r="Z151">
            <v>224.3</v>
          </cell>
          <cell r="AA151">
            <v>258.5</v>
          </cell>
          <cell r="AB151">
            <v>225.8</v>
          </cell>
          <cell r="AC151">
            <v>219.5</v>
          </cell>
          <cell r="AD151">
            <v>213.92019999999999</v>
          </cell>
          <cell r="AE151">
            <v>276.8365</v>
          </cell>
          <cell r="AF151">
            <v>225.5</v>
          </cell>
          <cell r="AG151">
            <v>298.60000000000002</v>
          </cell>
          <cell r="AH151">
            <v>232.00567000000001</v>
          </cell>
          <cell r="AI151">
            <v>198.5</v>
          </cell>
          <cell r="AJ151">
            <v>272.5</v>
          </cell>
          <cell r="AK151">
            <v>297.60000000000002</v>
          </cell>
          <cell r="AL151">
            <v>251.2</v>
          </cell>
          <cell r="AM151">
            <v>218.6</v>
          </cell>
          <cell r="AN151">
            <v>233.6</v>
          </cell>
          <cell r="AO151">
            <v>209.91749999999999</v>
          </cell>
          <cell r="AP151">
            <v>231.02209999999999</v>
          </cell>
          <cell r="AQ151">
            <v>202.8</v>
          </cell>
          <cell r="AR151">
            <v>280.10000000000002</v>
          </cell>
          <cell r="AS151">
            <v>239.58395999999999</v>
          </cell>
          <cell r="AT151">
            <v>137.9</v>
          </cell>
          <cell r="AU151">
            <v>140</v>
          </cell>
          <cell r="AV151">
            <v>186.7</v>
          </cell>
          <cell r="AW151">
            <v>188.1</v>
          </cell>
          <cell r="AX151">
            <v>175.1</v>
          </cell>
          <cell r="AY151">
            <v>181.6</v>
          </cell>
          <cell r="AZ151">
            <v>164.79519999999999</v>
          </cell>
          <cell r="BA151">
            <v>185.36519999999999</v>
          </cell>
          <cell r="BB151">
            <v>166.2</v>
          </cell>
          <cell r="BC151">
            <v>169.8</v>
          </cell>
          <cell r="BD151">
            <v>169.55604</v>
          </cell>
          <cell r="BE151">
            <v>329.5</v>
          </cell>
          <cell r="BF151">
            <v>307.7</v>
          </cell>
          <cell r="BG151">
            <v>308.2</v>
          </cell>
          <cell r="BH151">
            <v>321.5</v>
          </cell>
          <cell r="BI151">
            <v>322.7</v>
          </cell>
          <cell r="BJ151">
            <v>334.9</v>
          </cell>
          <cell r="BK151">
            <v>361.0865</v>
          </cell>
          <cell r="BL151">
            <v>354.88</v>
          </cell>
          <cell r="BM151">
            <v>339.4</v>
          </cell>
          <cell r="BN151">
            <v>366.7</v>
          </cell>
          <cell r="BO151">
            <v>334.65665000000001</v>
          </cell>
          <cell r="BP151">
            <v>193.4</v>
          </cell>
          <cell r="BQ151">
            <v>219.9</v>
          </cell>
          <cell r="BR151">
            <v>313.39999999999998</v>
          </cell>
          <cell r="BS151">
            <v>283.89999999999998</v>
          </cell>
          <cell r="BT151">
            <v>243.7</v>
          </cell>
          <cell r="BU151">
            <v>179.6</v>
          </cell>
          <cell r="BV151">
            <v>194.74600000000001</v>
          </cell>
          <cell r="BW151">
            <v>201.2593</v>
          </cell>
          <cell r="BX151">
            <v>177.9</v>
          </cell>
          <cell r="BY151">
            <v>214.5</v>
          </cell>
          <cell r="BZ151">
            <v>222.23052999999999</v>
          </cell>
        </row>
        <row r="152">
          <cell r="A152" t="str">
            <v>Улытауский</v>
          </cell>
          <cell r="B152">
            <v>171.5</v>
          </cell>
          <cell r="C152">
            <v>168.8</v>
          </cell>
          <cell r="D152">
            <v>173.9</v>
          </cell>
          <cell r="E152">
            <v>174.7</v>
          </cell>
          <cell r="F152">
            <v>164.3</v>
          </cell>
          <cell r="G152">
            <v>168.7</v>
          </cell>
          <cell r="H152">
            <v>170.96379999999999</v>
          </cell>
          <cell r="I152">
            <v>169.07310000000001</v>
          </cell>
          <cell r="J152">
            <v>170.3</v>
          </cell>
          <cell r="K152">
            <v>171.8</v>
          </cell>
          <cell r="L152">
            <v>170.40369000000001</v>
          </cell>
          <cell r="M152">
            <v>0</v>
          </cell>
          <cell r="N152">
            <v>0</v>
          </cell>
          <cell r="O152">
            <v>0</v>
          </cell>
          <cell r="P152">
            <v>0</v>
          </cell>
          <cell r="Q152">
            <v>0</v>
          </cell>
          <cell r="R152">
            <v>0</v>
          </cell>
          <cell r="S152">
            <v>0</v>
          </cell>
          <cell r="T152">
            <v>0</v>
          </cell>
          <cell r="U152">
            <v>0</v>
          </cell>
          <cell r="V152">
            <v>0</v>
          </cell>
          <cell r="W152">
            <v>0</v>
          </cell>
          <cell r="X152">
            <v>346.3</v>
          </cell>
          <cell r="Y152">
            <v>346.7</v>
          </cell>
          <cell r="Z152">
            <v>347</v>
          </cell>
          <cell r="AA152">
            <v>363.5</v>
          </cell>
          <cell r="AB152">
            <v>359.7</v>
          </cell>
          <cell r="AC152">
            <v>390.5</v>
          </cell>
          <cell r="AD152">
            <v>388.44959999999998</v>
          </cell>
          <cell r="AE152">
            <v>339</v>
          </cell>
          <cell r="AF152">
            <v>339.9</v>
          </cell>
          <cell r="AG152">
            <v>341.3</v>
          </cell>
          <cell r="AH152">
            <v>356.23496</v>
          </cell>
          <cell r="AI152">
            <v>269.3</v>
          </cell>
          <cell r="AJ152">
            <v>269.5</v>
          </cell>
          <cell r="AK152">
            <v>270.2</v>
          </cell>
          <cell r="AL152">
            <v>277.10000000000002</v>
          </cell>
          <cell r="AM152">
            <v>277.60000000000002</v>
          </cell>
          <cell r="AN152">
            <v>278.60000000000002</v>
          </cell>
          <cell r="AO152">
            <v>279.2636</v>
          </cell>
          <cell r="AP152">
            <v>283.13040000000001</v>
          </cell>
          <cell r="AQ152">
            <v>284.3</v>
          </cell>
          <cell r="AR152">
            <v>286.5</v>
          </cell>
          <cell r="AS152">
            <v>277.54939999999999</v>
          </cell>
          <cell r="AT152">
            <v>151.4</v>
          </cell>
          <cell r="AU152">
            <v>151.9</v>
          </cell>
          <cell r="AV152">
            <v>152</v>
          </cell>
          <cell r="AW152">
            <v>155</v>
          </cell>
          <cell r="AX152">
            <v>157</v>
          </cell>
          <cell r="AY152">
            <v>178.2</v>
          </cell>
          <cell r="AZ152">
            <v>172.01390000000001</v>
          </cell>
          <cell r="BA152">
            <v>128.72550000000001</v>
          </cell>
          <cell r="BB152">
            <v>188.4</v>
          </cell>
          <cell r="BC152">
            <v>189.7</v>
          </cell>
          <cell r="BD152">
            <v>162.43394000000001</v>
          </cell>
          <cell r="BE152">
            <v>86.8</v>
          </cell>
          <cell r="BF152">
            <v>155.19999999999999</v>
          </cell>
          <cell r="BG152">
            <v>155.69999999999999</v>
          </cell>
          <cell r="BH152">
            <v>165.9</v>
          </cell>
          <cell r="BI152">
            <v>168.3</v>
          </cell>
          <cell r="BJ152">
            <v>192.2</v>
          </cell>
          <cell r="BK152">
            <v>188.01079999999999</v>
          </cell>
          <cell r="BL152">
            <v>184.7037</v>
          </cell>
          <cell r="BM152">
            <v>185.4</v>
          </cell>
          <cell r="BN152">
            <v>186</v>
          </cell>
          <cell r="BO152">
            <v>166.82145000000003</v>
          </cell>
          <cell r="BP152">
            <v>200.3</v>
          </cell>
          <cell r="BQ152">
            <v>201.5</v>
          </cell>
          <cell r="BR152">
            <v>201.9</v>
          </cell>
          <cell r="BS152">
            <v>205.9</v>
          </cell>
          <cell r="BT152">
            <v>224.8</v>
          </cell>
          <cell r="BU152">
            <v>236.5</v>
          </cell>
          <cell r="BV152">
            <v>264.375</v>
          </cell>
          <cell r="BW152">
            <v>309.8</v>
          </cell>
          <cell r="BX152">
            <v>310.89999999999998</v>
          </cell>
          <cell r="BY152">
            <v>312.89999999999998</v>
          </cell>
          <cell r="BZ152">
            <v>246.88749999999999</v>
          </cell>
        </row>
        <row r="153">
          <cell r="A153" t="str">
            <v>Шетский</v>
          </cell>
          <cell r="B153">
            <v>186.6</v>
          </cell>
          <cell r="C153">
            <v>184</v>
          </cell>
          <cell r="D153">
            <v>187.2</v>
          </cell>
          <cell r="E153">
            <v>192.5</v>
          </cell>
          <cell r="F153">
            <v>193.4</v>
          </cell>
          <cell r="G153">
            <v>225.3</v>
          </cell>
          <cell r="H153">
            <v>255.71629999999999</v>
          </cell>
          <cell r="I153">
            <v>278.803</v>
          </cell>
          <cell r="J153">
            <v>257</v>
          </cell>
          <cell r="K153">
            <v>218.6</v>
          </cell>
          <cell r="L153">
            <v>217.91192999999998</v>
          </cell>
          <cell r="M153">
            <v>258.7</v>
          </cell>
          <cell r="N153">
            <v>0</v>
          </cell>
          <cell r="O153">
            <v>0</v>
          </cell>
          <cell r="P153">
            <v>0</v>
          </cell>
          <cell r="Q153">
            <v>0</v>
          </cell>
          <cell r="R153">
            <v>0</v>
          </cell>
          <cell r="S153">
            <v>0</v>
          </cell>
          <cell r="T153">
            <v>0</v>
          </cell>
          <cell r="U153">
            <v>0</v>
          </cell>
          <cell r="V153">
            <v>0</v>
          </cell>
          <cell r="W153">
            <v>25.869999999999997</v>
          </cell>
          <cell r="X153">
            <v>209.2</v>
          </cell>
          <cell r="Y153">
            <v>260.10000000000002</v>
          </cell>
          <cell r="Z153">
            <v>157.4</v>
          </cell>
          <cell r="AA153">
            <v>191.2</v>
          </cell>
          <cell r="AB153">
            <v>123.6</v>
          </cell>
          <cell r="AC153">
            <v>174.2</v>
          </cell>
          <cell r="AD153">
            <v>315.52999999999997</v>
          </cell>
          <cell r="AE153">
            <v>333.0949</v>
          </cell>
          <cell r="AF153">
            <v>224.3</v>
          </cell>
          <cell r="AG153">
            <v>81.400000000000006</v>
          </cell>
          <cell r="AH153">
            <v>207.00248999999999</v>
          </cell>
          <cell r="AI153">
            <v>202.5</v>
          </cell>
          <cell r="AJ153">
            <v>190.9</v>
          </cell>
          <cell r="AK153">
            <v>350.9</v>
          </cell>
          <cell r="AL153">
            <v>181</v>
          </cell>
          <cell r="AM153">
            <v>61.4</v>
          </cell>
          <cell r="AN153">
            <v>197</v>
          </cell>
          <cell r="AO153">
            <v>357.70710000000003</v>
          </cell>
          <cell r="AP153">
            <v>331.7611</v>
          </cell>
          <cell r="AQ153">
            <v>359.1</v>
          </cell>
          <cell r="AR153">
            <v>363.7</v>
          </cell>
          <cell r="AS153">
            <v>259.59681999999998</v>
          </cell>
          <cell r="AT153">
            <v>160.69999999999999</v>
          </cell>
          <cell r="AU153">
            <v>176.1</v>
          </cell>
          <cell r="AV153">
            <v>180.5</v>
          </cell>
          <cell r="AW153">
            <v>68.8</v>
          </cell>
          <cell r="AX153">
            <v>73.099999999999994</v>
          </cell>
          <cell r="AY153">
            <v>127.4</v>
          </cell>
          <cell r="AZ153">
            <v>176.83250000000001</v>
          </cell>
          <cell r="BA153">
            <v>192.20179999999999</v>
          </cell>
          <cell r="BB153">
            <v>196.8</v>
          </cell>
          <cell r="BC153">
            <v>197.5</v>
          </cell>
          <cell r="BD153">
            <v>154.99342999999999</v>
          </cell>
          <cell r="BE153">
            <v>362.7</v>
          </cell>
          <cell r="BF153">
            <v>358.6</v>
          </cell>
          <cell r="BG153">
            <v>313.10000000000002</v>
          </cell>
          <cell r="BH153">
            <v>312.39999999999998</v>
          </cell>
          <cell r="BI153">
            <v>118</v>
          </cell>
          <cell r="BJ153">
            <v>194.4</v>
          </cell>
          <cell r="BK153">
            <v>362.35649999999998</v>
          </cell>
          <cell r="BL153">
            <v>362.4</v>
          </cell>
          <cell r="BM153">
            <v>360.7</v>
          </cell>
          <cell r="BN153">
            <v>360.7</v>
          </cell>
          <cell r="BO153">
            <v>310.53564999999998</v>
          </cell>
          <cell r="BP153">
            <v>235.7</v>
          </cell>
          <cell r="BQ153">
            <v>288.10000000000002</v>
          </cell>
          <cell r="BR153">
            <v>149.9</v>
          </cell>
          <cell r="BS153">
            <v>171.9</v>
          </cell>
          <cell r="BT153">
            <v>106.7</v>
          </cell>
          <cell r="BU153">
            <v>181.4</v>
          </cell>
          <cell r="BV153">
            <v>317.3691</v>
          </cell>
          <cell r="BW153">
            <v>325.5976</v>
          </cell>
          <cell r="BX153">
            <v>323.8</v>
          </cell>
          <cell r="BY153">
            <v>129.19999999999999</v>
          </cell>
          <cell r="BZ153">
            <v>222.96667000000002</v>
          </cell>
        </row>
        <row r="158">
          <cell r="A158" t="str">
            <v>Алтынсаринский</v>
          </cell>
          <cell r="B158">
            <v>154</v>
          </cell>
          <cell r="C158">
            <v>144.9</v>
          </cell>
          <cell r="D158">
            <v>139.1</v>
          </cell>
          <cell r="E158">
            <v>118.5</v>
          </cell>
          <cell r="F158">
            <v>122.1</v>
          </cell>
          <cell r="G158">
            <v>195.86199999999999</v>
          </cell>
          <cell r="H158">
            <v>214.03960000000001</v>
          </cell>
          <cell r="I158">
            <v>222.209</v>
          </cell>
          <cell r="J158">
            <v>223.1</v>
          </cell>
          <cell r="K158">
            <v>229.3022</v>
          </cell>
          <cell r="L158">
            <v>176.31128000000001</v>
          </cell>
          <cell r="M158">
            <v>175</v>
          </cell>
          <cell r="N158">
            <v>200</v>
          </cell>
          <cell r="O158">
            <v>200</v>
          </cell>
          <cell r="P158">
            <v>165.4</v>
          </cell>
          <cell r="Q158">
            <v>232.55</v>
          </cell>
          <cell r="R158">
            <v>228.4</v>
          </cell>
          <cell r="S158">
            <v>260.02</v>
          </cell>
          <cell r="T158">
            <v>259.46499999999997</v>
          </cell>
          <cell r="U158">
            <v>259.7</v>
          </cell>
          <cell r="V158">
            <v>213.04990000000001</v>
          </cell>
          <cell r="W158">
            <v>219.35849000000002</v>
          </cell>
          <cell r="X158">
            <v>115.4</v>
          </cell>
          <cell r="Y158">
            <v>173.8</v>
          </cell>
          <cell r="Z158">
            <v>173.8</v>
          </cell>
          <cell r="AA158">
            <v>144.6</v>
          </cell>
          <cell r="AB158">
            <v>151.8723</v>
          </cell>
          <cell r="AC158">
            <v>309.3</v>
          </cell>
          <cell r="AD158">
            <v>260.43</v>
          </cell>
          <cell r="AE158">
            <v>389.39240000000001</v>
          </cell>
          <cell r="AF158">
            <v>372.32850000000002</v>
          </cell>
          <cell r="AG158">
            <v>363.73779999999999</v>
          </cell>
          <cell r="AH158">
            <v>245.46610000000001</v>
          </cell>
          <cell r="AI158">
            <v>195</v>
          </cell>
          <cell r="AJ158">
            <v>206.7</v>
          </cell>
          <cell r="AK158">
            <v>181</v>
          </cell>
          <cell r="AL158">
            <v>265</v>
          </cell>
          <cell r="AM158">
            <v>164.65219999999999</v>
          </cell>
          <cell r="AN158">
            <v>153.58330000000001</v>
          </cell>
          <cell r="AO158">
            <v>121.83329999999999</v>
          </cell>
          <cell r="AP158">
            <v>180.91</v>
          </cell>
          <cell r="AQ158">
            <v>195</v>
          </cell>
          <cell r="AR158">
            <v>230.20189999999999</v>
          </cell>
          <cell r="AS158">
            <v>189.38807000000003</v>
          </cell>
          <cell r="AT158">
            <v>128.30000000000001</v>
          </cell>
          <cell r="AU158">
            <v>125.2</v>
          </cell>
          <cell r="AV158">
            <v>125.3</v>
          </cell>
          <cell r="AW158">
            <v>246.4</v>
          </cell>
          <cell r="AX158">
            <v>101.51349999999999</v>
          </cell>
          <cell r="AY158">
            <v>110.1</v>
          </cell>
          <cell r="AZ158">
            <v>110.17</v>
          </cell>
          <cell r="BA158">
            <v>134.7405</v>
          </cell>
          <cell r="BB158">
            <v>136.4717</v>
          </cell>
          <cell r="BC158">
            <v>142.4401</v>
          </cell>
          <cell r="BD158">
            <v>136.06358000000003</v>
          </cell>
          <cell r="BE158">
            <v>133.1</v>
          </cell>
          <cell r="BF158">
            <v>133.9</v>
          </cell>
          <cell r="BG158">
            <v>144.4</v>
          </cell>
          <cell r="BH158">
            <v>122.7</v>
          </cell>
          <cell r="BI158">
            <v>120.1576</v>
          </cell>
          <cell r="BJ158">
            <v>311.39999999999998</v>
          </cell>
          <cell r="BK158">
            <v>380.97</v>
          </cell>
          <cell r="BL158">
            <v>386.69740000000002</v>
          </cell>
          <cell r="BM158">
            <v>338.3485</v>
          </cell>
          <cell r="BN158">
            <v>355.51010000000002</v>
          </cell>
          <cell r="BO158">
            <v>242.71835999999999</v>
          </cell>
          <cell r="BP158">
            <v>120</v>
          </cell>
          <cell r="BQ158">
            <v>167</v>
          </cell>
          <cell r="BR158">
            <v>167</v>
          </cell>
          <cell r="BS158">
            <v>121.3</v>
          </cell>
          <cell r="BT158">
            <v>156.6078</v>
          </cell>
          <cell r="BU158">
            <v>129.5</v>
          </cell>
          <cell r="BV158">
            <v>129.66</v>
          </cell>
          <cell r="BW158">
            <v>126.3817</v>
          </cell>
          <cell r="BX158">
            <v>127.0667</v>
          </cell>
          <cell r="BY158">
            <v>141.20760000000001</v>
          </cell>
          <cell r="BZ158">
            <v>138.57238000000001</v>
          </cell>
        </row>
        <row r="159">
          <cell r="A159" t="str">
            <v>Амангельдинский</v>
          </cell>
          <cell r="B159">
            <v>109</v>
          </cell>
          <cell r="C159">
            <v>125.1</v>
          </cell>
          <cell r="D159">
            <v>136.1</v>
          </cell>
          <cell r="E159">
            <v>126.5</v>
          </cell>
          <cell r="F159">
            <v>126.7</v>
          </cell>
          <cell r="G159">
            <v>189.4248</v>
          </cell>
          <cell r="H159">
            <v>111.95010000000001</v>
          </cell>
          <cell r="I159">
            <v>102.07089999999999</v>
          </cell>
          <cell r="J159">
            <v>102.7</v>
          </cell>
          <cell r="K159">
            <v>99.9221</v>
          </cell>
          <cell r="L159">
            <v>122.94679000000001</v>
          </cell>
          <cell r="M159">
            <v>98.6</v>
          </cell>
          <cell r="N159">
            <v>115</v>
          </cell>
          <cell r="O159">
            <v>48.9</v>
          </cell>
          <cell r="P159">
            <v>71.5</v>
          </cell>
          <cell r="Q159">
            <v>129.10509999999999</v>
          </cell>
          <cell r="R159">
            <v>113.9695</v>
          </cell>
          <cell r="S159">
            <v>114.88930000000001</v>
          </cell>
          <cell r="T159">
            <v>110.52030000000001</v>
          </cell>
          <cell r="U159">
            <v>106.8</v>
          </cell>
          <cell r="V159">
            <v>104.24720000000001</v>
          </cell>
          <cell r="W159">
            <v>101.35314000000001</v>
          </cell>
          <cell r="X159">
            <v>99.7</v>
          </cell>
          <cell r="Y159">
            <v>100.2</v>
          </cell>
          <cell r="Z159">
            <v>76.2</v>
          </cell>
          <cell r="AA159">
            <v>82.7</v>
          </cell>
          <cell r="AB159">
            <v>104.8455</v>
          </cell>
          <cell r="AC159">
            <v>111.83880000000001</v>
          </cell>
          <cell r="AD159">
            <v>163.6968</v>
          </cell>
          <cell r="AE159">
            <v>111.9439</v>
          </cell>
          <cell r="AF159">
            <v>113.0809</v>
          </cell>
          <cell r="AG159">
            <v>108.5574</v>
          </cell>
          <cell r="AH159">
            <v>107.27633</v>
          </cell>
          <cell r="AI159">
            <v>108.9</v>
          </cell>
          <cell r="AJ159">
            <v>106.8</v>
          </cell>
          <cell r="AK159">
            <v>95.2</v>
          </cell>
          <cell r="AL159">
            <v>111.7</v>
          </cell>
          <cell r="AM159">
            <v>139.43270000000001</v>
          </cell>
          <cell r="AN159">
            <v>113.1379</v>
          </cell>
          <cell r="AO159">
            <v>116.9402</v>
          </cell>
          <cell r="AP159">
            <v>128.67660000000001</v>
          </cell>
          <cell r="AQ159">
            <v>125.2216</v>
          </cell>
          <cell r="AR159">
            <v>127.5596</v>
          </cell>
          <cell r="AS159">
            <v>117.35686000000001</v>
          </cell>
          <cell r="AT159">
            <v>101.6</v>
          </cell>
          <cell r="AU159">
            <v>125.2</v>
          </cell>
          <cell r="AV159">
            <v>143.6</v>
          </cell>
          <cell r="AW159">
            <v>147.9</v>
          </cell>
          <cell r="AX159">
            <v>151.36760000000001</v>
          </cell>
          <cell r="AY159">
            <v>136.309</v>
          </cell>
          <cell r="AZ159">
            <v>127.21680000000001</v>
          </cell>
          <cell r="BA159">
            <v>112.30459999999999</v>
          </cell>
          <cell r="BB159">
            <v>112.15689999999999</v>
          </cell>
          <cell r="BC159">
            <v>118.27589999999999</v>
          </cell>
          <cell r="BD159">
            <v>127.59308000000001</v>
          </cell>
          <cell r="BE159">
            <v>101.9</v>
          </cell>
          <cell r="BF159">
            <v>136.4</v>
          </cell>
          <cell r="BG159">
            <v>149.6</v>
          </cell>
          <cell r="BH159">
            <v>160.6</v>
          </cell>
          <cell r="BI159">
            <v>120.28019999999999</v>
          </cell>
          <cell r="BJ159">
            <v>119.4088</v>
          </cell>
          <cell r="BK159">
            <v>126.7398</v>
          </cell>
          <cell r="BL159">
            <v>114.6892</v>
          </cell>
          <cell r="BM159">
            <v>115.26390000000001</v>
          </cell>
          <cell r="BN159">
            <v>119.56529999999999</v>
          </cell>
          <cell r="BO159">
            <v>126.44472</v>
          </cell>
          <cell r="BP159">
            <v>111.9</v>
          </cell>
          <cell r="BQ159">
            <v>107</v>
          </cell>
          <cell r="BR159">
            <v>63.7</v>
          </cell>
          <cell r="BS159">
            <v>96.7</v>
          </cell>
          <cell r="BT159">
            <v>107.131</v>
          </cell>
          <cell r="BU159">
            <v>112.8</v>
          </cell>
          <cell r="BV159">
            <v>111.24460000000001</v>
          </cell>
          <cell r="BW159">
            <v>110.2544</v>
          </cell>
          <cell r="BX159">
            <v>111.67919999999999</v>
          </cell>
          <cell r="BY159">
            <v>114.19759999999999</v>
          </cell>
          <cell r="BZ159">
            <v>104.66068</v>
          </cell>
        </row>
        <row r="160">
          <cell r="A160" t="str">
            <v>Аулиекольский</v>
          </cell>
          <cell r="B160">
            <v>184.2</v>
          </cell>
          <cell r="C160">
            <v>164.7</v>
          </cell>
          <cell r="D160">
            <v>160.5</v>
          </cell>
          <cell r="E160">
            <v>163.1</v>
          </cell>
          <cell r="F160">
            <v>169.4</v>
          </cell>
          <cell r="G160">
            <v>171.32490000000001</v>
          </cell>
          <cell r="H160">
            <v>182.09800000000001</v>
          </cell>
          <cell r="I160">
            <v>148.6431</v>
          </cell>
          <cell r="J160">
            <v>156.9</v>
          </cell>
          <cell r="K160">
            <v>162.11369999999999</v>
          </cell>
          <cell r="L160">
            <v>166.29796999999999</v>
          </cell>
          <cell r="M160">
            <v>205</v>
          </cell>
          <cell r="N160">
            <v>246</v>
          </cell>
          <cell r="O160">
            <v>196.6</v>
          </cell>
          <cell r="P160">
            <v>204.7</v>
          </cell>
          <cell r="Q160">
            <v>202.2885</v>
          </cell>
          <cell r="R160">
            <v>197.8</v>
          </cell>
          <cell r="S160">
            <v>153.93</v>
          </cell>
          <cell r="T160">
            <v>208.64519999999999</v>
          </cell>
          <cell r="U160">
            <v>208.7</v>
          </cell>
          <cell r="V160">
            <v>208.6497</v>
          </cell>
          <cell r="W160">
            <v>203.23133999999999</v>
          </cell>
          <cell r="X160">
            <v>235.5</v>
          </cell>
          <cell r="Y160">
            <v>225.4</v>
          </cell>
          <cell r="Z160">
            <v>212</v>
          </cell>
          <cell r="AA160">
            <v>234</v>
          </cell>
          <cell r="AB160">
            <v>238.21180000000001</v>
          </cell>
          <cell r="AC160">
            <v>247.6395</v>
          </cell>
          <cell r="AD160">
            <v>397.31630000000001</v>
          </cell>
          <cell r="AE160">
            <v>318.29899999999998</v>
          </cell>
          <cell r="AF160">
            <v>318.30309999999997</v>
          </cell>
          <cell r="AG160">
            <v>318.34960000000001</v>
          </cell>
          <cell r="AH160">
            <v>274.50193000000002</v>
          </cell>
          <cell r="AI160">
            <v>341.6</v>
          </cell>
          <cell r="AJ160">
            <v>235</v>
          </cell>
          <cell r="AK160">
            <v>202.1</v>
          </cell>
          <cell r="AL160">
            <v>280.8</v>
          </cell>
          <cell r="AM160">
            <v>261.7901</v>
          </cell>
          <cell r="AN160">
            <v>288.7885</v>
          </cell>
          <cell r="AO160">
            <v>274.18630000000002</v>
          </cell>
          <cell r="AP160">
            <v>405.48840000000001</v>
          </cell>
          <cell r="AQ160">
            <v>326.2396</v>
          </cell>
          <cell r="AR160">
            <v>334.11219999999997</v>
          </cell>
          <cell r="AS160">
            <v>295.01050999999995</v>
          </cell>
          <cell r="AT160">
            <v>268.7</v>
          </cell>
          <cell r="AU160">
            <v>227</v>
          </cell>
          <cell r="AV160">
            <v>232.1</v>
          </cell>
          <cell r="AW160">
            <v>231.2</v>
          </cell>
          <cell r="AX160">
            <v>227.15450000000001</v>
          </cell>
          <cell r="AY160">
            <v>233.94919999999999</v>
          </cell>
          <cell r="AZ160">
            <v>388.0926</v>
          </cell>
          <cell r="BA160">
            <v>353.87200000000001</v>
          </cell>
          <cell r="BB160">
            <v>355.91759999999999</v>
          </cell>
          <cell r="BC160">
            <v>351.13060000000002</v>
          </cell>
          <cell r="BD160">
            <v>286.91164999999995</v>
          </cell>
          <cell r="BE160">
            <v>227.8</v>
          </cell>
          <cell r="BF160">
            <v>189.5</v>
          </cell>
          <cell r="BG160">
            <v>189.4</v>
          </cell>
          <cell r="BH160">
            <v>193.7</v>
          </cell>
          <cell r="BI160">
            <v>193.72829999999999</v>
          </cell>
          <cell r="BJ160">
            <v>201.16630000000001</v>
          </cell>
          <cell r="BK160">
            <v>397.4821</v>
          </cell>
          <cell r="BL160">
            <v>342.68029999999999</v>
          </cell>
          <cell r="BM160">
            <v>344.32459999999998</v>
          </cell>
          <cell r="BN160">
            <v>331.92180000000002</v>
          </cell>
          <cell r="BO160">
            <v>261.17034000000001</v>
          </cell>
          <cell r="BP160">
            <v>248.2</v>
          </cell>
          <cell r="BQ160">
            <v>229.5</v>
          </cell>
          <cell r="BR160">
            <v>242.4</v>
          </cell>
          <cell r="BS160">
            <v>252.2</v>
          </cell>
          <cell r="BT160">
            <v>257.82139999999998</v>
          </cell>
          <cell r="BU160">
            <v>267.87060000000002</v>
          </cell>
          <cell r="BV160">
            <v>371.41649999999998</v>
          </cell>
          <cell r="BW160">
            <v>303.7</v>
          </cell>
          <cell r="BX160">
            <v>303.94779999999997</v>
          </cell>
          <cell r="BY160">
            <v>305.34059999999999</v>
          </cell>
          <cell r="BZ160">
            <v>278.23969</v>
          </cell>
        </row>
        <row r="161">
          <cell r="A161" t="str">
            <v>Денисовский</v>
          </cell>
          <cell r="B161">
            <v>99.7</v>
          </cell>
          <cell r="C161">
            <v>71.3</v>
          </cell>
          <cell r="D161">
            <v>89.7</v>
          </cell>
          <cell r="E161">
            <v>140.4</v>
          </cell>
          <cell r="F161">
            <v>144</v>
          </cell>
          <cell r="G161">
            <v>127.23609999999999</v>
          </cell>
          <cell r="H161">
            <v>168.3777</v>
          </cell>
          <cell r="I161">
            <v>140.7825</v>
          </cell>
          <cell r="J161">
            <v>142</v>
          </cell>
          <cell r="K161">
            <v>147.75919999999999</v>
          </cell>
          <cell r="L161">
            <v>127.12555</v>
          </cell>
          <cell r="M161">
            <v>178.3</v>
          </cell>
          <cell r="N161">
            <v>180.1</v>
          </cell>
          <cell r="O161">
            <v>230.5</v>
          </cell>
          <cell r="P161">
            <v>185.7</v>
          </cell>
          <cell r="Q161">
            <v>183.26320000000001</v>
          </cell>
          <cell r="R161">
            <v>177.7</v>
          </cell>
          <cell r="S161">
            <v>187.7336</v>
          </cell>
          <cell r="T161">
            <v>179.80940000000001</v>
          </cell>
          <cell r="U161">
            <v>184.7</v>
          </cell>
          <cell r="V161">
            <v>186.4314</v>
          </cell>
          <cell r="W161">
            <v>187.42375999999999</v>
          </cell>
          <cell r="X161">
            <v>397.5</v>
          </cell>
          <cell r="Y161">
            <v>300.8</v>
          </cell>
          <cell r="Z161">
            <v>305.10000000000002</v>
          </cell>
          <cell r="AA161">
            <v>184.9</v>
          </cell>
          <cell r="AB161">
            <v>220.40309999999999</v>
          </cell>
          <cell r="AC161">
            <v>225.9</v>
          </cell>
          <cell r="AD161">
            <v>255.0198</v>
          </cell>
          <cell r="AE161">
            <v>204.10929999999999</v>
          </cell>
          <cell r="AF161">
            <v>232.9024</v>
          </cell>
          <cell r="AG161">
            <v>241.78639999999999</v>
          </cell>
          <cell r="AH161">
            <v>256.84209999999996</v>
          </cell>
          <cell r="AI161">
            <v>318.10000000000002</v>
          </cell>
          <cell r="AJ161">
            <v>274.8</v>
          </cell>
          <cell r="AK161">
            <v>270.89999999999998</v>
          </cell>
          <cell r="AL161">
            <v>274.7</v>
          </cell>
          <cell r="AM161">
            <v>272.84519999999998</v>
          </cell>
          <cell r="AN161">
            <v>283.61309999999997</v>
          </cell>
          <cell r="AO161">
            <v>321.20650000000001</v>
          </cell>
          <cell r="AP161">
            <v>293.38929999999999</v>
          </cell>
          <cell r="AQ161">
            <v>327.2149</v>
          </cell>
          <cell r="AR161">
            <v>356.1198</v>
          </cell>
          <cell r="AS161">
            <v>299.28887999999995</v>
          </cell>
          <cell r="AT161">
            <v>176.4</v>
          </cell>
          <cell r="AU161">
            <v>267.60000000000002</v>
          </cell>
          <cell r="AV161">
            <v>279.2</v>
          </cell>
          <cell r="AW161">
            <v>265</v>
          </cell>
          <cell r="AX161">
            <v>271.97239999999999</v>
          </cell>
          <cell r="AY161">
            <v>269.7</v>
          </cell>
          <cell r="AZ161">
            <v>224.39160000000001</v>
          </cell>
          <cell r="BA161">
            <v>207.37860000000001</v>
          </cell>
          <cell r="BB161">
            <v>213.21080000000001</v>
          </cell>
          <cell r="BC161">
            <v>221.72030000000001</v>
          </cell>
          <cell r="BD161">
            <v>239.65736999999999</v>
          </cell>
          <cell r="BE161">
            <v>178.3</v>
          </cell>
          <cell r="BF161">
            <v>251.6</v>
          </cell>
          <cell r="BG161">
            <v>267.7</v>
          </cell>
          <cell r="BH161">
            <v>244.7</v>
          </cell>
          <cell r="BI161">
            <v>256.95580000000001</v>
          </cell>
          <cell r="BJ161">
            <v>248.6</v>
          </cell>
          <cell r="BK161">
            <v>258.04730000000001</v>
          </cell>
          <cell r="BL161">
            <v>240.42590000000001</v>
          </cell>
          <cell r="BM161">
            <v>244.13399999999999</v>
          </cell>
          <cell r="BN161">
            <v>245.1525</v>
          </cell>
          <cell r="BO161">
            <v>243.56154999999998</v>
          </cell>
          <cell r="BP161">
            <v>345.7</v>
          </cell>
          <cell r="BQ161">
            <v>245.3</v>
          </cell>
          <cell r="BR161">
            <v>232</v>
          </cell>
          <cell r="BS161">
            <v>163.4</v>
          </cell>
          <cell r="BT161">
            <v>228.04169999999999</v>
          </cell>
          <cell r="BU161">
            <v>228.55600000000001</v>
          </cell>
          <cell r="BV161">
            <v>237.08600000000001</v>
          </cell>
          <cell r="BW161">
            <v>212.8673</v>
          </cell>
          <cell r="BX161">
            <v>309.8519</v>
          </cell>
          <cell r="BY161">
            <v>342.60090000000002</v>
          </cell>
          <cell r="BZ161">
            <v>254.54038</v>
          </cell>
        </row>
        <row r="162">
          <cell r="A162" t="str">
            <v>Джангельдинский</v>
          </cell>
          <cell r="B162">
            <v>42</v>
          </cell>
          <cell r="C162">
            <v>45</v>
          </cell>
          <cell r="D162">
            <v>52.7</v>
          </cell>
          <cell r="E162">
            <v>126.1</v>
          </cell>
          <cell r="F162">
            <v>119.3</v>
          </cell>
          <cell r="G162">
            <v>101.452</v>
          </cell>
          <cell r="H162">
            <v>180.68209999999999</v>
          </cell>
          <cell r="I162">
            <v>179.1961</v>
          </cell>
          <cell r="J162">
            <v>184.7</v>
          </cell>
          <cell r="K162">
            <v>174.5624</v>
          </cell>
          <cell r="L162">
            <v>120.56925999999999</v>
          </cell>
          <cell r="M162">
            <v>41.4</v>
          </cell>
          <cell r="N162">
            <v>39.4</v>
          </cell>
          <cell r="O162">
            <v>59.8</v>
          </cell>
          <cell r="P162">
            <v>38.5</v>
          </cell>
          <cell r="Q162">
            <v>89.393299999999996</v>
          </cell>
          <cell r="R162">
            <v>74.428600000000003</v>
          </cell>
          <cell r="S162">
            <v>188.45599999999999</v>
          </cell>
          <cell r="T162">
            <v>191.75</v>
          </cell>
          <cell r="U162">
            <v>193.4</v>
          </cell>
          <cell r="V162">
            <v>214.37219999999999</v>
          </cell>
          <cell r="W162">
            <v>113.09000999999998</v>
          </cell>
          <cell r="X162">
            <v>47.7</v>
          </cell>
          <cell r="Y162">
            <v>57.1</v>
          </cell>
          <cell r="Z162">
            <v>84.5</v>
          </cell>
          <cell r="AA162">
            <v>142.5</v>
          </cell>
          <cell r="AB162">
            <v>78.64</v>
          </cell>
          <cell r="AC162">
            <v>99.433300000000003</v>
          </cell>
          <cell r="AD162">
            <v>258.80619999999999</v>
          </cell>
          <cell r="AE162">
            <v>183.4939</v>
          </cell>
          <cell r="AF162">
            <v>193.23609999999999</v>
          </cell>
          <cell r="AG162">
            <v>207.19569999999999</v>
          </cell>
          <cell r="AH162">
            <v>135.26051999999999</v>
          </cell>
          <cell r="AI162">
            <v>52.5</v>
          </cell>
          <cell r="AJ162">
            <v>47.5</v>
          </cell>
          <cell r="AK162">
            <v>89.8</v>
          </cell>
          <cell r="AL162">
            <v>192.8</v>
          </cell>
          <cell r="AM162">
            <v>131.94999999999999</v>
          </cell>
          <cell r="AN162">
            <v>170.33330000000001</v>
          </cell>
          <cell r="AO162">
            <v>315.44869999999997</v>
          </cell>
          <cell r="AP162">
            <v>235.07140000000001</v>
          </cell>
          <cell r="AQ162">
            <v>315.51960000000003</v>
          </cell>
          <cell r="AR162">
            <v>272.92200000000003</v>
          </cell>
          <cell r="AS162">
            <v>182.3845</v>
          </cell>
          <cell r="AT162">
            <v>59.6</v>
          </cell>
          <cell r="AU162">
            <v>65.599999999999994</v>
          </cell>
          <cell r="AV162">
            <v>82.2</v>
          </cell>
          <cell r="AW162">
            <v>130.1</v>
          </cell>
          <cell r="AX162">
            <v>117.2286</v>
          </cell>
          <cell r="AY162">
            <v>114.1444</v>
          </cell>
          <cell r="AZ162">
            <v>210.91470000000001</v>
          </cell>
          <cell r="BA162">
            <v>217.56469999999999</v>
          </cell>
          <cell r="BB162">
            <v>240.0736</v>
          </cell>
          <cell r="BC162">
            <v>247.3408</v>
          </cell>
          <cell r="BD162">
            <v>148.47668000000002</v>
          </cell>
          <cell r="BE162">
            <v>59</v>
          </cell>
          <cell r="BF162">
            <v>58.7</v>
          </cell>
          <cell r="BG162">
            <v>76.5</v>
          </cell>
          <cell r="BH162">
            <v>162.9</v>
          </cell>
          <cell r="BI162">
            <v>100.94289999999999</v>
          </cell>
          <cell r="BJ162">
            <v>80.5625</v>
          </cell>
          <cell r="BK162">
            <v>316.93150000000003</v>
          </cell>
          <cell r="BL162">
            <v>257.45830000000001</v>
          </cell>
          <cell r="BM162">
            <v>281.27690000000001</v>
          </cell>
          <cell r="BN162">
            <v>242.0909</v>
          </cell>
          <cell r="BO162">
            <v>163.63630000000001</v>
          </cell>
          <cell r="BP162">
            <v>56.8</v>
          </cell>
          <cell r="BQ162">
            <v>60</v>
          </cell>
          <cell r="BR162">
            <v>65.599999999999994</v>
          </cell>
          <cell r="BS162">
            <v>68</v>
          </cell>
          <cell r="BT162">
            <v>71.066699999999997</v>
          </cell>
          <cell r="BU162">
            <v>89.4</v>
          </cell>
          <cell r="BV162">
            <v>281.68329999999997</v>
          </cell>
          <cell r="BW162">
            <v>195.21430000000001</v>
          </cell>
          <cell r="BX162">
            <v>192.84059999999999</v>
          </cell>
          <cell r="BY162">
            <v>179.8879</v>
          </cell>
          <cell r="BZ162">
            <v>126.04927999999998</v>
          </cell>
        </row>
        <row r="163">
          <cell r="A163" t="str">
            <v>Житикаринский</v>
          </cell>
          <cell r="B163">
            <v>224.6</v>
          </cell>
          <cell r="C163">
            <v>169.8</v>
          </cell>
          <cell r="D163">
            <v>188.3</v>
          </cell>
          <cell r="E163">
            <v>169.2</v>
          </cell>
          <cell r="F163">
            <v>182.5</v>
          </cell>
          <cell r="G163">
            <v>160.14179999999999</v>
          </cell>
          <cell r="H163">
            <v>191.6285</v>
          </cell>
          <cell r="I163">
            <v>166.6431</v>
          </cell>
          <cell r="J163">
            <v>173</v>
          </cell>
          <cell r="K163">
            <v>197.52619999999999</v>
          </cell>
          <cell r="L163">
            <v>182.33395999999999</v>
          </cell>
          <cell r="M163">
            <v>235.7</v>
          </cell>
          <cell r="N163">
            <v>229.2</v>
          </cell>
          <cell r="O163">
            <v>296.5</v>
          </cell>
          <cell r="P163">
            <v>212.3</v>
          </cell>
          <cell r="Q163">
            <v>200.59049999999999</v>
          </cell>
          <cell r="R163">
            <v>186</v>
          </cell>
          <cell r="S163">
            <v>149.57859999999999</v>
          </cell>
          <cell r="T163">
            <v>221.04</v>
          </cell>
          <cell r="U163">
            <v>249.2</v>
          </cell>
          <cell r="V163">
            <v>262.28570000000002</v>
          </cell>
          <cell r="W163">
            <v>224.23948000000001</v>
          </cell>
          <cell r="X163">
            <v>229.7</v>
          </cell>
          <cell r="Y163">
            <v>228.3</v>
          </cell>
          <cell r="Z163">
            <v>241.9</v>
          </cell>
          <cell r="AA163">
            <v>321.2</v>
          </cell>
          <cell r="AB163">
            <v>302.8485</v>
          </cell>
          <cell r="AC163">
            <v>269.08569999999997</v>
          </cell>
          <cell r="AD163">
            <v>269.85419999999999</v>
          </cell>
          <cell r="AE163">
            <v>276.62819999999999</v>
          </cell>
          <cell r="AF163">
            <v>272.7362</v>
          </cell>
          <cell r="AG163">
            <v>242.42259999999999</v>
          </cell>
          <cell r="AH163">
            <v>265.46753999999999</v>
          </cell>
          <cell r="AI163">
            <v>383.2</v>
          </cell>
          <cell r="AJ163">
            <v>385.9</v>
          </cell>
          <cell r="AK163">
            <v>305</v>
          </cell>
          <cell r="AL163">
            <v>332.3</v>
          </cell>
          <cell r="AM163">
            <v>358.60500000000002</v>
          </cell>
          <cell r="AN163">
            <v>202.33330000000001</v>
          </cell>
          <cell r="AO163">
            <v>276.5</v>
          </cell>
          <cell r="AP163">
            <v>238.96600000000001</v>
          </cell>
          <cell r="AQ163">
            <v>169.49619999999999</v>
          </cell>
          <cell r="AR163">
            <v>170.7165</v>
          </cell>
          <cell r="AS163">
            <v>282.30169999999998</v>
          </cell>
          <cell r="AT163">
            <v>251.3</v>
          </cell>
          <cell r="AU163">
            <v>295</v>
          </cell>
          <cell r="AV163">
            <v>269.2</v>
          </cell>
          <cell r="AW163">
            <v>399</v>
          </cell>
          <cell r="AX163">
            <v>390.45600000000002</v>
          </cell>
          <cell r="AY163">
            <v>397.7</v>
          </cell>
          <cell r="AZ163">
            <v>256.74459999999999</v>
          </cell>
          <cell r="BA163">
            <v>263.55380000000002</v>
          </cell>
          <cell r="BB163">
            <v>266.68389999999999</v>
          </cell>
          <cell r="BC163">
            <v>294.13200000000001</v>
          </cell>
          <cell r="BD163">
            <v>308.37702999999999</v>
          </cell>
          <cell r="BE163">
            <v>250.2</v>
          </cell>
          <cell r="BF163">
            <v>288.10000000000002</v>
          </cell>
          <cell r="BG163">
            <v>292.8</v>
          </cell>
          <cell r="BH163">
            <v>252.4</v>
          </cell>
          <cell r="BI163">
            <v>262.27330000000001</v>
          </cell>
          <cell r="BJ163">
            <v>259.39999999999998</v>
          </cell>
          <cell r="BK163">
            <v>242.07</v>
          </cell>
          <cell r="BL163">
            <v>238.51089999999999</v>
          </cell>
          <cell r="BM163">
            <v>230.0899</v>
          </cell>
          <cell r="BN163">
            <v>237.30019999999999</v>
          </cell>
          <cell r="BO163">
            <v>255.31442999999999</v>
          </cell>
          <cell r="BP163">
            <v>257.8</v>
          </cell>
          <cell r="BQ163">
            <v>240.3</v>
          </cell>
          <cell r="BR163">
            <v>355.1</v>
          </cell>
          <cell r="BS163">
            <v>347.5</v>
          </cell>
          <cell r="BT163">
            <v>321.18869999999998</v>
          </cell>
          <cell r="BU163">
            <v>313.5</v>
          </cell>
          <cell r="BV163">
            <v>259.9513</v>
          </cell>
          <cell r="BW163">
            <v>252.5909</v>
          </cell>
          <cell r="BX163">
            <v>247.1875</v>
          </cell>
          <cell r="BY163">
            <v>271.91609999999997</v>
          </cell>
          <cell r="BZ163">
            <v>286.70345000000003</v>
          </cell>
        </row>
        <row r="164">
          <cell r="A164" t="str">
            <v>Камыстинский</v>
          </cell>
          <cell r="B164">
            <v>135</v>
          </cell>
          <cell r="C164">
            <v>87.4</v>
          </cell>
          <cell r="D164">
            <v>100.9</v>
          </cell>
          <cell r="E164">
            <v>76.5</v>
          </cell>
          <cell r="F164">
            <v>122.9</v>
          </cell>
          <cell r="G164">
            <v>112.9713</v>
          </cell>
          <cell r="H164">
            <v>157.0753</v>
          </cell>
          <cell r="I164">
            <v>41.992899999999999</v>
          </cell>
          <cell r="J164">
            <v>93.5</v>
          </cell>
          <cell r="K164">
            <v>109.0078</v>
          </cell>
          <cell r="L164">
            <v>103.72472999999999</v>
          </cell>
          <cell r="M164">
            <v>200</v>
          </cell>
          <cell r="N164">
            <v>225</v>
          </cell>
          <cell r="O164">
            <v>187.3</v>
          </cell>
          <cell r="P164">
            <v>177.9</v>
          </cell>
          <cell r="Q164">
            <v>156</v>
          </cell>
          <cell r="R164">
            <v>135.98859999999999</v>
          </cell>
          <cell r="S164">
            <v>128.3621</v>
          </cell>
          <cell r="T164">
            <v>200.15</v>
          </cell>
          <cell r="U164">
            <v>200.7</v>
          </cell>
          <cell r="V164">
            <v>211.12280000000001</v>
          </cell>
          <cell r="W164">
            <v>182.25235000000004</v>
          </cell>
          <cell r="X164">
            <v>194.1</v>
          </cell>
          <cell r="Y164">
            <v>200</v>
          </cell>
          <cell r="Z164">
            <v>209.4</v>
          </cell>
          <cell r="AA164">
            <v>220.9</v>
          </cell>
          <cell r="AB164">
            <v>337.41030000000001</v>
          </cell>
          <cell r="AC164">
            <v>276.13889999999998</v>
          </cell>
          <cell r="AD164">
            <v>379.49880000000002</v>
          </cell>
          <cell r="AE164">
            <v>348.9443</v>
          </cell>
          <cell r="AF164">
            <v>329.53570000000002</v>
          </cell>
          <cell r="AG164">
            <v>354.91090000000003</v>
          </cell>
          <cell r="AH164">
            <v>285.08389</v>
          </cell>
          <cell r="AI164">
            <v>316.7</v>
          </cell>
          <cell r="AJ164">
            <v>60.8</v>
          </cell>
          <cell r="AK164">
            <v>220.1</v>
          </cell>
          <cell r="AL164">
            <v>247.8</v>
          </cell>
          <cell r="AM164">
            <v>261.2414</v>
          </cell>
          <cell r="AN164">
            <v>377.72640000000001</v>
          </cell>
          <cell r="AO164">
            <v>420.22219999999999</v>
          </cell>
          <cell r="AP164">
            <v>243.42169999999999</v>
          </cell>
          <cell r="AQ164">
            <v>366.7645</v>
          </cell>
          <cell r="AR164">
            <v>389.52080000000001</v>
          </cell>
          <cell r="AS164">
            <v>290.42970000000003</v>
          </cell>
          <cell r="AT164">
            <v>287.5</v>
          </cell>
          <cell r="AU164">
            <v>191.9</v>
          </cell>
          <cell r="AV164">
            <v>248.2</v>
          </cell>
          <cell r="AW164">
            <v>210.2</v>
          </cell>
          <cell r="AX164">
            <v>216.31370000000001</v>
          </cell>
          <cell r="AY164">
            <v>235.53219999999999</v>
          </cell>
          <cell r="AZ164">
            <v>239.04419999999999</v>
          </cell>
          <cell r="BA164">
            <v>249.29349999999999</v>
          </cell>
          <cell r="BB164">
            <v>227.9211</v>
          </cell>
          <cell r="BC164">
            <v>237.4735</v>
          </cell>
          <cell r="BD164">
            <v>234.33782000000002</v>
          </cell>
          <cell r="BE164">
            <v>239.5</v>
          </cell>
          <cell r="BF164">
            <v>193</v>
          </cell>
          <cell r="BG164">
            <v>265.8</v>
          </cell>
          <cell r="BH164">
            <v>202.4</v>
          </cell>
          <cell r="BI164">
            <v>196.4462</v>
          </cell>
          <cell r="BJ164">
            <v>218.27979999999999</v>
          </cell>
          <cell r="BK164">
            <v>300.76150000000001</v>
          </cell>
          <cell r="BL164">
            <v>276.44310000000002</v>
          </cell>
          <cell r="BM164">
            <v>264.33109999999999</v>
          </cell>
          <cell r="BN164">
            <v>262.47039999999998</v>
          </cell>
          <cell r="BO164">
            <v>241.94320999999999</v>
          </cell>
          <cell r="BP164">
            <v>191.1</v>
          </cell>
          <cell r="BQ164">
            <v>222.7</v>
          </cell>
          <cell r="BR164">
            <v>236.5</v>
          </cell>
          <cell r="BS164">
            <v>229.5</v>
          </cell>
          <cell r="BT164">
            <v>262</v>
          </cell>
          <cell r="BU164">
            <v>287.82990000000001</v>
          </cell>
          <cell r="BV164">
            <v>395.36250000000001</v>
          </cell>
          <cell r="BW164">
            <v>315.89699999999999</v>
          </cell>
          <cell r="BX164">
            <v>300.36869999999999</v>
          </cell>
          <cell r="BY164">
            <v>319.88040000000001</v>
          </cell>
          <cell r="BZ164">
            <v>276.11385000000001</v>
          </cell>
        </row>
        <row r="165">
          <cell r="A165" t="str">
            <v>Карабалыкский</v>
          </cell>
          <cell r="B165">
            <v>185</v>
          </cell>
          <cell r="C165">
            <v>163.1</v>
          </cell>
          <cell r="D165">
            <v>179.2</v>
          </cell>
          <cell r="E165">
            <v>177.2</v>
          </cell>
          <cell r="F165">
            <v>234</v>
          </cell>
          <cell r="G165">
            <v>185.6113</v>
          </cell>
          <cell r="H165">
            <v>187.3648</v>
          </cell>
          <cell r="I165">
            <v>187.99850000000001</v>
          </cell>
          <cell r="J165">
            <v>187.9</v>
          </cell>
          <cell r="K165">
            <v>193.61529999999999</v>
          </cell>
          <cell r="L165">
            <v>188.09899000000001</v>
          </cell>
          <cell r="M165">
            <v>226.5</v>
          </cell>
          <cell r="N165">
            <v>241.2</v>
          </cell>
          <cell r="O165">
            <v>226.2</v>
          </cell>
          <cell r="P165">
            <v>156.5</v>
          </cell>
          <cell r="Q165">
            <v>208.84119999999999</v>
          </cell>
          <cell r="R165">
            <v>179.4</v>
          </cell>
          <cell r="S165">
            <v>162.06</v>
          </cell>
          <cell r="T165">
            <v>161.72</v>
          </cell>
          <cell r="U165">
            <v>164.1</v>
          </cell>
          <cell r="V165">
            <v>167.17949999999999</v>
          </cell>
          <cell r="W165">
            <v>189.37007</v>
          </cell>
          <cell r="X165">
            <v>208.5</v>
          </cell>
          <cell r="Y165">
            <v>204.7</v>
          </cell>
          <cell r="Z165">
            <v>300.89999999999998</v>
          </cell>
          <cell r="AA165">
            <v>313.5</v>
          </cell>
          <cell r="AB165">
            <v>333.28070000000002</v>
          </cell>
          <cell r="AC165">
            <v>317.86939999999998</v>
          </cell>
          <cell r="AD165">
            <v>362.61219999999997</v>
          </cell>
          <cell r="AE165">
            <v>324.95229999999998</v>
          </cell>
          <cell r="AF165">
            <v>332.2133</v>
          </cell>
          <cell r="AG165">
            <v>342.24209999999999</v>
          </cell>
          <cell r="AH165">
            <v>304.077</v>
          </cell>
          <cell r="AI165">
            <v>273.89999999999998</v>
          </cell>
          <cell r="AJ165">
            <v>206.6</v>
          </cell>
          <cell r="AK165">
            <v>266.3</v>
          </cell>
          <cell r="AL165">
            <v>259.2</v>
          </cell>
          <cell r="AM165">
            <v>332.91410000000002</v>
          </cell>
          <cell r="AN165">
            <v>206.7978</v>
          </cell>
          <cell r="AO165">
            <v>246.45330000000001</v>
          </cell>
          <cell r="AP165">
            <v>321.07799999999997</v>
          </cell>
          <cell r="AQ165">
            <v>320.67320000000001</v>
          </cell>
          <cell r="AR165">
            <v>322.6816</v>
          </cell>
          <cell r="AS165">
            <v>275.65980000000002</v>
          </cell>
          <cell r="AT165">
            <v>260.7</v>
          </cell>
          <cell r="AU165">
            <v>192.7</v>
          </cell>
          <cell r="AV165">
            <v>241.7</v>
          </cell>
          <cell r="AW165">
            <v>333.7</v>
          </cell>
          <cell r="AX165">
            <v>375.7473</v>
          </cell>
          <cell r="AY165">
            <v>379.56700000000001</v>
          </cell>
          <cell r="AZ165">
            <v>371.89010000000002</v>
          </cell>
          <cell r="BA165">
            <v>364.62909999999999</v>
          </cell>
          <cell r="BB165">
            <v>360.62029999999999</v>
          </cell>
          <cell r="BC165">
            <v>364.4008</v>
          </cell>
          <cell r="BD165">
            <v>324.56545999999997</v>
          </cell>
          <cell r="BE165">
            <v>246.8</v>
          </cell>
          <cell r="BF165">
            <v>203.8</v>
          </cell>
          <cell r="BG165">
            <v>223.3</v>
          </cell>
          <cell r="BH165">
            <v>256</v>
          </cell>
          <cell r="BI165">
            <v>262.7013</v>
          </cell>
          <cell r="BJ165">
            <v>349.19569999999999</v>
          </cell>
          <cell r="BK165">
            <v>350.53300000000002</v>
          </cell>
          <cell r="BL165">
            <v>348.98869999999999</v>
          </cell>
          <cell r="BM165">
            <v>348.46719999999999</v>
          </cell>
          <cell r="BN165">
            <v>348.91160000000002</v>
          </cell>
          <cell r="BO165">
            <v>293.86974999999995</v>
          </cell>
          <cell r="BP165">
            <v>200.4</v>
          </cell>
          <cell r="BQ165">
            <v>165.8</v>
          </cell>
          <cell r="BR165">
            <v>224.6</v>
          </cell>
          <cell r="BS165">
            <v>266.5</v>
          </cell>
          <cell r="BT165">
            <v>421.1429</v>
          </cell>
          <cell r="BU165">
            <v>362.15109999999999</v>
          </cell>
          <cell r="BV165">
            <v>344.24619999999999</v>
          </cell>
          <cell r="BW165">
            <v>307.77530000000002</v>
          </cell>
          <cell r="BX165">
            <v>327.68180000000001</v>
          </cell>
          <cell r="BY165">
            <v>318.99329999999998</v>
          </cell>
          <cell r="BZ165">
            <v>293.92905999999999</v>
          </cell>
        </row>
        <row r="166">
          <cell r="A166" t="str">
            <v>Карасуский</v>
          </cell>
          <cell r="B166">
            <v>176.7</v>
          </cell>
          <cell r="C166">
            <v>166</v>
          </cell>
          <cell r="D166">
            <v>182</v>
          </cell>
          <cell r="E166">
            <v>154.19999999999999</v>
          </cell>
          <cell r="F166">
            <v>198.8</v>
          </cell>
          <cell r="G166">
            <v>204.69049999999999</v>
          </cell>
          <cell r="H166">
            <v>217.98580000000001</v>
          </cell>
          <cell r="I166">
            <v>153.7261</v>
          </cell>
          <cell r="J166">
            <v>147.5</v>
          </cell>
          <cell r="K166">
            <v>164.6592</v>
          </cell>
          <cell r="L166">
            <v>176.62616</v>
          </cell>
          <cell r="M166">
            <v>127.3</v>
          </cell>
          <cell r="N166">
            <v>144.6</v>
          </cell>
          <cell r="O166">
            <v>131.30000000000001</v>
          </cell>
          <cell r="P166">
            <v>0</v>
          </cell>
          <cell r="Q166">
            <v>40</v>
          </cell>
          <cell r="R166">
            <v>18</v>
          </cell>
          <cell r="S166">
            <v>219.3133</v>
          </cell>
          <cell r="T166">
            <v>197.25</v>
          </cell>
          <cell r="U166">
            <v>191.3</v>
          </cell>
          <cell r="V166">
            <v>193.44309999999999</v>
          </cell>
          <cell r="W166">
            <v>126.25064</v>
          </cell>
          <cell r="X166">
            <v>216.5</v>
          </cell>
          <cell r="Y166">
            <v>250.2</v>
          </cell>
          <cell r="Z166">
            <v>230.7</v>
          </cell>
          <cell r="AA166">
            <v>207.3</v>
          </cell>
          <cell r="AB166">
            <v>398.8732</v>
          </cell>
          <cell r="AC166">
            <v>329.03570000000002</v>
          </cell>
          <cell r="AD166">
            <v>246.44</v>
          </cell>
          <cell r="AE166">
            <v>292.30369999999999</v>
          </cell>
          <cell r="AF166">
            <v>373.14589999999998</v>
          </cell>
          <cell r="AG166">
            <v>357.78359999999998</v>
          </cell>
          <cell r="AH166">
            <v>290.22821000000005</v>
          </cell>
          <cell r="AI166">
            <v>249.4</v>
          </cell>
          <cell r="AJ166">
            <v>140.1</v>
          </cell>
          <cell r="AK166">
            <v>199.9</v>
          </cell>
          <cell r="AL166">
            <v>298.2</v>
          </cell>
          <cell r="AM166">
            <v>260.30160000000001</v>
          </cell>
          <cell r="AN166">
            <v>189.74289999999999</v>
          </cell>
          <cell r="AO166">
            <v>194.1446</v>
          </cell>
          <cell r="AP166">
            <v>230.51179999999999</v>
          </cell>
          <cell r="AQ166">
            <v>318.76519999999999</v>
          </cell>
          <cell r="AR166">
            <v>310.56659999999999</v>
          </cell>
          <cell r="AS166">
            <v>239.16327000000001</v>
          </cell>
          <cell r="AT166">
            <v>245.2</v>
          </cell>
          <cell r="AU166">
            <v>243</v>
          </cell>
          <cell r="AV166">
            <v>229.2</v>
          </cell>
          <cell r="AW166">
            <v>127.8</v>
          </cell>
          <cell r="AX166">
            <v>243.65710000000001</v>
          </cell>
          <cell r="AY166">
            <v>256.98360000000002</v>
          </cell>
          <cell r="AZ166">
            <v>430.88150000000002</v>
          </cell>
          <cell r="BA166">
            <v>305.64019999999999</v>
          </cell>
          <cell r="BB166">
            <v>317.52109999999999</v>
          </cell>
          <cell r="BC166">
            <v>305.14659999999998</v>
          </cell>
          <cell r="BD166">
            <v>270.50301000000002</v>
          </cell>
          <cell r="BE166">
            <v>253.6</v>
          </cell>
          <cell r="BF166">
            <v>229</v>
          </cell>
          <cell r="BG166">
            <v>223.1</v>
          </cell>
          <cell r="BH166">
            <v>225</v>
          </cell>
          <cell r="BI166">
            <v>233.47479999999999</v>
          </cell>
          <cell r="BJ166">
            <v>229.2</v>
          </cell>
          <cell r="BK166">
            <v>255.82</v>
          </cell>
          <cell r="BL166">
            <v>294.72969999999998</v>
          </cell>
          <cell r="BM166">
            <v>302.39999999999998</v>
          </cell>
          <cell r="BN166">
            <v>291.28559999999999</v>
          </cell>
          <cell r="BO166">
            <v>253.76101000000003</v>
          </cell>
          <cell r="BP166">
            <v>224.1</v>
          </cell>
          <cell r="BQ166">
            <v>260.89999999999998</v>
          </cell>
          <cell r="BR166">
            <v>250.6</v>
          </cell>
          <cell r="BS166">
            <v>283.8</v>
          </cell>
          <cell r="BT166">
            <v>375.06349999999998</v>
          </cell>
          <cell r="BU166">
            <v>305.29410000000001</v>
          </cell>
          <cell r="BV166">
            <v>278.70670000000001</v>
          </cell>
          <cell r="BW166">
            <v>294.6832</v>
          </cell>
          <cell r="BX166">
            <v>379.33210000000003</v>
          </cell>
          <cell r="BY166">
            <v>355.83550000000002</v>
          </cell>
          <cell r="BZ166">
            <v>300.83151000000004</v>
          </cell>
        </row>
        <row r="167">
          <cell r="A167" t="str">
            <v>Костанайский</v>
          </cell>
          <cell r="B167">
            <v>163.1</v>
          </cell>
          <cell r="C167">
            <v>143.80000000000001</v>
          </cell>
          <cell r="D167">
            <v>177.2</v>
          </cell>
          <cell r="E167">
            <v>163.4</v>
          </cell>
          <cell r="F167">
            <v>205.3</v>
          </cell>
          <cell r="G167">
            <v>202.35239999999999</v>
          </cell>
          <cell r="H167">
            <v>219.00899999999999</v>
          </cell>
          <cell r="I167">
            <v>207.16480000000001</v>
          </cell>
          <cell r="J167">
            <v>188.2</v>
          </cell>
          <cell r="K167">
            <v>207.11590000000001</v>
          </cell>
          <cell r="L167">
            <v>187.66421</v>
          </cell>
          <cell r="M167">
            <v>211.3</v>
          </cell>
          <cell r="N167">
            <v>112</v>
          </cell>
          <cell r="O167">
            <v>305.3</v>
          </cell>
          <cell r="P167">
            <v>212.3</v>
          </cell>
          <cell r="Q167">
            <v>291.08640000000003</v>
          </cell>
          <cell r="R167">
            <v>183.5949</v>
          </cell>
          <cell r="S167">
            <v>229.35810000000001</v>
          </cell>
          <cell r="T167">
            <v>293.39420000000001</v>
          </cell>
          <cell r="U167">
            <v>237.2</v>
          </cell>
          <cell r="V167">
            <v>459.58789999999999</v>
          </cell>
          <cell r="W167">
            <v>253.51215000000002</v>
          </cell>
          <cell r="X167">
            <v>220.8</v>
          </cell>
          <cell r="Y167">
            <v>242.2</v>
          </cell>
          <cell r="Z167">
            <v>233.5</v>
          </cell>
          <cell r="AA167">
            <v>256.10000000000002</v>
          </cell>
          <cell r="AB167">
            <v>385.9282</v>
          </cell>
          <cell r="AC167">
            <v>265.34100000000001</v>
          </cell>
          <cell r="AD167">
            <v>349.80810000000002</v>
          </cell>
          <cell r="AE167">
            <v>386.3263</v>
          </cell>
          <cell r="AF167">
            <v>516.84749999999997</v>
          </cell>
          <cell r="AG167">
            <v>352.2527</v>
          </cell>
          <cell r="AH167">
            <v>320.91037999999998</v>
          </cell>
          <cell r="AI167">
            <v>342.7</v>
          </cell>
          <cell r="AJ167">
            <v>309.10000000000002</v>
          </cell>
          <cell r="AK167">
            <v>374.2</v>
          </cell>
          <cell r="AL167">
            <v>241</v>
          </cell>
          <cell r="AM167">
            <v>389.75110000000001</v>
          </cell>
          <cell r="AN167">
            <v>404.04320000000001</v>
          </cell>
          <cell r="AO167">
            <v>593.60310000000004</v>
          </cell>
          <cell r="AP167">
            <v>624.68799999999999</v>
          </cell>
          <cell r="AQ167">
            <v>516.16740000000004</v>
          </cell>
          <cell r="AR167">
            <v>571.68359999999996</v>
          </cell>
          <cell r="AS167">
            <v>436.69364000000007</v>
          </cell>
          <cell r="AT167">
            <v>237.1</v>
          </cell>
          <cell r="AU167">
            <v>270.89999999999998</v>
          </cell>
          <cell r="AV167">
            <v>276.2</v>
          </cell>
          <cell r="AW167">
            <v>270</v>
          </cell>
          <cell r="AX167">
            <v>339.13119999999998</v>
          </cell>
          <cell r="AY167">
            <v>376.73430000000002</v>
          </cell>
          <cell r="AZ167">
            <v>342.45949999999999</v>
          </cell>
          <cell r="BA167">
            <v>239.51519999999999</v>
          </cell>
          <cell r="BB167">
            <v>260.30099999999999</v>
          </cell>
          <cell r="BC167">
            <v>279.1069</v>
          </cell>
          <cell r="BD167">
            <v>289.14480999999995</v>
          </cell>
          <cell r="BE167">
            <v>246</v>
          </cell>
          <cell r="BF167">
            <v>245.5</v>
          </cell>
          <cell r="BG167">
            <v>375.9</v>
          </cell>
          <cell r="BH167">
            <v>351.1</v>
          </cell>
          <cell r="BI167">
            <v>367.6388</v>
          </cell>
          <cell r="BJ167">
            <v>361.93360000000001</v>
          </cell>
          <cell r="BK167">
            <v>374.68540000000002</v>
          </cell>
          <cell r="BL167">
            <v>350.6259</v>
          </cell>
          <cell r="BM167">
            <v>352.18020000000001</v>
          </cell>
          <cell r="BN167">
            <v>383.1771</v>
          </cell>
          <cell r="BO167">
            <v>340.8741</v>
          </cell>
          <cell r="BP167">
            <v>297.89999999999998</v>
          </cell>
          <cell r="BQ167">
            <v>273.10000000000002</v>
          </cell>
          <cell r="BR167">
            <v>258.89999999999998</v>
          </cell>
          <cell r="BS167">
            <v>350.1</v>
          </cell>
          <cell r="BT167">
            <v>320.5915</v>
          </cell>
          <cell r="BU167">
            <v>325.20389999999998</v>
          </cell>
          <cell r="BV167">
            <v>297.38810000000001</v>
          </cell>
          <cell r="BW167">
            <v>329.37090000000001</v>
          </cell>
          <cell r="BX167">
            <v>418.81400000000002</v>
          </cell>
          <cell r="BY167">
            <v>376.95330000000001</v>
          </cell>
          <cell r="BZ167">
            <v>324.83217000000002</v>
          </cell>
        </row>
        <row r="168">
          <cell r="A168" t="str">
            <v>Мендыкаринский</v>
          </cell>
          <cell r="B168">
            <v>214.8</v>
          </cell>
          <cell r="C168">
            <v>173.7</v>
          </cell>
          <cell r="D168">
            <v>150.4</v>
          </cell>
          <cell r="E168">
            <v>143.9</v>
          </cell>
          <cell r="F168">
            <v>167.3</v>
          </cell>
          <cell r="G168">
            <v>148.81010000000001</v>
          </cell>
          <cell r="H168">
            <v>153.8955</v>
          </cell>
          <cell r="I168">
            <v>187.114</v>
          </cell>
          <cell r="J168">
            <v>170.2</v>
          </cell>
          <cell r="K168">
            <v>187.85769999999999</v>
          </cell>
          <cell r="L168">
            <v>169.79773</v>
          </cell>
          <cell r="M168">
            <v>131.30000000000001</v>
          </cell>
          <cell r="N168">
            <v>128.19999999999999</v>
          </cell>
          <cell r="O168">
            <v>61.9</v>
          </cell>
          <cell r="P168">
            <v>196.6</v>
          </cell>
          <cell r="Q168">
            <v>187.66669999999999</v>
          </cell>
          <cell r="R168">
            <v>187.8</v>
          </cell>
          <cell r="S168">
            <v>175.41050000000001</v>
          </cell>
          <cell r="T168">
            <v>174.03139999999999</v>
          </cell>
          <cell r="U168">
            <v>175.2</v>
          </cell>
          <cell r="V168">
            <v>170.089</v>
          </cell>
          <cell r="W168">
            <v>158.81976</v>
          </cell>
          <cell r="X168">
            <v>212.8</v>
          </cell>
          <cell r="Y168">
            <v>165.6</v>
          </cell>
          <cell r="Z168">
            <v>221.3</v>
          </cell>
          <cell r="AA168">
            <v>216.8</v>
          </cell>
          <cell r="AB168">
            <v>246.16849999999999</v>
          </cell>
          <cell r="AC168">
            <v>246.4</v>
          </cell>
          <cell r="AD168">
            <v>243.84219999999999</v>
          </cell>
          <cell r="AE168">
            <v>245.5291</v>
          </cell>
          <cell r="AF168">
            <v>246.53030000000001</v>
          </cell>
          <cell r="AG168">
            <v>247.50829999999999</v>
          </cell>
          <cell r="AH168">
            <v>229.24784</v>
          </cell>
          <cell r="AI168">
            <v>338.7</v>
          </cell>
          <cell r="AJ168">
            <v>113.9</v>
          </cell>
          <cell r="AK168">
            <v>195.1</v>
          </cell>
          <cell r="AL168">
            <v>285.7</v>
          </cell>
          <cell r="AM168">
            <v>334.13330000000002</v>
          </cell>
          <cell r="AN168">
            <v>334.2</v>
          </cell>
          <cell r="AO168">
            <v>307.64319999999998</v>
          </cell>
          <cell r="AP168">
            <v>289.34039999999999</v>
          </cell>
          <cell r="AQ168">
            <v>292.0154</v>
          </cell>
          <cell r="AR168">
            <v>310.57990000000001</v>
          </cell>
          <cell r="AS168">
            <v>280.13121999999998</v>
          </cell>
          <cell r="AT168">
            <v>247.1</v>
          </cell>
          <cell r="AU168">
            <v>207.2</v>
          </cell>
          <cell r="AV168">
            <v>275.10000000000002</v>
          </cell>
          <cell r="AW168">
            <v>246.4</v>
          </cell>
          <cell r="AX168">
            <v>323.375</v>
          </cell>
          <cell r="AY168">
            <v>323.39999999999998</v>
          </cell>
          <cell r="AZ168">
            <v>314.48430000000002</v>
          </cell>
          <cell r="BA168">
            <v>198.1491</v>
          </cell>
          <cell r="BB168">
            <v>201.32259999999999</v>
          </cell>
          <cell r="BC168">
            <v>201.49119999999999</v>
          </cell>
          <cell r="BD168">
            <v>253.80221999999998</v>
          </cell>
          <cell r="BE168">
            <v>240.8</v>
          </cell>
          <cell r="BF168">
            <v>230.8</v>
          </cell>
          <cell r="BG168">
            <v>294.2</v>
          </cell>
          <cell r="BH168">
            <v>288</v>
          </cell>
          <cell r="BI168">
            <v>309.62799999999999</v>
          </cell>
          <cell r="BJ168">
            <v>309.3</v>
          </cell>
          <cell r="BK168">
            <v>310.16019999999997</v>
          </cell>
          <cell r="BL168">
            <v>239.60140000000001</v>
          </cell>
          <cell r="BM168">
            <v>240.22669999999999</v>
          </cell>
          <cell r="BN168">
            <v>217.2465</v>
          </cell>
          <cell r="BO168">
            <v>267.99628000000001</v>
          </cell>
          <cell r="BP168">
            <v>236.8</v>
          </cell>
          <cell r="BQ168">
            <v>239.5</v>
          </cell>
          <cell r="BR168">
            <v>196.4</v>
          </cell>
          <cell r="BS168">
            <v>301.5</v>
          </cell>
          <cell r="BT168">
            <v>308.58969999999999</v>
          </cell>
          <cell r="BU168">
            <v>308.7</v>
          </cell>
          <cell r="BV168">
            <v>302.57499999999999</v>
          </cell>
          <cell r="BW168">
            <v>282.02910000000003</v>
          </cell>
          <cell r="BX168">
            <v>291.28190000000001</v>
          </cell>
          <cell r="BY168">
            <v>290.5899</v>
          </cell>
          <cell r="BZ168">
            <v>275.79656</v>
          </cell>
        </row>
        <row r="169">
          <cell r="A169" t="str">
            <v>Наурзумский</v>
          </cell>
          <cell r="B169">
            <v>130</v>
          </cell>
          <cell r="C169">
            <v>110.4</v>
          </cell>
          <cell r="D169">
            <v>111.5</v>
          </cell>
          <cell r="E169">
            <v>119.6</v>
          </cell>
          <cell r="F169">
            <v>124.4</v>
          </cell>
          <cell r="G169">
            <v>121.9158</v>
          </cell>
          <cell r="H169">
            <v>85.898200000000003</v>
          </cell>
          <cell r="I169">
            <v>97.977500000000006</v>
          </cell>
          <cell r="J169">
            <v>99.3</v>
          </cell>
          <cell r="K169">
            <v>115.1904</v>
          </cell>
          <cell r="L169">
            <v>111.61818999999998</v>
          </cell>
          <cell r="M169">
            <v>184</v>
          </cell>
          <cell r="N169">
            <v>163.5</v>
          </cell>
          <cell r="O169">
            <v>150.9</v>
          </cell>
          <cell r="P169">
            <v>125.3</v>
          </cell>
          <cell r="Q169">
            <v>145.75</v>
          </cell>
          <cell r="R169">
            <v>121.7</v>
          </cell>
          <cell r="S169">
            <v>137.25</v>
          </cell>
          <cell r="T169">
            <v>142.125</v>
          </cell>
          <cell r="U169">
            <v>212</v>
          </cell>
          <cell r="V169">
            <v>82.028000000000006</v>
          </cell>
          <cell r="W169">
            <v>146.45530000000002</v>
          </cell>
          <cell r="X169">
            <v>186.3</v>
          </cell>
          <cell r="Y169">
            <v>186.5</v>
          </cell>
          <cell r="Z169">
            <v>215.4</v>
          </cell>
          <cell r="AA169">
            <v>140.69999999999999</v>
          </cell>
          <cell r="AB169">
            <v>152.15</v>
          </cell>
          <cell r="AC169">
            <v>145.80000000000001</v>
          </cell>
          <cell r="AD169">
            <v>144.71</v>
          </cell>
          <cell r="AE169">
            <v>152.05000000000001</v>
          </cell>
          <cell r="AF169">
            <v>95.003299999999996</v>
          </cell>
          <cell r="AG169">
            <v>96.68</v>
          </cell>
          <cell r="AH169">
            <v>151.52933000000002</v>
          </cell>
          <cell r="AI169">
            <v>0</v>
          </cell>
          <cell r="AJ169">
            <v>0</v>
          </cell>
          <cell r="AK169">
            <v>0</v>
          </cell>
          <cell r="AL169">
            <v>0</v>
          </cell>
          <cell r="AM169">
            <v>0</v>
          </cell>
          <cell r="AN169">
            <v>0</v>
          </cell>
          <cell r="AO169">
            <v>0</v>
          </cell>
          <cell r="AP169">
            <v>0</v>
          </cell>
          <cell r="AQ169">
            <v>0</v>
          </cell>
          <cell r="AR169">
            <v>0</v>
          </cell>
          <cell r="AS169">
            <v>0</v>
          </cell>
          <cell r="AT169">
            <v>195</v>
          </cell>
          <cell r="AU169">
            <v>192</v>
          </cell>
          <cell r="AV169">
            <v>217.8</v>
          </cell>
          <cell r="AW169">
            <v>141.9</v>
          </cell>
          <cell r="AX169">
            <v>157.13999999999999</v>
          </cell>
          <cell r="AY169">
            <v>149.13329999999999</v>
          </cell>
          <cell r="AZ169">
            <v>112.0586</v>
          </cell>
          <cell r="BA169">
            <v>129.87139999999999</v>
          </cell>
          <cell r="BB169">
            <v>97.83</v>
          </cell>
          <cell r="BC169">
            <v>92.888599999999997</v>
          </cell>
          <cell r="BD169">
            <v>148.56218999999999</v>
          </cell>
          <cell r="BE169">
            <v>203.2</v>
          </cell>
          <cell r="BF169">
            <v>200.5</v>
          </cell>
          <cell r="BG169">
            <v>192.5</v>
          </cell>
          <cell r="BH169">
            <v>112.1</v>
          </cell>
          <cell r="BI169">
            <v>125.0714</v>
          </cell>
          <cell r="BJ169">
            <v>134.5</v>
          </cell>
          <cell r="BK169">
            <v>103.13</v>
          </cell>
          <cell r="BL169">
            <v>117.66249999999999</v>
          </cell>
          <cell r="BM169">
            <v>100.33369999999999</v>
          </cell>
          <cell r="BN169">
            <v>101.21250000000001</v>
          </cell>
          <cell r="BO169">
            <v>139.02100999999999</v>
          </cell>
          <cell r="BP169">
            <v>182.5</v>
          </cell>
          <cell r="BQ169">
            <v>180.5</v>
          </cell>
          <cell r="BR169">
            <v>277.60000000000002</v>
          </cell>
          <cell r="BS169">
            <v>136.5</v>
          </cell>
          <cell r="BT169">
            <v>158.05000000000001</v>
          </cell>
          <cell r="BU169">
            <v>156.69999999999999</v>
          </cell>
          <cell r="BV169">
            <v>143.06</v>
          </cell>
          <cell r="BW169">
            <v>147.92500000000001</v>
          </cell>
          <cell r="BX169">
            <v>90</v>
          </cell>
          <cell r="BY169">
            <v>90.8</v>
          </cell>
          <cell r="BZ169">
            <v>156.36349999999999</v>
          </cell>
        </row>
        <row r="170">
          <cell r="A170" t="str">
            <v>Сарыкольский</v>
          </cell>
          <cell r="B170">
            <v>170.9</v>
          </cell>
          <cell r="C170">
            <v>141.80000000000001</v>
          </cell>
          <cell r="D170">
            <v>146.6</v>
          </cell>
          <cell r="E170">
            <v>102.2</v>
          </cell>
          <cell r="F170">
            <v>139.69999999999999</v>
          </cell>
          <cell r="G170">
            <v>140.65610000000001</v>
          </cell>
          <cell r="H170">
            <v>193.70859999999999</v>
          </cell>
          <cell r="I170">
            <v>235.7646</v>
          </cell>
          <cell r="J170">
            <v>201.5</v>
          </cell>
          <cell r="K170">
            <v>203.2105</v>
          </cell>
          <cell r="L170">
            <v>167.60398000000001</v>
          </cell>
          <cell r="M170">
            <v>0</v>
          </cell>
          <cell r="N170">
            <v>200</v>
          </cell>
          <cell r="O170">
            <v>178.5</v>
          </cell>
          <cell r="P170">
            <v>181.9</v>
          </cell>
          <cell r="Q170">
            <v>193.5882</v>
          </cell>
          <cell r="R170">
            <v>197.5</v>
          </cell>
          <cell r="S170">
            <v>246.45</v>
          </cell>
          <cell r="T170">
            <v>176.51669999999999</v>
          </cell>
          <cell r="U170">
            <v>175</v>
          </cell>
          <cell r="V170">
            <v>175.50210000000001</v>
          </cell>
          <cell r="W170">
            <v>172.4957</v>
          </cell>
          <cell r="X170">
            <v>212.6</v>
          </cell>
          <cell r="Y170">
            <v>216.6</v>
          </cell>
          <cell r="Z170">
            <v>206.6</v>
          </cell>
          <cell r="AA170">
            <v>174.6</v>
          </cell>
          <cell r="AB170">
            <v>187.0926</v>
          </cell>
          <cell r="AC170">
            <v>183</v>
          </cell>
          <cell r="AD170">
            <v>391.68939999999998</v>
          </cell>
          <cell r="AE170">
            <v>399.02260000000001</v>
          </cell>
          <cell r="AF170">
            <v>400.3</v>
          </cell>
          <cell r="AG170">
            <v>400.8399</v>
          </cell>
          <cell r="AH170">
            <v>277.23445000000004</v>
          </cell>
          <cell r="AI170">
            <v>373.9</v>
          </cell>
          <cell r="AJ170">
            <v>253</v>
          </cell>
          <cell r="AK170">
            <v>226.2</v>
          </cell>
          <cell r="AL170">
            <v>271.8</v>
          </cell>
          <cell r="AM170">
            <v>189.0984</v>
          </cell>
          <cell r="AN170">
            <v>219.29929999999999</v>
          </cell>
          <cell r="AO170">
            <v>430.77</v>
          </cell>
          <cell r="AP170">
            <v>431.46359999999999</v>
          </cell>
          <cell r="AQ170">
            <v>448.4</v>
          </cell>
          <cell r="AR170">
            <v>448.44439999999997</v>
          </cell>
          <cell r="AS170">
            <v>329.23756999999995</v>
          </cell>
          <cell r="AT170">
            <v>300.3</v>
          </cell>
          <cell r="AU170">
            <v>212.5</v>
          </cell>
          <cell r="AV170">
            <v>186.5</v>
          </cell>
          <cell r="AW170">
            <v>181.1</v>
          </cell>
          <cell r="AX170">
            <v>190.92859999999999</v>
          </cell>
          <cell r="AY170">
            <v>190.79990000000001</v>
          </cell>
          <cell r="AZ170">
            <v>386.30959999999999</v>
          </cell>
          <cell r="BA170">
            <v>331.02019999999999</v>
          </cell>
          <cell r="BB170">
            <v>333.43509999999998</v>
          </cell>
          <cell r="BC170">
            <v>333.37990000000002</v>
          </cell>
          <cell r="BD170">
            <v>264.62732999999997</v>
          </cell>
          <cell r="BE170">
            <v>240.4</v>
          </cell>
          <cell r="BF170">
            <v>218.2</v>
          </cell>
          <cell r="BG170">
            <v>192.2</v>
          </cell>
          <cell r="BH170">
            <v>255.8</v>
          </cell>
          <cell r="BI170">
            <v>189.8854</v>
          </cell>
          <cell r="BJ170">
            <v>180.29990000000001</v>
          </cell>
          <cell r="BK170">
            <v>419.85989999999998</v>
          </cell>
          <cell r="BL170">
            <v>385.17860000000002</v>
          </cell>
          <cell r="BM170">
            <v>381.67880000000002</v>
          </cell>
          <cell r="BN170">
            <v>382.60039999999998</v>
          </cell>
          <cell r="BO170">
            <v>284.6103</v>
          </cell>
          <cell r="BP170">
            <v>234</v>
          </cell>
          <cell r="BQ170">
            <v>232.7</v>
          </cell>
          <cell r="BR170">
            <v>220.8</v>
          </cell>
          <cell r="BS170">
            <v>180.3</v>
          </cell>
          <cell r="BT170">
            <v>185.3125</v>
          </cell>
          <cell r="BU170">
            <v>168.8014</v>
          </cell>
          <cell r="BV170">
            <v>478.4</v>
          </cell>
          <cell r="BW170">
            <v>477.37830000000002</v>
          </cell>
          <cell r="BX170">
            <v>484.7</v>
          </cell>
          <cell r="BY170">
            <v>488.79</v>
          </cell>
          <cell r="BZ170">
            <v>315.11821999999995</v>
          </cell>
        </row>
        <row r="171">
          <cell r="A171" t="str">
            <v>Тарановский</v>
          </cell>
          <cell r="B171">
            <v>186.5</v>
          </cell>
          <cell r="C171">
            <v>111.7</v>
          </cell>
          <cell r="D171">
            <v>115.8</v>
          </cell>
          <cell r="E171">
            <v>151</v>
          </cell>
          <cell r="F171">
            <v>207.3</v>
          </cell>
          <cell r="G171">
            <v>151.4058</v>
          </cell>
          <cell r="H171">
            <v>195.12029999999999</v>
          </cell>
          <cell r="I171">
            <v>182.2808</v>
          </cell>
          <cell r="J171">
            <v>215.2</v>
          </cell>
          <cell r="K171">
            <v>141.39940000000001</v>
          </cell>
          <cell r="L171">
            <v>165.77063000000001</v>
          </cell>
          <cell r="M171">
            <v>212.8</v>
          </cell>
          <cell r="N171">
            <v>202.1</v>
          </cell>
          <cell r="O171">
            <v>205.5</v>
          </cell>
          <cell r="P171">
            <v>271.2</v>
          </cell>
          <cell r="Q171">
            <v>276.91219999999998</v>
          </cell>
          <cell r="R171">
            <v>207.88489999999999</v>
          </cell>
          <cell r="S171">
            <v>223.94970000000001</v>
          </cell>
          <cell r="T171">
            <v>208.3125</v>
          </cell>
          <cell r="U171">
            <v>212</v>
          </cell>
          <cell r="V171">
            <v>236.49860000000001</v>
          </cell>
          <cell r="W171">
            <v>225.71578999999997</v>
          </cell>
          <cell r="X171">
            <v>141.80000000000001</v>
          </cell>
          <cell r="Y171">
            <v>163.19999999999999</v>
          </cell>
          <cell r="Z171">
            <v>167.2</v>
          </cell>
          <cell r="AA171">
            <v>157.1</v>
          </cell>
          <cell r="AB171">
            <v>214.54839999999999</v>
          </cell>
          <cell r="AC171">
            <v>240.87190000000001</v>
          </cell>
          <cell r="AD171">
            <v>280.58069999999998</v>
          </cell>
          <cell r="AE171">
            <v>319.17649999999998</v>
          </cell>
          <cell r="AF171">
            <v>292.78370000000001</v>
          </cell>
          <cell r="AG171">
            <v>352.86149999999998</v>
          </cell>
          <cell r="AH171">
            <v>233.01227</v>
          </cell>
          <cell r="AI171">
            <v>267.2</v>
          </cell>
          <cell r="AJ171">
            <v>236.3</v>
          </cell>
          <cell r="AK171">
            <v>211.8</v>
          </cell>
          <cell r="AL171">
            <v>315.7</v>
          </cell>
          <cell r="AM171">
            <v>254.1611</v>
          </cell>
          <cell r="AN171">
            <v>338.88130000000001</v>
          </cell>
          <cell r="AO171">
            <v>372.81670000000003</v>
          </cell>
          <cell r="AP171">
            <v>409.3843</v>
          </cell>
          <cell r="AQ171">
            <v>282.8888</v>
          </cell>
          <cell r="AR171">
            <v>389.74250000000001</v>
          </cell>
          <cell r="AS171">
            <v>307.88747000000001</v>
          </cell>
          <cell r="AT171">
            <v>284.8</v>
          </cell>
          <cell r="AU171">
            <v>280.8</v>
          </cell>
          <cell r="AV171">
            <v>267.10000000000002</v>
          </cell>
          <cell r="AW171">
            <v>348.5</v>
          </cell>
          <cell r="AX171">
            <v>372.71550000000002</v>
          </cell>
          <cell r="AY171">
            <v>366.84679999999997</v>
          </cell>
          <cell r="AZ171">
            <v>306.1626</v>
          </cell>
          <cell r="BA171">
            <v>309.97340000000003</v>
          </cell>
          <cell r="BB171">
            <v>325.05799999999999</v>
          </cell>
          <cell r="BC171">
            <v>320.02359999999999</v>
          </cell>
          <cell r="BD171">
            <v>318.19799</v>
          </cell>
          <cell r="BE171">
            <v>250.3</v>
          </cell>
          <cell r="BF171">
            <v>250.2</v>
          </cell>
          <cell r="BG171">
            <v>239.5</v>
          </cell>
          <cell r="BH171">
            <v>334.9</v>
          </cell>
          <cell r="BI171">
            <v>243.5873</v>
          </cell>
          <cell r="BJ171">
            <v>261.98259999999999</v>
          </cell>
          <cell r="BK171">
            <v>411.7801</v>
          </cell>
          <cell r="BL171">
            <v>376.87990000000002</v>
          </cell>
          <cell r="BM171">
            <v>338.19189999999998</v>
          </cell>
          <cell r="BN171">
            <v>335.47019999999998</v>
          </cell>
          <cell r="BO171">
            <v>304.27919999999995</v>
          </cell>
          <cell r="BP171">
            <v>195.6</v>
          </cell>
          <cell r="BQ171">
            <v>217.6</v>
          </cell>
          <cell r="BR171">
            <v>208.5</v>
          </cell>
          <cell r="BS171">
            <v>229.6</v>
          </cell>
          <cell r="BT171">
            <v>248.44919999999999</v>
          </cell>
          <cell r="BU171">
            <v>178.17429999999999</v>
          </cell>
          <cell r="BV171">
            <v>163.9896</v>
          </cell>
          <cell r="BW171">
            <v>329.27679999999998</v>
          </cell>
          <cell r="BX171">
            <v>287.7235</v>
          </cell>
          <cell r="BY171">
            <v>361.54610000000002</v>
          </cell>
          <cell r="BZ171">
            <v>242.04595</v>
          </cell>
        </row>
        <row r="172">
          <cell r="A172" t="str">
            <v>Узункольский</v>
          </cell>
          <cell r="B172">
            <v>169.2</v>
          </cell>
          <cell r="C172">
            <v>108.2</v>
          </cell>
          <cell r="D172">
            <v>106.5</v>
          </cell>
          <cell r="E172">
            <v>127.7</v>
          </cell>
          <cell r="F172">
            <v>133.1</v>
          </cell>
          <cell r="G172">
            <v>127.69240000000001</v>
          </cell>
          <cell r="H172">
            <v>148.8836</v>
          </cell>
          <cell r="I172">
            <v>191.95179999999999</v>
          </cell>
          <cell r="J172">
            <v>183.1</v>
          </cell>
          <cell r="K172">
            <v>192.51329999999999</v>
          </cell>
          <cell r="L172">
            <v>148.88410999999999</v>
          </cell>
          <cell r="M172">
            <v>183.2</v>
          </cell>
          <cell r="N172">
            <v>133.80000000000001</v>
          </cell>
          <cell r="O172">
            <v>119.1</v>
          </cell>
          <cell r="P172">
            <v>134.80000000000001</v>
          </cell>
          <cell r="Q172">
            <v>109.08</v>
          </cell>
          <cell r="R172">
            <v>126.25539999999999</v>
          </cell>
          <cell r="S172">
            <v>134.8416</v>
          </cell>
          <cell r="T172">
            <v>211.77690000000001</v>
          </cell>
          <cell r="U172">
            <v>171</v>
          </cell>
          <cell r="V172">
            <v>214.13239999999999</v>
          </cell>
          <cell r="W172">
            <v>153.79863</v>
          </cell>
          <cell r="X172">
            <v>201.4</v>
          </cell>
          <cell r="Y172">
            <v>175.8</v>
          </cell>
          <cell r="Z172">
            <v>155.19999999999999</v>
          </cell>
          <cell r="AA172">
            <v>176.8</v>
          </cell>
          <cell r="AB172">
            <v>163.3091</v>
          </cell>
          <cell r="AC172">
            <v>177.4717</v>
          </cell>
          <cell r="AD172">
            <v>173.24170000000001</v>
          </cell>
          <cell r="AE172">
            <v>350.70589999999999</v>
          </cell>
          <cell r="AF172">
            <v>367.7</v>
          </cell>
          <cell r="AG172">
            <v>332.40320000000003</v>
          </cell>
          <cell r="AH172">
            <v>227.40316000000001</v>
          </cell>
          <cell r="AI172">
            <v>281.2</v>
          </cell>
          <cell r="AJ172">
            <v>244.3</v>
          </cell>
          <cell r="AK172">
            <v>267.7</v>
          </cell>
          <cell r="AL172">
            <v>251.8</v>
          </cell>
          <cell r="AM172">
            <v>169.16829999999999</v>
          </cell>
          <cell r="AN172">
            <v>257.589</v>
          </cell>
          <cell r="AO172">
            <v>285.39100000000002</v>
          </cell>
          <cell r="AP172">
            <v>468.09840000000003</v>
          </cell>
          <cell r="AQ172">
            <v>482.29379999999998</v>
          </cell>
          <cell r="AR172">
            <v>454.20519999999999</v>
          </cell>
          <cell r="AS172">
            <v>316.17457000000002</v>
          </cell>
          <cell r="AT172">
            <v>275.2</v>
          </cell>
          <cell r="AU172">
            <v>242.6</v>
          </cell>
          <cell r="AV172">
            <v>238.1</v>
          </cell>
          <cell r="AW172">
            <v>248.3</v>
          </cell>
          <cell r="AX172">
            <v>276.76710000000003</v>
          </cell>
          <cell r="AY172">
            <v>271.67970000000003</v>
          </cell>
          <cell r="AZ172">
            <v>264.64210000000003</v>
          </cell>
          <cell r="BA172">
            <v>368.11959999999999</v>
          </cell>
          <cell r="BB172">
            <v>370.1</v>
          </cell>
          <cell r="BC172">
            <v>375.67970000000003</v>
          </cell>
          <cell r="BD172">
            <v>293.11882000000003</v>
          </cell>
          <cell r="BE172">
            <v>235.3</v>
          </cell>
          <cell r="BF172">
            <v>208.8</v>
          </cell>
          <cell r="BG172">
            <v>208.1</v>
          </cell>
          <cell r="BH172">
            <v>210.2</v>
          </cell>
          <cell r="BI172">
            <v>222.88890000000001</v>
          </cell>
          <cell r="BJ172">
            <v>226.87280000000001</v>
          </cell>
          <cell r="BK172">
            <v>225.48419999999999</v>
          </cell>
          <cell r="BL172">
            <v>313.137</v>
          </cell>
          <cell r="BM172">
            <v>311.8</v>
          </cell>
          <cell r="BN172">
            <v>303.02010000000001</v>
          </cell>
          <cell r="BO172">
            <v>246.56030000000001</v>
          </cell>
          <cell r="BP172">
            <v>207.6</v>
          </cell>
          <cell r="BQ172">
            <v>112.8</v>
          </cell>
          <cell r="BR172">
            <v>106.6</v>
          </cell>
          <cell r="BS172">
            <v>113.5</v>
          </cell>
          <cell r="BT172">
            <v>126.2105</v>
          </cell>
          <cell r="BU172">
            <v>128.3913</v>
          </cell>
          <cell r="BV172">
            <v>128.1935</v>
          </cell>
          <cell r="BW172">
            <v>303</v>
          </cell>
          <cell r="BX172">
            <v>304.7</v>
          </cell>
          <cell r="BY172">
            <v>261.21890000000002</v>
          </cell>
          <cell r="BZ172">
            <v>179.22142000000002</v>
          </cell>
        </row>
        <row r="173">
          <cell r="A173" t="str">
            <v>Федоровский</v>
          </cell>
          <cell r="B173">
            <v>209.9</v>
          </cell>
          <cell r="C173">
            <v>163.6</v>
          </cell>
          <cell r="D173">
            <v>165.1</v>
          </cell>
          <cell r="E173">
            <v>151.19999999999999</v>
          </cell>
          <cell r="F173">
            <v>179.6</v>
          </cell>
          <cell r="G173">
            <v>180.35910000000001</v>
          </cell>
          <cell r="H173">
            <v>190.08340000000001</v>
          </cell>
          <cell r="I173">
            <v>196.60169999999999</v>
          </cell>
          <cell r="J173">
            <v>204.3</v>
          </cell>
          <cell r="K173">
            <v>212.3073</v>
          </cell>
          <cell r="L173">
            <v>185.30514999999997</v>
          </cell>
          <cell r="M173">
            <v>237.8</v>
          </cell>
          <cell r="N173">
            <v>275.60000000000002</v>
          </cell>
          <cell r="O173">
            <v>270.8</v>
          </cell>
          <cell r="P173">
            <v>252.4</v>
          </cell>
          <cell r="Q173">
            <v>263.73329999999999</v>
          </cell>
          <cell r="R173">
            <v>244.4</v>
          </cell>
          <cell r="S173">
            <v>235.97</v>
          </cell>
          <cell r="T173">
            <v>259.988</v>
          </cell>
          <cell r="U173">
            <v>263.39999999999998</v>
          </cell>
          <cell r="V173">
            <v>264.51010000000002</v>
          </cell>
          <cell r="W173">
            <v>256.86014000000006</v>
          </cell>
          <cell r="X173">
            <v>216.3</v>
          </cell>
          <cell r="Y173">
            <v>211</v>
          </cell>
          <cell r="Z173">
            <v>240.6</v>
          </cell>
          <cell r="AA173">
            <v>222.4</v>
          </cell>
          <cell r="AB173">
            <v>202.77330000000001</v>
          </cell>
          <cell r="AC173">
            <v>231.7</v>
          </cell>
          <cell r="AD173">
            <v>317.54239999999999</v>
          </cell>
          <cell r="AE173">
            <v>393.56900000000002</v>
          </cell>
          <cell r="AF173">
            <v>414.06599999999997</v>
          </cell>
          <cell r="AG173">
            <v>391.68759999999997</v>
          </cell>
          <cell r="AH173">
            <v>284.16382999999996</v>
          </cell>
          <cell r="AI173">
            <v>367.1</v>
          </cell>
          <cell r="AJ173">
            <v>269</v>
          </cell>
          <cell r="AK173">
            <v>314.5</v>
          </cell>
          <cell r="AL173">
            <v>293.7</v>
          </cell>
          <cell r="AM173">
            <v>334.76620000000003</v>
          </cell>
          <cell r="AN173">
            <v>330.9</v>
          </cell>
          <cell r="AO173">
            <v>382.12090000000001</v>
          </cell>
          <cell r="AP173">
            <v>400.47500000000002</v>
          </cell>
          <cell r="AQ173">
            <v>428.30450000000002</v>
          </cell>
          <cell r="AR173">
            <v>417.57240000000002</v>
          </cell>
          <cell r="AS173">
            <v>353.84389999999996</v>
          </cell>
          <cell r="AT173">
            <v>269</v>
          </cell>
          <cell r="AU173">
            <v>259.39999999999998</v>
          </cell>
          <cell r="AV173">
            <v>458.5</v>
          </cell>
          <cell r="AW173">
            <v>350.7</v>
          </cell>
          <cell r="AX173">
            <v>368.18</v>
          </cell>
          <cell r="AY173">
            <v>367.9</v>
          </cell>
          <cell r="AZ173">
            <v>320.71980000000002</v>
          </cell>
          <cell r="BA173">
            <v>359.22820000000002</v>
          </cell>
          <cell r="BB173">
            <v>360.33319999999998</v>
          </cell>
          <cell r="BC173">
            <v>362.98200000000003</v>
          </cell>
          <cell r="BD173">
            <v>347.69431999999995</v>
          </cell>
          <cell r="BE173">
            <v>237.9</v>
          </cell>
          <cell r="BF173">
            <v>259.8</v>
          </cell>
          <cell r="BG173">
            <v>256</v>
          </cell>
          <cell r="BH173">
            <v>236.7</v>
          </cell>
          <cell r="BI173">
            <v>274.23399999999998</v>
          </cell>
          <cell r="BJ173">
            <v>260.7</v>
          </cell>
          <cell r="BK173">
            <v>281.71510000000001</v>
          </cell>
          <cell r="BL173">
            <v>346.5265</v>
          </cell>
          <cell r="BM173">
            <v>370.47620000000001</v>
          </cell>
          <cell r="BN173">
            <v>369.77229999999997</v>
          </cell>
          <cell r="BO173">
            <v>289.38241000000005</v>
          </cell>
          <cell r="BP173">
            <v>0</v>
          </cell>
          <cell r="BQ173">
            <v>0</v>
          </cell>
          <cell r="BR173">
            <v>104.3</v>
          </cell>
          <cell r="BS173">
            <v>156.6</v>
          </cell>
          <cell r="BT173">
            <v>188.52590000000001</v>
          </cell>
          <cell r="BU173">
            <v>226</v>
          </cell>
          <cell r="BV173">
            <v>254.58109999999999</v>
          </cell>
          <cell r="BW173">
            <v>347.22590000000002</v>
          </cell>
          <cell r="BX173">
            <v>351.74220000000003</v>
          </cell>
          <cell r="BY173">
            <v>342.62520000000001</v>
          </cell>
          <cell r="BZ173">
            <v>197.16003000000001</v>
          </cell>
        </row>
        <row r="174">
          <cell r="A174" t="str">
            <v>г.Костанай</v>
          </cell>
          <cell r="B174">
            <v>179.1</v>
          </cell>
          <cell r="C174">
            <v>131.19999999999999</v>
          </cell>
          <cell r="D174">
            <v>155.4</v>
          </cell>
          <cell r="E174">
            <v>136.69999999999999</v>
          </cell>
          <cell r="F174">
            <v>147.5</v>
          </cell>
          <cell r="G174">
            <v>155.4092</v>
          </cell>
          <cell r="H174">
            <v>158.8252</v>
          </cell>
          <cell r="I174">
            <v>210.8912</v>
          </cell>
          <cell r="J174">
            <v>207.6</v>
          </cell>
          <cell r="K174">
            <v>222.273</v>
          </cell>
          <cell r="L174">
            <v>170.48985999999996</v>
          </cell>
          <cell r="M174">
            <v>123.3</v>
          </cell>
          <cell r="N174">
            <v>108.1</v>
          </cell>
          <cell r="O174">
            <v>137.69999999999999</v>
          </cell>
          <cell r="P174">
            <v>212.6</v>
          </cell>
          <cell r="Q174">
            <v>121.88890000000001</v>
          </cell>
          <cell r="R174">
            <v>217.7748</v>
          </cell>
          <cell r="S174">
            <v>204.1027</v>
          </cell>
          <cell r="T174">
            <v>204.47059999999999</v>
          </cell>
          <cell r="U174">
            <v>185.3</v>
          </cell>
          <cell r="V174">
            <v>243.8098</v>
          </cell>
          <cell r="W174">
            <v>175.90467999999998</v>
          </cell>
          <cell r="X174">
            <v>205.7</v>
          </cell>
          <cell r="Y174">
            <v>177.8</v>
          </cell>
          <cell r="Z174">
            <v>169.9</v>
          </cell>
          <cell r="AA174">
            <v>197.6</v>
          </cell>
          <cell r="AB174">
            <v>185.24809999999999</v>
          </cell>
          <cell r="AC174">
            <v>244.38810000000001</v>
          </cell>
          <cell r="AD174">
            <v>182.0093</v>
          </cell>
          <cell r="AE174">
            <v>321.30419999999998</v>
          </cell>
          <cell r="AF174">
            <v>314.1223</v>
          </cell>
          <cell r="AG174">
            <v>349.71370000000002</v>
          </cell>
          <cell r="AH174">
            <v>234.77857</v>
          </cell>
          <cell r="AI174">
            <v>371.8</v>
          </cell>
          <cell r="AJ174">
            <v>289.10000000000002</v>
          </cell>
          <cell r="AK174">
            <v>361</v>
          </cell>
          <cell r="AL174">
            <v>236.9</v>
          </cell>
          <cell r="AM174">
            <v>290.5754</v>
          </cell>
          <cell r="AN174">
            <v>294.70609999999999</v>
          </cell>
          <cell r="AO174">
            <v>323.64080000000001</v>
          </cell>
          <cell r="AP174">
            <v>372.8338</v>
          </cell>
          <cell r="AQ174">
            <v>320.08530000000002</v>
          </cell>
          <cell r="AR174">
            <v>437.05380000000002</v>
          </cell>
          <cell r="AS174">
            <v>329.76952000000006</v>
          </cell>
          <cell r="AT174">
            <v>172.4</v>
          </cell>
          <cell r="AU174">
            <v>182.2</v>
          </cell>
          <cell r="AV174">
            <v>217.6</v>
          </cell>
          <cell r="AW174">
            <v>288.89999999999998</v>
          </cell>
          <cell r="AX174">
            <v>291.94150000000002</v>
          </cell>
          <cell r="AY174">
            <v>340.91219999999998</v>
          </cell>
          <cell r="AZ174">
            <v>316.9203</v>
          </cell>
          <cell r="BA174">
            <v>250.93350000000001</v>
          </cell>
          <cell r="BB174">
            <v>282.5197</v>
          </cell>
          <cell r="BC174">
            <v>289.06020000000001</v>
          </cell>
          <cell r="BD174">
            <v>263.33873999999997</v>
          </cell>
          <cell r="BE174">
            <v>176.3</v>
          </cell>
          <cell r="BF174">
            <v>157.4</v>
          </cell>
          <cell r="BG174">
            <v>206.4</v>
          </cell>
          <cell r="BH174">
            <v>263.8</v>
          </cell>
          <cell r="BI174">
            <v>280.69130000000001</v>
          </cell>
          <cell r="BJ174">
            <v>298.91539999999998</v>
          </cell>
          <cell r="BK174">
            <v>287.95690000000002</v>
          </cell>
          <cell r="BL174">
            <v>273.72340000000003</v>
          </cell>
          <cell r="BM174">
            <v>282.0446</v>
          </cell>
          <cell r="BN174">
            <v>301.19310000000002</v>
          </cell>
          <cell r="BO174">
            <v>252.84246999999999</v>
          </cell>
          <cell r="BP174">
            <v>208.7</v>
          </cell>
          <cell r="BQ174">
            <v>171</v>
          </cell>
          <cell r="BR174">
            <v>208</v>
          </cell>
          <cell r="BS174">
            <v>215.6</v>
          </cell>
          <cell r="BT174">
            <v>229.25810000000001</v>
          </cell>
          <cell r="BU174">
            <v>221.67429999999999</v>
          </cell>
          <cell r="BV174">
            <v>267.1422</v>
          </cell>
          <cell r="BW174">
            <v>384.6619</v>
          </cell>
          <cell r="BX174">
            <v>379.041</v>
          </cell>
          <cell r="BY174">
            <v>391.6755</v>
          </cell>
          <cell r="BZ174">
            <v>267.67529999999999</v>
          </cell>
        </row>
        <row r="175">
          <cell r="A175" t="str">
            <v>г.Аркалык</v>
          </cell>
          <cell r="B175">
            <v>152.5</v>
          </cell>
          <cell r="C175">
            <v>182.3</v>
          </cell>
          <cell r="D175">
            <v>122.5</v>
          </cell>
          <cell r="E175">
            <v>127.3</v>
          </cell>
          <cell r="F175">
            <v>153.1</v>
          </cell>
          <cell r="G175">
            <v>167.173</v>
          </cell>
          <cell r="H175">
            <v>192.0462</v>
          </cell>
          <cell r="I175">
            <v>181.3835</v>
          </cell>
          <cell r="J175">
            <v>172.8</v>
          </cell>
          <cell r="K175">
            <v>152.76740000000001</v>
          </cell>
          <cell r="L175">
            <v>160.38700999999998</v>
          </cell>
          <cell r="M175">
            <v>192.3</v>
          </cell>
          <cell r="N175">
            <v>186</v>
          </cell>
          <cell r="O175">
            <v>237.6</v>
          </cell>
          <cell r="P175">
            <v>211.7</v>
          </cell>
          <cell r="Q175">
            <v>146.892</v>
          </cell>
          <cell r="R175">
            <v>176.9</v>
          </cell>
          <cell r="S175">
            <v>318.66000000000003</v>
          </cell>
          <cell r="T175">
            <v>318.86</v>
          </cell>
          <cell r="U175">
            <v>314</v>
          </cell>
          <cell r="V175">
            <v>0</v>
          </cell>
          <cell r="W175">
            <v>210.29120000000003</v>
          </cell>
          <cell r="X175">
            <v>156.4</v>
          </cell>
          <cell r="Y175">
            <v>149.9</v>
          </cell>
          <cell r="Z175">
            <v>263.10000000000002</v>
          </cell>
          <cell r="AA175">
            <v>214.9</v>
          </cell>
          <cell r="AB175">
            <v>248.6456</v>
          </cell>
          <cell r="AC175">
            <v>211.77979999999999</v>
          </cell>
          <cell r="AD175">
            <v>226.57650000000001</v>
          </cell>
          <cell r="AE175">
            <v>242.0232</v>
          </cell>
          <cell r="AF175">
            <v>255.9836</v>
          </cell>
          <cell r="AG175">
            <v>326.4753</v>
          </cell>
          <cell r="AH175">
            <v>229.57840000000002</v>
          </cell>
          <cell r="AI175">
            <v>281.8</v>
          </cell>
          <cell r="AJ175">
            <v>175.9</v>
          </cell>
          <cell r="AK175">
            <v>264.2</v>
          </cell>
          <cell r="AL175">
            <v>239.6</v>
          </cell>
          <cell r="AM175">
            <v>250.22450000000001</v>
          </cell>
          <cell r="AN175">
            <v>282.69850000000002</v>
          </cell>
          <cell r="AO175">
            <v>328.4434</v>
          </cell>
          <cell r="AP175">
            <v>338.97199999999998</v>
          </cell>
          <cell r="AQ175">
            <v>330.76299999999998</v>
          </cell>
          <cell r="AR175">
            <v>331.81509999999997</v>
          </cell>
          <cell r="AS175">
            <v>282.44164999999992</v>
          </cell>
          <cell r="AT175">
            <v>175.4</v>
          </cell>
          <cell r="AU175">
            <v>160.5</v>
          </cell>
          <cell r="AV175">
            <v>251.3</v>
          </cell>
          <cell r="AW175">
            <v>257</v>
          </cell>
          <cell r="AX175">
            <v>322.5729</v>
          </cell>
          <cell r="AY175">
            <v>311.41969999999998</v>
          </cell>
          <cell r="AZ175">
            <v>339.33640000000003</v>
          </cell>
          <cell r="BA175">
            <v>406.15730000000002</v>
          </cell>
          <cell r="BB175">
            <v>406.14710000000002</v>
          </cell>
          <cell r="BC175">
            <v>434.81400000000002</v>
          </cell>
          <cell r="BD175">
            <v>306.46474000000001</v>
          </cell>
          <cell r="BE175">
            <v>164.2</v>
          </cell>
          <cell r="BF175">
            <v>152.80000000000001</v>
          </cell>
          <cell r="BG175">
            <v>270.89999999999998</v>
          </cell>
          <cell r="BH175">
            <v>225.3</v>
          </cell>
          <cell r="BI175">
            <v>228.93940000000001</v>
          </cell>
          <cell r="BJ175">
            <v>243.9768</v>
          </cell>
          <cell r="BK175">
            <v>208.1431</v>
          </cell>
          <cell r="BL175">
            <v>293.25360000000001</v>
          </cell>
          <cell r="BM175">
            <v>324.7663</v>
          </cell>
          <cell r="BN175">
            <v>328.4341</v>
          </cell>
          <cell r="BO175">
            <v>244.07132999999999</v>
          </cell>
          <cell r="BP175">
            <v>245</v>
          </cell>
          <cell r="BQ175">
            <v>227.8</v>
          </cell>
          <cell r="BR175">
            <v>281.5</v>
          </cell>
          <cell r="BS175">
            <v>231.3</v>
          </cell>
          <cell r="BT175">
            <v>174.82089999999999</v>
          </cell>
          <cell r="BU175">
            <v>146.40620000000001</v>
          </cell>
          <cell r="BV175">
            <v>156.73429999999999</v>
          </cell>
          <cell r="BW175">
            <v>157.42320000000001</v>
          </cell>
          <cell r="BX175">
            <v>155.375</v>
          </cell>
          <cell r="BY175">
            <v>187.8074</v>
          </cell>
          <cell r="BZ175">
            <v>196.41669999999999</v>
          </cell>
        </row>
        <row r="176">
          <cell r="A176" t="str">
            <v>г.Лисаковск</v>
          </cell>
          <cell r="B176">
            <v>204.9</v>
          </cell>
          <cell r="C176">
            <v>195.4</v>
          </cell>
          <cell r="D176">
            <v>176.5</v>
          </cell>
          <cell r="E176">
            <v>201.5</v>
          </cell>
          <cell r="F176">
            <v>221.4</v>
          </cell>
          <cell r="G176">
            <v>219.5</v>
          </cell>
          <cell r="H176">
            <v>225.54990000000001</v>
          </cell>
          <cell r="I176">
            <v>225.8357</v>
          </cell>
          <cell r="J176">
            <v>230.3</v>
          </cell>
          <cell r="K176">
            <v>236.96770000000001</v>
          </cell>
          <cell r="L176">
            <v>213.78532999999999</v>
          </cell>
          <cell r="M176">
            <v>195.7</v>
          </cell>
          <cell r="N176">
            <v>170.9</v>
          </cell>
          <cell r="O176">
            <v>185.7</v>
          </cell>
          <cell r="P176">
            <v>254.9</v>
          </cell>
          <cell r="Q176">
            <v>274.63159999999999</v>
          </cell>
          <cell r="R176">
            <v>269.3</v>
          </cell>
          <cell r="S176">
            <v>269.6053</v>
          </cell>
          <cell r="T176">
            <v>245.51050000000001</v>
          </cell>
          <cell r="U176">
            <v>249.9</v>
          </cell>
          <cell r="V176">
            <v>249.7</v>
          </cell>
          <cell r="W176">
            <v>236.58473999999995</v>
          </cell>
          <cell r="X176">
            <v>192.6</v>
          </cell>
          <cell r="Y176">
            <v>200.4</v>
          </cell>
          <cell r="Z176">
            <v>232.2</v>
          </cell>
          <cell r="AA176">
            <v>324.5</v>
          </cell>
          <cell r="AB176">
            <v>466.2407</v>
          </cell>
          <cell r="AC176">
            <v>466.9</v>
          </cell>
          <cell r="AD176">
            <v>503.32650000000001</v>
          </cell>
          <cell r="AE176">
            <v>480.53930000000003</v>
          </cell>
          <cell r="AF176">
            <v>495.27679999999998</v>
          </cell>
          <cell r="AG176">
            <v>500.58139999999997</v>
          </cell>
          <cell r="AH176">
            <v>386.25647000000004</v>
          </cell>
          <cell r="AI176">
            <v>231.7</v>
          </cell>
          <cell r="AJ176">
            <v>239.3</v>
          </cell>
          <cell r="AK176">
            <v>240.5</v>
          </cell>
          <cell r="AL176">
            <v>427.5</v>
          </cell>
          <cell r="AM176">
            <v>436.42619999999999</v>
          </cell>
          <cell r="AN176">
            <v>435.9</v>
          </cell>
          <cell r="AO176">
            <v>489.98689999999999</v>
          </cell>
          <cell r="AP176">
            <v>470.33109999999999</v>
          </cell>
          <cell r="AQ176">
            <v>489.42380000000003</v>
          </cell>
          <cell r="AR176">
            <v>491.6635</v>
          </cell>
          <cell r="AS176">
            <v>395.27314999999999</v>
          </cell>
          <cell r="AT176">
            <v>194</v>
          </cell>
          <cell r="AU176">
            <v>304.2</v>
          </cell>
          <cell r="AV176">
            <v>292.5</v>
          </cell>
          <cell r="AW176">
            <v>298.60000000000002</v>
          </cell>
          <cell r="AX176">
            <v>317.1848</v>
          </cell>
          <cell r="AY176">
            <v>337.7</v>
          </cell>
          <cell r="AZ176">
            <v>349.63799999999998</v>
          </cell>
          <cell r="BA176">
            <v>336.98480000000001</v>
          </cell>
          <cell r="BB176">
            <v>347.42070000000001</v>
          </cell>
          <cell r="BC176">
            <v>348.95</v>
          </cell>
          <cell r="BD176">
            <v>312.71783000000005</v>
          </cell>
          <cell r="BE176">
            <v>168.3</v>
          </cell>
          <cell r="BF176">
            <v>230.4</v>
          </cell>
          <cell r="BG176">
            <v>280.7</v>
          </cell>
          <cell r="BH176">
            <v>358</v>
          </cell>
          <cell r="BI176">
            <v>413.75810000000001</v>
          </cell>
          <cell r="BJ176">
            <v>440.4</v>
          </cell>
          <cell r="BK176">
            <v>453.84780000000001</v>
          </cell>
          <cell r="BL176">
            <v>454.38060000000002</v>
          </cell>
          <cell r="BM176">
            <v>463.75130000000001</v>
          </cell>
          <cell r="BN176">
            <v>463.8134</v>
          </cell>
          <cell r="BO176">
            <v>372.73511999999999</v>
          </cell>
          <cell r="BP176">
            <v>184.6</v>
          </cell>
          <cell r="BQ176">
            <v>209.2</v>
          </cell>
          <cell r="BR176">
            <v>246.5</v>
          </cell>
          <cell r="BS176">
            <v>309.3</v>
          </cell>
          <cell r="BT176">
            <v>423.4348</v>
          </cell>
          <cell r="BU176">
            <v>415.2</v>
          </cell>
          <cell r="BV176">
            <v>420.90429999999998</v>
          </cell>
          <cell r="BW176">
            <v>400.40949999999998</v>
          </cell>
          <cell r="BX176">
            <v>408.73329999999999</v>
          </cell>
          <cell r="BY176">
            <v>410.45780000000002</v>
          </cell>
          <cell r="BZ176">
            <v>342.87396999999999</v>
          </cell>
        </row>
        <row r="177">
          <cell r="A177" t="str">
            <v>г.Рудный</v>
          </cell>
          <cell r="B177">
            <v>207.2</v>
          </cell>
          <cell r="C177">
            <v>193.8</v>
          </cell>
          <cell r="D177">
            <v>178.3</v>
          </cell>
          <cell r="E177">
            <v>182.8</v>
          </cell>
          <cell r="F177">
            <v>220.3</v>
          </cell>
          <cell r="G177">
            <v>219.90010000000001</v>
          </cell>
          <cell r="H177">
            <v>236.6771</v>
          </cell>
          <cell r="I177">
            <v>246.70609999999999</v>
          </cell>
          <cell r="J177">
            <v>242.6</v>
          </cell>
          <cell r="K177">
            <v>243.16829999999999</v>
          </cell>
          <cell r="L177">
            <v>217.14515999999995</v>
          </cell>
          <cell r="M177">
            <v>198.9</v>
          </cell>
          <cell r="N177">
            <v>240</v>
          </cell>
          <cell r="O177">
            <v>274.3</v>
          </cell>
          <cell r="P177">
            <v>242.2</v>
          </cell>
          <cell r="Q177">
            <v>285.93549999999999</v>
          </cell>
          <cell r="R177">
            <v>265.89999999999998</v>
          </cell>
          <cell r="S177">
            <v>299.69389999999999</v>
          </cell>
          <cell r="T177">
            <v>314.94119999999998</v>
          </cell>
          <cell r="U177">
            <v>308.89999999999998</v>
          </cell>
          <cell r="V177">
            <v>306.89999999999998</v>
          </cell>
          <cell r="W177">
            <v>273.76706000000001</v>
          </cell>
          <cell r="X177">
            <v>228.5</v>
          </cell>
          <cell r="Y177">
            <v>154.30000000000001</v>
          </cell>
          <cell r="Z177">
            <v>343</v>
          </cell>
          <cell r="AA177">
            <v>386.2</v>
          </cell>
          <cell r="AB177">
            <v>478.29270000000002</v>
          </cell>
          <cell r="AC177">
            <v>453.7</v>
          </cell>
          <cell r="AD177">
            <v>471.73820000000001</v>
          </cell>
          <cell r="AE177">
            <v>505.01049999999998</v>
          </cell>
          <cell r="AF177">
            <v>511.60070000000002</v>
          </cell>
          <cell r="AG177">
            <v>511.44159999999999</v>
          </cell>
          <cell r="AH177">
            <v>404.37837000000002</v>
          </cell>
          <cell r="AI177">
            <v>319.7</v>
          </cell>
          <cell r="AJ177">
            <v>336.1</v>
          </cell>
          <cell r="AK177">
            <v>471.7</v>
          </cell>
          <cell r="AL177">
            <v>470.7</v>
          </cell>
          <cell r="AM177">
            <v>486.67419999999998</v>
          </cell>
          <cell r="AN177">
            <v>439.3</v>
          </cell>
          <cell r="AO177">
            <v>430.1028</v>
          </cell>
          <cell r="AP177">
            <v>479.92860000000002</v>
          </cell>
          <cell r="AQ177">
            <v>487.27390000000003</v>
          </cell>
          <cell r="AR177">
            <v>484.22629999999998</v>
          </cell>
          <cell r="AS177">
            <v>440.57058000000006</v>
          </cell>
          <cell r="AT177">
            <v>287</v>
          </cell>
          <cell r="AU177">
            <v>263.10000000000002</v>
          </cell>
          <cell r="AV177">
            <v>346.1</v>
          </cell>
          <cell r="AW177">
            <v>367.4</v>
          </cell>
          <cell r="AX177">
            <v>432.98480000000001</v>
          </cell>
          <cell r="AY177">
            <v>436.9</v>
          </cell>
          <cell r="AZ177">
            <v>486.4991</v>
          </cell>
          <cell r="BA177">
            <v>496.72210000000001</v>
          </cell>
          <cell r="BB177">
            <v>495.91140000000001</v>
          </cell>
          <cell r="BC177">
            <v>494.41289999999998</v>
          </cell>
          <cell r="BD177">
            <v>410.70302999999996</v>
          </cell>
          <cell r="BE177">
            <v>234.5</v>
          </cell>
          <cell r="BF177">
            <v>260.60000000000002</v>
          </cell>
          <cell r="BG177">
            <v>353.6</v>
          </cell>
          <cell r="BH177">
            <v>350.9</v>
          </cell>
          <cell r="BI177">
            <v>430.1712</v>
          </cell>
          <cell r="BJ177">
            <v>342.1</v>
          </cell>
          <cell r="BK177">
            <v>254.89789999999999</v>
          </cell>
          <cell r="BL177">
            <v>393.19979999999998</v>
          </cell>
          <cell r="BM177">
            <v>392.07889999999998</v>
          </cell>
          <cell r="BN177">
            <v>392.77409999999998</v>
          </cell>
          <cell r="BO177">
            <v>340.48219</v>
          </cell>
          <cell r="BP177">
            <v>220</v>
          </cell>
          <cell r="BQ177">
            <v>202.2</v>
          </cell>
          <cell r="BR177">
            <v>294</v>
          </cell>
          <cell r="BS177">
            <v>359.2</v>
          </cell>
          <cell r="BT177">
            <v>440.125</v>
          </cell>
          <cell r="BU177">
            <v>444.1</v>
          </cell>
          <cell r="BV177">
            <v>392.08800000000002</v>
          </cell>
          <cell r="BW177">
            <v>436.25639999999999</v>
          </cell>
          <cell r="BX177">
            <v>443.09870000000001</v>
          </cell>
          <cell r="BY177">
            <v>443.41370000000001</v>
          </cell>
          <cell r="BZ177">
            <v>367.44817999999998</v>
          </cell>
        </row>
        <row r="182">
          <cell r="A182" t="str">
            <v>г.Кызылорда</v>
          </cell>
          <cell r="B182">
            <v>110.4</v>
          </cell>
          <cell r="C182">
            <v>101.2</v>
          </cell>
          <cell r="D182">
            <v>102.8</v>
          </cell>
          <cell r="E182">
            <v>109.9</v>
          </cell>
          <cell r="F182">
            <v>112.8</v>
          </cell>
          <cell r="G182">
            <v>138.4</v>
          </cell>
          <cell r="H182">
            <v>139.69999999999999</v>
          </cell>
          <cell r="I182">
            <v>109</v>
          </cell>
          <cell r="J182">
            <v>113.1</v>
          </cell>
          <cell r="K182">
            <v>115.265</v>
          </cell>
          <cell r="L182">
            <v>115.2565</v>
          </cell>
          <cell r="M182">
            <v>116.9</v>
          </cell>
          <cell r="N182">
            <v>121.8</v>
          </cell>
          <cell r="O182">
            <v>115.6</v>
          </cell>
          <cell r="P182">
            <v>128.19999999999999</v>
          </cell>
          <cell r="Q182">
            <v>117.9</v>
          </cell>
          <cell r="R182">
            <v>143.19999999999999</v>
          </cell>
          <cell r="S182">
            <v>142.30000000000001</v>
          </cell>
          <cell r="T182">
            <v>112.3</v>
          </cell>
          <cell r="U182">
            <v>114.7</v>
          </cell>
          <cell r="V182">
            <v>120.8917</v>
          </cell>
          <cell r="W182">
            <v>123.37916999999997</v>
          </cell>
          <cell r="X182">
            <v>115.9</v>
          </cell>
          <cell r="Y182">
            <v>119.9</v>
          </cell>
          <cell r="Z182">
            <v>113.2</v>
          </cell>
          <cell r="AA182">
            <v>125.2</v>
          </cell>
          <cell r="AB182">
            <v>122.4</v>
          </cell>
          <cell r="AC182">
            <v>148.6</v>
          </cell>
          <cell r="AD182">
            <v>149.5</v>
          </cell>
          <cell r="AE182">
            <v>112.3</v>
          </cell>
          <cell r="AF182">
            <v>116.4177</v>
          </cell>
          <cell r="AG182">
            <v>121.4837</v>
          </cell>
          <cell r="AH182">
            <v>124.49014</v>
          </cell>
          <cell r="AI182">
            <v>115.9</v>
          </cell>
          <cell r="AJ182">
            <v>125.4</v>
          </cell>
          <cell r="AK182">
            <v>122.3</v>
          </cell>
          <cell r="AL182">
            <v>130.19999999999999</v>
          </cell>
          <cell r="AM182">
            <v>124.5</v>
          </cell>
          <cell r="AN182">
            <v>139.1</v>
          </cell>
          <cell r="AO182">
            <v>137.4</v>
          </cell>
          <cell r="AP182">
            <v>112.7</v>
          </cell>
          <cell r="AQ182">
            <v>114.8784</v>
          </cell>
          <cell r="AR182">
            <v>120.4958</v>
          </cell>
          <cell r="AS182">
            <v>124.28742</v>
          </cell>
          <cell r="AT182">
            <v>115.4</v>
          </cell>
          <cell r="AU182">
            <v>118.4</v>
          </cell>
          <cell r="AV182">
            <v>114.9</v>
          </cell>
          <cell r="AW182">
            <v>127.5</v>
          </cell>
          <cell r="AX182">
            <v>122.5</v>
          </cell>
          <cell r="AY182">
            <v>140.1</v>
          </cell>
          <cell r="AZ182">
            <v>139.69999999999999</v>
          </cell>
          <cell r="BA182">
            <v>113.3</v>
          </cell>
          <cell r="BB182">
            <v>114.8415</v>
          </cell>
          <cell r="BC182">
            <v>123.2668</v>
          </cell>
          <cell r="BD182">
            <v>122.99083</v>
          </cell>
          <cell r="BE182">
            <v>115.5</v>
          </cell>
          <cell r="BF182">
            <v>120.7</v>
          </cell>
          <cell r="BG182">
            <v>114.6</v>
          </cell>
          <cell r="BH182">
            <v>128.4</v>
          </cell>
          <cell r="BI182">
            <v>121.9</v>
          </cell>
          <cell r="BJ182">
            <v>138.4</v>
          </cell>
          <cell r="BK182">
            <v>149.9</v>
          </cell>
          <cell r="BL182">
            <v>113.3</v>
          </cell>
          <cell r="BM182">
            <v>114.9127</v>
          </cell>
          <cell r="BN182">
            <v>120.2346</v>
          </cell>
          <cell r="BO182">
            <v>123.78473</v>
          </cell>
          <cell r="BP182">
            <v>116.7</v>
          </cell>
          <cell r="BQ182">
            <v>119.2</v>
          </cell>
          <cell r="BR182">
            <v>117.1</v>
          </cell>
          <cell r="BS182">
            <v>127.6</v>
          </cell>
          <cell r="BT182">
            <v>131.19999999999999</v>
          </cell>
          <cell r="BU182">
            <v>135.6</v>
          </cell>
          <cell r="BV182">
            <v>138.1</v>
          </cell>
          <cell r="BW182">
            <v>114.3</v>
          </cell>
          <cell r="BX182">
            <v>112.4</v>
          </cell>
          <cell r="BY182">
            <v>115.2864</v>
          </cell>
          <cell r="BZ182">
            <v>122.74863999999999</v>
          </cell>
        </row>
        <row r="183">
          <cell r="A183" t="str">
            <v>Арал</v>
          </cell>
          <cell r="B183">
            <v>71.099999999999994</v>
          </cell>
          <cell r="C183">
            <v>74.5</v>
          </cell>
          <cell r="D183">
            <v>77.3</v>
          </cell>
          <cell r="E183">
            <v>78</v>
          </cell>
          <cell r="F183">
            <v>78.7</v>
          </cell>
          <cell r="G183">
            <v>79</v>
          </cell>
          <cell r="H183">
            <v>79.099999999999994</v>
          </cell>
          <cell r="I183">
            <v>79.2</v>
          </cell>
          <cell r="J183">
            <v>79.3</v>
          </cell>
          <cell r="K183">
            <v>80.146699999999996</v>
          </cell>
          <cell r="L183">
            <v>77.63467</v>
          </cell>
          <cell r="M183">
            <v>0</v>
          </cell>
          <cell r="N183">
            <v>110</v>
          </cell>
          <cell r="O183">
            <v>40.9</v>
          </cell>
          <cell r="P183">
            <v>59.1</v>
          </cell>
          <cell r="Q183">
            <v>53.4</v>
          </cell>
          <cell r="R183">
            <v>67</v>
          </cell>
          <cell r="S183">
            <v>72.400000000000006</v>
          </cell>
          <cell r="T183">
            <v>0</v>
          </cell>
          <cell r="U183">
            <v>115.7</v>
          </cell>
          <cell r="V183">
            <v>113.2162</v>
          </cell>
          <cell r="W183">
            <v>63.171619999999997</v>
          </cell>
          <cell r="X183">
            <v>0</v>
          </cell>
          <cell r="Y183">
            <v>70</v>
          </cell>
          <cell r="Z183">
            <v>37</v>
          </cell>
          <cell r="AA183">
            <v>48.5</v>
          </cell>
          <cell r="AB183">
            <v>61.1</v>
          </cell>
          <cell r="AC183">
            <v>84.5</v>
          </cell>
          <cell r="AD183">
            <v>84.7</v>
          </cell>
          <cell r="AE183">
            <v>0</v>
          </cell>
          <cell r="AF183">
            <v>137.70509999999999</v>
          </cell>
          <cell r="AG183">
            <v>133.09639999999999</v>
          </cell>
          <cell r="AH183">
            <v>65.660150000000002</v>
          </cell>
          <cell r="AI183">
            <v>0</v>
          </cell>
          <cell r="AJ183">
            <v>30</v>
          </cell>
          <cell r="AK183">
            <v>0</v>
          </cell>
          <cell r="AL183">
            <v>0</v>
          </cell>
          <cell r="AM183">
            <v>0</v>
          </cell>
          <cell r="AN183">
            <v>0</v>
          </cell>
          <cell r="AO183">
            <v>0</v>
          </cell>
          <cell r="AP183">
            <v>0</v>
          </cell>
          <cell r="AQ183">
            <v>0</v>
          </cell>
          <cell r="AR183">
            <v>0</v>
          </cell>
          <cell r="AS183">
            <v>3</v>
          </cell>
          <cell r="AT183">
            <v>71.2</v>
          </cell>
          <cell r="AU183">
            <v>85.2</v>
          </cell>
          <cell r="AV183">
            <v>76.7</v>
          </cell>
          <cell r="AW183">
            <v>76.8</v>
          </cell>
          <cell r="AX183">
            <v>62.4</v>
          </cell>
          <cell r="AY183">
            <v>61.6</v>
          </cell>
          <cell r="AZ183">
            <v>75</v>
          </cell>
          <cell r="BA183">
            <v>75.3</v>
          </cell>
          <cell r="BB183">
            <v>251.2431</v>
          </cell>
          <cell r="BC183">
            <v>250.90039999999999</v>
          </cell>
          <cell r="BD183">
            <v>108.63435</v>
          </cell>
          <cell r="BE183">
            <v>67.8</v>
          </cell>
          <cell r="BF183">
            <v>63.9</v>
          </cell>
          <cell r="BG183">
            <v>76.7</v>
          </cell>
          <cell r="BH183">
            <v>72.8</v>
          </cell>
          <cell r="BI183">
            <v>56</v>
          </cell>
          <cell r="BJ183">
            <v>54.9</v>
          </cell>
          <cell r="BK183">
            <v>74.900000000000006</v>
          </cell>
          <cell r="BL183">
            <v>74.099999999999994</v>
          </cell>
          <cell r="BM183">
            <v>267.20389999999998</v>
          </cell>
          <cell r="BN183">
            <v>266.57859999999999</v>
          </cell>
          <cell r="BO183">
            <v>107.48824999999999</v>
          </cell>
          <cell r="BP183">
            <v>0</v>
          </cell>
          <cell r="BQ183">
            <v>0</v>
          </cell>
          <cell r="BR183">
            <v>0</v>
          </cell>
          <cell r="BS183">
            <v>0</v>
          </cell>
          <cell r="BT183">
            <v>0</v>
          </cell>
          <cell r="BU183">
            <v>0</v>
          </cell>
          <cell r="BV183">
            <v>0</v>
          </cell>
          <cell r="BW183">
            <v>0</v>
          </cell>
          <cell r="BX183">
            <v>0</v>
          </cell>
          <cell r="BY183">
            <v>0</v>
          </cell>
          <cell r="BZ183">
            <v>0</v>
          </cell>
        </row>
        <row r="184">
          <cell r="A184" t="str">
            <v>Жалагаш</v>
          </cell>
          <cell r="B184">
            <v>142</v>
          </cell>
          <cell r="C184">
            <v>142.4</v>
          </cell>
          <cell r="D184">
            <v>159.1</v>
          </cell>
          <cell r="E184">
            <v>159.30000000000001</v>
          </cell>
          <cell r="F184">
            <v>159.69999999999999</v>
          </cell>
          <cell r="G184">
            <v>130</v>
          </cell>
          <cell r="H184">
            <v>132.6</v>
          </cell>
          <cell r="I184">
            <v>137.9</v>
          </cell>
          <cell r="J184">
            <v>137.80000000000001</v>
          </cell>
          <cell r="K184">
            <v>141.72030000000001</v>
          </cell>
          <cell r="L184">
            <v>144.25202999999999</v>
          </cell>
          <cell r="M184">
            <v>152.9</v>
          </cell>
          <cell r="N184">
            <v>162</v>
          </cell>
          <cell r="O184">
            <v>171.8</v>
          </cell>
          <cell r="P184">
            <v>171.5</v>
          </cell>
          <cell r="Q184">
            <v>171.6</v>
          </cell>
          <cell r="R184">
            <v>174.6</v>
          </cell>
          <cell r="S184">
            <v>171.4</v>
          </cell>
          <cell r="T184">
            <v>186.9</v>
          </cell>
          <cell r="U184">
            <v>187.2</v>
          </cell>
          <cell r="V184">
            <v>178.76730000000001</v>
          </cell>
          <cell r="W184">
            <v>172.86673000000002</v>
          </cell>
          <cell r="X184">
            <v>156</v>
          </cell>
          <cell r="Y184">
            <v>161</v>
          </cell>
          <cell r="Z184">
            <v>171.5</v>
          </cell>
          <cell r="AA184">
            <v>170.9</v>
          </cell>
          <cell r="AB184">
            <v>171.2</v>
          </cell>
          <cell r="AC184">
            <v>183.6</v>
          </cell>
          <cell r="AD184">
            <v>173.7</v>
          </cell>
          <cell r="AE184">
            <v>186.6</v>
          </cell>
          <cell r="AF184">
            <v>190.7105</v>
          </cell>
          <cell r="AG184">
            <v>161.0566</v>
          </cell>
          <cell r="AH184">
            <v>172.62670999999995</v>
          </cell>
          <cell r="AI184">
            <v>155.19999999999999</v>
          </cell>
          <cell r="AJ184">
            <v>159.9</v>
          </cell>
          <cell r="AK184">
            <v>171.3</v>
          </cell>
          <cell r="AL184">
            <v>172</v>
          </cell>
          <cell r="AM184">
            <v>172.2</v>
          </cell>
          <cell r="AN184">
            <v>150.30000000000001</v>
          </cell>
          <cell r="AO184">
            <v>172.3</v>
          </cell>
          <cell r="AP184">
            <v>190.1</v>
          </cell>
          <cell r="AQ184">
            <v>190.91470000000001</v>
          </cell>
          <cell r="AR184">
            <v>186.0205</v>
          </cell>
          <cell r="AS184">
            <v>172.02352000000002</v>
          </cell>
          <cell r="AT184">
            <v>154.5</v>
          </cell>
          <cell r="AU184">
            <v>160.1</v>
          </cell>
          <cell r="AV184">
            <v>149.1</v>
          </cell>
          <cell r="AW184">
            <v>171.1</v>
          </cell>
          <cell r="AX184">
            <v>171.8</v>
          </cell>
          <cell r="AY184">
            <v>178.5</v>
          </cell>
          <cell r="AZ184">
            <v>173.9</v>
          </cell>
          <cell r="BA184">
            <v>185.3</v>
          </cell>
          <cell r="BB184">
            <v>186.1215</v>
          </cell>
          <cell r="BC184">
            <v>187.10249999999999</v>
          </cell>
          <cell r="BD184">
            <v>171.75240000000002</v>
          </cell>
          <cell r="BE184">
            <v>141.1</v>
          </cell>
          <cell r="BF184">
            <v>159.80000000000001</v>
          </cell>
          <cell r="BG184">
            <v>170.6</v>
          </cell>
          <cell r="BH184">
            <v>171.4</v>
          </cell>
          <cell r="BI184">
            <v>171.5</v>
          </cell>
          <cell r="BJ184">
            <v>202.3</v>
          </cell>
          <cell r="BK184">
            <v>167.3</v>
          </cell>
          <cell r="BL184">
            <v>186.3</v>
          </cell>
          <cell r="BM184">
            <v>186.30350000000001</v>
          </cell>
          <cell r="BN184">
            <v>186.7492</v>
          </cell>
          <cell r="BO184">
            <v>174.33526999999998</v>
          </cell>
          <cell r="BP184">
            <v>0</v>
          </cell>
          <cell r="BQ184">
            <v>0</v>
          </cell>
          <cell r="BR184">
            <v>0</v>
          </cell>
          <cell r="BS184">
            <v>0</v>
          </cell>
          <cell r="BT184">
            <v>171.8</v>
          </cell>
          <cell r="BU184">
            <v>174.5</v>
          </cell>
          <cell r="BV184">
            <v>173.2</v>
          </cell>
          <cell r="BW184">
            <v>187.3</v>
          </cell>
          <cell r="BX184">
            <v>188.9</v>
          </cell>
          <cell r="BY184">
            <v>185.54259999999999</v>
          </cell>
          <cell r="BZ184">
            <v>108.12426000000001</v>
          </cell>
        </row>
        <row r="185">
          <cell r="A185" t="str">
            <v>Жанакорган</v>
          </cell>
          <cell r="B185">
            <v>143.9</v>
          </cell>
          <cell r="C185">
            <v>107.3</v>
          </cell>
          <cell r="D185">
            <v>116</v>
          </cell>
          <cell r="E185">
            <v>119.2</v>
          </cell>
          <cell r="F185">
            <v>124.4</v>
          </cell>
          <cell r="G185">
            <v>131.19999999999999</v>
          </cell>
          <cell r="H185">
            <v>132.1</v>
          </cell>
          <cell r="I185">
            <v>90.6</v>
          </cell>
          <cell r="J185">
            <v>130.9</v>
          </cell>
          <cell r="K185">
            <v>105.2392</v>
          </cell>
          <cell r="L185">
            <v>120.08392000000001</v>
          </cell>
          <cell r="M185">
            <v>177.7</v>
          </cell>
          <cell r="N185">
            <v>160.30000000000001</v>
          </cell>
          <cell r="O185">
            <v>178.8</v>
          </cell>
          <cell r="P185">
            <v>174</v>
          </cell>
          <cell r="Q185">
            <v>156.30000000000001</v>
          </cell>
          <cell r="R185">
            <v>157.9</v>
          </cell>
          <cell r="S185">
            <v>166.1</v>
          </cell>
          <cell r="T185">
            <v>161.5</v>
          </cell>
          <cell r="U185">
            <v>139.4</v>
          </cell>
          <cell r="V185">
            <v>152.04920000000001</v>
          </cell>
          <cell r="W185">
            <v>162.40492</v>
          </cell>
          <cell r="X185">
            <v>260.8</v>
          </cell>
          <cell r="Y185">
            <v>122.7</v>
          </cell>
          <cell r="Z185">
            <v>131.6</v>
          </cell>
          <cell r="AA185">
            <v>140.69999999999999</v>
          </cell>
          <cell r="AB185">
            <v>159.69999999999999</v>
          </cell>
          <cell r="AC185">
            <v>156.9</v>
          </cell>
          <cell r="AD185">
            <v>173.6</v>
          </cell>
          <cell r="AE185">
            <v>167.5</v>
          </cell>
          <cell r="AF185">
            <v>163.66059999999999</v>
          </cell>
          <cell r="AG185">
            <v>178.67670000000001</v>
          </cell>
          <cell r="AH185">
            <v>165.58373</v>
          </cell>
          <cell r="AI185">
            <v>185.2</v>
          </cell>
          <cell r="AJ185">
            <v>134.80000000000001</v>
          </cell>
          <cell r="AK185">
            <v>157.80000000000001</v>
          </cell>
          <cell r="AL185">
            <v>146.80000000000001</v>
          </cell>
          <cell r="AM185">
            <v>146.5</v>
          </cell>
          <cell r="AN185">
            <v>164</v>
          </cell>
          <cell r="AO185">
            <v>170.5</v>
          </cell>
          <cell r="AP185">
            <v>164.1</v>
          </cell>
          <cell r="AQ185">
            <v>175.49010000000001</v>
          </cell>
          <cell r="AR185">
            <v>177.53139999999999</v>
          </cell>
          <cell r="AS185">
            <v>162.27214999999998</v>
          </cell>
          <cell r="AT185">
            <v>279</v>
          </cell>
          <cell r="AU185">
            <v>169.3</v>
          </cell>
          <cell r="AV185">
            <v>154.9</v>
          </cell>
          <cell r="AW185">
            <v>159.4</v>
          </cell>
          <cell r="AX185">
            <v>156.6</v>
          </cell>
          <cell r="AY185">
            <v>158.19999999999999</v>
          </cell>
          <cell r="AZ185">
            <v>171.2</v>
          </cell>
          <cell r="BA185">
            <v>166.4</v>
          </cell>
          <cell r="BB185">
            <v>198.99369999999999</v>
          </cell>
          <cell r="BC185">
            <v>177.083</v>
          </cell>
          <cell r="BD185">
            <v>179.10767000000004</v>
          </cell>
          <cell r="BE185">
            <v>296.7</v>
          </cell>
          <cell r="BF185">
            <v>157.30000000000001</v>
          </cell>
          <cell r="BG185">
            <v>417.4</v>
          </cell>
          <cell r="BH185">
            <v>159</v>
          </cell>
          <cell r="BI185">
            <v>170.7</v>
          </cell>
          <cell r="BJ185">
            <v>222.3</v>
          </cell>
          <cell r="BK185">
            <v>169.1</v>
          </cell>
          <cell r="BL185">
            <v>167.9</v>
          </cell>
          <cell r="BM185">
            <v>176.05459999999999</v>
          </cell>
          <cell r="BN185">
            <v>173.93719999999999</v>
          </cell>
          <cell r="BO185">
            <v>211.03917999999999</v>
          </cell>
          <cell r="BP185">
            <v>0</v>
          </cell>
          <cell r="BQ185">
            <v>0</v>
          </cell>
          <cell r="BR185">
            <v>0</v>
          </cell>
          <cell r="BS185">
            <v>0</v>
          </cell>
          <cell r="BT185">
            <v>0</v>
          </cell>
          <cell r="BU185">
            <v>0</v>
          </cell>
          <cell r="BV185">
            <v>0</v>
          </cell>
          <cell r="BW185">
            <v>0</v>
          </cell>
          <cell r="BX185">
            <v>0</v>
          </cell>
          <cell r="BY185">
            <v>0</v>
          </cell>
          <cell r="BZ185">
            <v>0</v>
          </cell>
        </row>
        <row r="186">
          <cell r="A186" t="str">
            <v>Казалы</v>
          </cell>
          <cell r="B186">
            <v>137.5</v>
          </cell>
          <cell r="C186">
            <v>73.900000000000006</v>
          </cell>
          <cell r="D186">
            <v>75</v>
          </cell>
          <cell r="E186">
            <v>75.099999999999994</v>
          </cell>
          <cell r="F186">
            <v>75</v>
          </cell>
          <cell r="G186">
            <v>75</v>
          </cell>
          <cell r="H186">
            <v>119.9</v>
          </cell>
          <cell r="I186">
            <v>115.9</v>
          </cell>
          <cell r="J186">
            <v>100.8</v>
          </cell>
          <cell r="K186">
            <v>134.9307</v>
          </cell>
          <cell r="L186">
            <v>98.303069999999991</v>
          </cell>
          <cell r="M186">
            <v>135.9</v>
          </cell>
          <cell r="N186">
            <v>79.8</v>
          </cell>
          <cell r="O186">
            <v>134.30000000000001</v>
          </cell>
          <cell r="P186">
            <v>137.69999999999999</v>
          </cell>
          <cell r="Q186">
            <v>134.30000000000001</v>
          </cell>
          <cell r="R186">
            <v>137.6</v>
          </cell>
          <cell r="S186">
            <v>141.19999999999999</v>
          </cell>
          <cell r="T186">
            <v>114.4</v>
          </cell>
          <cell r="U186">
            <v>93.1</v>
          </cell>
          <cell r="V186">
            <v>120.28449999999999</v>
          </cell>
          <cell r="W186">
            <v>122.85844999999999</v>
          </cell>
          <cell r="X186">
            <v>139.30000000000001</v>
          </cell>
          <cell r="Y186">
            <v>80</v>
          </cell>
          <cell r="Z186">
            <v>131</v>
          </cell>
          <cell r="AA186">
            <v>139.80000000000001</v>
          </cell>
          <cell r="AB186">
            <v>134.6</v>
          </cell>
          <cell r="AC186">
            <v>135.1</v>
          </cell>
          <cell r="AD186">
            <v>143.30000000000001</v>
          </cell>
          <cell r="AE186">
            <v>114.5</v>
          </cell>
          <cell r="AF186">
            <v>101.95610000000001</v>
          </cell>
          <cell r="AG186">
            <v>125.67700000000001</v>
          </cell>
          <cell r="AH186">
            <v>124.52331000000001</v>
          </cell>
          <cell r="AI186">
            <v>140.6</v>
          </cell>
          <cell r="AJ186">
            <v>82.8</v>
          </cell>
          <cell r="AK186">
            <v>126.2</v>
          </cell>
          <cell r="AL186">
            <v>131.6</v>
          </cell>
          <cell r="AM186">
            <v>134.19999999999999</v>
          </cell>
          <cell r="AN186">
            <v>135.1</v>
          </cell>
          <cell r="AO186">
            <v>146.4</v>
          </cell>
          <cell r="AP186">
            <v>118.3</v>
          </cell>
          <cell r="AQ186">
            <v>89.5047</v>
          </cell>
          <cell r="AR186">
            <v>128.82429999999999</v>
          </cell>
          <cell r="AS186">
            <v>123.35289999999998</v>
          </cell>
          <cell r="AT186">
            <v>140.30000000000001</v>
          </cell>
          <cell r="AU186">
            <v>78.400000000000006</v>
          </cell>
          <cell r="AV186">
            <v>141.80000000000001</v>
          </cell>
          <cell r="AW186">
            <v>132.30000000000001</v>
          </cell>
          <cell r="AX186">
            <v>134.1</v>
          </cell>
          <cell r="AY186">
            <v>134.80000000000001</v>
          </cell>
          <cell r="AZ186">
            <v>145.80000000000001</v>
          </cell>
          <cell r="BA186">
            <v>119.9</v>
          </cell>
          <cell r="BB186">
            <v>100.06950000000001</v>
          </cell>
          <cell r="BC186">
            <v>124.1918</v>
          </cell>
          <cell r="BD186">
            <v>125.16613000000002</v>
          </cell>
          <cell r="BE186">
            <v>141.5</v>
          </cell>
          <cell r="BF186">
            <v>79.5</v>
          </cell>
          <cell r="BG186">
            <v>141.5</v>
          </cell>
          <cell r="BH186">
            <v>133.5</v>
          </cell>
          <cell r="BI186">
            <v>134.80000000000001</v>
          </cell>
          <cell r="BJ186">
            <v>135</v>
          </cell>
          <cell r="BK186">
            <v>145.30000000000001</v>
          </cell>
          <cell r="BL186">
            <v>117.8</v>
          </cell>
          <cell r="BM186">
            <v>104.57729999999999</v>
          </cell>
          <cell r="BN186">
            <v>123.1048</v>
          </cell>
          <cell r="BO186">
            <v>125.65820999999998</v>
          </cell>
          <cell r="BP186">
            <v>0</v>
          </cell>
          <cell r="BQ186">
            <v>0</v>
          </cell>
          <cell r="BR186">
            <v>0</v>
          </cell>
          <cell r="BS186">
            <v>0</v>
          </cell>
          <cell r="BT186">
            <v>0</v>
          </cell>
          <cell r="BU186">
            <v>0</v>
          </cell>
          <cell r="BV186">
            <v>0</v>
          </cell>
          <cell r="BW186">
            <v>0</v>
          </cell>
          <cell r="BX186">
            <v>127.1</v>
          </cell>
          <cell r="BY186">
            <v>0</v>
          </cell>
          <cell r="BZ186">
            <v>12.709999999999999</v>
          </cell>
        </row>
        <row r="187">
          <cell r="A187" t="str">
            <v>Кармакши</v>
          </cell>
          <cell r="B187">
            <v>152.5</v>
          </cell>
          <cell r="C187">
            <v>156.30000000000001</v>
          </cell>
          <cell r="D187">
            <v>167.5</v>
          </cell>
          <cell r="E187">
            <v>167.9</v>
          </cell>
          <cell r="F187">
            <v>99.9</v>
          </cell>
          <cell r="G187">
            <v>155.6</v>
          </cell>
          <cell r="H187">
            <v>155.5</v>
          </cell>
          <cell r="I187">
            <v>153.69999999999999</v>
          </cell>
          <cell r="J187">
            <v>148.30000000000001</v>
          </cell>
          <cell r="K187">
            <v>161.75299999999999</v>
          </cell>
          <cell r="L187">
            <v>151.89529999999999</v>
          </cell>
          <cell r="M187">
            <v>159.80000000000001</v>
          </cell>
          <cell r="N187">
            <v>164.6</v>
          </cell>
          <cell r="O187">
            <v>183.3</v>
          </cell>
          <cell r="P187">
            <v>188.8</v>
          </cell>
          <cell r="Q187">
            <v>109.4</v>
          </cell>
          <cell r="R187">
            <v>145.80000000000001</v>
          </cell>
          <cell r="S187">
            <v>177.5</v>
          </cell>
          <cell r="T187">
            <v>167</v>
          </cell>
          <cell r="U187">
            <v>172.5</v>
          </cell>
          <cell r="V187">
            <v>176.029</v>
          </cell>
          <cell r="W187">
            <v>164.47290000000001</v>
          </cell>
          <cell r="X187">
            <v>157.1</v>
          </cell>
          <cell r="Y187">
            <v>160.6</v>
          </cell>
          <cell r="Z187">
            <v>183.8</v>
          </cell>
          <cell r="AA187">
            <v>183.5</v>
          </cell>
          <cell r="AB187">
            <v>107.8</v>
          </cell>
          <cell r="AC187">
            <v>183.6</v>
          </cell>
          <cell r="AD187">
            <v>178.8</v>
          </cell>
          <cell r="AE187">
            <v>163.6</v>
          </cell>
          <cell r="AF187">
            <v>166.05879999999999</v>
          </cell>
          <cell r="AG187">
            <v>183.5147</v>
          </cell>
          <cell r="AH187">
            <v>166.83734999999999</v>
          </cell>
          <cell r="AI187">
            <v>184.9</v>
          </cell>
          <cell r="AJ187">
            <v>160.6</v>
          </cell>
          <cell r="AK187">
            <v>188.1</v>
          </cell>
          <cell r="AL187">
            <v>194.8</v>
          </cell>
          <cell r="AM187">
            <v>108.9</v>
          </cell>
          <cell r="AN187">
            <v>187.1</v>
          </cell>
          <cell r="AO187">
            <v>176.8</v>
          </cell>
          <cell r="AP187">
            <v>172.6</v>
          </cell>
          <cell r="AQ187">
            <v>166.38749999999999</v>
          </cell>
          <cell r="AR187">
            <v>154.298</v>
          </cell>
          <cell r="AS187">
            <v>169.44855000000001</v>
          </cell>
          <cell r="AT187">
            <v>157.19999999999999</v>
          </cell>
          <cell r="AU187">
            <v>161.19999999999999</v>
          </cell>
          <cell r="AV187">
            <v>154.1</v>
          </cell>
          <cell r="AW187">
            <v>183.1</v>
          </cell>
          <cell r="AX187">
            <v>107.4</v>
          </cell>
          <cell r="AY187">
            <v>182.9</v>
          </cell>
          <cell r="AZ187">
            <v>174</v>
          </cell>
          <cell r="BA187">
            <v>165.9</v>
          </cell>
          <cell r="BB187">
            <v>161.61160000000001</v>
          </cell>
          <cell r="BC187">
            <v>191.04230000000001</v>
          </cell>
          <cell r="BD187">
            <v>163.84539000000001</v>
          </cell>
          <cell r="BE187">
            <v>165.8</v>
          </cell>
          <cell r="BF187">
            <v>161.4</v>
          </cell>
          <cell r="BG187">
            <v>183.3</v>
          </cell>
          <cell r="BH187">
            <v>182.5</v>
          </cell>
          <cell r="BI187">
            <v>108.3</v>
          </cell>
          <cell r="BJ187">
            <v>185.2</v>
          </cell>
          <cell r="BK187">
            <v>174.3</v>
          </cell>
          <cell r="BL187">
            <v>167.1</v>
          </cell>
          <cell r="BM187">
            <v>162.66630000000001</v>
          </cell>
          <cell r="BN187">
            <v>193.50790000000001</v>
          </cell>
          <cell r="BO187">
            <v>168.40742</v>
          </cell>
          <cell r="BP187">
            <v>148.5</v>
          </cell>
          <cell r="BQ187">
            <v>157.6</v>
          </cell>
          <cell r="BR187">
            <v>190.2</v>
          </cell>
          <cell r="BS187">
            <v>170.1</v>
          </cell>
          <cell r="BT187">
            <v>108</v>
          </cell>
          <cell r="BU187">
            <v>181.5</v>
          </cell>
          <cell r="BV187">
            <v>180.1</v>
          </cell>
          <cell r="BW187">
            <v>170.9</v>
          </cell>
          <cell r="BX187">
            <v>159.69999999999999</v>
          </cell>
          <cell r="BY187">
            <v>162.58920000000001</v>
          </cell>
          <cell r="BZ187">
            <v>162.91892000000001</v>
          </cell>
        </row>
        <row r="188">
          <cell r="A188" t="str">
            <v>Сырдария</v>
          </cell>
          <cell r="B188">
            <v>129.4</v>
          </cell>
          <cell r="C188">
            <v>147.19999999999999</v>
          </cell>
          <cell r="D188">
            <v>160.80000000000001</v>
          </cell>
          <cell r="E188">
            <v>141.6</v>
          </cell>
          <cell r="F188">
            <v>144.69999999999999</v>
          </cell>
          <cell r="G188">
            <v>196.4</v>
          </cell>
          <cell r="H188">
            <v>198.5</v>
          </cell>
          <cell r="I188">
            <v>170.3</v>
          </cell>
          <cell r="J188">
            <v>167.4</v>
          </cell>
          <cell r="K188">
            <v>171.84899999999999</v>
          </cell>
          <cell r="L188">
            <v>162.81489999999999</v>
          </cell>
          <cell r="M188">
            <v>126.6</v>
          </cell>
          <cell r="N188">
            <v>189.4</v>
          </cell>
          <cell r="O188">
            <v>172.3</v>
          </cell>
          <cell r="P188">
            <v>192.4</v>
          </cell>
          <cell r="Q188">
            <v>166.5</v>
          </cell>
          <cell r="R188">
            <v>179.3</v>
          </cell>
          <cell r="S188">
            <v>201.2</v>
          </cell>
          <cell r="T188">
            <v>183.8</v>
          </cell>
          <cell r="U188">
            <v>185.6</v>
          </cell>
          <cell r="V188">
            <v>187.11369999999999</v>
          </cell>
          <cell r="W188">
            <v>178.42136999999997</v>
          </cell>
          <cell r="X188">
            <v>128.1</v>
          </cell>
          <cell r="Y188">
            <v>189.3</v>
          </cell>
          <cell r="Z188">
            <v>158.80000000000001</v>
          </cell>
          <cell r="AA188">
            <v>174.5</v>
          </cell>
          <cell r="AB188">
            <v>155.19999999999999</v>
          </cell>
          <cell r="AC188">
            <v>194.4</v>
          </cell>
          <cell r="AD188">
            <v>194.2</v>
          </cell>
          <cell r="AE188">
            <v>183.4</v>
          </cell>
          <cell r="AF188">
            <v>184.6242</v>
          </cell>
          <cell r="AG188">
            <v>182.6773</v>
          </cell>
          <cell r="AH188">
            <v>174.52015</v>
          </cell>
          <cell r="AI188">
            <v>127.5</v>
          </cell>
          <cell r="AJ188">
            <v>190.6</v>
          </cell>
          <cell r="AK188">
            <v>133.9</v>
          </cell>
          <cell r="AL188">
            <v>194.1</v>
          </cell>
          <cell r="AM188">
            <v>171.6</v>
          </cell>
          <cell r="AN188">
            <v>204.9</v>
          </cell>
          <cell r="AO188">
            <v>205.8</v>
          </cell>
          <cell r="AP188">
            <v>177</v>
          </cell>
          <cell r="AQ188">
            <v>177.58080000000001</v>
          </cell>
          <cell r="AR188">
            <v>180.07220000000001</v>
          </cell>
          <cell r="AS188">
            <v>176.30530000000002</v>
          </cell>
          <cell r="AT188">
            <v>126.9</v>
          </cell>
          <cell r="AU188">
            <v>191.9</v>
          </cell>
          <cell r="AV188">
            <v>156.6</v>
          </cell>
          <cell r="AW188">
            <v>194.8</v>
          </cell>
          <cell r="AX188">
            <v>159.5</v>
          </cell>
          <cell r="AY188">
            <v>205.9</v>
          </cell>
          <cell r="AZ188">
            <v>206.6</v>
          </cell>
          <cell r="BA188">
            <v>181.9</v>
          </cell>
          <cell r="BB188">
            <v>182.8425</v>
          </cell>
          <cell r="BC188">
            <v>183.33609999999999</v>
          </cell>
          <cell r="BD188">
            <v>179.02786</v>
          </cell>
          <cell r="BE188">
            <v>126.6</v>
          </cell>
          <cell r="BF188">
            <v>193</v>
          </cell>
          <cell r="BG188">
            <v>159.19999999999999</v>
          </cell>
          <cell r="BH188">
            <v>192.4</v>
          </cell>
          <cell r="BI188">
            <v>172</v>
          </cell>
          <cell r="BJ188">
            <v>204.7</v>
          </cell>
          <cell r="BK188">
            <v>203.5</v>
          </cell>
          <cell r="BL188">
            <v>189.9</v>
          </cell>
          <cell r="BM188">
            <v>190.52180000000001</v>
          </cell>
          <cell r="BN188">
            <v>190.76429999999999</v>
          </cell>
          <cell r="BO188">
            <v>182.25861000000003</v>
          </cell>
          <cell r="BP188">
            <v>129</v>
          </cell>
          <cell r="BQ188">
            <v>192.1</v>
          </cell>
          <cell r="BR188">
            <v>133.80000000000001</v>
          </cell>
          <cell r="BS188">
            <v>192.4</v>
          </cell>
          <cell r="BT188">
            <v>150</v>
          </cell>
          <cell r="BU188">
            <v>204.5</v>
          </cell>
          <cell r="BV188">
            <v>203.7</v>
          </cell>
          <cell r="BW188">
            <v>173.6</v>
          </cell>
          <cell r="BX188">
            <v>174.7</v>
          </cell>
          <cell r="BY188">
            <v>176.2174</v>
          </cell>
          <cell r="BZ188">
            <v>173.00173999999998</v>
          </cell>
        </row>
        <row r="189">
          <cell r="A189" t="str">
            <v>Шиели</v>
          </cell>
          <cell r="B189">
            <v>124.9</v>
          </cell>
          <cell r="C189">
            <v>118.6</v>
          </cell>
          <cell r="D189">
            <v>119.7</v>
          </cell>
          <cell r="E189">
            <v>129.30000000000001</v>
          </cell>
          <cell r="F189">
            <v>204.2</v>
          </cell>
          <cell r="G189">
            <v>180.1</v>
          </cell>
          <cell r="H189">
            <v>184.8</v>
          </cell>
          <cell r="I189">
            <v>158</v>
          </cell>
          <cell r="J189">
            <v>159.4</v>
          </cell>
          <cell r="K189">
            <v>162.9016</v>
          </cell>
          <cell r="L189">
            <v>154.19016000000002</v>
          </cell>
          <cell r="M189">
            <v>0</v>
          </cell>
          <cell r="N189">
            <v>142.5</v>
          </cell>
          <cell r="O189">
            <v>140.6</v>
          </cell>
          <cell r="P189">
            <v>145.1</v>
          </cell>
          <cell r="Q189">
            <v>174.9</v>
          </cell>
          <cell r="R189">
            <v>250.6</v>
          </cell>
          <cell r="S189">
            <v>200</v>
          </cell>
          <cell r="T189">
            <v>0</v>
          </cell>
          <cell r="U189">
            <v>165.9</v>
          </cell>
          <cell r="V189">
            <v>181.6268</v>
          </cell>
          <cell r="W189">
            <v>140.12268</v>
          </cell>
          <cell r="X189">
            <v>0</v>
          </cell>
          <cell r="Y189">
            <v>30</v>
          </cell>
          <cell r="Z189">
            <v>147.1</v>
          </cell>
          <cell r="AA189">
            <v>145.5</v>
          </cell>
          <cell r="AB189">
            <v>174.7</v>
          </cell>
          <cell r="AC189">
            <v>150.1</v>
          </cell>
          <cell r="AD189">
            <v>200.6</v>
          </cell>
          <cell r="AE189">
            <v>183.8</v>
          </cell>
          <cell r="AF189">
            <v>186.64750000000001</v>
          </cell>
          <cell r="AG189">
            <v>184.70590000000001</v>
          </cell>
          <cell r="AH189">
            <v>140.31533999999999</v>
          </cell>
          <cell r="AI189">
            <v>148.1</v>
          </cell>
          <cell r="AJ189">
            <v>0</v>
          </cell>
          <cell r="AK189">
            <v>0</v>
          </cell>
          <cell r="AL189">
            <v>147</v>
          </cell>
          <cell r="AM189">
            <v>0</v>
          </cell>
          <cell r="AN189">
            <v>0</v>
          </cell>
          <cell r="AO189">
            <v>0</v>
          </cell>
          <cell r="AP189">
            <v>0</v>
          </cell>
          <cell r="AQ189">
            <v>199.9862</v>
          </cell>
          <cell r="AR189">
            <v>189.3981</v>
          </cell>
          <cell r="AS189">
            <v>68.448430000000002</v>
          </cell>
          <cell r="AT189">
            <v>149.5</v>
          </cell>
          <cell r="AU189">
            <v>149.6</v>
          </cell>
          <cell r="AV189">
            <v>152.30000000000001</v>
          </cell>
          <cell r="AW189">
            <v>148.1</v>
          </cell>
          <cell r="AX189">
            <v>174.3</v>
          </cell>
          <cell r="AY189">
            <v>189.8</v>
          </cell>
          <cell r="AZ189">
            <v>200.5</v>
          </cell>
          <cell r="BA189">
            <v>194.8</v>
          </cell>
          <cell r="BB189">
            <v>199.83510000000001</v>
          </cell>
          <cell r="BC189">
            <v>222.04339999999999</v>
          </cell>
          <cell r="BD189">
            <v>178.07784999999998</v>
          </cell>
          <cell r="BE189">
            <v>149.1</v>
          </cell>
          <cell r="BF189">
            <v>149.1</v>
          </cell>
          <cell r="BG189">
            <v>149.6</v>
          </cell>
          <cell r="BH189">
            <v>148.4</v>
          </cell>
          <cell r="BI189">
            <v>174.4</v>
          </cell>
          <cell r="BJ189">
            <v>203.3</v>
          </cell>
          <cell r="BK189">
            <v>198</v>
          </cell>
          <cell r="BL189">
            <v>191.5</v>
          </cell>
          <cell r="BM189">
            <v>199.91239999999999</v>
          </cell>
          <cell r="BN189">
            <v>223.8706</v>
          </cell>
          <cell r="BO189">
            <v>178.71829999999997</v>
          </cell>
          <cell r="BP189">
            <v>0</v>
          </cell>
          <cell r="BQ189">
            <v>0</v>
          </cell>
          <cell r="BR189">
            <v>0</v>
          </cell>
          <cell r="BS189">
            <v>0</v>
          </cell>
          <cell r="BT189">
            <v>0</v>
          </cell>
          <cell r="BU189">
            <v>0</v>
          </cell>
          <cell r="BV189">
            <v>0</v>
          </cell>
          <cell r="BW189">
            <v>0</v>
          </cell>
          <cell r="BX189">
            <v>187.7</v>
          </cell>
          <cell r="BY189">
            <v>194.96090000000001</v>
          </cell>
          <cell r="BZ189">
            <v>38.266089999999998</v>
          </cell>
        </row>
        <row r="194">
          <cell r="A194" t="str">
            <v>г. Актау</v>
          </cell>
          <cell r="B194">
            <v>150</v>
          </cell>
          <cell r="C194">
            <v>0</v>
          </cell>
          <cell r="D194">
            <v>0</v>
          </cell>
          <cell r="E194">
            <v>0</v>
          </cell>
          <cell r="F194">
            <v>0</v>
          </cell>
          <cell r="G194">
            <v>0</v>
          </cell>
          <cell r="H194">
            <v>0</v>
          </cell>
          <cell r="I194">
            <v>0</v>
          </cell>
          <cell r="J194">
            <v>0</v>
          </cell>
          <cell r="K194">
            <v>0</v>
          </cell>
          <cell r="L194">
            <v>15</v>
          </cell>
          <cell r="M194">
            <v>0</v>
          </cell>
          <cell r="N194">
            <v>206.3</v>
          </cell>
          <cell r="O194">
            <v>5.8</v>
          </cell>
          <cell r="P194">
            <v>0</v>
          </cell>
          <cell r="Q194">
            <v>0</v>
          </cell>
          <cell r="R194">
            <v>27</v>
          </cell>
          <cell r="S194">
            <v>0</v>
          </cell>
          <cell r="T194">
            <v>246.3</v>
          </cell>
          <cell r="U194">
            <v>0</v>
          </cell>
          <cell r="V194">
            <v>20</v>
          </cell>
          <cell r="W194">
            <v>50.540000000000006</v>
          </cell>
          <cell r="X194">
            <v>117.5</v>
          </cell>
          <cell r="Y194">
            <v>40</v>
          </cell>
          <cell r="Z194">
            <v>13.6</v>
          </cell>
          <cell r="AA194">
            <v>0</v>
          </cell>
          <cell r="AB194">
            <v>0</v>
          </cell>
          <cell r="AC194">
            <v>200</v>
          </cell>
          <cell r="AD194">
            <v>0</v>
          </cell>
          <cell r="AE194">
            <v>185.4</v>
          </cell>
          <cell r="AF194">
            <v>200</v>
          </cell>
          <cell r="AG194">
            <v>0</v>
          </cell>
          <cell r="AH194">
            <v>75.650000000000006</v>
          </cell>
          <cell r="AI194">
            <v>117.5</v>
          </cell>
          <cell r="AJ194">
            <v>69.7</v>
          </cell>
          <cell r="AK194">
            <v>41.9</v>
          </cell>
          <cell r="AL194">
            <v>24</v>
          </cell>
          <cell r="AM194">
            <v>112.8</v>
          </cell>
          <cell r="AN194">
            <v>108.1</v>
          </cell>
          <cell r="AO194">
            <v>61.5</v>
          </cell>
          <cell r="AP194">
            <v>61.2</v>
          </cell>
          <cell r="AQ194">
            <v>215.33330000000001</v>
          </cell>
          <cell r="AR194">
            <v>0.94120000000000004</v>
          </cell>
          <cell r="AS194">
            <v>81.297449999999998</v>
          </cell>
          <cell r="AT194">
            <v>24.4</v>
          </cell>
          <cell r="AU194">
            <v>74.3</v>
          </cell>
          <cell r="AV194">
            <v>127.5</v>
          </cell>
          <cell r="AW194">
            <v>85.5</v>
          </cell>
          <cell r="AX194">
            <v>83.8</v>
          </cell>
          <cell r="AY194">
            <v>140.80000000000001</v>
          </cell>
          <cell r="AZ194">
            <v>62.6</v>
          </cell>
          <cell r="BA194">
            <v>59.9</v>
          </cell>
          <cell r="BB194">
            <v>64.996600000000001</v>
          </cell>
          <cell r="BC194">
            <v>76.923100000000005</v>
          </cell>
          <cell r="BD194">
            <v>80.071969999999993</v>
          </cell>
          <cell r="BE194">
            <v>117.5</v>
          </cell>
          <cell r="BF194">
            <v>157.30000000000001</v>
          </cell>
          <cell r="BG194">
            <v>72.099999999999994</v>
          </cell>
          <cell r="BH194">
            <v>51.2</v>
          </cell>
          <cell r="BI194">
            <v>73.5</v>
          </cell>
          <cell r="BJ194">
            <v>113.7</v>
          </cell>
          <cell r="BK194">
            <v>56.7</v>
          </cell>
          <cell r="BL194">
            <v>46.3</v>
          </cell>
          <cell r="BM194">
            <v>71.4208</v>
          </cell>
          <cell r="BN194">
            <v>79.612200000000001</v>
          </cell>
          <cell r="BO194">
            <v>83.933300000000003</v>
          </cell>
          <cell r="BP194">
            <v>117.5</v>
          </cell>
          <cell r="BQ194">
            <v>40</v>
          </cell>
          <cell r="BR194">
            <v>11.2</v>
          </cell>
          <cell r="BS194">
            <v>0</v>
          </cell>
          <cell r="BT194">
            <v>95</v>
          </cell>
          <cell r="BU194">
            <v>33</v>
          </cell>
          <cell r="BV194">
            <v>146</v>
          </cell>
          <cell r="BW194">
            <v>102</v>
          </cell>
          <cell r="BX194">
            <v>165.8</v>
          </cell>
          <cell r="BY194">
            <v>0</v>
          </cell>
          <cell r="BZ194">
            <v>71.05</v>
          </cell>
        </row>
        <row r="195">
          <cell r="A195" t="str">
            <v>г.Жанаозен</v>
          </cell>
          <cell r="B195">
            <v>40</v>
          </cell>
          <cell r="C195">
            <v>0</v>
          </cell>
          <cell r="D195">
            <v>0</v>
          </cell>
          <cell r="E195">
            <v>37</v>
          </cell>
          <cell r="F195">
            <v>0</v>
          </cell>
          <cell r="G195">
            <v>0</v>
          </cell>
          <cell r="H195">
            <v>0</v>
          </cell>
          <cell r="I195">
            <v>0</v>
          </cell>
          <cell r="J195">
            <v>0</v>
          </cell>
          <cell r="K195">
            <v>0</v>
          </cell>
          <cell r="L195">
            <v>7.7</v>
          </cell>
          <cell r="M195">
            <v>0</v>
          </cell>
          <cell r="N195">
            <v>18.3</v>
          </cell>
          <cell r="O195">
            <v>0</v>
          </cell>
          <cell r="P195">
            <v>0</v>
          </cell>
          <cell r="Q195">
            <v>0</v>
          </cell>
          <cell r="R195">
            <v>0</v>
          </cell>
          <cell r="S195">
            <v>0</v>
          </cell>
          <cell r="T195">
            <v>0</v>
          </cell>
          <cell r="U195">
            <v>0</v>
          </cell>
          <cell r="V195">
            <v>0</v>
          </cell>
          <cell r="W195">
            <v>1.83</v>
          </cell>
          <cell r="X195">
            <v>153.4</v>
          </cell>
          <cell r="Y195">
            <v>120</v>
          </cell>
          <cell r="Z195">
            <v>0</v>
          </cell>
          <cell r="AA195">
            <v>0</v>
          </cell>
          <cell r="AB195">
            <v>0</v>
          </cell>
          <cell r="AC195">
            <v>0</v>
          </cell>
          <cell r="AD195">
            <v>0</v>
          </cell>
          <cell r="AE195">
            <v>0</v>
          </cell>
          <cell r="AF195">
            <v>0</v>
          </cell>
          <cell r="AG195">
            <v>0</v>
          </cell>
          <cell r="AH195">
            <v>27.339999999999996</v>
          </cell>
          <cell r="AI195">
            <v>153.4</v>
          </cell>
          <cell r="AJ195">
            <v>240</v>
          </cell>
          <cell r="AK195">
            <v>0</v>
          </cell>
          <cell r="AL195">
            <v>88.3</v>
          </cell>
          <cell r="AM195">
            <v>159.30000000000001</v>
          </cell>
          <cell r="AN195">
            <v>10</v>
          </cell>
          <cell r="AO195">
            <v>320</v>
          </cell>
          <cell r="AP195">
            <v>234.9</v>
          </cell>
          <cell r="AQ195">
            <v>210</v>
          </cell>
          <cell r="AR195">
            <v>369.16669999999999</v>
          </cell>
          <cell r="AS195">
            <v>178.50667000000001</v>
          </cell>
          <cell r="AT195">
            <v>174.4</v>
          </cell>
          <cell r="AU195">
            <v>136</v>
          </cell>
          <cell r="AV195">
            <v>0</v>
          </cell>
          <cell r="AW195">
            <v>66.8</v>
          </cell>
          <cell r="AX195">
            <v>110.7</v>
          </cell>
          <cell r="AY195">
            <v>10</v>
          </cell>
          <cell r="AZ195">
            <v>400</v>
          </cell>
          <cell r="BA195">
            <v>114.4</v>
          </cell>
          <cell r="BB195">
            <v>257.76819999999998</v>
          </cell>
          <cell r="BC195">
            <v>224.27440000000001</v>
          </cell>
          <cell r="BD195">
            <v>149.43425999999999</v>
          </cell>
          <cell r="BE195">
            <v>153.4</v>
          </cell>
          <cell r="BF195">
            <v>162</v>
          </cell>
          <cell r="BG195">
            <v>0</v>
          </cell>
          <cell r="BH195">
            <v>89.4</v>
          </cell>
          <cell r="BI195">
            <v>110.9</v>
          </cell>
          <cell r="BJ195">
            <v>10</v>
          </cell>
          <cell r="BK195">
            <v>280</v>
          </cell>
          <cell r="BL195">
            <v>220</v>
          </cell>
          <cell r="BM195">
            <v>438.4615</v>
          </cell>
          <cell r="BN195">
            <v>336.25</v>
          </cell>
          <cell r="BO195">
            <v>180.04114999999996</v>
          </cell>
          <cell r="BP195">
            <v>153.4</v>
          </cell>
          <cell r="BQ195">
            <v>56.7</v>
          </cell>
          <cell r="BR195">
            <v>0</v>
          </cell>
          <cell r="BS195">
            <v>10</v>
          </cell>
          <cell r="BT195">
            <v>0</v>
          </cell>
          <cell r="BU195">
            <v>0</v>
          </cell>
          <cell r="BV195">
            <v>0</v>
          </cell>
          <cell r="BW195">
            <v>0</v>
          </cell>
          <cell r="BX195">
            <v>0</v>
          </cell>
          <cell r="BY195">
            <v>0</v>
          </cell>
          <cell r="BZ195">
            <v>22.01</v>
          </cell>
        </row>
        <row r="196">
          <cell r="A196" t="str">
            <v>Бейнеуский район</v>
          </cell>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27</v>
          </cell>
          <cell r="AB196">
            <v>0</v>
          </cell>
          <cell r="AC196">
            <v>176.7</v>
          </cell>
          <cell r="AD196">
            <v>242.2</v>
          </cell>
          <cell r="AE196">
            <v>133.69999999999999</v>
          </cell>
          <cell r="AF196">
            <v>72.705600000000004</v>
          </cell>
          <cell r="AG196">
            <v>0.5</v>
          </cell>
          <cell r="AH196">
            <v>65.280559999999994</v>
          </cell>
          <cell r="AI196">
            <v>0</v>
          </cell>
          <cell r="AJ196">
            <v>0</v>
          </cell>
          <cell r="AK196">
            <v>0</v>
          </cell>
          <cell r="AL196">
            <v>0</v>
          </cell>
          <cell r="AM196">
            <v>0</v>
          </cell>
          <cell r="AN196">
            <v>0</v>
          </cell>
          <cell r="AO196">
            <v>235.1</v>
          </cell>
          <cell r="AP196">
            <v>155</v>
          </cell>
          <cell r="AQ196">
            <v>0</v>
          </cell>
          <cell r="AR196">
            <v>0</v>
          </cell>
          <cell r="AS196">
            <v>39.010000000000005</v>
          </cell>
          <cell r="AT196">
            <v>0</v>
          </cell>
          <cell r="AU196">
            <v>0</v>
          </cell>
          <cell r="AV196">
            <v>0</v>
          </cell>
          <cell r="AW196">
            <v>48</v>
          </cell>
          <cell r="AX196">
            <v>326.7</v>
          </cell>
          <cell r="AY196">
            <v>153.9</v>
          </cell>
          <cell r="AZ196">
            <v>167.3</v>
          </cell>
          <cell r="BA196">
            <v>140.69999999999999</v>
          </cell>
          <cell r="BB196">
            <v>104.538</v>
          </cell>
          <cell r="BC196">
            <v>0.75</v>
          </cell>
          <cell r="BD196">
            <v>94.188800000000015</v>
          </cell>
          <cell r="BE196">
            <v>0</v>
          </cell>
          <cell r="BF196">
            <v>0</v>
          </cell>
          <cell r="BG196">
            <v>0</v>
          </cell>
          <cell r="BH196">
            <v>30</v>
          </cell>
          <cell r="BI196">
            <v>340</v>
          </cell>
          <cell r="BJ196">
            <v>159.4</v>
          </cell>
          <cell r="BK196">
            <v>101.2</v>
          </cell>
          <cell r="BL196">
            <v>127.1</v>
          </cell>
          <cell r="BM196">
            <v>74.453800000000001</v>
          </cell>
          <cell r="BN196">
            <v>0.75</v>
          </cell>
          <cell r="BO196">
            <v>83.290379999999999</v>
          </cell>
          <cell r="BP196">
            <v>0</v>
          </cell>
          <cell r="BQ196">
            <v>0</v>
          </cell>
          <cell r="BR196">
            <v>0</v>
          </cell>
          <cell r="BS196">
            <v>0</v>
          </cell>
          <cell r="BT196">
            <v>0</v>
          </cell>
          <cell r="BU196">
            <v>0</v>
          </cell>
          <cell r="BV196">
            <v>240</v>
          </cell>
          <cell r="BW196">
            <v>0</v>
          </cell>
          <cell r="BX196">
            <v>0</v>
          </cell>
          <cell r="BY196">
            <v>0</v>
          </cell>
          <cell r="BZ196">
            <v>24</v>
          </cell>
        </row>
        <row r="197">
          <cell r="A197" t="str">
            <v>Каракиянский район</v>
          </cell>
          <cell r="B197">
            <v>0</v>
          </cell>
          <cell r="C197">
            <v>0</v>
          </cell>
          <cell r="D197">
            <v>0</v>
          </cell>
          <cell r="E197">
            <v>0</v>
          </cell>
          <cell r="F197">
            <v>0</v>
          </cell>
          <cell r="G197">
            <v>37.5</v>
          </cell>
          <cell r="H197">
            <v>0</v>
          </cell>
          <cell r="I197">
            <v>0</v>
          </cell>
          <cell r="J197">
            <v>0</v>
          </cell>
          <cell r="K197">
            <v>0</v>
          </cell>
          <cell r="L197">
            <v>3.75</v>
          </cell>
          <cell r="M197">
            <v>0</v>
          </cell>
          <cell r="N197">
            <v>33.299999999999997</v>
          </cell>
          <cell r="O197">
            <v>0</v>
          </cell>
          <cell r="P197">
            <v>0</v>
          </cell>
          <cell r="Q197">
            <v>0</v>
          </cell>
          <cell r="R197">
            <v>0</v>
          </cell>
          <cell r="S197">
            <v>0</v>
          </cell>
          <cell r="T197">
            <v>0</v>
          </cell>
          <cell r="U197">
            <v>0</v>
          </cell>
          <cell r="V197">
            <v>0</v>
          </cell>
          <cell r="W197">
            <v>3.3299999999999996</v>
          </cell>
          <cell r="X197">
            <v>161.1</v>
          </cell>
          <cell r="Y197">
            <v>19.2</v>
          </cell>
          <cell r="Z197">
            <v>0</v>
          </cell>
          <cell r="AA197">
            <v>11</v>
          </cell>
          <cell r="AB197">
            <v>72.099999999999994</v>
          </cell>
          <cell r="AC197">
            <v>161.5</v>
          </cell>
          <cell r="AD197">
            <v>53.3</v>
          </cell>
          <cell r="AE197">
            <v>34.6</v>
          </cell>
          <cell r="AF197">
            <v>77.963899999999995</v>
          </cell>
          <cell r="AG197">
            <v>78.723399999999998</v>
          </cell>
          <cell r="AH197">
            <v>66.948729999999983</v>
          </cell>
          <cell r="AI197">
            <v>161.1</v>
          </cell>
          <cell r="AJ197">
            <v>290</v>
          </cell>
          <cell r="AK197">
            <v>198.3</v>
          </cell>
          <cell r="AL197">
            <v>140</v>
          </cell>
          <cell r="AM197">
            <v>506.4</v>
          </cell>
          <cell r="AN197">
            <v>158.5</v>
          </cell>
          <cell r="AO197">
            <v>297.10000000000002</v>
          </cell>
          <cell r="AP197">
            <v>101.6</v>
          </cell>
          <cell r="AQ197">
            <v>101.9547</v>
          </cell>
          <cell r="AR197">
            <v>1.4286000000000001</v>
          </cell>
          <cell r="AS197">
            <v>195.63833</v>
          </cell>
          <cell r="AT197">
            <v>128.80000000000001</v>
          </cell>
          <cell r="AU197">
            <v>80.599999999999994</v>
          </cell>
          <cell r="AV197">
            <v>245.4</v>
          </cell>
          <cell r="AW197">
            <v>171.9</v>
          </cell>
          <cell r="AX197">
            <v>126.3</v>
          </cell>
          <cell r="AY197">
            <v>138.4</v>
          </cell>
          <cell r="AZ197">
            <v>214.8</v>
          </cell>
          <cell r="BA197">
            <v>115.8</v>
          </cell>
          <cell r="BB197">
            <v>120.43859999999999</v>
          </cell>
          <cell r="BC197">
            <v>236.56270000000001</v>
          </cell>
          <cell r="BD197">
            <v>157.90012999999999</v>
          </cell>
          <cell r="BE197">
            <v>16.100000000000001</v>
          </cell>
          <cell r="BF197">
            <v>153.69999999999999</v>
          </cell>
          <cell r="BG197">
            <v>192</v>
          </cell>
          <cell r="BH197">
            <v>287.7</v>
          </cell>
          <cell r="BI197">
            <v>308.2</v>
          </cell>
          <cell r="BJ197">
            <v>112.1</v>
          </cell>
          <cell r="BK197">
            <v>279</v>
          </cell>
          <cell r="BL197">
            <v>99.9</v>
          </cell>
          <cell r="BM197">
            <v>101.4371</v>
          </cell>
          <cell r="BN197">
            <v>113.4212</v>
          </cell>
          <cell r="BO197">
            <v>166.35583000000003</v>
          </cell>
          <cell r="BP197">
            <v>161.1</v>
          </cell>
          <cell r="BQ197">
            <v>18.600000000000001</v>
          </cell>
          <cell r="BR197">
            <v>0</v>
          </cell>
          <cell r="BS197">
            <v>68</v>
          </cell>
          <cell r="BT197">
            <v>68.599999999999994</v>
          </cell>
          <cell r="BU197">
            <v>200</v>
          </cell>
          <cell r="BV197">
            <v>50</v>
          </cell>
          <cell r="BW197">
            <v>184.2</v>
          </cell>
          <cell r="BX197">
            <v>28.6</v>
          </cell>
          <cell r="BY197">
            <v>0</v>
          </cell>
          <cell r="BZ197">
            <v>77.91</v>
          </cell>
        </row>
        <row r="198">
          <cell r="A198" t="str">
            <v>Мангистауский район</v>
          </cell>
          <cell r="B198">
            <v>0</v>
          </cell>
          <cell r="C198">
            <v>0</v>
          </cell>
          <cell r="D198">
            <v>0</v>
          </cell>
          <cell r="E198">
            <v>0</v>
          </cell>
          <cell r="F198">
            <v>244.4</v>
          </cell>
          <cell r="G198">
            <v>0</v>
          </cell>
          <cell r="H198">
            <v>0</v>
          </cell>
          <cell r="I198">
            <v>0</v>
          </cell>
          <cell r="J198">
            <v>0</v>
          </cell>
          <cell r="K198">
            <v>0</v>
          </cell>
          <cell r="L198">
            <v>24.44</v>
          </cell>
          <cell r="M198">
            <v>0</v>
          </cell>
          <cell r="N198">
            <v>0</v>
          </cell>
          <cell r="O198">
            <v>0</v>
          </cell>
          <cell r="P198">
            <v>2.9</v>
          </cell>
          <cell r="Q198">
            <v>0</v>
          </cell>
          <cell r="R198">
            <v>0</v>
          </cell>
          <cell r="S198">
            <v>0</v>
          </cell>
          <cell r="T198">
            <v>16.7</v>
          </cell>
          <cell r="U198">
            <v>0</v>
          </cell>
          <cell r="V198">
            <v>0</v>
          </cell>
          <cell r="W198">
            <v>1.9599999999999997</v>
          </cell>
          <cell r="X198">
            <v>189.5</v>
          </cell>
          <cell r="Y198">
            <v>220</v>
          </cell>
          <cell r="Z198">
            <v>60</v>
          </cell>
          <cell r="AA198">
            <v>66.7</v>
          </cell>
          <cell r="AB198">
            <v>142.9</v>
          </cell>
          <cell r="AC198">
            <v>0</v>
          </cell>
          <cell r="AD198">
            <v>0</v>
          </cell>
          <cell r="AE198">
            <v>0</v>
          </cell>
          <cell r="AF198">
            <v>100.7111</v>
          </cell>
          <cell r="AG198">
            <v>70.592600000000004</v>
          </cell>
          <cell r="AH198">
            <v>85.04037000000001</v>
          </cell>
          <cell r="AI198">
            <v>189.5</v>
          </cell>
          <cell r="AJ198">
            <v>250.9</v>
          </cell>
          <cell r="AK198">
            <v>0</v>
          </cell>
          <cell r="AL198">
            <v>43.4</v>
          </cell>
          <cell r="AM198">
            <v>134.4</v>
          </cell>
          <cell r="AN198">
            <v>71.900000000000006</v>
          </cell>
          <cell r="AO198">
            <v>0</v>
          </cell>
          <cell r="AP198">
            <v>102.1</v>
          </cell>
          <cell r="AQ198">
            <v>102.2</v>
          </cell>
          <cell r="AR198">
            <v>264.10930000000002</v>
          </cell>
          <cell r="AS198">
            <v>115.85092999999999</v>
          </cell>
          <cell r="AT198">
            <v>242.3</v>
          </cell>
          <cell r="AU198">
            <v>262.8</v>
          </cell>
          <cell r="AV198">
            <v>167.2</v>
          </cell>
          <cell r="AW198">
            <v>282.3</v>
          </cell>
          <cell r="AX198">
            <v>296.7</v>
          </cell>
          <cell r="AY198">
            <v>266.89999999999998</v>
          </cell>
          <cell r="AZ198">
            <v>147.19999999999999</v>
          </cell>
          <cell r="BA198">
            <v>64.2</v>
          </cell>
          <cell r="BB198">
            <v>74.545900000000003</v>
          </cell>
          <cell r="BC198">
            <v>116.95910000000001</v>
          </cell>
          <cell r="BD198">
            <v>192.1105</v>
          </cell>
          <cell r="BE198">
            <v>189.5</v>
          </cell>
          <cell r="BF198">
            <v>239.8</v>
          </cell>
          <cell r="BG198">
            <v>199</v>
          </cell>
          <cell r="BH198">
            <v>284.89999999999998</v>
          </cell>
          <cell r="BI198">
            <v>342.6</v>
          </cell>
          <cell r="BJ198">
            <v>249.4</v>
          </cell>
          <cell r="BK198">
            <v>207</v>
          </cell>
          <cell r="BL198">
            <v>87.8</v>
          </cell>
          <cell r="BM198">
            <v>87.452600000000004</v>
          </cell>
          <cell r="BN198">
            <v>116.58029999999999</v>
          </cell>
          <cell r="BO198">
            <v>200.40329000000003</v>
          </cell>
          <cell r="BP198">
            <v>189.5</v>
          </cell>
          <cell r="BQ198">
            <v>0</v>
          </cell>
          <cell r="BR198">
            <v>0</v>
          </cell>
          <cell r="BS198">
            <v>2.9</v>
          </cell>
          <cell r="BT198">
            <v>107.1</v>
          </cell>
          <cell r="BU198">
            <v>0</v>
          </cell>
          <cell r="BV198">
            <v>0</v>
          </cell>
          <cell r="BW198">
            <v>0</v>
          </cell>
          <cell r="BX198">
            <v>0</v>
          </cell>
          <cell r="BY198">
            <v>0</v>
          </cell>
          <cell r="BZ198">
            <v>29.95</v>
          </cell>
        </row>
        <row r="199">
          <cell r="A199" t="str">
            <v>Мунайлинский район</v>
          </cell>
          <cell r="B199">
            <v>0</v>
          </cell>
          <cell r="C199">
            <v>0</v>
          </cell>
          <cell r="D199">
            <v>0</v>
          </cell>
          <cell r="E199">
            <v>0</v>
          </cell>
          <cell r="F199">
            <v>0</v>
          </cell>
          <cell r="G199">
            <v>0</v>
          </cell>
          <cell r="H199">
            <v>0</v>
          </cell>
          <cell r="I199">
            <v>0</v>
          </cell>
          <cell r="J199">
            <v>0</v>
          </cell>
          <cell r="K199">
            <v>0</v>
          </cell>
          <cell r="L199">
            <v>0</v>
          </cell>
          <cell r="M199">
            <v>0</v>
          </cell>
          <cell r="N199">
            <v>180</v>
          </cell>
          <cell r="O199">
            <v>0</v>
          </cell>
          <cell r="P199">
            <v>0</v>
          </cell>
          <cell r="Q199">
            <v>0</v>
          </cell>
          <cell r="R199">
            <v>0</v>
          </cell>
          <cell r="S199">
            <v>0</v>
          </cell>
          <cell r="T199">
            <v>21.9</v>
          </cell>
          <cell r="U199">
            <v>0</v>
          </cell>
          <cell r="V199">
            <v>0</v>
          </cell>
          <cell r="W199">
            <v>20.190000000000001</v>
          </cell>
          <cell r="X199">
            <v>117.5</v>
          </cell>
          <cell r="Y199">
            <v>150</v>
          </cell>
          <cell r="Z199">
            <v>89.3</v>
          </cell>
          <cell r="AA199">
            <v>3.3</v>
          </cell>
          <cell r="AB199">
            <v>0</v>
          </cell>
          <cell r="AC199">
            <v>5.7</v>
          </cell>
          <cell r="AD199">
            <v>120</v>
          </cell>
          <cell r="AE199">
            <v>87</v>
          </cell>
          <cell r="AF199">
            <v>196.6</v>
          </cell>
          <cell r="AG199">
            <v>83.333299999999994</v>
          </cell>
          <cell r="AH199">
            <v>85.273330000000001</v>
          </cell>
          <cell r="AI199">
            <v>117.5</v>
          </cell>
          <cell r="AJ199">
            <v>290</v>
          </cell>
          <cell r="AK199">
            <v>74.7</v>
          </cell>
          <cell r="AL199">
            <v>89.6</v>
          </cell>
          <cell r="AM199">
            <v>140.9</v>
          </cell>
          <cell r="AN199">
            <v>43</v>
          </cell>
          <cell r="AO199">
            <v>131.19999999999999</v>
          </cell>
          <cell r="AP199">
            <v>68.900000000000006</v>
          </cell>
          <cell r="AQ199">
            <v>89.396799999999999</v>
          </cell>
          <cell r="AR199">
            <v>103.1356</v>
          </cell>
          <cell r="AS199">
            <v>114.83324</v>
          </cell>
          <cell r="AT199">
            <v>0</v>
          </cell>
          <cell r="AU199">
            <v>236.7</v>
          </cell>
          <cell r="AV199">
            <v>160</v>
          </cell>
          <cell r="AW199">
            <v>190.3</v>
          </cell>
          <cell r="AX199">
            <v>94.5</v>
          </cell>
          <cell r="AY199">
            <v>77.599999999999994</v>
          </cell>
          <cell r="AZ199">
            <v>125</v>
          </cell>
          <cell r="BA199">
            <v>55</v>
          </cell>
          <cell r="BB199">
            <v>60.955300000000001</v>
          </cell>
          <cell r="BC199">
            <v>58.266500000000001</v>
          </cell>
          <cell r="BD199">
            <v>105.83217999999999</v>
          </cell>
          <cell r="BE199">
            <v>117.5</v>
          </cell>
          <cell r="BF199">
            <v>209.3</v>
          </cell>
          <cell r="BG199">
            <v>101.7</v>
          </cell>
          <cell r="BH199">
            <v>169.9</v>
          </cell>
          <cell r="BI199">
            <v>117</v>
          </cell>
          <cell r="BJ199">
            <v>88.7</v>
          </cell>
          <cell r="BK199">
            <v>115.6</v>
          </cell>
          <cell r="BL199">
            <v>40.200000000000003</v>
          </cell>
          <cell r="BM199">
            <v>50.798000000000002</v>
          </cell>
          <cell r="BN199">
            <v>93.692400000000006</v>
          </cell>
          <cell r="BO199">
            <v>110.43904000000001</v>
          </cell>
          <cell r="BP199">
            <v>117.5</v>
          </cell>
          <cell r="BQ199">
            <v>170</v>
          </cell>
          <cell r="BR199">
            <v>139.1</v>
          </cell>
          <cell r="BS199">
            <v>10</v>
          </cell>
          <cell r="BT199">
            <v>0</v>
          </cell>
          <cell r="BU199">
            <v>20</v>
          </cell>
          <cell r="BV199">
            <v>80</v>
          </cell>
          <cell r="BW199">
            <v>0</v>
          </cell>
          <cell r="BX199">
            <v>0</v>
          </cell>
          <cell r="BY199">
            <v>99.9</v>
          </cell>
          <cell r="BZ199">
            <v>63.65</v>
          </cell>
        </row>
        <row r="200">
          <cell r="A200" t="str">
            <v>Тупкараганский район</v>
          </cell>
          <cell r="B200">
            <v>0</v>
          </cell>
          <cell r="C200">
            <v>0</v>
          </cell>
          <cell r="D200">
            <v>0</v>
          </cell>
          <cell r="E200">
            <v>0</v>
          </cell>
          <cell r="F200">
            <v>0</v>
          </cell>
          <cell r="G200">
            <v>0</v>
          </cell>
          <cell r="H200">
            <v>0</v>
          </cell>
          <cell r="I200">
            <v>0</v>
          </cell>
          <cell r="J200">
            <v>0</v>
          </cell>
          <cell r="K200">
            <v>0</v>
          </cell>
          <cell r="L200">
            <v>0</v>
          </cell>
          <cell r="M200">
            <v>0</v>
          </cell>
          <cell r="N200">
            <v>153</v>
          </cell>
          <cell r="O200">
            <v>0</v>
          </cell>
          <cell r="P200">
            <v>7</v>
          </cell>
          <cell r="Q200">
            <v>0</v>
          </cell>
          <cell r="R200">
            <v>0</v>
          </cell>
          <cell r="S200">
            <v>0</v>
          </cell>
          <cell r="T200">
            <v>0</v>
          </cell>
          <cell r="U200">
            <v>0</v>
          </cell>
          <cell r="V200">
            <v>0</v>
          </cell>
          <cell r="W200">
            <v>16</v>
          </cell>
          <cell r="X200">
            <v>76.8</v>
          </cell>
          <cell r="Y200">
            <v>97.5</v>
          </cell>
          <cell r="Z200">
            <v>97.9</v>
          </cell>
          <cell r="AA200">
            <v>47.5</v>
          </cell>
          <cell r="AB200">
            <v>72.400000000000006</v>
          </cell>
          <cell r="AC200">
            <v>46</v>
          </cell>
          <cell r="AD200">
            <v>48.3</v>
          </cell>
          <cell r="AE200">
            <v>70.7</v>
          </cell>
          <cell r="AF200">
            <v>0</v>
          </cell>
          <cell r="AG200">
            <v>0</v>
          </cell>
          <cell r="AH200">
            <v>55.71</v>
          </cell>
          <cell r="AI200">
            <v>76.8</v>
          </cell>
          <cell r="AJ200">
            <v>290</v>
          </cell>
          <cell r="AK200">
            <v>27.2</v>
          </cell>
          <cell r="AL200">
            <v>51.3</v>
          </cell>
          <cell r="AM200">
            <v>149.69999999999999</v>
          </cell>
          <cell r="AN200">
            <v>68.900000000000006</v>
          </cell>
          <cell r="AO200">
            <v>56.7</v>
          </cell>
          <cell r="AP200">
            <v>100</v>
          </cell>
          <cell r="AQ200">
            <v>128.88460000000001</v>
          </cell>
          <cell r="AR200">
            <v>62.768599999999999</v>
          </cell>
          <cell r="AS200">
            <v>101.22532</v>
          </cell>
          <cell r="AT200">
            <v>238.9</v>
          </cell>
          <cell r="AU200">
            <v>265</v>
          </cell>
          <cell r="AV200">
            <v>154.1</v>
          </cell>
          <cell r="AW200">
            <v>67.900000000000006</v>
          </cell>
          <cell r="AX200">
            <v>188.3</v>
          </cell>
          <cell r="AY200">
            <v>111.7</v>
          </cell>
          <cell r="AZ200">
            <v>179</v>
          </cell>
          <cell r="BA200">
            <v>183.8</v>
          </cell>
          <cell r="BB200">
            <v>213.63239999999999</v>
          </cell>
          <cell r="BC200">
            <v>83.870999999999995</v>
          </cell>
          <cell r="BD200">
            <v>168.62034</v>
          </cell>
          <cell r="BE200">
            <v>76.8</v>
          </cell>
          <cell r="BF200">
            <v>290</v>
          </cell>
          <cell r="BG200">
            <v>43.6</v>
          </cell>
          <cell r="BH200">
            <v>57.8</v>
          </cell>
          <cell r="BI200">
            <v>191.6</v>
          </cell>
          <cell r="BJ200">
            <v>70.8</v>
          </cell>
          <cell r="BK200">
            <v>147.30000000000001</v>
          </cell>
          <cell r="BL200">
            <v>172.4</v>
          </cell>
          <cell r="BM200">
            <v>179.0351</v>
          </cell>
          <cell r="BN200">
            <v>90.140799999999999</v>
          </cell>
          <cell r="BO200">
            <v>131.94759000000002</v>
          </cell>
          <cell r="BP200">
            <v>76.8</v>
          </cell>
          <cell r="BQ200">
            <v>110</v>
          </cell>
          <cell r="BR200">
            <v>0.2</v>
          </cell>
          <cell r="BS200">
            <v>10</v>
          </cell>
          <cell r="BT200">
            <v>80</v>
          </cell>
          <cell r="BU200">
            <v>70</v>
          </cell>
          <cell r="BV200">
            <v>0</v>
          </cell>
          <cell r="BW200">
            <v>0</v>
          </cell>
          <cell r="BX200">
            <v>0</v>
          </cell>
          <cell r="BY200">
            <v>0</v>
          </cell>
          <cell r="BZ200">
            <v>34.700000000000003</v>
          </cell>
        </row>
        <row r="205">
          <cell r="A205" t="str">
            <v>г.Павлодар</v>
          </cell>
          <cell r="B205">
            <v>250.3</v>
          </cell>
          <cell r="C205">
            <v>224.6</v>
          </cell>
          <cell r="D205">
            <v>213.9</v>
          </cell>
          <cell r="E205">
            <v>230.6</v>
          </cell>
          <cell r="F205">
            <v>204.1</v>
          </cell>
          <cell r="G205">
            <v>230.8</v>
          </cell>
          <cell r="H205">
            <v>253.22450000000001</v>
          </cell>
          <cell r="I205">
            <v>229.99959999999999</v>
          </cell>
          <cell r="J205">
            <v>246.7</v>
          </cell>
          <cell r="K205">
            <v>213.6</v>
          </cell>
          <cell r="L205">
            <v>229.78240999999997</v>
          </cell>
          <cell r="M205">
            <v>257.60000000000002</v>
          </cell>
          <cell r="N205">
            <v>259</v>
          </cell>
          <cell r="O205">
            <v>220</v>
          </cell>
          <cell r="P205">
            <v>245.1</v>
          </cell>
          <cell r="Q205">
            <v>308.8</v>
          </cell>
          <cell r="R205">
            <v>255.8</v>
          </cell>
          <cell r="S205">
            <v>264.43700000000001</v>
          </cell>
          <cell r="T205">
            <v>217.5652</v>
          </cell>
          <cell r="U205">
            <v>201</v>
          </cell>
          <cell r="V205">
            <v>231.9</v>
          </cell>
          <cell r="W205">
            <v>246.12022000000002</v>
          </cell>
          <cell r="X205">
            <v>570.29999999999995</v>
          </cell>
          <cell r="Y205">
            <v>505.8</v>
          </cell>
          <cell r="Z205">
            <v>290</v>
          </cell>
          <cell r="AA205">
            <v>360</v>
          </cell>
          <cell r="AB205">
            <v>319</v>
          </cell>
          <cell r="AC205">
            <v>204.1</v>
          </cell>
          <cell r="AD205">
            <v>505.78230000000002</v>
          </cell>
          <cell r="AE205">
            <v>227.28980000000001</v>
          </cell>
          <cell r="AF205">
            <v>290.2</v>
          </cell>
          <cell r="AG205">
            <v>110.1</v>
          </cell>
          <cell r="AH205">
            <v>338.25720999999993</v>
          </cell>
          <cell r="AI205">
            <v>580.1</v>
          </cell>
          <cell r="AJ205">
            <v>490.1</v>
          </cell>
          <cell r="AK205">
            <v>295</v>
          </cell>
          <cell r="AL205">
            <v>350</v>
          </cell>
          <cell r="AM205">
            <v>369.4</v>
          </cell>
          <cell r="AN205">
            <v>360.6</v>
          </cell>
          <cell r="AO205">
            <v>524.005</v>
          </cell>
          <cell r="AP205">
            <v>423.9255</v>
          </cell>
          <cell r="AQ205">
            <v>436</v>
          </cell>
          <cell r="AR205">
            <v>455.7</v>
          </cell>
          <cell r="AS205">
            <v>428.48304999999999</v>
          </cell>
          <cell r="AT205">
            <v>374.2</v>
          </cell>
          <cell r="AU205">
            <v>357.9</v>
          </cell>
          <cell r="AV205">
            <v>290</v>
          </cell>
          <cell r="AW205">
            <v>320</v>
          </cell>
          <cell r="AX205">
            <v>263.7</v>
          </cell>
          <cell r="AY205">
            <v>311.39999999999998</v>
          </cell>
          <cell r="AZ205">
            <v>339.3349</v>
          </cell>
          <cell r="BA205">
            <v>386.50420000000003</v>
          </cell>
          <cell r="BB205">
            <v>364.5</v>
          </cell>
          <cell r="BC205">
            <v>322.8</v>
          </cell>
          <cell r="BD205">
            <v>333.03390999999999</v>
          </cell>
          <cell r="BE205">
            <v>464.6</v>
          </cell>
          <cell r="BF205">
            <v>454.8</v>
          </cell>
          <cell r="BG205">
            <v>295</v>
          </cell>
          <cell r="BH205">
            <v>360</v>
          </cell>
          <cell r="BI205">
            <v>298.2</v>
          </cell>
          <cell r="BJ205">
            <v>325.10000000000002</v>
          </cell>
          <cell r="BK205">
            <v>422.50700000000001</v>
          </cell>
          <cell r="BL205">
            <v>379.76479999999998</v>
          </cell>
          <cell r="BM205">
            <v>391</v>
          </cell>
          <cell r="BN205">
            <v>354.9</v>
          </cell>
          <cell r="BO205">
            <v>374.58718000000005</v>
          </cell>
          <cell r="BP205">
            <v>541.5</v>
          </cell>
          <cell r="BQ205">
            <v>465.6</v>
          </cell>
          <cell r="BR205">
            <v>270</v>
          </cell>
          <cell r="BS205">
            <v>350</v>
          </cell>
          <cell r="BT205">
            <v>277.89999999999998</v>
          </cell>
          <cell r="BU205">
            <v>415.8</v>
          </cell>
          <cell r="BV205">
            <v>440.28030000000001</v>
          </cell>
          <cell r="BW205">
            <v>280.9006</v>
          </cell>
          <cell r="BX205">
            <v>357.4</v>
          </cell>
          <cell r="BY205">
            <v>347.6</v>
          </cell>
          <cell r="BZ205">
            <v>374.69808999999998</v>
          </cell>
        </row>
        <row r="206">
          <cell r="A206" t="str">
            <v>г.Аксу</v>
          </cell>
          <cell r="B206">
            <v>206.8</v>
          </cell>
          <cell r="C206">
            <v>212.7</v>
          </cell>
          <cell r="D206">
            <v>240</v>
          </cell>
          <cell r="E206">
            <v>203.1</v>
          </cell>
          <cell r="F206">
            <v>231.2</v>
          </cell>
          <cell r="G206">
            <v>232</v>
          </cell>
          <cell r="H206">
            <v>249.68270000000001</v>
          </cell>
          <cell r="I206">
            <v>260.7928</v>
          </cell>
          <cell r="J206">
            <v>258.60000000000002</v>
          </cell>
          <cell r="K206">
            <v>280</v>
          </cell>
          <cell r="L206">
            <v>237.48755</v>
          </cell>
          <cell r="M206">
            <v>0</v>
          </cell>
          <cell r="N206">
            <v>0</v>
          </cell>
          <cell r="O206">
            <v>0</v>
          </cell>
          <cell r="P206">
            <v>0</v>
          </cell>
          <cell r="Q206">
            <v>0</v>
          </cell>
          <cell r="R206">
            <v>0</v>
          </cell>
          <cell r="S206">
            <v>0</v>
          </cell>
          <cell r="T206">
            <v>320.04689999999999</v>
          </cell>
          <cell r="U206">
            <v>0</v>
          </cell>
          <cell r="V206">
            <v>251.6</v>
          </cell>
          <cell r="W206">
            <v>57.164689999999993</v>
          </cell>
          <cell r="X206">
            <v>262.89999999999998</v>
          </cell>
          <cell r="Y206">
            <v>312.60000000000002</v>
          </cell>
          <cell r="Z206">
            <v>294.2</v>
          </cell>
          <cell r="AA206">
            <v>314.89999999999998</v>
          </cell>
          <cell r="AB206">
            <v>321.89999999999998</v>
          </cell>
          <cell r="AC206">
            <v>382.3</v>
          </cell>
          <cell r="AD206">
            <v>352.2294</v>
          </cell>
          <cell r="AE206">
            <v>363.80279999999999</v>
          </cell>
          <cell r="AF206">
            <v>336.1</v>
          </cell>
          <cell r="AG206">
            <v>483.2</v>
          </cell>
          <cell r="AH206">
            <v>342.41321999999997</v>
          </cell>
          <cell r="AI206">
            <v>123.5</v>
          </cell>
          <cell r="AJ206">
            <v>239.4</v>
          </cell>
          <cell r="AK206">
            <v>288.3</v>
          </cell>
          <cell r="AL206">
            <v>206.9</v>
          </cell>
          <cell r="AM206">
            <v>287.5</v>
          </cell>
          <cell r="AN206">
            <v>196.9</v>
          </cell>
          <cell r="AO206">
            <v>316.8304</v>
          </cell>
          <cell r="AP206">
            <v>348.88979999999998</v>
          </cell>
          <cell r="AQ206">
            <v>160.19999999999999</v>
          </cell>
          <cell r="AR206">
            <v>458.1</v>
          </cell>
          <cell r="AS206">
            <v>262.65201999999999</v>
          </cell>
          <cell r="AT206">
            <v>184.9</v>
          </cell>
          <cell r="AU206">
            <v>173.1</v>
          </cell>
          <cell r="AV206">
            <v>166.9</v>
          </cell>
          <cell r="AW206">
            <v>160.69999999999999</v>
          </cell>
          <cell r="AX206">
            <v>185.2</v>
          </cell>
          <cell r="AY206">
            <v>258.3</v>
          </cell>
          <cell r="AZ206">
            <v>214.3133</v>
          </cell>
          <cell r="BA206">
            <v>282.70659999999998</v>
          </cell>
          <cell r="BB206">
            <v>310</v>
          </cell>
          <cell r="BC206">
            <v>307.2</v>
          </cell>
          <cell r="BD206">
            <v>224.33198999999999</v>
          </cell>
          <cell r="BE206">
            <v>194.1</v>
          </cell>
          <cell r="BF206">
            <v>185.3</v>
          </cell>
          <cell r="BG206">
            <v>184.2</v>
          </cell>
          <cell r="BH206">
            <v>185.6</v>
          </cell>
          <cell r="BI206">
            <v>227.8</v>
          </cell>
          <cell r="BJ206">
            <v>271.7</v>
          </cell>
          <cell r="BK206">
            <v>225.4213</v>
          </cell>
          <cell r="BL206">
            <v>303.83760000000001</v>
          </cell>
          <cell r="BM206">
            <v>295.60000000000002</v>
          </cell>
          <cell r="BN206">
            <v>305.10000000000002</v>
          </cell>
          <cell r="BO206">
            <v>237.86588999999998</v>
          </cell>
          <cell r="BP206">
            <v>174.8</v>
          </cell>
          <cell r="BQ206">
            <v>198.9</v>
          </cell>
          <cell r="BR206">
            <v>235.3</v>
          </cell>
          <cell r="BS206">
            <v>208</v>
          </cell>
          <cell r="BT206">
            <v>236.6</v>
          </cell>
          <cell r="BU206">
            <v>234.8</v>
          </cell>
          <cell r="BV206">
            <v>209.15360000000001</v>
          </cell>
          <cell r="BW206">
            <v>299.63909999999998</v>
          </cell>
          <cell r="BX206">
            <v>316.2</v>
          </cell>
          <cell r="BY206">
            <v>290.8</v>
          </cell>
          <cell r="BZ206">
            <v>240.41927000000001</v>
          </cell>
        </row>
        <row r="207">
          <cell r="A207" t="str">
            <v>г.Экибастуз</v>
          </cell>
          <cell r="B207">
            <v>135</v>
          </cell>
          <cell r="C207">
            <v>177.3</v>
          </cell>
          <cell r="D207">
            <v>177.9</v>
          </cell>
          <cell r="E207">
            <v>172.4</v>
          </cell>
          <cell r="F207">
            <v>196.8</v>
          </cell>
          <cell r="G207">
            <v>185.3</v>
          </cell>
          <cell r="H207">
            <v>190.9753</v>
          </cell>
          <cell r="I207">
            <v>193.9555</v>
          </cell>
          <cell r="J207">
            <v>199.9</v>
          </cell>
          <cell r="K207">
            <v>210.1</v>
          </cell>
          <cell r="L207">
            <v>183.96308000000002</v>
          </cell>
          <cell r="M207">
            <v>96.7</v>
          </cell>
          <cell r="N207">
            <v>223.6</v>
          </cell>
          <cell r="O207">
            <v>60</v>
          </cell>
          <cell r="P207">
            <v>153.69999999999999</v>
          </cell>
          <cell r="Q207">
            <v>141</v>
          </cell>
          <cell r="R207">
            <v>139.69999999999999</v>
          </cell>
          <cell r="S207">
            <v>121.21899999999999</v>
          </cell>
          <cell r="T207">
            <v>115.372</v>
          </cell>
          <cell r="U207">
            <v>124.9</v>
          </cell>
          <cell r="V207">
            <v>140.69999999999999</v>
          </cell>
          <cell r="W207">
            <v>131.68910000000002</v>
          </cell>
          <cell r="X207">
            <v>154.30000000000001</v>
          </cell>
          <cell r="Y207">
            <v>196.7</v>
          </cell>
          <cell r="Z207">
            <v>203</v>
          </cell>
          <cell r="AA207">
            <v>184.9</v>
          </cell>
          <cell r="AB207">
            <v>175.7</v>
          </cell>
          <cell r="AC207">
            <v>178.2</v>
          </cell>
          <cell r="AD207">
            <v>156.69579999999999</v>
          </cell>
          <cell r="AE207">
            <v>136.34350000000001</v>
          </cell>
          <cell r="AF207">
            <v>117.2</v>
          </cell>
          <cell r="AG207">
            <v>199.4</v>
          </cell>
          <cell r="AH207">
            <v>170.24393000000001</v>
          </cell>
          <cell r="AI207">
            <v>177.3</v>
          </cell>
          <cell r="AJ207">
            <v>272.10000000000002</v>
          </cell>
          <cell r="AK207">
            <v>223.3</v>
          </cell>
          <cell r="AL207">
            <v>268.7</v>
          </cell>
          <cell r="AM207">
            <v>304.60000000000002</v>
          </cell>
          <cell r="AN207">
            <v>258.10000000000002</v>
          </cell>
          <cell r="AO207">
            <v>211.8801</v>
          </cell>
          <cell r="AP207">
            <v>292.50630000000001</v>
          </cell>
          <cell r="AQ207">
            <v>221.5</v>
          </cell>
          <cell r="AR207">
            <v>285.39999999999998</v>
          </cell>
          <cell r="AS207">
            <v>251.53863999999999</v>
          </cell>
          <cell r="AT207">
            <v>114.9</v>
          </cell>
          <cell r="AU207">
            <v>159.9</v>
          </cell>
          <cell r="AV207">
            <v>161.19999999999999</v>
          </cell>
          <cell r="AW207">
            <v>161.9</v>
          </cell>
          <cell r="AX207">
            <v>174.7</v>
          </cell>
          <cell r="AY207">
            <v>207.2</v>
          </cell>
          <cell r="AZ207">
            <v>164.06290000000001</v>
          </cell>
          <cell r="BA207">
            <v>214.32310000000001</v>
          </cell>
          <cell r="BB207">
            <v>201.7</v>
          </cell>
          <cell r="BC207">
            <v>199.8</v>
          </cell>
          <cell r="BD207">
            <v>175.96860000000001</v>
          </cell>
          <cell r="BE207">
            <v>162.9</v>
          </cell>
          <cell r="BF207">
            <v>248.7</v>
          </cell>
          <cell r="BG207">
            <v>248.2</v>
          </cell>
          <cell r="BH207">
            <v>242.3</v>
          </cell>
          <cell r="BI207">
            <v>253.8</v>
          </cell>
          <cell r="BJ207">
            <v>282.7</v>
          </cell>
          <cell r="BK207">
            <v>227.68090000000001</v>
          </cell>
          <cell r="BL207">
            <v>264.10879999999997</v>
          </cell>
          <cell r="BM207">
            <v>233.6</v>
          </cell>
          <cell r="BN207">
            <v>212.8</v>
          </cell>
          <cell r="BO207">
            <v>237.67897000000002</v>
          </cell>
          <cell r="BP207">
            <v>156.69999999999999</v>
          </cell>
          <cell r="BQ207">
            <v>196.9</v>
          </cell>
          <cell r="BR207">
            <v>219.2</v>
          </cell>
          <cell r="BS207">
            <v>183.5</v>
          </cell>
          <cell r="BT207">
            <v>170.9</v>
          </cell>
          <cell r="BU207">
            <v>169.8</v>
          </cell>
          <cell r="BV207">
            <v>149.59200000000001</v>
          </cell>
          <cell r="BW207">
            <v>212.2765</v>
          </cell>
          <cell r="BX207">
            <v>201</v>
          </cell>
          <cell r="BY207">
            <v>199.6</v>
          </cell>
          <cell r="BZ207">
            <v>185.94684999999998</v>
          </cell>
        </row>
        <row r="208">
          <cell r="A208" t="str">
            <v xml:space="preserve">Актогайский </v>
          </cell>
          <cell r="B208">
            <v>223.9</v>
          </cell>
          <cell r="C208">
            <v>147.1</v>
          </cell>
          <cell r="D208">
            <v>205.6</v>
          </cell>
          <cell r="E208">
            <v>154.30000000000001</v>
          </cell>
          <cell r="F208">
            <v>199.3</v>
          </cell>
          <cell r="G208">
            <v>152.30000000000001</v>
          </cell>
          <cell r="H208">
            <v>259.39499999999998</v>
          </cell>
          <cell r="I208">
            <v>276.10559999999998</v>
          </cell>
          <cell r="J208">
            <v>290.10000000000002</v>
          </cell>
          <cell r="K208">
            <v>292.7</v>
          </cell>
          <cell r="L208">
            <v>220.08005999999995</v>
          </cell>
          <cell r="M208">
            <v>153.69999999999999</v>
          </cell>
          <cell r="N208">
            <v>142.9</v>
          </cell>
          <cell r="O208">
            <v>229</v>
          </cell>
          <cell r="P208">
            <v>240.3</v>
          </cell>
          <cell r="Q208">
            <v>0</v>
          </cell>
          <cell r="R208">
            <v>0</v>
          </cell>
          <cell r="S208">
            <v>0</v>
          </cell>
          <cell r="T208">
            <v>208.19049999999999</v>
          </cell>
          <cell r="U208">
            <v>166.8</v>
          </cell>
          <cell r="V208">
            <v>171.5</v>
          </cell>
          <cell r="W208">
            <v>131.23904999999999</v>
          </cell>
          <cell r="X208">
            <v>156.30000000000001</v>
          </cell>
          <cell r="Y208">
            <v>244.4</v>
          </cell>
          <cell r="Z208">
            <v>354.9</v>
          </cell>
          <cell r="AA208">
            <v>362.5</v>
          </cell>
          <cell r="AB208">
            <v>198.2</v>
          </cell>
          <cell r="AC208">
            <v>200</v>
          </cell>
          <cell r="AD208">
            <v>245.62309999999999</v>
          </cell>
          <cell r="AE208">
            <v>215.16200000000001</v>
          </cell>
          <cell r="AF208">
            <v>346.1</v>
          </cell>
          <cell r="AG208">
            <v>285.89999999999998</v>
          </cell>
          <cell r="AH208">
            <v>260.90851000000004</v>
          </cell>
          <cell r="AI208">
            <v>155.19999999999999</v>
          </cell>
          <cell r="AJ208">
            <v>169.2</v>
          </cell>
          <cell r="AK208">
            <v>300</v>
          </cell>
          <cell r="AL208">
            <v>488.7</v>
          </cell>
          <cell r="AM208">
            <v>183</v>
          </cell>
          <cell r="AN208">
            <v>199.6</v>
          </cell>
          <cell r="AO208">
            <v>191.4033</v>
          </cell>
          <cell r="AP208">
            <v>188.87190000000001</v>
          </cell>
          <cell r="AQ208">
            <v>281.60000000000002</v>
          </cell>
          <cell r="AR208">
            <v>359.5</v>
          </cell>
          <cell r="AS208">
            <v>251.70751999999999</v>
          </cell>
          <cell r="AT208">
            <v>158.4</v>
          </cell>
          <cell r="AU208">
            <v>239.2</v>
          </cell>
          <cell r="AV208">
            <v>265.60000000000002</v>
          </cell>
          <cell r="AW208">
            <v>325.3</v>
          </cell>
          <cell r="AX208">
            <v>195.5</v>
          </cell>
          <cell r="AY208">
            <v>200.3</v>
          </cell>
          <cell r="AZ208">
            <v>198.13900000000001</v>
          </cell>
          <cell r="BA208">
            <v>163.82130000000001</v>
          </cell>
          <cell r="BB208">
            <v>262.60000000000002</v>
          </cell>
          <cell r="BC208">
            <v>262.3</v>
          </cell>
          <cell r="BD208">
            <v>227.11602999999999</v>
          </cell>
          <cell r="BE208">
            <v>158.9</v>
          </cell>
          <cell r="BF208">
            <v>360.4</v>
          </cell>
          <cell r="BG208">
            <v>261.2</v>
          </cell>
          <cell r="BH208">
            <v>331.9</v>
          </cell>
          <cell r="BI208">
            <v>177.2</v>
          </cell>
          <cell r="BJ208">
            <v>199.8</v>
          </cell>
          <cell r="BK208">
            <v>198.13310000000001</v>
          </cell>
          <cell r="BL208">
            <v>146.0718</v>
          </cell>
          <cell r="BM208">
            <v>318.39999999999998</v>
          </cell>
          <cell r="BN208">
            <v>320.5</v>
          </cell>
          <cell r="BO208">
            <v>247.25048999999999</v>
          </cell>
          <cell r="BP208">
            <v>154.1</v>
          </cell>
          <cell r="BQ208">
            <v>252.1</v>
          </cell>
          <cell r="BR208">
            <v>350</v>
          </cell>
          <cell r="BS208">
            <v>398.8</v>
          </cell>
          <cell r="BT208">
            <v>195.5</v>
          </cell>
          <cell r="BU208">
            <v>200</v>
          </cell>
          <cell r="BV208">
            <v>198.92359999999999</v>
          </cell>
          <cell r="BW208">
            <v>223.99289999999999</v>
          </cell>
          <cell r="BX208">
            <v>338.6</v>
          </cell>
          <cell r="BY208">
            <v>389.6</v>
          </cell>
          <cell r="BZ208">
            <v>270.16165000000001</v>
          </cell>
        </row>
        <row r="209">
          <cell r="A209" t="str">
            <v xml:space="preserve">Баянаульский </v>
          </cell>
          <cell r="B209">
            <v>132.6</v>
          </cell>
          <cell r="C209">
            <v>109.5</v>
          </cell>
          <cell r="D209">
            <v>120</v>
          </cell>
          <cell r="E209">
            <v>126.2</v>
          </cell>
          <cell r="F209">
            <v>145</v>
          </cell>
          <cell r="G209">
            <v>143.19999999999999</v>
          </cell>
          <cell r="H209">
            <v>166.8331</v>
          </cell>
          <cell r="I209">
            <v>167.53919999999999</v>
          </cell>
          <cell r="J209">
            <v>200.2</v>
          </cell>
          <cell r="K209">
            <v>196.7</v>
          </cell>
          <cell r="L209">
            <v>150.77723</v>
          </cell>
          <cell r="M209">
            <v>0</v>
          </cell>
          <cell r="N209">
            <v>0</v>
          </cell>
          <cell r="O209">
            <v>0</v>
          </cell>
          <cell r="P209">
            <v>0</v>
          </cell>
          <cell r="Q209">
            <v>0</v>
          </cell>
          <cell r="R209">
            <v>0</v>
          </cell>
          <cell r="S209">
            <v>0</v>
          </cell>
          <cell r="T209">
            <v>0</v>
          </cell>
          <cell r="U209">
            <v>0</v>
          </cell>
          <cell r="V209">
            <v>150.6</v>
          </cell>
          <cell r="W209">
            <v>15.059999999999999</v>
          </cell>
          <cell r="X209">
            <v>150.9</v>
          </cell>
          <cell r="Y209">
            <v>116.7</v>
          </cell>
          <cell r="Z209">
            <v>130</v>
          </cell>
          <cell r="AA209">
            <v>155</v>
          </cell>
          <cell r="AB209">
            <v>158</v>
          </cell>
          <cell r="AC209">
            <v>155.30000000000001</v>
          </cell>
          <cell r="AD209">
            <v>214.46469999999999</v>
          </cell>
          <cell r="AE209">
            <v>210.803</v>
          </cell>
          <cell r="AF209">
            <v>211.4</v>
          </cell>
          <cell r="AG209">
            <v>210.7</v>
          </cell>
          <cell r="AH209">
            <v>171.32677000000001</v>
          </cell>
          <cell r="AI209">
            <v>160</v>
          </cell>
          <cell r="AJ209">
            <v>124.7</v>
          </cell>
          <cell r="AK209">
            <v>130</v>
          </cell>
          <cell r="AL209">
            <v>155</v>
          </cell>
          <cell r="AM209">
            <v>158</v>
          </cell>
          <cell r="AN209">
            <v>158.19999999999999</v>
          </cell>
          <cell r="AO209">
            <v>210.07480000000001</v>
          </cell>
          <cell r="AP209">
            <v>211.83330000000001</v>
          </cell>
          <cell r="AQ209">
            <v>210.2</v>
          </cell>
          <cell r="AR209">
            <v>210.5</v>
          </cell>
          <cell r="AS209">
            <v>172.85081000000002</v>
          </cell>
          <cell r="AT209">
            <v>148.19999999999999</v>
          </cell>
          <cell r="AU209">
            <v>124.8</v>
          </cell>
          <cell r="AV209">
            <v>130</v>
          </cell>
          <cell r="AW209">
            <v>155</v>
          </cell>
          <cell r="AX209">
            <v>158</v>
          </cell>
          <cell r="AY209">
            <v>161.5</v>
          </cell>
          <cell r="AZ209">
            <v>225.56479999999999</v>
          </cell>
          <cell r="BA209">
            <v>210.6704</v>
          </cell>
          <cell r="BB209">
            <v>210.5</v>
          </cell>
          <cell r="BC209">
            <v>209.2</v>
          </cell>
          <cell r="BD209">
            <v>173.34352000000001</v>
          </cell>
          <cell r="BE209">
            <v>150</v>
          </cell>
          <cell r="BF209">
            <v>123.1</v>
          </cell>
          <cell r="BG209">
            <v>130</v>
          </cell>
          <cell r="BH209">
            <v>155</v>
          </cell>
          <cell r="BI209">
            <v>158</v>
          </cell>
          <cell r="BJ209">
            <v>155.6</v>
          </cell>
          <cell r="BK209">
            <v>227.68940000000001</v>
          </cell>
          <cell r="BL209">
            <v>210.5624</v>
          </cell>
          <cell r="BM209">
            <v>210.8</v>
          </cell>
          <cell r="BN209">
            <v>210</v>
          </cell>
          <cell r="BO209">
            <v>173.07517999999999</v>
          </cell>
          <cell r="BP209">
            <v>150.4</v>
          </cell>
          <cell r="BQ209">
            <v>125.6</v>
          </cell>
          <cell r="BR209">
            <v>130</v>
          </cell>
          <cell r="BS209">
            <v>155</v>
          </cell>
          <cell r="BT209">
            <v>158</v>
          </cell>
          <cell r="BU209">
            <v>156.80000000000001</v>
          </cell>
          <cell r="BV209">
            <v>199.62979999999999</v>
          </cell>
          <cell r="BW209">
            <v>209.73179999999999</v>
          </cell>
          <cell r="BX209">
            <v>210.5</v>
          </cell>
          <cell r="BY209">
            <v>211.4</v>
          </cell>
          <cell r="BZ209">
            <v>170.70616000000001</v>
          </cell>
        </row>
        <row r="210">
          <cell r="A210" t="str">
            <v xml:space="preserve">Железинский </v>
          </cell>
          <cell r="B210">
            <v>116.4</v>
          </cell>
          <cell r="C210">
            <v>60.6</v>
          </cell>
          <cell r="D210">
            <v>162.1</v>
          </cell>
          <cell r="E210">
            <v>113.6</v>
          </cell>
          <cell r="F210">
            <v>189</v>
          </cell>
          <cell r="G210">
            <v>95.8</v>
          </cell>
          <cell r="H210">
            <v>206.3382</v>
          </cell>
          <cell r="I210">
            <v>216.88149999999999</v>
          </cell>
          <cell r="J210">
            <v>249.6</v>
          </cell>
          <cell r="K210">
            <v>289.7</v>
          </cell>
          <cell r="L210">
            <v>170.00197</v>
          </cell>
          <cell r="M210">
            <v>241.8</v>
          </cell>
          <cell r="N210">
            <v>209.4</v>
          </cell>
          <cell r="O210">
            <v>202.6</v>
          </cell>
          <cell r="P210">
            <v>221.7</v>
          </cell>
          <cell r="Q210">
            <v>182.9</v>
          </cell>
          <cell r="R210">
            <v>128.30000000000001</v>
          </cell>
          <cell r="S210">
            <v>141.0453</v>
          </cell>
          <cell r="T210">
            <v>186.2927</v>
          </cell>
          <cell r="U210">
            <v>187.8</v>
          </cell>
          <cell r="V210">
            <v>186.6</v>
          </cell>
          <cell r="W210">
            <v>188.84379999999999</v>
          </cell>
          <cell r="X210">
            <v>524.1</v>
          </cell>
          <cell r="Y210">
            <v>354</v>
          </cell>
          <cell r="Z210">
            <v>405.4</v>
          </cell>
          <cell r="AA210">
            <v>409.4</v>
          </cell>
          <cell r="AB210">
            <v>182.6</v>
          </cell>
          <cell r="AC210">
            <v>279</v>
          </cell>
          <cell r="AD210">
            <v>59.778799999999997</v>
          </cell>
          <cell r="AE210">
            <v>216.6302</v>
          </cell>
          <cell r="AF210">
            <v>259.39999999999998</v>
          </cell>
          <cell r="AG210">
            <v>305.89999999999998</v>
          </cell>
          <cell r="AH210">
            <v>299.62090000000001</v>
          </cell>
          <cell r="AI210">
            <v>509.2</v>
          </cell>
          <cell r="AJ210">
            <v>424.5</v>
          </cell>
          <cell r="AK210">
            <v>456.6</v>
          </cell>
          <cell r="AL210">
            <v>457.3</v>
          </cell>
          <cell r="AM210">
            <v>404.8</v>
          </cell>
          <cell r="AN210">
            <v>434.9</v>
          </cell>
          <cell r="AO210">
            <v>373.2577</v>
          </cell>
          <cell r="AP210">
            <v>359.91699999999997</v>
          </cell>
          <cell r="AQ210">
            <v>407.8</v>
          </cell>
          <cell r="AR210">
            <v>390.8</v>
          </cell>
          <cell r="AS210">
            <v>421.90746999999999</v>
          </cell>
          <cell r="AT210">
            <v>291.89999999999998</v>
          </cell>
          <cell r="AU210">
            <v>293.2</v>
          </cell>
          <cell r="AV210">
            <v>293.5</v>
          </cell>
          <cell r="AW210">
            <v>303.8</v>
          </cell>
          <cell r="AX210">
            <v>256.5</v>
          </cell>
          <cell r="AY210">
            <v>288</v>
          </cell>
          <cell r="AZ210">
            <v>259.702</v>
          </cell>
          <cell r="BA210">
            <v>244.23079999999999</v>
          </cell>
          <cell r="BB210">
            <v>299.39999999999998</v>
          </cell>
          <cell r="BC210">
            <v>284.3</v>
          </cell>
          <cell r="BD210">
            <v>281.45328000000001</v>
          </cell>
          <cell r="BE210">
            <v>348.3</v>
          </cell>
          <cell r="BF210">
            <v>331.7</v>
          </cell>
          <cell r="BG210">
            <v>312.89999999999998</v>
          </cell>
          <cell r="BH210">
            <v>322.7</v>
          </cell>
          <cell r="BI210">
            <v>292</v>
          </cell>
          <cell r="BJ210">
            <v>314.60000000000002</v>
          </cell>
          <cell r="BK210">
            <v>273.90620000000001</v>
          </cell>
          <cell r="BL210">
            <v>259.93430000000001</v>
          </cell>
          <cell r="BM210">
            <v>332.3</v>
          </cell>
          <cell r="BN210">
            <v>329</v>
          </cell>
          <cell r="BO210">
            <v>311.73404999999997</v>
          </cell>
          <cell r="BP210">
            <v>536.29999999999995</v>
          </cell>
          <cell r="BQ210">
            <v>379.8</v>
          </cell>
          <cell r="BR210">
            <v>398</v>
          </cell>
          <cell r="BS210">
            <v>411.8</v>
          </cell>
          <cell r="BT210">
            <v>213.5</v>
          </cell>
          <cell r="BU210">
            <v>313.60000000000002</v>
          </cell>
          <cell r="BV210">
            <v>134.16220000000001</v>
          </cell>
          <cell r="BW210">
            <v>253.24760000000001</v>
          </cell>
          <cell r="BX210">
            <v>320.7</v>
          </cell>
          <cell r="BY210">
            <v>336.2</v>
          </cell>
          <cell r="BZ210">
            <v>329.73097999999999</v>
          </cell>
        </row>
        <row r="211">
          <cell r="A211" t="str">
            <v xml:space="preserve">Иртышский </v>
          </cell>
          <cell r="B211">
            <v>173.5</v>
          </cell>
          <cell r="C211">
            <v>120</v>
          </cell>
          <cell r="D211">
            <v>179.2</v>
          </cell>
          <cell r="E211">
            <v>150.80000000000001</v>
          </cell>
          <cell r="F211">
            <v>246.2</v>
          </cell>
          <cell r="G211">
            <v>114.9</v>
          </cell>
          <cell r="H211">
            <v>234.3785</v>
          </cell>
          <cell r="I211">
            <v>192.89019999999999</v>
          </cell>
          <cell r="J211">
            <v>148.69999999999999</v>
          </cell>
          <cell r="K211">
            <v>166.6</v>
          </cell>
          <cell r="L211">
            <v>172.71687</v>
          </cell>
          <cell r="M211">
            <v>208.3</v>
          </cell>
          <cell r="N211">
            <v>190.3</v>
          </cell>
          <cell r="O211">
            <v>253.3</v>
          </cell>
          <cell r="P211">
            <v>203.1</v>
          </cell>
          <cell r="Q211">
            <v>347.5</v>
          </cell>
          <cell r="R211">
            <v>211.7</v>
          </cell>
          <cell r="S211">
            <v>0</v>
          </cell>
          <cell r="T211">
            <v>226.6875</v>
          </cell>
          <cell r="U211">
            <v>0</v>
          </cell>
          <cell r="V211">
            <v>214.7</v>
          </cell>
          <cell r="W211">
            <v>185.55875</v>
          </cell>
          <cell r="X211">
            <v>412.4</v>
          </cell>
          <cell r="Y211">
            <v>292.8</v>
          </cell>
          <cell r="Z211">
            <v>541.20000000000005</v>
          </cell>
          <cell r="AA211">
            <v>359.3</v>
          </cell>
          <cell r="AB211">
            <v>691.7</v>
          </cell>
          <cell r="AC211">
            <v>97.1</v>
          </cell>
          <cell r="AD211">
            <v>544.84619999999995</v>
          </cell>
          <cell r="AE211">
            <v>453.51080000000002</v>
          </cell>
          <cell r="AF211">
            <v>25.7</v>
          </cell>
          <cell r="AG211">
            <v>422.8</v>
          </cell>
          <cell r="AH211">
            <v>384.13569999999999</v>
          </cell>
          <cell r="AI211">
            <v>458.1</v>
          </cell>
          <cell r="AJ211">
            <v>338.8</v>
          </cell>
          <cell r="AK211">
            <v>653.1</v>
          </cell>
          <cell r="AL211">
            <v>545.79999999999995</v>
          </cell>
          <cell r="AM211">
            <v>782</v>
          </cell>
          <cell r="AN211">
            <v>461.8</v>
          </cell>
          <cell r="AO211">
            <v>686.37289999999996</v>
          </cell>
          <cell r="AP211">
            <v>627.43619999999999</v>
          </cell>
          <cell r="AQ211">
            <v>253.5</v>
          </cell>
          <cell r="AR211">
            <v>495.6</v>
          </cell>
          <cell r="AS211">
            <v>530.25090999999998</v>
          </cell>
          <cell r="AT211">
            <v>301.3</v>
          </cell>
          <cell r="AU211">
            <v>375</v>
          </cell>
          <cell r="AV211">
            <v>321.39999999999998</v>
          </cell>
          <cell r="AW211">
            <v>283.60000000000002</v>
          </cell>
          <cell r="AX211">
            <v>494.5</v>
          </cell>
          <cell r="AY211">
            <v>301.60000000000002</v>
          </cell>
          <cell r="AZ211">
            <v>434.32389999999998</v>
          </cell>
          <cell r="BA211">
            <v>359.31060000000002</v>
          </cell>
          <cell r="BB211">
            <v>276.10000000000002</v>
          </cell>
          <cell r="BC211">
            <v>308.8</v>
          </cell>
          <cell r="BD211">
            <v>345.59344999999996</v>
          </cell>
          <cell r="BE211">
            <v>305.39999999999998</v>
          </cell>
          <cell r="BF211">
            <v>320.2</v>
          </cell>
          <cell r="BG211">
            <v>345.4</v>
          </cell>
          <cell r="BH211">
            <v>319.89999999999998</v>
          </cell>
          <cell r="BI211">
            <v>492</v>
          </cell>
          <cell r="BJ211">
            <v>291.8</v>
          </cell>
          <cell r="BK211">
            <v>415.8039</v>
          </cell>
          <cell r="BL211">
            <v>373.23910000000001</v>
          </cell>
          <cell r="BM211">
            <v>439.9</v>
          </cell>
          <cell r="BN211">
            <v>297.2</v>
          </cell>
          <cell r="BO211">
            <v>360.08429999999993</v>
          </cell>
          <cell r="BP211">
            <v>440.2</v>
          </cell>
          <cell r="BQ211">
            <v>260.5</v>
          </cell>
          <cell r="BR211">
            <v>500.8</v>
          </cell>
          <cell r="BS211">
            <v>315</v>
          </cell>
          <cell r="BT211">
            <v>692.9</v>
          </cell>
          <cell r="BU211">
            <v>431.8</v>
          </cell>
          <cell r="BV211">
            <v>502.53629999999998</v>
          </cell>
          <cell r="BW211">
            <v>450.04289999999997</v>
          </cell>
          <cell r="BX211">
            <v>364.3</v>
          </cell>
          <cell r="BY211">
            <v>446.7</v>
          </cell>
          <cell r="BZ211">
            <v>440.4779200000001</v>
          </cell>
        </row>
        <row r="212">
          <cell r="A212" t="str">
            <v xml:space="preserve">Качирский </v>
          </cell>
          <cell r="B212">
            <v>134</v>
          </cell>
          <cell r="C212">
            <v>111.2</v>
          </cell>
          <cell r="D212">
            <v>166.1</v>
          </cell>
          <cell r="E212">
            <v>185.9</v>
          </cell>
          <cell r="F212">
            <v>250</v>
          </cell>
          <cell r="G212">
            <v>16</v>
          </cell>
          <cell r="H212">
            <v>151.43450000000001</v>
          </cell>
          <cell r="I212">
            <v>156.36259999999999</v>
          </cell>
          <cell r="J212">
            <v>238.1</v>
          </cell>
          <cell r="K212">
            <v>216.6</v>
          </cell>
          <cell r="L212">
            <v>162.56970999999996</v>
          </cell>
          <cell r="M212">
            <v>186.8</v>
          </cell>
          <cell r="N212">
            <v>193</v>
          </cell>
          <cell r="O212">
            <v>276.89999999999998</v>
          </cell>
          <cell r="P212">
            <v>0</v>
          </cell>
          <cell r="Q212">
            <v>350</v>
          </cell>
          <cell r="R212">
            <v>0</v>
          </cell>
          <cell r="S212">
            <v>0</v>
          </cell>
          <cell r="T212">
            <v>347.21109999999999</v>
          </cell>
          <cell r="U212">
            <v>325.7</v>
          </cell>
          <cell r="V212">
            <v>327.60000000000002</v>
          </cell>
          <cell r="W212">
            <v>200.72111000000001</v>
          </cell>
          <cell r="X212">
            <v>224.8</v>
          </cell>
          <cell r="Y212">
            <v>313.60000000000002</v>
          </cell>
          <cell r="Z212">
            <v>295.39999999999998</v>
          </cell>
          <cell r="AA212">
            <v>234</v>
          </cell>
          <cell r="AB212">
            <v>205</v>
          </cell>
          <cell r="AC212">
            <v>321</v>
          </cell>
          <cell r="AD212">
            <v>241.41149999999999</v>
          </cell>
          <cell r="AE212">
            <v>317.39429999999999</v>
          </cell>
          <cell r="AF212">
            <v>181.9</v>
          </cell>
          <cell r="AG212">
            <v>165.7</v>
          </cell>
          <cell r="AH212">
            <v>250.02058000000002</v>
          </cell>
          <cell r="AI212">
            <v>378.1</v>
          </cell>
          <cell r="AJ212">
            <v>346.8</v>
          </cell>
          <cell r="AK212">
            <v>441.1</v>
          </cell>
          <cell r="AL212">
            <v>133.19999999999999</v>
          </cell>
          <cell r="AM212">
            <v>223</v>
          </cell>
          <cell r="AN212">
            <v>297.5</v>
          </cell>
          <cell r="AO212">
            <v>323.35739999999998</v>
          </cell>
          <cell r="AP212">
            <v>497.85599999999999</v>
          </cell>
          <cell r="AQ212">
            <v>406.3</v>
          </cell>
          <cell r="AR212">
            <v>323.39999999999998</v>
          </cell>
          <cell r="AS212">
            <v>337.06134000000009</v>
          </cell>
          <cell r="AT212">
            <v>320.5</v>
          </cell>
          <cell r="AU212">
            <v>282.7</v>
          </cell>
          <cell r="AV212">
            <v>339.4</v>
          </cell>
          <cell r="AW212">
            <v>195.8</v>
          </cell>
          <cell r="AX212">
            <v>250</v>
          </cell>
          <cell r="AY212">
            <v>274.3</v>
          </cell>
          <cell r="AZ212">
            <v>299.94189999999998</v>
          </cell>
          <cell r="BA212">
            <v>399.46600000000001</v>
          </cell>
          <cell r="BB212">
            <v>308.2</v>
          </cell>
          <cell r="BC212">
            <v>463.3</v>
          </cell>
          <cell r="BD212">
            <v>313.36079000000001</v>
          </cell>
          <cell r="BE212">
            <v>342</v>
          </cell>
          <cell r="BF212">
            <v>234</v>
          </cell>
          <cell r="BG212">
            <v>369.1</v>
          </cell>
          <cell r="BH212">
            <v>187.3</v>
          </cell>
          <cell r="BI212">
            <v>245</v>
          </cell>
          <cell r="BJ212">
            <v>314.3</v>
          </cell>
          <cell r="BK212">
            <v>298.32600000000002</v>
          </cell>
          <cell r="BL212">
            <v>445.40499999999997</v>
          </cell>
          <cell r="BM212">
            <v>339.4</v>
          </cell>
          <cell r="BN212">
            <v>366.2</v>
          </cell>
          <cell r="BO212">
            <v>314.10309999999998</v>
          </cell>
          <cell r="BP212">
            <v>283</v>
          </cell>
          <cell r="BQ212">
            <v>194.1</v>
          </cell>
          <cell r="BR212">
            <v>276.89999999999998</v>
          </cell>
          <cell r="BS212">
            <v>234</v>
          </cell>
          <cell r="BT212">
            <v>200</v>
          </cell>
          <cell r="BU212">
            <v>106.3</v>
          </cell>
          <cell r="BV212">
            <v>331.33909999999997</v>
          </cell>
          <cell r="BW212">
            <v>489.36130000000003</v>
          </cell>
          <cell r="BX212">
            <v>407.7</v>
          </cell>
          <cell r="BY212">
            <v>92.1</v>
          </cell>
          <cell r="BZ212">
            <v>261.48003999999997</v>
          </cell>
        </row>
        <row r="213">
          <cell r="A213" t="str">
            <v xml:space="preserve">Лебяжинский </v>
          </cell>
          <cell r="B213">
            <v>185.6</v>
          </cell>
          <cell r="C213">
            <v>180</v>
          </cell>
          <cell r="D213">
            <v>184.9</v>
          </cell>
          <cell r="E213">
            <v>190.1</v>
          </cell>
          <cell r="F213">
            <v>185.3</v>
          </cell>
          <cell r="G213">
            <v>226.6</v>
          </cell>
          <cell r="H213">
            <v>266.51839999999999</v>
          </cell>
          <cell r="I213">
            <v>311.3809</v>
          </cell>
          <cell r="J213">
            <v>250.5</v>
          </cell>
          <cell r="K213">
            <v>278.8</v>
          </cell>
          <cell r="L213">
            <v>225.96993000000003</v>
          </cell>
          <cell r="M213">
            <v>156.1</v>
          </cell>
          <cell r="N213">
            <v>118.7</v>
          </cell>
          <cell r="O213">
            <v>151.9</v>
          </cell>
          <cell r="P213">
            <v>0</v>
          </cell>
          <cell r="Q213">
            <v>162.9</v>
          </cell>
          <cell r="R213">
            <v>147.30000000000001</v>
          </cell>
          <cell r="S213">
            <v>160.53399999999999</v>
          </cell>
          <cell r="T213">
            <v>161.84010000000001</v>
          </cell>
          <cell r="U213">
            <v>161.9</v>
          </cell>
          <cell r="V213">
            <v>161.5</v>
          </cell>
          <cell r="W213">
            <v>138.26741000000001</v>
          </cell>
          <cell r="X213">
            <v>227.1</v>
          </cell>
          <cell r="Y213">
            <v>140.5</v>
          </cell>
          <cell r="Z213">
            <v>152.19999999999999</v>
          </cell>
          <cell r="AA213">
            <v>347.6</v>
          </cell>
          <cell r="AB213">
            <v>350.2</v>
          </cell>
          <cell r="AC213">
            <v>334.1</v>
          </cell>
          <cell r="AD213">
            <v>335.71899999999999</v>
          </cell>
          <cell r="AE213">
            <v>334.77809999999999</v>
          </cell>
          <cell r="AF213">
            <v>324.3</v>
          </cell>
          <cell r="AG213">
            <v>270.8</v>
          </cell>
          <cell r="AH213">
            <v>281.72971000000001</v>
          </cell>
          <cell r="AI213">
            <v>189.9</v>
          </cell>
          <cell r="AJ213">
            <v>160.69999999999999</v>
          </cell>
          <cell r="AK213">
            <v>146.69999999999999</v>
          </cell>
          <cell r="AL213">
            <v>249.7</v>
          </cell>
          <cell r="AM213">
            <v>164.1</v>
          </cell>
          <cell r="AN213">
            <v>251.6</v>
          </cell>
          <cell r="AO213">
            <v>249.41640000000001</v>
          </cell>
          <cell r="AP213">
            <v>268.43849999999998</v>
          </cell>
          <cell r="AQ213">
            <v>222.4</v>
          </cell>
          <cell r="AR213">
            <v>271</v>
          </cell>
          <cell r="AS213">
            <v>217.39549000000002</v>
          </cell>
          <cell r="AT213">
            <v>179.7</v>
          </cell>
          <cell r="AU213">
            <v>160.80000000000001</v>
          </cell>
          <cell r="AV213">
            <v>149.4</v>
          </cell>
          <cell r="AW213">
            <v>192.9</v>
          </cell>
          <cell r="AX213">
            <v>226.4</v>
          </cell>
          <cell r="AY213">
            <v>226.4</v>
          </cell>
          <cell r="AZ213">
            <v>236.6139</v>
          </cell>
          <cell r="BA213">
            <v>224.4128</v>
          </cell>
          <cell r="BB213">
            <v>227.2</v>
          </cell>
          <cell r="BC213">
            <v>226.2</v>
          </cell>
          <cell r="BD213">
            <v>205.00266999999999</v>
          </cell>
          <cell r="BE213">
            <v>177.8</v>
          </cell>
          <cell r="BF213">
            <v>162.4</v>
          </cell>
          <cell r="BG213">
            <v>156.1</v>
          </cell>
          <cell r="BH213">
            <v>197.1</v>
          </cell>
          <cell r="BI213">
            <v>289.5</v>
          </cell>
          <cell r="BJ213">
            <v>274.60000000000002</v>
          </cell>
          <cell r="BK213">
            <v>285.02289999999999</v>
          </cell>
          <cell r="BL213">
            <v>250.89680000000001</v>
          </cell>
          <cell r="BM213">
            <v>254.5</v>
          </cell>
          <cell r="BN213">
            <v>253.4</v>
          </cell>
          <cell r="BO213">
            <v>230.13197</v>
          </cell>
          <cell r="BP213">
            <v>172.6</v>
          </cell>
          <cell r="BQ213">
            <v>161.80000000000001</v>
          </cell>
          <cell r="BR213">
            <v>154.19999999999999</v>
          </cell>
          <cell r="BS213">
            <v>290.7</v>
          </cell>
          <cell r="BT213">
            <v>301.5</v>
          </cell>
          <cell r="BU213">
            <v>294.2</v>
          </cell>
          <cell r="BV213">
            <v>318.95299999999997</v>
          </cell>
          <cell r="BW213">
            <v>317.95179999999999</v>
          </cell>
          <cell r="BX213">
            <v>319.5</v>
          </cell>
          <cell r="BY213">
            <v>219.9</v>
          </cell>
          <cell r="BZ213">
            <v>255.13048000000003</v>
          </cell>
        </row>
        <row r="214">
          <cell r="A214" t="str">
            <v xml:space="preserve">Майский </v>
          </cell>
          <cell r="B214">
            <v>79.400000000000006</v>
          </cell>
          <cell r="C214">
            <v>60.3</v>
          </cell>
          <cell r="D214">
            <v>84.5</v>
          </cell>
          <cell r="E214">
            <v>78.599999999999994</v>
          </cell>
          <cell r="F214">
            <v>140.5</v>
          </cell>
          <cell r="G214">
            <v>89.8</v>
          </cell>
          <cell r="H214">
            <v>128.27090000000001</v>
          </cell>
          <cell r="I214">
            <v>128.59819999999999</v>
          </cell>
          <cell r="J214">
            <v>216.4</v>
          </cell>
          <cell r="K214">
            <v>245</v>
          </cell>
          <cell r="L214">
            <v>125.13690999999999</v>
          </cell>
          <cell r="M214">
            <v>0</v>
          </cell>
          <cell r="N214">
            <v>0</v>
          </cell>
          <cell r="O214">
            <v>0</v>
          </cell>
          <cell r="P214">
            <v>0</v>
          </cell>
          <cell r="Q214">
            <v>0</v>
          </cell>
          <cell r="R214">
            <v>0</v>
          </cell>
          <cell r="S214">
            <v>0</v>
          </cell>
          <cell r="T214">
            <v>116</v>
          </cell>
          <cell r="U214">
            <v>0</v>
          </cell>
          <cell r="V214">
            <v>0</v>
          </cell>
          <cell r="W214">
            <v>11.6</v>
          </cell>
          <cell r="X214">
            <v>129.19999999999999</v>
          </cell>
          <cell r="Y214">
            <v>101.6</v>
          </cell>
          <cell r="Z214">
            <v>152.69999999999999</v>
          </cell>
          <cell r="AA214">
            <v>152.69999999999999</v>
          </cell>
          <cell r="AB214">
            <v>177.5</v>
          </cell>
          <cell r="AC214">
            <v>76.099999999999994</v>
          </cell>
          <cell r="AD214">
            <v>157.32579999999999</v>
          </cell>
          <cell r="AE214">
            <v>277.8313</v>
          </cell>
          <cell r="AF214">
            <v>370.6</v>
          </cell>
          <cell r="AG214">
            <v>421.2</v>
          </cell>
          <cell r="AH214">
            <v>201.67571000000001</v>
          </cell>
          <cell r="AI214">
            <v>243.8</v>
          </cell>
          <cell r="AJ214">
            <v>221.7</v>
          </cell>
          <cell r="AK214">
            <v>246.1</v>
          </cell>
          <cell r="AL214">
            <v>234.7</v>
          </cell>
          <cell r="AM214">
            <v>153</v>
          </cell>
          <cell r="AN214">
            <v>91</v>
          </cell>
          <cell r="AO214">
            <v>157.02180000000001</v>
          </cell>
          <cell r="AP214">
            <v>201.3689</v>
          </cell>
          <cell r="AQ214">
            <v>87.8</v>
          </cell>
          <cell r="AR214">
            <v>147.30000000000001</v>
          </cell>
          <cell r="AS214">
            <v>178.37906999999998</v>
          </cell>
          <cell r="AT214">
            <v>118.1</v>
          </cell>
          <cell r="AU214">
            <v>92.2</v>
          </cell>
          <cell r="AV214">
            <v>123.2</v>
          </cell>
          <cell r="AW214">
            <v>124.2</v>
          </cell>
          <cell r="AX214">
            <v>181.4</v>
          </cell>
          <cell r="AY214">
            <v>63.1</v>
          </cell>
          <cell r="AZ214">
            <v>133.79859999999999</v>
          </cell>
          <cell r="BA214">
            <v>192.05930000000001</v>
          </cell>
          <cell r="BB214">
            <v>271.5</v>
          </cell>
          <cell r="BC214">
            <v>307</v>
          </cell>
          <cell r="BD214">
            <v>160.65579</v>
          </cell>
          <cell r="BE214">
            <v>145.1</v>
          </cell>
          <cell r="BF214">
            <v>129.6</v>
          </cell>
          <cell r="BG214">
            <v>145.19999999999999</v>
          </cell>
          <cell r="BH214">
            <v>145.9</v>
          </cell>
          <cell r="BI214">
            <v>178</v>
          </cell>
          <cell r="BJ214">
            <v>69.5</v>
          </cell>
          <cell r="BK214">
            <v>135.97460000000001</v>
          </cell>
          <cell r="BL214">
            <v>229.54050000000001</v>
          </cell>
          <cell r="BM214">
            <v>342.8</v>
          </cell>
          <cell r="BN214">
            <v>351.4</v>
          </cell>
          <cell r="BO214">
            <v>187.30151000000001</v>
          </cell>
          <cell r="BP214">
            <v>147.5</v>
          </cell>
          <cell r="BQ214">
            <v>101.7</v>
          </cell>
          <cell r="BR214">
            <v>140</v>
          </cell>
          <cell r="BS214">
            <v>139.19999999999999</v>
          </cell>
          <cell r="BT214">
            <v>178.8</v>
          </cell>
          <cell r="BU214">
            <v>76.400000000000006</v>
          </cell>
          <cell r="BV214">
            <v>146.22489999999999</v>
          </cell>
          <cell r="BW214">
            <v>232.75810000000001</v>
          </cell>
          <cell r="BX214">
            <v>310.89999999999998</v>
          </cell>
          <cell r="BY214">
            <v>485.4</v>
          </cell>
          <cell r="BZ214">
            <v>195.88830000000002</v>
          </cell>
        </row>
        <row r="215">
          <cell r="A215" t="str">
            <v xml:space="preserve">Павлодарский </v>
          </cell>
          <cell r="B215">
            <v>203</v>
          </cell>
          <cell r="C215">
            <v>214.1</v>
          </cell>
          <cell r="D215">
            <v>210.3</v>
          </cell>
          <cell r="E215">
            <v>196.7</v>
          </cell>
          <cell r="F215">
            <v>193.3</v>
          </cell>
          <cell r="G215">
            <v>209.5</v>
          </cell>
          <cell r="H215">
            <v>235.1208</v>
          </cell>
          <cell r="I215">
            <v>251.18119999999999</v>
          </cell>
          <cell r="J215">
            <v>234.3</v>
          </cell>
          <cell r="K215">
            <v>261.3</v>
          </cell>
          <cell r="L215">
            <v>220.8802</v>
          </cell>
          <cell r="M215">
            <v>214</v>
          </cell>
          <cell r="N215">
            <v>237.8</v>
          </cell>
          <cell r="O215">
            <v>204</v>
          </cell>
          <cell r="P215">
            <v>216.6</v>
          </cell>
          <cell r="Q215">
            <v>0</v>
          </cell>
          <cell r="R215">
            <v>0</v>
          </cell>
          <cell r="S215">
            <v>296</v>
          </cell>
          <cell r="T215">
            <v>386</v>
          </cell>
          <cell r="U215">
            <v>0</v>
          </cell>
          <cell r="V215">
            <v>297.3</v>
          </cell>
          <cell r="W215">
            <v>185.17000000000002</v>
          </cell>
          <cell r="X215">
            <v>304.2</v>
          </cell>
          <cell r="Y215">
            <v>245.5</v>
          </cell>
          <cell r="Z215">
            <v>273.3</v>
          </cell>
          <cell r="AA215">
            <v>281.2</v>
          </cell>
          <cell r="AB215">
            <v>225</v>
          </cell>
          <cell r="AC215">
            <v>242</v>
          </cell>
          <cell r="AD215">
            <v>295.11239999999998</v>
          </cell>
          <cell r="AE215">
            <v>326.596</v>
          </cell>
          <cell r="AF215">
            <v>374.6</v>
          </cell>
          <cell r="AG215">
            <v>314.8</v>
          </cell>
          <cell r="AH215">
            <v>288.23084000000006</v>
          </cell>
          <cell r="AI215">
            <v>217</v>
          </cell>
          <cell r="AJ215">
            <v>332</v>
          </cell>
          <cell r="AK215">
            <v>321.39999999999998</v>
          </cell>
          <cell r="AL215">
            <v>276.8</v>
          </cell>
          <cell r="AM215">
            <v>296.3</v>
          </cell>
          <cell r="AN215">
            <v>378.5</v>
          </cell>
          <cell r="AO215">
            <v>580.27250000000004</v>
          </cell>
          <cell r="AP215">
            <v>413.68860000000001</v>
          </cell>
          <cell r="AQ215">
            <v>315.60000000000002</v>
          </cell>
          <cell r="AR215">
            <v>518.1</v>
          </cell>
          <cell r="AS215">
            <v>364.96610999999996</v>
          </cell>
          <cell r="AT215">
            <v>219.3</v>
          </cell>
          <cell r="AU215">
            <v>307.89999999999998</v>
          </cell>
          <cell r="AV215">
            <v>195.3</v>
          </cell>
          <cell r="AW215">
            <v>277.2</v>
          </cell>
          <cell r="AX215">
            <v>184.5</v>
          </cell>
          <cell r="AY215">
            <v>259.2</v>
          </cell>
          <cell r="AZ215">
            <v>346.18209999999999</v>
          </cell>
          <cell r="BA215">
            <v>332.92090000000002</v>
          </cell>
          <cell r="BB215">
            <v>386.6</v>
          </cell>
          <cell r="BC215">
            <v>396.2</v>
          </cell>
          <cell r="BD215">
            <v>290.53030000000001</v>
          </cell>
          <cell r="BE215">
            <v>268.2</v>
          </cell>
          <cell r="BF215">
            <v>339</v>
          </cell>
          <cell r="BG215">
            <v>204.6</v>
          </cell>
          <cell r="BH215">
            <v>230.9</v>
          </cell>
          <cell r="BI215">
            <v>198.6</v>
          </cell>
          <cell r="BJ215">
            <v>224.1</v>
          </cell>
          <cell r="BK215">
            <v>341.81279999999998</v>
          </cell>
          <cell r="BL215">
            <v>373.78219999999999</v>
          </cell>
          <cell r="BM215">
            <v>398.3</v>
          </cell>
          <cell r="BN215">
            <v>400.7</v>
          </cell>
          <cell r="BO215">
            <v>297.99950000000001</v>
          </cell>
          <cell r="BP215">
            <v>150.69999999999999</v>
          </cell>
          <cell r="BQ215">
            <v>242</v>
          </cell>
          <cell r="BR215">
            <v>215.2</v>
          </cell>
          <cell r="BS215">
            <v>303.5</v>
          </cell>
          <cell r="BT215">
            <v>194.5</v>
          </cell>
          <cell r="BU215">
            <v>225.6</v>
          </cell>
          <cell r="BV215">
            <v>336.34320000000002</v>
          </cell>
          <cell r="BW215">
            <v>318.9178</v>
          </cell>
          <cell r="BX215">
            <v>321</v>
          </cell>
          <cell r="BY215">
            <v>475.9</v>
          </cell>
          <cell r="BZ215">
            <v>278.36610000000002</v>
          </cell>
        </row>
        <row r="216">
          <cell r="A216" t="str">
            <v xml:space="preserve">Успенский </v>
          </cell>
          <cell r="B216">
            <v>161.19999999999999</v>
          </cell>
          <cell r="C216">
            <v>120.2</v>
          </cell>
          <cell r="D216">
            <v>178.6</v>
          </cell>
          <cell r="E216">
            <v>94.2</v>
          </cell>
          <cell r="F216">
            <v>145.1</v>
          </cell>
          <cell r="G216">
            <v>109.9</v>
          </cell>
          <cell r="H216">
            <v>193.0925</v>
          </cell>
          <cell r="I216">
            <v>203.95</v>
          </cell>
          <cell r="J216">
            <v>212.9</v>
          </cell>
          <cell r="K216">
            <v>247</v>
          </cell>
          <cell r="L216">
            <v>166.61425000000003</v>
          </cell>
          <cell r="M216">
            <v>282.5</v>
          </cell>
          <cell r="N216">
            <v>89.2</v>
          </cell>
          <cell r="O216">
            <v>140</v>
          </cell>
          <cell r="P216">
            <v>94.6</v>
          </cell>
          <cell r="Q216">
            <v>112</v>
          </cell>
          <cell r="R216">
            <v>99.9</v>
          </cell>
          <cell r="S216">
            <v>122.2749</v>
          </cell>
          <cell r="T216">
            <v>121.69110000000001</v>
          </cell>
          <cell r="U216">
            <v>128</v>
          </cell>
          <cell r="V216">
            <v>143.6</v>
          </cell>
          <cell r="W216">
            <v>133.3766</v>
          </cell>
          <cell r="X216">
            <v>420.3</v>
          </cell>
          <cell r="Y216">
            <v>154.5</v>
          </cell>
          <cell r="Z216">
            <v>254.9</v>
          </cell>
          <cell r="AA216">
            <v>138.6</v>
          </cell>
          <cell r="AB216">
            <v>269.89999999999998</v>
          </cell>
          <cell r="AC216">
            <v>245.5</v>
          </cell>
          <cell r="AD216">
            <v>282.173</v>
          </cell>
          <cell r="AE216">
            <v>275.00839999999999</v>
          </cell>
          <cell r="AF216">
            <v>281.2</v>
          </cell>
          <cell r="AG216">
            <v>287.39999999999998</v>
          </cell>
          <cell r="AH216">
            <v>260.94813999999997</v>
          </cell>
          <cell r="AI216">
            <v>464.4</v>
          </cell>
          <cell r="AJ216">
            <v>211.9</v>
          </cell>
          <cell r="AK216">
            <v>480</v>
          </cell>
          <cell r="AL216">
            <v>154.6</v>
          </cell>
          <cell r="AM216">
            <v>317.10000000000002</v>
          </cell>
          <cell r="AN216">
            <v>271.10000000000002</v>
          </cell>
          <cell r="AO216">
            <v>332.69499999999999</v>
          </cell>
          <cell r="AP216">
            <v>331.67320000000001</v>
          </cell>
          <cell r="AQ216">
            <v>366.8</v>
          </cell>
          <cell r="AR216">
            <v>338</v>
          </cell>
          <cell r="AS216">
            <v>326.82682000000005</v>
          </cell>
          <cell r="AT216">
            <v>418.9</v>
          </cell>
          <cell r="AU216">
            <v>86</v>
          </cell>
          <cell r="AV216">
            <v>134</v>
          </cell>
          <cell r="AW216">
            <v>88.8</v>
          </cell>
          <cell r="AX216">
            <v>145.69999999999999</v>
          </cell>
          <cell r="AY216">
            <v>134.9</v>
          </cell>
          <cell r="AZ216">
            <v>154.7629</v>
          </cell>
          <cell r="BA216">
            <v>153.0797</v>
          </cell>
          <cell r="BB216">
            <v>153.30000000000001</v>
          </cell>
          <cell r="BC216">
            <v>223</v>
          </cell>
          <cell r="BD216">
            <v>169.24426</v>
          </cell>
          <cell r="BE216">
            <v>440.8</v>
          </cell>
          <cell r="BF216">
            <v>87</v>
          </cell>
          <cell r="BG216">
            <v>131.4</v>
          </cell>
          <cell r="BH216">
            <v>88.4</v>
          </cell>
          <cell r="BI216">
            <v>126.7</v>
          </cell>
          <cell r="BJ216">
            <v>107.7</v>
          </cell>
          <cell r="BK216">
            <v>135.9512</v>
          </cell>
          <cell r="BL216">
            <v>136.11969999999999</v>
          </cell>
          <cell r="BM216">
            <v>136.5</v>
          </cell>
          <cell r="BN216">
            <v>142.19999999999999</v>
          </cell>
          <cell r="BO216">
            <v>153.27708999999999</v>
          </cell>
          <cell r="BP216">
            <v>512.79999999999995</v>
          </cell>
          <cell r="BQ216">
            <v>173.1</v>
          </cell>
          <cell r="BR216">
            <v>279.2</v>
          </cell>
          <cell r="BS216">
            <v>172</v>
          </cell>
          <cell r="BT216">
            <v>232.3</v>
          </cell>
          <cell r="BU216">
            <v>226.2</v>
          </cell>
          <cell r="BV216">
            <v>250.14959999999999</v>
          </cell>
          <cell r="BW216">
            <v>249.18950000000001</v>
          </cell>
          <cell r="BX216">
            <v>248.3</v>
          </cell>
          <cell r="BY216">
            <v>249.4</v>
          </cell>
          <cell r="BZ216">
            <v>259.26391000000001</v>
          </cell>
        </row>
        <row r="217">
          <cell r="A217" t="str">
            <v xml:space="preserve">Щербактинский </v>
          </cell>
          <cell r="B217">
            <v>113</v>
          </cell>
          <cell r="C217">
            <v>103</v>
          </cell>
          <cell r="D217">
            <v>163.19999999999999</v>
          </cell>
          <cell r="E217">
            <v>103.9</v>
          </cell>
          <cell r="F217">
            <v>129.69999999999999</v>
          </cell>
          <cell r="G217">
            <v>109.6</v>
          </cell>
          <cell r="H217">
            <v>170.22710000000001</v>
          </cell>
          <cell r="I217">
            <v>201.98179999999999</v>
          </cell>
          <cell r="J217">
            <v>204.8</v>
          </cell>
          <cell r="K217">
            <v>199.3</v>
          </cell>
          <cell r="L217">
            <v>149.87088999999997</v>
          </cell>
          <cell r="M217">
            <v>267.39999999999998</v>
          </cell>
          <cell r="N217">
            <v>274.5</v>
          </cell>
          <cell r="O217">
            <v>278.2</v>
          </cell>
          <cell r="P217">
            <v>277.60000000000002</v>
          </cell>
          <cell r="Q217">
            <v>280.5</v>
          </cell>
          <cell r="R217">
            <v>251.5</v>
          </cell>
          <cell r="S217">
            <v>242.24590000000001</v>
          </cell>
          <cell r="T217">
            <v>242.77549999999999</v>
          </cell>
          <cell r="U217">
            <v>242</v>
          </cell>
          <cell r="V217">
            <v>257.89999999999998</v>
          </cell>
          <cell r="W217">
            <v>261.46213999999998</v>
          </cell>
          <cell r="X217">
            <v>505.1</v>
          </cell>
          <cell r="Y217">
            <v>438.1</v>
          </cell>
          <cell r="Z217">
            <v>456.8</v>
          </cell>
          <cell r="AA217">
            <v>544.29999999999995</v>
          </cell>
          <cell r="AB217">
            <v>505.6</v>
          </cell>
          <cell r="AC217">
            <v>495.1</v>
          </cell>
          <cell r="AD217">
            <v>479.33159999999998</v>
          </cell>
          <cell r="AE217">
            <v>477.29700000000003</v>
          </cell>
          <cell r="AF217">
            <v>466.7</v>
          </cell>
          <cell r="AG217">
            <v>474.1</v>
          </cell>
          <cell r="AH217">
            <v>484.24286000000001</v>
          </cell>
          <cell r="AI217">
            <v>545.29999999999995</v>
          </cell>
          <cell r="AJ217">
            <v>511.8</v>
          </cell>
          <cell r="AK217">
            <v>574.70000000000005</v>
          </cell>
          <cell r="AL217">
            <v>548.29999999999995</v>
          </cell>
          <cell r="AM217">
            <v>574.79999999999995</v>
          </cell>
          <cell r="AN217">
            <v>519.6</v>
          </cell>
          <cell r="AO217">
            <v>502.09710000000001</v>
          </cell>
          <cell r="AP217">
            <v>500.24340000000001</v>
          </cell>
          <cell r="AQ217">
            <v>503.6</v>
          </cell>
          <cell r="AR217">
            <v>501.6</v>
          </cell>
          <cell r="AS217">
            <v>528.20405000000005</v>
          </cell>
          <cell r="AT217">
            <v>324.39999999999998</v>
          </cell>
          <cell r="AU217">
            <v>345.8</v>
          </cell>
          <cell r="AV217">
            <v>345.8</v>
          </cell>
          <cell r="AW217">
            <v>341.9</v>
          </cell>
          <cell r="AX217">
            <v>368.9</v>
          </cell>
          <cell r="AY217">
            <v>336.6</v>
          </cell>
          <cell r="AZ217">
            <v>337.5582</v>
          </cell>
          <cell r="BA217">
            <v>338.29270000000002</v>
          </cell>
          <cell r="BB217">
            <v>326.39999999999998</v>
          </cell>
          <cell r="BC217">
            <v>328.1</v>
          </cell>
          <cell r="BD217">
            <v>339.37509</v>
          </cell>
          <cell r="BE217">
            <v>381.1</v>
          </cell>
          <cell r="BF217">
            <v>389</v>
          </cell>
          <cell r="BG217">
            <v>384.6</v>
          </cell>
          <cell r="BH217">
            <v>378.6</v>
          </cell>
          <cell r="BI217">
            <v>353</v>
          </cell>
          <cell r="BJ217">
            <v>333.8</v>
          </cell>
          <cell r="BK217">
            <v>330.73450000000003</v>
          </cell>
          <cell r="BL217">
            <v>332.51400000000001</v>
          </cell>
          <cell r="BM217">
            <v>327.5</v>
          </cell>
          <cell r="BN217">
            <v>331.3</v>
          </cell>
          <cell r="BO217">
            <v>354.21485000000007</v>
          </cell>
          <cell r="BP217">
            <v>523.9</v>
          </cell>
          <cell r="BQ217">
            <v>440.1</v>
          </cell>
          <cell r="BR217">
            <v>404.7</v>
          </cell>
          <cell r="BS217">
            <v>520.20000000000005</v>
          </cell>
          <cell r="BT217">
            <v>501.8</v>
          </cell>
          <cell r="BU217">
            <v>488.5</v>
          </cell>
          <cell r="BV217">
            <v>457.93979999999999</v>
          </cell>
          <cell r="BW217">
            <v>457.8904</v>
          </cell>
          <cell r="BX217">
            <v>445.4</v>
          </cell>
          <cell r="BY217">
            <v>439.9</v>
          </cell>
          <cell r="BZ217">
            <v>468.03301999999996</v>
          </cell>
        </row>
        <row r="222">
          <cell r="A222" t="str">
            <v>Айыртауский</v>
          </cell>
          <cell r="B222">
            <v>109.9</v>
          </cell>
          <cell r="C222">
            <v>160.6</v>
          </cell>
          <cell r="D222">
            <v>175.1</v>
          </cell>
          <cell r="E222">
            <v>78.099999999999994</v>
          </cell>
          <cell r="F222">
            <v>215.6</v>
          </cell>
          <cell r="G222">
            <v>181.23650000000001</v>
          </cell>
          <cell r="H222">
            <v>195.69390000000001</v>
          </cell>
          <cell r="I222">
            <v>200.6001</v>
          </cell>
          <cell r="J222">
            <v>194.43109999999999</v>
          </cell>
          <cell r="K222">
            <v>198.7</v>
          </cell>
          <cell r="L222">
            <v>170.99616</v>
          </cell>
          <cell r="M222">
            <v>164.6</v>
          </cell>
          <cell r="N222">
            <v>247</v>
          </cell>
          <cell r="O222">
            <v>267.5</v>
          </cell>
          <cell r="P222">
            <v>133.5</v>
          </cell>
          <cell r="Q222">
            <v>270.47149999999999</v>
          </cell>
          <cell r="R222">
            <v>246</v>
          </cell>
          <cell r="S222">
            <v>294.82769999999999</v>
          </cell>
          <cell r="T222">
            <v>294.36020000000002</v>
          </cell>
          <cell r="U222">
            <v>295.82830000000001</v>
          </cell>
          <cell r="V222">
            <v>299.8</v>
          </cell>
          <cell r="W222">
            <v>251.38877000000002</v>
          </cell>
          <cell r="X222">
            <v>210.8</v>
          </cell>
          <cell r="Y222">
            <v>293</v>
          </cell>
          <cell r="Z222">
            <v>322.8</v>
          </cell>
          <cell r="AA222">
            <v>268.10000000000002</v>
          </cell>
          <cell r="AB222">
            <v>506.65100000000001</v>
          </cell>
          <cell r="AC222">
            <v>377.4</v>
          </cell>
          <cell r="AD222">
            <v>452.43099999999998</v>
          </cell>
          <cell r="AE222">
            <v>434.26850000000002</v>
          </cell>
          <cell r="AF222">
            <v>445.32859999999999</v>
          </cell>
          <cell r="AG222">
            <v>421.5</v>
          </cell>
          <cell r="AH222">
            <v>373.22791000000001</v>
          </cell>
          <cell r="AI222">
            <v>203</v>
          </cell>
          <cell r="AJ222">
            <v>334.3</v>
          </cell>
          <cell r="AK222">
            <v>345.7</v>
          </cell>
          <cell r="AL222">
            <v>362</v>
          </cell>
          <cell r="AM222">
            <v>445.28100000000001</v>
          </cell>
          <cell r="AN222">
            <v>404.79039999999998</v>
          </cell>
          <cell r="AO222">
            <v>421.39350000000002</v>
          </cell>
          <cell r="AP222">
            <v>449.0324</v>
          </cell>
          <cell r="AQ222">
            <v>428.32299999999998</v>
          </cell>
          <cell r="AR222">
            <v>435.6</v>
          </cell>
          <cell r="AS222">
            <v>382.94202999999999</v>
          </cell>
          <cell r="AT222">
            <v>240</v>
          </cell>
          <cell r="AU222">
            <v>324.10000000000002</v>
          </cell>
          <cell r="AV222">
            <v>326.60000000000002</v>
          </cell>
          <cell r="AW222">
            <v>333.9</v>
          </cell>
          <cell r="AX222">
            <v>404.42930000000001</v>
          </cell>
          <cell r="AY222">
            <v>336.4</v>
          </cell>
          <cell r="AZ222">
            <v>374.0711</v>
          </cell>
          <cell r="BA222">
            <v>372.25510000000003</v>
          </cell>
          <cell r="BB222">
            <v>378.9975</v>
          </cell>
          <cell r="BC222">
            <v>360.4</v>
          </cell>
          <cell r="BD222">
            <v>345.11529999999999</v>
          </cell>
          <cell r="BE222">
            <v>250.9</v>
          </cell>
          <cell r="BF222">
            <v>335.7</v>
          </cell>
          <cell r="BG222">
            <v>329.4</v>
          </cell>
          <cell r="BH222">
            <v>333.9</v>
          </cell>
          <cell r="BI222">
            <v>400.63080000000002</v>
          </cell>
          <cell r="BJ222">
            <v>285.2</v>
          </cell>
          <cell r="BK222">
            <v>389.18729999999999</v>
          </cell>
          <cell r="BL222">
            <v>389.24919999999997</v>
          </cell>
          <cell r="BM222">
            <v>390.755</v>
          </cell>
          <cell r="BN222">
            <v>370.3</v>
          </cell>
          <cell r="BO222">
            <v>347.52223000000004</v>
          </cell>
          <cell r="BP222">
            <v>240.9</v>
          </cell>
          <cell r="BQ222">
            <v>295</v>
          </cell>
          <cell r="BR222">
            <v>312.89999999999998</v>
          </cell>
          <cell r="BS222">
            <v>329.1</v>
          </cell>
          <cell r="BT222">
            <v>499.11630000000002</v>
          </cell>
          <cell r="BU222">
            <v>472.2</v>
          </cell>
          <cell r="BV222">
            <v>462.3938</v>
          </cell>
          <cell r="BW222">
            <v>483.50920000000002</v>
          </cell>
          <cell r="BX222">
            <v>481.1739</v>
          </cell>
          <cell r="BY222">
            <v>475</v>
          </cell>
          <cell r="BZ222">
            <v>405.12932000000001</v>
          </cell>
        </row>
        <row r="223">
          <cell r="A223" t="str">
            <v>Акжарский</v>
          </cell>
          <cell r="B223">
            <v>136.9</v>
          </cell>
          <cell r="C223">
            <v>46.7</v>
          </cell>
          <cell r="D223">
            <v>125.8</v>
          </cell>
          <cell r="E223">
            <v>89.9</v>
          </cell>
          <cell r="F223">
            <v>149.19999999999999</v>
          </cell>
          <cell r="G223">
            <v>119.4379</v>
          </cell>
          <cell r="H223">
            <v>149.55789999999999</v>
          </cell>
          <cell r="I223">
            <v>183.03880000000001</v>
          </cell>
          <cell r="J223">
            <v>189.82689999999999</v>
          </cell>
          <cell r="K223">
            <v>199.5</v>
          </cell>
          <cell r="L223">
            <v>138.98615000000001</v>
          </cell>
          <cell r="M223">
            <v>186.7</v>
          </cell>
          <cell r="N223">
            <v>110.5</v>
          </cell>
          <cell r="O223">
            <v>180.9</v>
          </cell>
          <cell r="P223">
            <v>76.900000000000006</v>
          </cell>
          <cell r="Q223">
            <v>115.2381</v>
          </cell>
          <cell r="R223">
            <v>193.3</v>
          </cell>
          <cell r="S223">
            <v>198.91370000000001</v>
          </cell>
          <cell r="T223">
            <v>202.6062</v>
          </cell>
          <cell r="U223">
            <v>212.98</v>
          </cell>
          <cell r="V223">
            <v>320.10000000000002</v>
          </cell>
          <cell r="W223">
            <v>179.81379999999999</v>
          </cell>
          <cell r="X223">
            <v>257.39999999999998</v>
          </cell>
          <cell r="Y223">
            <v>204</v>
          </cell>
          <cell r="Z223">
            <v>336.2</v>
          </cell>
          <cell r="AA223">
            <v>151.6</v>
          </cell>
          <cell r="AB223">
            <v>315.1429</v>
          </cell>
          <cell r="AC223">
            <v>369.4</v>
          </cell>
          <cell r="AD223">
            <v>245.34970000000001</v>
          </cell>
          <cell r="AE223">
            <v>247.7311</v>
          </cell>
          <cell r="AF223">
            <v>276.15750000000003</v>
          </cell>
          <cell r="AG223">
            <v>327.9</v>
          </cell>
          <cell r="AH223">
            <v>273.08812</v>
          </cell>
          <cell r="AI223">
            <v>229.4</v>
          </cell>
          <cell r="AJ223">
            <v>194.6</v>
          </cell>
          <cell r="AK223">
            <v>385.9</v>
          </cell>
          <cell r="AL223">
            <v>136.4</v>
          </cell>
          <cell r="AM223">
            <v>378.36070000000001</v>
          </cell>
          <cell r="AN223">
            <v>256.89999999999998</v>
          </cell>
          <cell r="AO223">
            <v>245.10830000000001</v>
          </cell>
          <cell r="AP223">
            <v>205.58779999999999</v>
          </cell>
          <cell r="AQ223">
            <v>212.1319</v>
          </cell>
          <cell r="AR223">
            <v>230.2</v>
          </cell>
          <cell r="AS223">
            <v>247.45886999999999</v>
          </cell>
          <cell r="AT223">
            <v>223.3</v>
          </cell>
          <cell r="AU223">
            <v>142.9</v>
          </cell>
          <cell r="AV223">
            <v>256.2</v>
          </cell>
          <cell r="AW223">
            <v>150.5</v>
          </cell>
          <cell r="AX223">
            <v>324.37209999999999</v>
          </cell>
          <cell r="AY223">
            <v>4</v>
          </cell>
          <cell r="AZ223">
            <v>197.35810000000001</v>
          </cell>
          <cell r="BA223">
            <v>205.001</v>
          </cell>
          <cell r="BB223">
            <v>186.4708</v>
          </cell>
          <cell r="BC223">
            <v>186.3</v>
          </cell>
          <cell r="BD223">
            <v>187.64019999999999</v>
          </cell>
          <cell r="BE223">
            <v>230</v>
          </cell>
          <cell r="BF223">
            <v>152.1</v>
          </cell>
          <cell r="BG223">
            <v>300.2</v>
          </cell>
          <cell r="BH223">
            <v>150.5</v>
          </cell>
          <cell r="BI223">
            <v>305.35890000000001</v>
          </cell>
          <cell r="BJ223">
            <v>224.4</v>
          </cell>
          <cell r="BK223">
            <v>240.6728</v>
          </cell>
          <cell r="BL223">
            <v>273.80459999999999</v>
          </cell>
          <cell r="BM223">
            <v>273.86290000000002</v>
          </cell>
          <cell r="BN223">
            <v>327.5</v>
          </cell>
          <cell r="BO223">
            <v>247.83991999999998</v>
          </cell>
          <cell r="BP223">
            <v>229.4</v>
          </cell>
          <cell r="BQ223">
            <v>214.5</v>
          </cell>
          <cell r="BR223">
            <v>322.89999999999998</v>
          </cell>
          <cell r="BS223">
            <v>144.1</v>
          </cell>
          <cell r="BT223">
            <v>82.789900000000003</v>
          </cell>
          <cell r="BU223">
            <v>382.8</v>
          </cell>
          <cell r="BV223">
            <v>241.76939999999999</v>
          </cell>
          <cell r="BW223">
            <v>310.52629999999999</v>
          </cell>
          <cell r="BX223">
            <v>299.40350000000001</v>
          </cell>
          <cell r="BY223">
            <v>362.3</v>
          </cell>
          <cell r="BZ223">
            <v>259.04891000000003</v>
          </cell>
        </row>
        <row r="224">
          <cell r="A224" t="str">
            <v>Аккайынский</v>
          </cell>
          <cell r="B224">
            <v>172.3</v>
          </cell>
          <cell r="C224">
            <v>119.2</v>
          </cell>
          <cell r="D224">
            <v>103.5</v>
          </cell>
          <cell r="E224">
            <v>62</v>
          </cell>
          <cell r="F224">
            <v>149.30000000000001</v>
          </cell>
          <cell r="G224">
            <v>181.27680000000001</v>
          </cell>
          <cell r="H224">
            <v>182.5086</v>
          </cell>
          <cell r="I224">
            <v>164.91669999999999</v>
          </cell>
          <cell r="J224">
            <v>164.6481</v>
          </cell>
          <cell r="K224">
            <v>165.1</v>
          </cell>
          <cell r="L224">
            <v>146.47502</v>
          </cell>
          <cell r="M224">
            <v>289.89999999999998</v>
          </cell>
          <cell r="N224">
            <v>45</v>
          </cell>
          <cell r="O224">
            <v>38</v>
          </cell>
          <cell r="P224">
            <v>27</v>
          </cell>
          <cell r="Q224">
            <v>73.529399999999995</v>
          </cell>
          <cell r="R224">
            <v>96.326800000000006</v>
          </cell>
          <cell r="S224">
            <v>83.016099999999994</v>
          </cell>
          <cell r="T224">
            <v>235.03319999999999</v>
          </cell>
          <cell r="U224">
            <v>298.41070000000002</v>
          </cell>
          <cell r="V224">
            <v>297.89999999999998</v>
          </cell>
          <cell r="W224">
            <v>148.41162</v>
          </cell>
          <cell r="X224">
            <v>355.6</v>
          </cell>
          <cell r="Y224">
            <v>320</v>
          </cell>
          <cell r="Z224">
            <v>380.1</v>
          </cell>
          <cell r="AA224">
            <v>368.1</v>
          </cell>
          <cell r="AB224">
            <v>443.86649999999997</v>
          </cell>
          <cell r="AC224">
            <v>476.35899999999998</v>
          </cell>
          <cell r="AD224">
            <v>476.98320000000001</v>
          </cell>
          <cell r="AE224">
            <v>462.23939999999999</v>
          </cell>
          <cell r="AF224">
            <v>427.94049999999999</v>
          </cell>
          <cell r="AG224">
            <v>428.3</v>
          </cell>
          <cell r="AH224">
            <v>413.94886000000008</v>
          </cell>
          <cell r="AI224">
            <v>402.2</v>
          </cell>
          <cell r="AJ224">
            <v>480</v>
          </cell>
          <cell r="AK224">
            <v>458.1</v>
          </cell>
          <cell r="AL224">
            <v>409.7</v>
          </cell>
          <cell r="AM224">
            <v>473.92770000000002</v>
          </cell>
          <cell r="AN224">
            <v>466.57749999999999</v>
          </cell>
          <cell r="AO224">
            <v>500.71420000000001</v>
          </cell>
          <cell r="AP224">
            <v>466.47129999999999</v>
          </cell>
          <cell r="AQ224">
            <v>341.76679999999999</v>
          </cell>
          <cell r="AR224">
            <v>342.2</v>
          </cell>
          <cell r="AS224">
            <v>434.16575</v>
          </cell>
          <cell r="AT224">
            <v>371.1</v>
          </cell>
          <cell r="AU224">
            <v>400</v>
          </cell>
          <cell r="AV224">
            <v>368</v>
          </cell>
          <cell r="AW224">
            <v>285.7</v>
          </cell>
          <cell r="AX224">
            <v>355.05509999999998</v>
          </cell>
          <cell r="AY224">
            <v>325.0308</v>
          </cell>
          <cell r="AZ224">
            <v>381.75150000000002</v>
          </cell>
          <cell r="BA224">
            <v>343.16930000000002</v>
          </cell>
          <cell r="BB224">
            <v>348.12790000000001</v>
          </cell>
          <cell r="BC224">
            <v>348.5</v>
          </cell>
          <cell r="BD224">
            <v>352.64346</v>
          </cell>
          <cell r="BE224">
            <v>374.8</v>
          </cell>
          <cell r="BF224">
            <v>380</v>
          </cell>
          <cell r="BG224">
            <v>345</v>
          </cell>
          <cell r="BH224">
            <v>285.7</v>
          </cell>
          <cell r="BI224">
            <v>372.59539999999998</v>
          </cell>
          <cell r="BJ224">
            <v>421.84620000000001</v>
          </cell>
          <cell r="BK224">
            <v>423.82</v>
          </cell>
          <cell r="BL224">
            <v>385.05119999999999</v>
          </cell>
          <cell r="BM224">
            <v>422.61</v>
          </cell>
          <cell r="BN224">
            <v>422.6</v>
          </cell>
          <cell r="BO224">
            <v>383.40228000000002</v>
          </cell>
          <cell r="BP224">
            <v>321.8</v>
          </cell>
          <cell r="BQ224">
            <v>450</v>
          </cell>
          <cell r="BR224">
            <v>450</v>
          </cell>
          <cell r="BS224">
            <v>416.1</v>
          </cell>
          <cell r="BT224">
            <v>465.04700000000003</v>
          </cell>
          <cell r="BU224">
            <v>431.29520000000002</v>
          </cell>
          <cell r="BV224">
            <v>490.21019999999999</v>
          </cell>
          <cell r="BW224">
            <v>482.98520000000002</v>
          </cell>
          <cell r="BX224">
            <v>587.94979999999998</v>
          </cell>
          <cell r="BY224">
            <v>587.5</v>
          </cell>
          <cell r="BZ224">
            <v>468.28873999999996</v>
          </cell>
        </row>
        <row r="225">
          <cell r="A225" t="str">
            <v>Есильский</v>
          </cell>
          <cell r="B225">
            <v>140</v>
          </cell>
          <cell r="C225">
            <v>114.6</v>
          </cell>
          <cell r="D225">
            <v>132.1</v>
          </cell>
          <cell r="E225">
            <v>112.2</v>
          </cell>
          <cell r="F225">
            <v>217.3</v>
          </cell>
          <cell r="G225">
            <v>196.03809999999999</v>
          </cell>
          <cell r="H225">
            <v>193.30099999999999</v>
          </cell>
          <cell r="I225">
            <v>223.52019999999999</v>
          </cell>
          <cell r="J225">
            <v>213.56299999999999</v>
          </cell>
          <cell r="K225">
            <v>207.6</v>
          </cell>
          <cell r="L225">
            <v>175.02222999999998</v>
          </cell>
          <cell r="M225">
            <v>0</v>
          </cell>
          <cell r="N225">
            <v>0</v>
          </cell>
          <cell r="O225">
            <v>50</v>
          </cell>
          <cell r="P225">
            <v>65.5</v>
          </cell>
          <cell r="Q225">
            <v>91.875</v>
          </cell>
          <cell r="R225">
            <v>178.37700000000001</v>
          </cell>
          <cell r="S225">
            <v>57.5</v>
          </cell>
          <cell r="T225">
            <v>114.23569999999999</v>
          </cell>
          <cell r="U225">
            <v>168.88820000000001</v>
          </cell>
          <cell r="V225">
            <v>74.3</v>
          </cell>
          <cell r="W225">
            <v>80.067589999999996</v>
          </cell>
          <cell r="X225">
            <v>348.5</v>
          </cell>
          <cell r="Y225">
            <v>317.8</v>
          </cell>
          <cell r="Z225">
            <v>196.6</v>
          </cell>
          <cell r="AA225">
            <v>229.5</v>
          </cell>
          <cell r="AB225">
            <v>347.13220000000001</v>
          </cell>
          <cell r="AC225">
            <v>298.18849999999998</v>
          </cell>
          <cell r="AD225">
            <v>326</v>
          </cell>
          <cell r="AE225">
            <v>261.28449999999998</v>
          </cell>
          <cell r="AF225">
            <v>285.82709999999997</v>
          </cell>
          <cell r="AG225">
            <v>334.3</v>
          </cell>
          <cell r="AH225">
            <v>294.51322999999996</v>
          </cell>
          <cell r="AI225">
            <v>258.39999999999998</v>
          </cell>
          <cell r="AJ225">
            <v>411.1</v>
          </cell>
          <cell r="AK225">
            <v>180.6</v>
          </cell>
          <cell r="AL225">
            <v>192</v>
          </cell>
          <cell r="AM225">
            <v>371.80259999999998</v>
          </cell>
          <cell r="AN225">
            <v>301.66890000000001</v>
          </cell>
          <cell r="AO225">
            <v>333.12709999999998</v>
          </cell>
          <cell r="AP225">
            <v>297.00569999999999</v>
          </cell>
          <cell r="AQ225">
            <v>419.23450000000003</v>
          </cell>
          <cell r="AR225">
            <v>330.7</v>
          </cell>
          <cell r="AS225">
            <v>309.56388000000004</v>
          </cell>
          <cell r="AT225">
            <v>300</v>
          </cell>
          <cell r="AU225">
            <v>280.3</v>
          </cell>
          <cell r="AV225">
            <v>267.3</v>
          </cell>
          <cell r="AW225">
            <v>267.60000000000002</v>
          </cell>
          <cell r="AX225">
            <v>390.48910000000001</v>
          </cell>
          <cell r="AY225">
            <v>375.85219999999998</v>
          </cell>
          <cell r="AZ225">
            <v>422.72340000000003</v>
          </cell>
          <cell r="BA225">
            <v>404.3261</v>
          </cell>
          <cell r="BB225">
            <v>414.1789</v>
          </cell>
          <cell r="BC225">
            <v>417.8</v>
          </cell>
          <cell r="BD225">
            <v>354.05696999999998</v>
          </cell>
          <cell r="BE225">
            <v>328.9</v>
          </cell>
          <cell r="BF225">
            <v>297.7</v>
          </cell>
          <cell r="BG225">
            <v>303.39999999999998</v>
          </cell>
          <cell r="BH225">
            <v>267.60000000000002</v>
          </cell>
          <cell r="BI225">
            <v>400.20589999999999</v>
          </cell>
          <cell r="BJ225">
            <v>354.84589999999997</v>
          </cell>
          <cell r="BK225">
            <v>361.48630000000003</v>
          </cell>
          <cell r="BL225">
            <v>343.34230000000002</v>
          </cell>
          <cell r="BM225">
            <v>367.53629999999998</v>
          </cell>
          <cell r="BN225">
            <v>363.5</v>
          </cell>
          <cell r="BO225">
            <v>338.85167000000001</v>
          </cell>
          <cell r="BP225">
            <v>385.3</v>
          </cell>
          <cell r="BQ225">
            <v>342.9</v>
          </cell>
          <cell r="BR225">
            <v>189.2</v>
          </cell>
          <cell r="BS225">
            <v>220.6</v>
          </cell>
          <cell r="BT225">
            <v>377.66239999999999</v>
          </cell>
          <cell r="BU225">
            <v>166.03530000000001</v>
          </cell>
          <cell r="BV225">
            <v>388.16559999999998</v>
          </cell>
          <cell r="BW225">
            <v>386.29180000000002</v>
          </cell>
          <cell r="BX225">
            <v>463.90249999999997</v>
          </cell>
          <cell r="BY225">
            <v>390.7</v>
          </cell>
          <cell r="BZ225">
            <v>331.07576</v>
          </cell>
        </row>
        <row r="226">
          <cell r="A226" t="str">
            <v>Жамбылский</v>
          </cell>
          <cell r="B226">
            <v>163.4</v>
          </cell>
          <cell r="C226">
            <v>147.69999999999999</v>
          </cell>
          <cell r="D226">
            <v>174.9</v>
          </cell>
          <cell r="E226">
            <v>124.2</v>
          </cell>
          <cell r="F226">
            <v>193.3</v>
          </cell>
          <cell r="G226">
            <v>184.77350000000001</v>
          </cell>
          <cell r="H226">
            <v>196.3553</v>
          </cell>
          <cell r="I226">
            <v>192.33330000000001</v>
          </cell>
          <cell r="J226">
            <v>192.23259999999999</v>
          </cell>
          <cell r="K226">
            <v>186.2</v>
          </cell>
          <cell r="L226">
            <v>175.53946999999999</v>
          </cell>
          <cell r="M226">
            <v>121.9</v>
          </cell>
          <cell r="N226">
            <v>112.6</v>
          </cell>
          <cell r="O226">
            <v>121</v>
          </cell>
          <cell r="P226">
            <v>133.5</v>
          </cell>
          <cell r="Q226">
            <v>297.58620000000002</v>
          </cell>
          <cell r="R226">
            <v>259.5</v>
          </cell>
          <cell r="S226">
            <v>311.99059999999997</v>
          </cell>
          <cell r="T226">
            <v>309.27359999999999</v>
          </cell>
          <cell r="U226">
            <v>302.85750000000002</v>
          </cell>
          <cell r="V226">
            <v>303.39999999999998</v>
          </cell>
          <cell r="W226">
            <v>227.36079000000001</v>
          </cell>
          <cell r="X226">
            <v>235.4</v>
          </cell>
          <cell r="Y226">
            <v>191.4</v>
          </cell>
          <cell r="Z226">
            <v>205.6</v>
          </cell>
          <cell r="AA226">
            <v>397.2</v>
          </cell>
          <cell r="AB226">
            <v>519.32010000000002</v>
          </cell>
          <cell r="AC226">
            <v>460.37549999999999</v>
          </cell>
          <cell r="AD226">
            <v>511.96159999999998</v>
          </cell>
          <cell r="AE226">
            <v>506.39780000000002</v>
          </cell>
          <cell r="AF226">
            <v>502.28649999999999</v>
          </cell>
          <cell r="AG226">
            <v>504.3</v>
          </cell>
          <cell r="AH226">
            <v>403.42415000000005</v>
          </cell>
          <cell r="AI226">
            <v>264.10000000000002</v>
          </cell>
          <cell r="AJ226">
            <v>183.1</v>
          </cell>
          <cell r="AK226">
            <v>253.6</v>
          </cell>
          <cell r="AL226">
            <v>385.1</v>
          </cell>
          <cell r="AM226">
            <v>651.74080000000004</v>
          </cell>
          <cell r="AN226">
            <v>361.26589999999999</v>
          </cell>
          <cell r="AO226">
            <v>351.55189999999999</v>
          </cell>
          <cell r="AP226">
            <v>286.44940000000003</v>
          </cell>
          <cell r="AQ226">
            <v>269.77289999999999</v>
          </cell>
          <cell r="AR226">
            <v>269.8</v>
          </cell>
          <cell r="AS226">
            <v>327.64809000000002</v>
          </cell>
          <cell r="AT226">
            <v>251.7</v>
          </cell>
          <cell r="AU226">
            <v>201.5</v>
          </cell>
          <cell r="AV226">
            <v>250.1</v>
          </cell>
          <cell r="AW226">
            <v>355.3</v>
          </cell>
          <cell r="AX226">
            <v>408.79149999999998</v>
          </cell>
          <cell r="AY226">
            <v>363.7</v>
          </cell>
          <cell r="AZ226">
            <v>411.30689999999998</v>
          </cell>
          <cell r="BA226">
            <v>412.45260000000002</v>
          </cell>
          <cell r="BB226">
            <v>408.3263</v>
          </cell>
          <cell r="BC226">
            <v>408.4</v>
          </cell>
          <cell r="BD226">
            <v>347.15773000000002</v>
          </cell>
          <cell r="BE226">
            <v>260.89999999999998</v>
          </cell>
          <cell r="BF226">
            <v>199.7</v>
          </cell>
          <cell r="BG226">
            <v>208.3</v>
          </cell>
          <cell r="BH226">
            <v>355.3</v>
          </cell>
          <cell r="BI226">
            <v>416.03930000000003</v>
          </cell>
          <cell r="BJ226">
            <v>393.9</v>
          </cell>
          <cell r="BK226">
            <v>422.3451</v>
          </cell>
          <cell r="BL226">
            <v>412.9982</v>
          </cell>
          <cell r="BM226">
            <v>424.28899999999999</v>
          </cell>
          <cell r="BN226">
            <v>424.5</v>
          </cell>
          <cell r="BO226">
            <v>351.82715999999999</v>
          </cell>
          <cell r="BP226">
            <v>245.9</v>
          </cell>
          <cell r="BQ226">
            <v>188.5</v>
          </cell>
          <cell r="BR226">
            <v>216.9</v>
          </cell>
          <cell r="BS226">
            <v>349.5</v>
          </cell>
          <cell r="BT226">
            <v>587.19880000000001</v>
          </cell>
          <cell r="BU226">
            <v>409.36470000000003</v>
          </cell>
          <cell r="BV226">
            <v>559.44659999999999</v>
          </cell>
          <cell r="BW226">
            <v>530.37180000000001</v>
          </cell>
          <cell r="BX226">
            <v>527.43650000000002</v>
          </cell>
          <cell r="BY226">
            <v>533.9</v>
          </cell>
          <cell r="BZ226">
            <v>414.85183999999992</v>
          </cell>
        </row>
        <row r="227">
          <cell r="A227" t="str">
            <v>М.Жумабаева</v>
          </cell>
          <cell r="B227">
            <v>180.1</v>
          </cell>
          <cell r="C227">
            <v>198.7</v>
          </cell>
          <cell r="D227">
            <v>195.8</v>
          </cell>
          <cell r="E227">
            <v>125.4</v>
          </cell>
          <cell r="F227">
            <v>199.8</v>
          </cell>
          <cell r="G227">
            <v>187.1061</v>
          </cell>
          <cell r="H227">
            <v>187.3049</v>
          </cell>
          <cell r="I227">
            <v>195.47280000000001</v>
          </cell>
          <cell r="J227">
            <v>195.43799999999999</v>
          </cell>
          <cell r="K227">
            <v>196.7</v>
          </cell>
          <cell r="L227">
            <v>186.18217999999999</v>
          </cell>
          <cell r="M227">
            <v>268.3</v>
          </cell>
          <cell r="N227">
            <v>199</v>
          </cell>
          <cell r="O227">
            <v>175.9</v>
          </cell>
          <cell r="P227">
            <v>151</v>
          </cell>
          <cell r="Q227">
            <v>193.9024</v>
          </cell>
          <cell r="R227">
            <v>172.69229999999999</v>
          </cell>
          <cell r="S227">
            <v>0</v>
          </cell>
          <cell r="T227">
            <v>0</v>
          </cell>
          <cell r="U227">
            <v>198.71090000000001</v>
          </cell>
          <cell r="V227">
            <v>171.2</v>
          </cell>
          <cell r="W227">
            <v>153.07056</v>
          </cell>
          <cell r="X227">
            <v>343.3</v>
          </cell>
          <cell r="Y227">
            <v>331</v>
          </cell>
          <cell r="Z227">
            <v>332.1</v>
          </cell>
          <cell r="AA227">
            <v>378.1</v>
          </cell>
          <cell r="AB227">
            <v>417.24180000000001</v>
          </cell>
          <cell r="AC227">
            <v>335.0394</v>
          </cell>
          <cell r="AD227">
            <v>342.21089999999998</v>
          </cell>
          <cell r="AE227">
            <v>419.8451</v>
          </cell>
          <cell r="AF227">
            <v>445.86799999999999</v>
          </cell>
          <cell r="AG227">
            <v>491.9</v>
          </cell>
          <cell r="AH227">
            <v>383.66052000000002</v>
          </cell>
          <cell r="AI227">
            <v>367.5</v>
          </cell>
          <cell r="AJ227">
            <v>432.5</v>
          </cell>
          <cell r="AK227">
            <v>379.3</v>
          </cell>
          <cell r="AL227">
            <v>373.4</v>
          </cell>
          <cell r="AM227">
            <v>561.76469999999995</v>
          </cell>
          <cell r="AN227">
            <v>418.85180000000003</v>
          </cell>
          <cell r="AO227">
            <v>445.32799999999997</v>
          </cell>
          <cell r="AP227">
            <v>451.93270000000001</v>
          </cell>
          <cell r="AQ227">
            <v>470.50569999999999</v>
          </cell>
          <cell r="AR227">
            <v>489.9</v>
          </cell>
          <cell r="AS227">
            <v>439.09828999999991</v>
          </cell>
          <cell r="AT227">
            <v>380.4</v>
          </cell>
          <cell r="AU227">
            <v>439.6</v>
          </cell>
          <cell r="AV227">
            <v>421</v>
          </cell>
          <cell r="AW227">
            <v>348.7</v>
          </cell>
          <cell r="AX227">
            <v>424.4</v>
          </cell>
          <cell r="AY227">
            <v>326.40069999999997</v>
          </cell>
          <cell r="AZ227">
            <v>361.56049999999999</v>
          </cell>
          <cell r="BA227">
            <v>360.55900000000003</v>
          </cell>
          <cell r="BB227">
            <v>359.35899999999998</v>
          </cell>
          <cell r="BC227">
            <v>373.9</v>
          </cell>
          <cell r="BD227">
            <v>379.58792000000005</v>
          </cell>
          <cell r="BE227">
            <v>403.6</v>
          </cell>
          <cell r="BF227">
            <v>434.5</v>
          </cell>
          <cell r="BG227">
            <v>416.1</v>
          </cell>
          <cell r="BH227">
            <v>348.7</v>
          </cell>
          <cell r="BI227">
            <v>412.63470000000001</v>
          </cell>
          <cell r="BJ227">
            <v>422.50150000000002</v>
          </cell>
          <cell r="BK227">
            <v>385.70460000000003</v>
          </cell>
          <cell r="BL227">
            <v>382.9701</v>
          </cell>
          <cell r="BM227">
            <v>387.65800000000002</v>
          </cell>
          <cell r="BN227">
            <v>398</v>
          </cell>
          <cell r="BO227">
            <v>399.23689000000002</v>
          </cell>
          <cell r="BP227">
            <v>348.1</v>
          </cell>
          <cell r="BQ227">
            <v>429.3</v>
          </cell>
          <cell r="BR227">
            <v>396</v>
          </cell>
          <cell r="BS227">
            <v>346</v>
          </cell>
          <cell r="BT227">
            <v>421.8646</v>
          </cell>
          <cell r="BU227">
            <v>314.38119999999998</v>
          </cell>
          <cell r="BV227">
            <v>337.18939999999998</v>
          </cell>
          <cell r="BW227">
            <v>351.43299999999999</v>
          </cell>
          <cell r="BX227">
            <v>345.75459999999998</v>
          </cell>
          <cell r="BY227">
            <v>379.2</v>
          </cell>
          <cell r="BZ227">
            <v>366.92227999999994</v>
          </cell>
        </row>
        <row r="228">
          <cell r="A228" t="str">
            <v>Кызылжарский</v>
          </cell>
          <cell r="B228">
            <v>170.1</v>
          </cell>
          <cell r="C228">
            <v>133.6</v>
          </cell>
          <cell r="D228">
            <v>167.3</v>
          </cell>
          <cell r="E228">
            <v>91.6</v>
          </cell>
          <cell r="F228">
            <v>230.1</v>
          </cell>
          <cell r="G228">
            <v>186.18690000000001</v>
          </cell>
          <cell r="H228">
            <v>185.16540000000001</v>
          </cell>
          <cell r="I228">
            <v>203.864</v>
          </cell>
          <cell r="J228">
            <v>208.69309999999999</v>
          </cell>
          <cell r="K228">
            <v>192.6</v>
          </cell>
          <cell r="L228">
            <v>176.92094</v>
          </cell>
          <cell r="M228">
            <v>234.2</v>
          </cell>
          <cell r="N228">
            <v>302.8</v>
          </cell>
          <cell r="O228">
            <v>186.7</v>
          </cell>
          <cell r="P228">
            <v>108.4</v>
          </cell>
          <cell r="Q228">
            <v>224.75</v>
          </cell>
          <cell r="R228">
            <v>108.9896</v>
          </cell>
          <cell r="S228">
            <v>195.47319999999999</v>
          </cell>
          <cell r="T228">
            <v>99.547300000000007</v>
          </cell>
          <cell r="U228">
            <v>112.5827</v>
          </cell>
          <cell r="V228">
            <v>192.5</v>
          </cell>
          <cell r="W228">
            <v>176.59427999999997</v>
          </cell>
          <cell r="X228">
            <v>190.1</v>
          </cell>
          <cell r="Y228">
            <v>203.5</v>
          </cell>
          <cell r="Z228">
            <v>244.8</v>
          </cell>
          <cell r="AA228">
            <v>109.5</v>
          </cell>
          <cell r="AB228">
            <v>277.46289999999999</v>
          </cell>
          <cell r="AC228">
            <v>316.01130000000001</v>
          </cell>
          <cell r="AD228">
            <v>334.16669999999999</v>
          </cell>
          <cell r="AE228">
            <v>324.71969999999999</v>
          </cell>
          <cell r="AF228">
            <v>358.64589999999998</v>
          </cell>
          <cell r="AG228">
            <v>351.4</v>
          </cell>
          <cell r="AH228">
            <v>271.03065000000004</v>
          </cell>
          <cell r="AI228">
            <v>286.7</v>
          </cell>
          <cell r="AJ228">
            <v>410</v>
          </cell>
          <cell r="AK228">
            <v>440.2</v>
          </cell>
          <cell r="AL228">
            <v>181.4</v>
          </cell>
          <cell r="AM228">
            <v>349.86660000000001</v>
          </cell>
          <cell r="AN228">
            <v>466.4246</v>
          </cell>
          <cell r="AO228">
            <v>397.02809999999999</v>
          </cell>
          <cell r="AP228">
            <v>434.24650000000003</v>
          </cell>
          <cell r="AQ228">
            <v>408.82749999999999</v>
          </cell>
          <cell r="AR228">
            <v>446.9</v>
          </cell>
          <cell r="AS228">
            <v>382.15933000000007</v>
          </cell>
          <cell r="AT228">
            <v>441.6</v>
          </cell>
          <cell r="AU228">
            <v>374.5</v>
          </cell>
          <cell r="AV228">
            <v>435.1</v>
          </cell>
          <cell r="AW228">
            <v>109.4</v>
          </cell>
          <cell r="AX228">
            <v>259.09179999999998</v>
          </cell>
          <cell r="AY228">
            <v>410.1748</v>
          </cell>
          <cell r="AZ228">
            <v>306.28210000000001</v>
          </cell>
          <cell r="BA228">
            <v>322.32339999999999</v>
          </cell>
          <cell r="BB228">
            <v>315.66050000000001</v>
          </cell>
          <cell r="BC228">
            <v>317.5</v>
          </cell>
          <cell r="BD228">
            <v>329.16325999999998</v>
          </cell>
          <cell r="BE228">
            <v>383.5</v>
          </cell>
          <cell r="BF228">
            <v>434.2</v>
          </cell>
          <cell r="BG228">
            <v>445.8</v>
          </cell>
          <cell r="BH228">
            <v>109.4</v>
          </cell>
          <cell r="BI228">
            <v>260.16410000000002</v>
          </cell>
          <cell r="BJ228">
            <v>494.53710000000001</v>
          </cell>
          <cell r="BK228">
            <v>320.34160000000003</v>
          </cell>
          <cell r="BL228">
            <v>320.74759999999998</v>
          </cell>
          <cell r="BM228">
            <v>322.27800000000002</v>
          </cell>
          <cell r="BN228">
            <v>323.7</v>
          </cell>
          <cell r="BO228">
            <v>341.46684000000005</v>
          </cell>
          <cell r="BP228">
            <v>266.60000000000002</v>
          </cell>
          <cell r="BQ228">
            <v>201.6</v>
          </cell>
          <cell r="BR228">
            <v>346.4</v>
          </cell>
          <cell r="BS228">
            <v>118.8</v>
          </cell>
          <cell r="BT228">
            <v>294.56549999999999</v>
          </cell>
          <cell r="BU228">
            <v>317.07369999999997</v>
          </cell>
          <cell r="BV228">
            <v>352.29689999999999</v>
          </cell>
          <cell r="BW228">
            <v>311.31310000000002</v>
          </cell>
          <cell r="BX228">
            <v>325.72230000000002</v>
          </cell>
          <cell r="BY228">
            <v>371.7</v>
          </cell>
          <cell r="BZ228">
            <v>290.60714999999993</v>
          </cell>
        </row>
        <row r="229">
          <cell r="A229" t="str">
            <v>Мамлютский</v>
          </cell>
          <cell r="B229">
            <v>120.6</v>
          </cell>
          <cell r="C229">
            <v>87.3</v>
          </cell>
          <cell r="D229">
            <v>145.80000000000001</v>
          </cell>
          <cell r="E229">
            <v>78.400000000000006</v>
          </cell>
          <cell r="F229">
            <v>166.2</v>
          </cell>
          <cell r="G229">
            <v>170.55009999999999</v>
          </cell>
          <cell r="H229">
            <v>191.49959999999999</v>
          </cell>
          <cell r="I229">
            <v>227.6277</v>
          </cell>
          <cell r="J229">
            <v>200.7961</v>
          </cell>
          <cell r="K229">
            <v>199.4</v>
          </cell>
          <cell r="L229">
            <v>158.81734999999998</v>
          </cell>
          <cell r="M229">
            <v>145.6</v>
          </cell>
          <cell r="N229">
            <v>108.5</v>
          </cell>
          <cell r="O229">
            <v>63.5</v>
          </cell>
          <cell r="P229">
            <v>56.5</v>
          </cell>
          <cell r="Q229">
            <v>59.5</v>
          </cell>
          <cell r="R229">
            <v>77.811599999999999</v>
          </cell>
          <cell r="S229">
            <v>91.346900000000005</v>
          </cell>
          <cell r="T229">
            <v>102.98779999999999</v>
          </cell>
          <cell r="U229">
            <v>100.2906</v>
          </cell>
          <cell r="V229">
            <v>100.5</v>
          </cell>
          <cell r="W229">
            <v>90.653690000000012</v>
          </cell>
          <cell r="X229">
            <v>200.6</v>
          </cell>
          <cell r="Y229">
            <v>206.8</v>
          </cell>
          <cell r="Z229">
            <v>198.3</v>
          </cell>
          <cell r="AA229">
            <v>136.69999999999999</v>
          </cell>
          <cell r="AB229">
            <v>268.11590000000001</v>
          </cell>
          <cell r="AC229">
            <v>282.92149999999998</v>
          </cell>
          <cell r="AD229">
            <v>319.45030000000003</v>
          </cell>
          <cell r="AE229">
            <v>285.20920000000001</v>
          </cell>
          <cell r="AF229">
            <v>340.61900000000003</v>
          </cell>
          <cell r="AG229">
            <v>321.7</v>
          </cell>
          <cell r="AH229">
            <v>256.04158999999999</v>
          </cell>
          <cell r="AI229">
            <v>139.9</v>
          </cell>
          <cell r="AJ229">
            <v>232.4</v>
          </cell>
          <cell r="AK229">
            <v>172.7</v>
          </cell>
          <cell r="AL229">
            <v>159</v>
          </cell>
          <cell r="AM229">
            <v>210.0444</v>
          </cell>
          <cell r="AN229">
            <v>330.25760000000002</v>
          </cell>
          <cell r="AO229">
            <v>323.6866</v>
          </cell>
          <cell r="AP229">
            <v>352.4316</v>
          </cell>
          <cell r="AQ229">
            <v>349.93869999999998</v>
          </cell>
          <cell r="AR229">
            <v>350.1</v>
          </cell>
          <cell r="AS229">
            <v>262.04588999999999</v>
          </cell>
          <cell r="AT229">
            <v>217.1</v>
          </cell>
          <cell r="AU229">
            <v>208.7</v>
          </cell>
          <cell r="AV229">
            <v>150.69999999999999</v>
          </cell>
          <cell r="AW229">
            <v>100.1</v>
          </cell>
          <cell r="AX229">
            <v>165.33330000000001</v>
          </cell>
          <cell r="AY229">
            <v>246.71899999999999</v>
          </cell>
          <cell r="AZ229">
            <v>227.77780000000001</v>
          </cell>
          <cell r="BA229">
            <v>238.96080000000001</v>
          </cell>
          <cell r="BB229">
            <v>240.4692</v>
          </cell>
          <cell r="BC229">
            <v>240.5</v>
          </cell>
          <cell r="BD229">
            <v>203.63601</v>
          </cell>
          <cell r="BE229">
            <v>301.10000000000002</v>
          </cell>
          <cell r="BF229">
            <v>297.2</v>
          </cell>
          <cell r="BG229">
            <v>162.9</v>
          </cell>
          <cell r="BH229">
            <v>100.1</v>
          </cell>
          <cell r="BI229">
            <v>157.59100000000001</v>
          </cell>
          <cell r="BJ229">
            <v>271.10739999999998</v>
          </cell>
          <cell r="BK229">
            <v>263.72669999999999</v>
          </cell>
          <cell r="BL229">
            <v>268.68720000000002</v>
          </cell>
          <cell r="BM229">
            <v>270.28050000000002</v>
          </cell>
          <cell r="BN229">
            <v>270.39999999999998</v>
          </cell>
          <cell r="BO229">
            <v>236.30928</v>
          </cell>
          <cell r="BP229">
            <v>189.2</v>
          </cell>
          <cell r="BQ229">
            <v>187.7</v>
          </cell>
          <cell r="BR229">
            <v>222.4</v>
          </cell>
          <cell r="BS229">
            <v>163.30000000000001</v>
          </cell>
          <cell r="BT229">
            <v>204.3143</v>
          </cell>
          <cell r="BU229">
            <v>298.875</v>
          </cell>
          <cell r="BV229">
            <v>242.04759999999999</v>
          </cell>
          <cell r="BW229">
            <v>262.55860000000001</v>
          </cell>
          <cell r="BX229">
            <v>285.47980000000001</v>
          </cell>
          <cell r="BY229">
            <v>265.2</v>
          </cell>
          <cell r="BZ229">
            <v>232.10752999999994</v>
          </cell>
        </row>
        <row r="230">
          <cell r="A230" t="str">
            <v>Г.Мусрепова</v>
          </cell>
          <cell r="B230">
            <v>186.3</v>
          </cell>
          <cell r="C230">
            <v>198.5</v>
          </cell>
          <cell r="D230">
            <v>209.1</v>
          </cell>
          <cell r="E230">
            <v>77.5</v>
          </cell>
          <cell r="F230">
            <v>91.7</v>
          </cell>
          <cell r="G230">
            <v>128.91890000000001</v>
          </cell>
          <cell r="H230">
            <v>134.0941</v>
          </cell>
          <cell r="I230">
            <v>135.68680000000001</v>
          </cell>
          <cell r="J230">
            <v>139.24010000000001</v>
          </cell>
          <cell r="K230">
            <v>141.80000000000001</v>
          </cell>
          <cell r="L230">
            <v>144.28398999999999</v>
          </cell>
          <cell r="M230">
            <v>237.1</v>
          </cell>
          <cell r="N230">
            <v>220.5</v>
          </cell>
          <cell r="O230">
            <v>215</v>
          </cell>
          <cell r="P230">
            <v>124.6</v>
          </cell>
          <cell r="Q230">
            <v>227.33330000000001</v>
          </cell>
          <cell r="R230">
            <v>250.61410000000001</v>
          </cell>
          <cell r="S230">
            <v>253</v>
          </cell>
          <cell r="T230">
            <v>225.4623</v>
          </cell>
          <cell r="U230">
            <v>233.84870000000001</v>
          </cell>
          <cell r="V230">
            <v>235.9</v>
          </cell>
          <cell r="W230">
            <v>222.33584000000002</v>
          </cell>
          <cell r="X230">
            <v>337.4</v>
          </cell>
          <cell r="Y230">
            <v>328.6</v>
          </cell>
          <cell r="Z230">
            <v>302</v>
          </cell>
          <cell r="AA230">
            <v>295.89999999999998</v>
          </cell>
          <cell r="AB230">
            <v>335.72019999999998</v>
          </cell>
          <cell r="AC230">
            <v>419.01060000000001</v>
          </cell>
          <cell r="AD230">
            <v>427.21559999999999</v>
          </cell>
          <cell r="AE230">
            <v>442.05849999999998</v>
          </cell>
          <cell r="AF230">
            <v>450.8612</v>
          </cell>
          <cell r="AG230">
            <v>463.9</v>
          </cell>
          <cell r="AH230">
            <v>380.26661000000001</v>
          </cell>
          <cell r="AI230">
            <v>346.2</v>
          </cell>
          <cell r="AJ230">
            <v>398.6</v>
          </cell>
          <cell r="AK230">
            <v>373.2</v>
          </cell>
          <cell r="AL230">
            <v>341.5</v>
          </cell>
          <cell r="AM230">
            <v>391.14299999999997</v>
          </cell>
          <cell r="AN230">
            <v>454.01010000000002</v>
          </cell>
          <cell r="AO230">
            <v>471.65289999999999</v>
          </cell>
          <cell r="AP230">
            <v>493.4006</v>
          </cell>
          <cell r="AQ230">
            <v>506.95299999999997</v>
          </cell>
          <cell r="AR230">
            <v>521.9</v>
          </cell>
          <cell r="AS230">
            <v>429.85595999999998</v>
          </cell>
          <cell r="AT230">
            <v>308.89999999999998</v>
          </cell>
          <cell r="AU230">
            <v>320.8</v>
          </cell>
          <cell r="AV230">
            <v>291.60000000000002</v>
          </cell>
          <cell r="AW230">
            <v>299.39999999999998</v>
          </cell>
          <cell r="AX230">
            <v>343.6293</v>
          </cell>
          <cell r="AY230">
            <v>391.79719999999998</v>
          </cell>
          <cell r="AZ230">
            <v>392.67090000000002</v>
          </cell>
          <cell r="BA230">
            <v>376.73849999999999</v>
          </cell>
          <cell r="BB230">
            <v>389.18009999999998</v>
          </cell>
          <cell r="BC230">
            <v>393.1</v>
          </cell>
          <cell r="BD230">
            <v>350.78159999999997</v>
          </cell>
          <cell r="BE230">
            <v>315</v>
          </cell>
          <cell r="BF230">
            <v>306.2</v>
          </cell>
          <cell r="BG230">
            <v>302.2</v>
          </cell>
          <cell r="BH230">
            <v>299.39999999999998</v>
          </cell>
          <cell r="BI230">
            <v>344.79180000000002</v>
          </cell>
          <cell r="BJ230">
            <v>321.42160000000001</v>
          </cell>
          <cell r="BK230">
            <v>343.47160000000002</v>
          </cell>
          <cell r="BL230">
            <v>343.02350000000001</v>
          </cell>
          <cell r="BM230">
            <v>353.4522</v>
          </cell>
          <cell r="BN230">
            <v>357.6</v>
          </cell>
          <cell r="BO230">
            <v>328.65607</v>
          </cell>
          <cell r="BP230">
            <v>331.2</v>
          </cell>
          <cell r="BQ230">
            <v>337.3</v>
          </cell>
          <cell r="BR230">
            <v>296.10000000000002</v>
          </cell>
          <cell r="BS230">
            <v>293.60000000000002</v>
          </cell>
          <cell r="BT230">
            <v>337.73259999999999</v>
          </cell>
          <cell r="BU230">
            <v>463.87990000000002</v>
          </cell>
          <cell r="BV230">
            <v>472.15870000000001</v>
          </cell>
          <cell r="BW230">
            <v>473.17770000000002</v>
          </cell>
          <cell r="BX230">
            <v>487.22800000000001</v>
          </cell>
          <cell r="BY230">
            <v>502.8</v>
          </cell>
          <cell r="BZ230">
            <v>399.51769000000002</v>
          </cell>
        </row>
        <row r="231">
          <cell r="A231" t="str">
            <v>Тайыншинский</v>
          </cell>
          <cell r="B231">
            <v>189.4</v>
          </cell>
          <cell r="C231">
            <v>205</v>
          </cell>
          <cell r="D231">
            <v>194.8</v>
          </cell>
          <cell r="E231">
            <v>134.5</v>
          </cell>
          <cell r="F231">
            <v>212.3</v>
          </cell>
          <cell r="G231">
            <v>206.36019999999999</v>
          </cell>
          <cell r="H231">
            <v>210.27690000000001</v>
          </cell>
          <cell r="I231">
            <v>206.8409</v>
          </cell>
          <cell r="J231">
            <v>207.7527</v>
          </cell>
          <cell r="K231">
            <v>211.1</v>
          </cell>
          <cell r="L231">
            <v>197.83306999999999</v>
          </cell>
          <cell r="M231">
            <v>0</v>
          </cell>
          <cell r="N231">
            <v>231.5</v>
          </cell>
          <cell r="O231">
            <v>225.4</v>
          </cell>
          <cell r="P231">
            <v>151.1</v>
          </cell>
          <cell r="Q231">
            <v>208.21350000000001</v>
          </cell>
          <cell r="R231">
            <v>190.8937</v>
          </cell>
          <cell r="S231">
            <v>210.7611</v>
          </cell>
          <cell r="T231">
            <v>212.7209</v>
          </cell>
          <cell r="U231">
            <v>211.70650000000001</v>
          </cell>
          <cell r="V231">
            <v>211.3</v>
          </cell>
          <cell r="W231">
            <v>185.35957000000002</v>
          </cell>
          <cell r="X231">
            <v>317.2</v>
          </cell>
          <cell r="Y231">
            <v>333.5</v>
          </cell>
          <cell r="Z231">
            <v>423.9</v>
          </cell>
          <cell r="AA231">
            <v>415.6</v>
          </cell>
          <cell r="AB231">
            <v>436.43110000000001</v>
          </cell>
          <cell r="AC231">
            <v>367.56389999999999</v>
          </cell>
          <cell r="AD231">
            <v>365.95269999999999</v>
          </cell>
          <cell r="AE231">
            <v>345.66860000000003</v>
          </cell>
          <cell r="AF231">
            <v>336.4307</v>
          </cell>
          <cell r="AG231">
            <v>442.7</v>
          </cell>
          <cell r="AH231">
            <v>378.49469999999991</v>
          </cell>
          <cell r="AI231">
            <v>350.9</v>
          </cell>
          <cell r="AJ231">
            <v>317.8</v>
          </cell>
          <cell r="AK231">
            <v>424.6</v>
          </cell>
          <cell r="AL231">
            <v>398.6</v>
          </cell>
          <cell r="AM231">
            <v>542.08590000000004</v>
          </cell>
          <cell r="AN231">
            <v>493.2475</v>
          </cell>
          <cell r="AO231">
            <v>357.20069999999998</v>
          </cell>
          <cell r="AP231">
            <v>386.88729999999998</v>
          </cell>
          <cell r="AQ231">
            <v>445.15219999999999</v>
          </cell>
          <cell r="AR231">
            <v>442.9</v>
          </cell>
          <cell r="AS231">
            <v>415.93736000000001</v>
          </cell>
          <cell r="AT231">
            <v>405.1</v>
          </cell>
          <cell r="AU231">
            <v>461.9</v>
          </cell>
          <cell r="AV231">
            <v>459.5</v>
          </cell>
          <cell r="AW231">
            <v>390.8</v>
          </cell>
          <cell r="AX231">
            <v>408.06830000000002</v>
          </cell>
          <cell r="AY231">
            <v>370.00880000000001</v>
          </cell>
          <cell r="AZ231">
            <v>395.5</v>
          </cell>
          <cell r="BA231">
            <v>377.01310000000001</v>
          </cell>
          <cell r="BB231">
            <v>413.03149999999999</v>
          </cell>
          <cell r="BC231">
            <v>366.6</v>
          </cell>
          <cell r="BD231">
            <v>404.75217000000004</v>
          </cell>
          <cell r="BE231">
            <v>413.7</v>
          </cell>
          <cell r="BF231">
            <v>476.6</v>
          </cell>
          <cell r="BG231">
            <v>474.7</v>
          </cell>
          <cell r="BH231">
            <v>390.8</v>
          </cell>
          <cell r="BI231">
            <v>376.25220000000002</v>
          </cell>
          <cell r="BJ231">
            <v>388.51769999999999</v>
          </cell>
          <cell r="BK231">
            <v>391.7004</v>
          </cell>
          <cell r="BL231">
            <v>389.26639999999998</v>
          </cell>
          <cell r="BM231">
            <v>410.04480000000001</v>
          </cell>
          <cell r="BN231">
            <v>408.4</v>
          </cell>
          <cell r="BO231">
            <v>411.99815000000001</v>
          </cell>
          <cell r="BP231">
            <v>355.1</v>
          </cell>
          <cell r="BQ231">
            <v>417.2</v>
          </cell>
          <cell r="BR231">
            <v>549.6</v>
          </cell>
          <cell r="BS231">
            <v>400.8</v>
          </cell>
          <cell r="BT231">
            <v>449.6694</v>
          </cell>
          <cell r="BU231">
            <v>482.84769999999997</v>
          </cell>
          <cell r="BV231">
            <v>402.88959999999997</v>
          </cell>
          <cell r="BW231">
            <v>373.63900000000001</v>
          </cell>
          <cell r="BX231">
            <v>386.37830000000002</v>
          </cell>
          <cell r="BY231">
            <v>390.7</v>
          </cell>
          <cell r="BZ231">
            <v>420.88239999999996</v>
          </cell>
        </row>
        <row r="232">
          <cell r="A232" t="str">
            <v>Тимирязевский</v>
          </cell>
          <cell r="B232">
            <v>200.3</v>
          </cell>
          <cell r="C232">
            <v>195.5</v>
          </cell>
          <cell r="D232">
            <v>202.6</v>
          </cell>
          <cell r="E232">
            <v>117.4</v>
          </cell>
          <cell r="F232">
            <v>249.1</v>
          </cell>
          <cell r="G232">
            <v>196.2079</v>
          </cell>
          <cell r="H232">
            <v>204.25540000000001</v>
          </cell>
          <cell r="I232">
            <v>196.73480000000001</v>
          </cell>
          <cell r="J232">
            <v>197.0624</v>
          </cell>
          <cell r="K232">
            <v>210</v>
          </cell>
          <cell r="L232">
            <v>196.91604999999998</v>
          </cell>
          <cell r="M232">
            <v>339.4</v>
          </cell>
          <cell r="N232">
            <v>136.69999999999999</v>
          </cell>
          <cell r="O232">
            <v>229.8</v>
          </cell>
          <cell r="P232">
            <v>128.1</v>
          </cell>
          <cell r="Q232">
            <v>299.505</v>
          </cell>
          <cell r="R232">
            <v>199.50540000000001</v>
          </cell>
          <cell r="S232">
            <v>200.5333</v>
          </cell>
          <cell r="T232">
            <v>200.04</v>
          </cell>
          <cell r="U232">
            <v>199.54769999999999</v>
          </cell>
          <cell r="V232">
            <v>199.3</v>
          </cell>
          <cell r="W232">
            <v>213.24314000000004</v>
          </cell>
          <cell r="X232">
            <v>366.7</v>
          </cell>
          <cell r="Y232">
            <v>390</v>
          </cell>
          <cell r="Z232">
            <v>461.9</v>
          </cell>
          <cell r="AA232">
            <v>223.7</v>
          </cell>
          <cell r="AB232">
            <v>633.11609999999996</v>
          </cell>
          <cell r="AC232">
            <v>402.05829999999997</v>
          </cell>
          <cell r="AD232">
            <v>408.58150000000001</v>
          </cell>
          <cell r="AE232">
            <v>390.76459999999997</v>
          </cell>
          <cell r="AF232">
            <v>395.13440000000003</v>
          </cell>
          <cell r="AG232">
            <v>398.1</v>
          </cell>
          <cell r="AH232">
            <v>407.00549000000001</v>
          </cell>
          <cell r="AI232">
            <v>397.8</v>
          </cell>
          <cell r="AJ232">
            <v>320.7</v>
          </cell>
          <cell r="AK232">
            <v>403.9</v>
          </cell>
          <cell r="AL232">
            <v>194</v>
          </cell>
          <cell r="AM232">
            <v>716.5702</v>
          </cell>
          <cell r="AN232">
            <v>435.20080000000002</v>
          </cell>
          <cell r="AO232">
            <v>455.69959999999998</v>
          </cell>
          <cell r="AP232">
            <v>456.28179999999998</v>
          </cell>
          <cell r="AQ232">
            <v>452.09309999999999</v>
          </cell>
          <cell r="AR232">
            <v>442.8</v>
          </cell>
          <cell r="AS232">
            <v>427.50454999999999</v>
          </cell>
          <cell r="AT232">
            <v>401.3</v>
          </cell>
          <cell r="AU232">
            <v>381.4</v>
          </cell>
          <cell r="AV232">
            <v>346.3</v>
          </cell>
          <cell r="AW232">
            <v>170.2</v>
          </cell>
          <cell r="AX232">
            <v>489.3528</v>
          </cell>
          <cell r="AY232">
            <v>351.48099999999999</v>
          </cell>
          <cell r="AZ232">
            <v>357.45830000000001</v>
          </cell>
          <cell r="BA232">
            <v>359.48200000000003</v>
          </cell>
          <cell r="BB232">
            <v>367.22620000000001</v>
          </cell>
          <cell r="BC232">
            <v>370</v>
          </cell>
          <cell r="BD232">
            <v>359.42003000000005</v>
          </cell>
          <cell r="BE232">
            <v>405.1</v>
          </cell>
          <cell r="BF232">
            <v>382.2</v>
          </cell>
          <cell r="BG232">
            <v>344.8</v>
          </cell>
          <cell r="BH232">
            <v>170.2</v>
          </cell>
          <cell r="BI232">
            <v>467.4726</v>
          </cell>
          <cell r="BJ232">
            <v>338.78109999999998</v>
          </cell>
          <cell r="BK232">
            <v>348.8732</v>
          </cell>
          <cell r="BL232">
            <v>349.77260000000001</v>
          </cell>
          <cell r="BM232">
            <v>357.94729999999998</v>
          </cell>
          <cell r="BN232">
            <v>358.1</v>
          </cell>
          <cell r="BO232">
            <v>352.32467999999994</v>
          </cell>
          <cell r="BP232">
            <v>365.6</v>
          </cell>
          <cell r="BQ232">
            <v>468.1</v>
          </cell>
          <cell r="BR232">
            <v>502</v>
          </cell>
          <cell r="BS232">
            <v>234.2</v>
          </cell>
          <cell r="BT232">
            <v>573.65710000000001</v>
          </cell>
          <cell r="BU232">
            <v>354.86489999999998</v>
          </cell>
          <cell r="BV232">
            <v>369.37270000000001</v>
          </cell>
          <cell r="BW232">
            <v>393.08019999999999</v>
          </cell>
          <cell r="BX232">
            <v>395.70830000000001</v>
          </cell>
          <cell r="BY232">
            <v>392.2</v>
          </cell>
          <cell r="BZ232">
            <v>404.87831999999997</v>
          </cell>
        </row>
        <row r="233">
          <cell r="A233" t="str">
            <v>Уалихановский</v>
          </cell>
          <cell r="B233">
            <v>177.8</v>
          </cell>
          <cell r="C233">
            <v>92.3</v>
          </cell>
          <cell r="D233">
            <v>132.80000000000001</v>
          </cell>
          <cell r="E233">
            <v>97.1</v>
          </cell>
          <cell r="F233">
            <v>120.6</v>
          </cell>
          <cell r="G233">
            <v>125.90779999999999</v>
          </cell>
          <cell r="H233">
            <v>150.83930000000001</v>
          </cell>
          <cell r="I233">
            <v>195.2723</v>
          </cell>
          <cell r="J233">
            <v>171.3708</v>
          </cell>
          <cell r="K233">
            <v>175</v>
          </cell>
          <cell r="L233">
            <v>143.89902000000001</v>
          </cell>
          <cell r="M233">
            <v>0</v>
          </cell>
          <cell r="N233">
            <v>0</v>
          </cell>
          <cell r="O233">
            <v>0</v>
          </cell>
          <cell r="P233">
            <v>0</v>
          </cell>
          <cell r="Q233">
            <v>0</v>
          </cell>
          <cell r="R233">
            <v>0</v>
          </cell>
          <cell r="S233">
            <v>0</v>
          </cell>
          <cell r="T233">
            <v>0</v>
          </cell>
          <cell r="U233">
            <v>0</v>
          </cell>
          <cell r="V233">
            <v>0</v>
          </cell>
          <cell r="W233">
            <v>0</v>
          </cell>
          <cell r="X233">
            <v>361.5</v>
          </cell>
          <cell r="Y233">
            <v>399.3</v>
          </cell>
          <cell r="Z233">
            <v>464.7</v>
          </cell>
          <cell r="AA233">
            <v>183.5</v>
          </cell>
          <cell r="AB233">
            <v>159.898</v>
          </cell>
          <cell r="AC233">
            <v>96.341499999999996</v>
          </cell>
          <cell r="AD233">
            <v>199.2217</v>
          </cell>
          <cell r="AE233">
            <v>216.7</v>
          </cell>
          <cell r="AF233">
            <v>203.1952</v>
          </cell>
          <cell r="AG233">
            <v>194.4</v>
          </cell>
          <cell r="AH233">
            <v>247.87564000000003</v>
          </cell>
          <cell r="AI233">
            <v>0</v>
          </cell>
          <cell r="AJ233">
            <v>484</v>
          </cell>
          <cell r="AK233">
            <v>478</v>
          </cell>
          <cell r="AL233">
            <v>109.9</v>
          </cell>
          <cell r="AM233">
            <v>182.2619</v>
          </cell>
          <cell r="AN233">
            <v>98.476200000000006</v>
          </cell>
          <cell r="AO233">
            <v>178.71430000000001</v>
          </cell>
          <cell r="AP233">
            <v>163.36670000000001</v>
          </cell>
          <cell r="AQ233">
            <v>119.3</v>
          </cell>
          <cell r="AR233">
            <v>135.80000000000001</v>
          </cell>
          <cell r="AS233">
            <v>194.98191000000003</v>
          </cell>
          <cell r="AT233">
            <v>305</v>
          </cell>
          <cell r="AU233">
            <v>311.2</v>
          </cell>
          <cell r="AV233">
            <v>256.89999999999998</v>
          </cell>
          <cell r="AW233">
            <v>137.19999999999999</v>
          </cell>
          <cell r="AX233">
            <v>188.3</v>
          </cell>
          <cell r="AY233">
            <v>135.6</v>
          </cell>
          <cell r="AZ233">
            <v>199.3167</v>
          </cell>
          <cell r="BA233">
            <v>230.8614</v>
          </cell>
          <cell r="BB233">
            <v>226.36760000000001</v>
          </cell>
          <cell r="BC233">
            <v>277.89999999999998</v>
          </cell>
          <cell r="BD233">
            <v>226.86457000000001</v>
          </cell>
          <cell r="BE233">
            <v>381</v>
          </cell>
          <cell r="BF233">
            <v>302.5</v>
          </cell>
          <cell r="BG233">
            <v>287</v>
          </cell>
          <cell r="BH233">
            <v>137.19999999999999</v>
          </cell>
          <cell r="BI233">
            <v>188.5455</v>
          </cell>
          <cell r="BJ233">
            <v>158.6</v>
          </cell>
          <cell r="BK233">
            <v>281.95229999999998</v>
          </cell>
          <cell r="BL233">
            <v>333.20549999999997</v>
          </cell>
          <cell r="BM233">
            <v>333.18880000000001</v>
          </cell>
          <cell r="BN233">
            <v>343.4</v>
          </cell>
          <cell r="BO233">
            <v>274.65920999999997</v>
          </cell>
          <cell r="BP233">
            <v>359.5</v>
          </cell>
          <cell r="BQ233">
            <v>485.3</v>
          </cell>
          <cell r="BR233">
            <v>470</v>
          </cell>
          <cell r="BS233">
            <v>188.2</v>
          </cell>
          <cell r="BT233">
            <v>158.69569999999999</v>
          </cell>
          <cell r="BU233">
            <v>68.844800000000006</v>
          </cell>
          <cell r="BV233">
            <v>149.45849999999999</v>
          </cell>
          <cell r="BW233">
            <v>176.27189999999999</v>
          </cell>
          <cell r="BX233">
            <v>168.6953</v>
          </cell>
          <cell r="BY233">
            <v>164.5</v>
          </cell>
          <cell r="BZ233">
            <v>238.94662</v>
          </cell>
        </row>
        <row r="234">
          <cell r="A234" t="str">
            <v>Шал акына</v>
          </cell>
          <cell r="B234">
            <v>163.4</v>
          </cell>
          <cell r="C234">
            <v>152.1</v>
          </cell>
          <cell r="D234">
            <v>164.1</v>
          </cell>
          <cell r="E234">
            <v>123.1</v>
          </cell>
          <cell r="F234">
            <v>156.5</v>
          </cell>
          <cell r="G234">
            <v>179.785</v>
          </cell>
          <cell r="H234">
            <v>188.19990000000001</v>
          </cell>
          <cell r="I234">
            <v>203.92750000000001</v>
          </cell>
          <cell r="J234">
            <v>203.47749999999999</v>
          </cell>
          <cell r="K234">
            <v>203.5</v>
          </cell>
          <cell r="L234">
            <v>173.80898999999999</v>
          </cell>
          <cell r="M234">
            <v>0</v>
          </cell>
          <cell r="N234">
            <v>163.80000000000001</v>
          </cell>
          <cell r="O234">
            <v>165.9</v>
          </cell>
          <cell r="P234">
            <v>182.5</v>
          </cell>
          <cell r="Q234">
            <v>183.75</v>
          </cell>
          <cell r="R234">
            <v>0</v>
          </cell>
          <cell r="S234">
            <v>245.0258</v>
          </cell>
          <cell r="T234">
            <v>235.5857</v>
          </cell>
          <cell r="U234">
            <v>227.46719999999999</v>
          </cell>
          <cell r="V234">
            <v>228.1</v>
          </cell>
          <cell r="W234">
            <v>163.21287000000001</v>
          </cell>
          <cell r="X234">
            <v>300.10000000000002</v>
          </cell>
          <cell r="Y234">
            <v>272.10000000000002</v>
          </cell>
          <cell r="Z234">
            <v>267.2</v>
          </cell>
          <cell r="AA234">
            <v>239.2</v>
          </cell>
          <cell r="AB234">
            <v>212.81549999999999</v>
          </cell>
          <cell r="AC234">
            <v>353.98340000000002</v>
          </cell>
          <cell r="AD234">
            <v>554.0376</v>
          </cell>
          <cell r="AE234">
            <v>547.78880000000004</v>
          </cell>
          <cell r="AF234">
            <v>539.53930000000003</v>
          </cell>
          <cell r="AG234">
            <v>549.70000000000005</v>
          </cell>
          <cell r="AH234">
            <v>383.64646000000005</v>
          </cell>
          <cell r="AI234">
            <v>325.7</v>
          </cell>
          <cell r="AJ234">
            <v>310.60000000000002</v>
          </cell>
          <cell r="AK234">
            <v>307</v>
          </cell>
          <cell r="AL234">
            <v>249.9</v>
          </cell>
          <cell r="AM234">
            <v>253.64400000000001</v>
          </cell>
          <cell r="AN234">
            <v>312.62900000000002</v>
          </cell>
          <cell r="AO234">
            <v>389.8261</v>
          </cell>
          <cell r="AP234">
            <v>426.79880000000003</v>
          </cell>
          <cell r="AQ234">
            <v>413.61040000000003</v>
          </cell>
          <cell r="AR234">
            <v>405.3</v>
          </cell>
          <cell r="AS234">
            <v>339.50083000000006</v>
          </cell>
          <cell r="AT234">
            <v>238</v>
          </cell>
          <cell r="AU234">
            <v>218</v>
          </cell>
          <cell r="AV234">
            <v>221.4</v>
          </cell>
          <cell r="AW234">
            <v>235</v>
          </cell>
          <cell r="AX234">
            <v>228.38</v>
          </cell>
          <cell r="AY234">
            <v>344.7063</v>
          </cell>
          <cell r="AZ234">
            <v>459.20060000000001</v>
          </cell>
          <cell r="BA234">
            <v>419.32229999999998</v>
          </cell>
          <cell r="BB234">
            <v>420.1173</v>
          </cell>
          <cell r="BC234">
            <v>420.1</v>
          </cell>
          <cell r="BD234">
            <v>320.42264999999998</v>
          </cell>
          <cell r="BE234">
            <v>267.8</v>
          </cell>
          <cell r="BF234">
            <v>226.2</v>
          </cell>
          <cell r="BG234">
            <v>221.3</v>
          </cell>
          <cell r="BH234">
            <v>235</v>
          </cell>
          <cell r="BI234">
            <v>299.29719999999998</v>
          </cell>
          <cell r="BJ234">
            <v>324.6103</v>
          </cell>
          <cell r="BK234">
            <v>463.62439999999998</v>
          </cell>
          <cell r="BL234">
            <v>473.86630000000002</v>
          </cell>
          <cell r="BM234">
            <v>462.12909999999999</v>
          </cell>
          <cell r="BN234">
            <v>473</v>
          </cell>
          <cell r="BO234">
            <v>344.68272999999999</v>
          </cell>
          <cell r="BP234">
            <v>281.60000000000002</v>
          </cell>
          <cell r="BQ234">
            <v>268.60000000000002</v>
          </cell>
          <cell r="BR234">
            <v>235.3</v>
          </cell>
          <cell r="BS234">
            <v>241.5</v>
          </cell>
          <cell r="BT234">
            <v>207.9263</v>
          </cell>
          <cell r="BU234">
            <v>341.2</v>
          </cell>
          <cell r="BV234">
            <v>554.05219999999997</v>
          </cell>
          <cell r="BW234">
            <v>449.2867</v>
          </cell>
          <cell r="BX234">
            <v>510.33319999999998</v>
          </cell>
          <cell r="BY234">
            <v>522.29999999999995</v>
          </cell>
          <cell r="BZ234">
            <v>361.20983999999999</v>
          </cell>
        </row>
        <row r="235">
          <cell r="A235" t="str">
            <v>Петропавловск</v>
          </cell>
          <cell r="B235">
            <v>170.9</v>
          </cell>
          <cell r="C235">
            <v>133.6</v>
          </cell>
          <cell r="D235">
            <v>148.1</v>
          </cell>
          <cell r="E235">
            <v>93.8</v>
          </cell>
          <cell r="F235">
            <v>191.2</v>
          </cell>
          <cell r="G235">
            <v>192.89709999999999</v>
          </cell>
          <cell r="H235">
            <v>193.91210000000001</v>
          </cell>
          <cell r="I235">
            <v>198.6437</v>
          </cell>
          <cell r="J235">
            <v>208.2611</v>
          </cell>
          <cell r="K235">
            <v>208.9</v>
          </cell>
          <cell r="L235">
            <v>174.02140000000003</v>
          </cell>
          <cell r="M235">
            <v>267.10000000000002</v>
          </cell>
          <cell r="N235">
            <v>199.7</v>
          </cell>
          <cell r="O235">
            <v>217.3</v>
          </cell>
          <cell r="P235">
            <v>241.1</v>
          </cell>
          <cell r="Q235">
            <v>210.64940000000001</v>
          </cell>
          <cell r="R235">
            <v>256.70670000000001</v>
          </cell>
          <cell r="S235">
            <v>295.37139999999999</v>
          </cell>
          <cell r="T235">
            <v>349.7946</v>
          </cell>
          <cell r="U235">
            <v>0</v>
          </cell>
          <cell r="V235">
            <v>279.60000000000002</v>
          </cell>
          <cell r="W235">
            <v>231.73220999999998</v>
          </cell>
          <cell r="X235">
            <v>367.8</v>
          </cell>
          <cell r="Y235">
            <v>402.8</v>
          </cell>
          <cell r="Z235">
            <v>412.2</v>
          </cell>
          <cell r="AA235">
            <v>441.9</v>
          </cell>
          <cell r="AB235">
            <v>392.66820000000001</v>
          </cell>
          <cell r="AC235">
            <v>457.3836</v>
          </cell>
          <cell r="AD235">
            <v>424.05450000000002</v>
          </cell>
          <cell r="AE235">
            <v>440.13499999999999</v>
          </cell>
          <cell r="AF235">
            <v>413.1377</v>
          </cell>
          <cell r="AG235">
            <v>411.7</v>
          </cell>
          <cell r="AH235">
            <v>416.37790000000007</v>
          </cell>
          <cell r="AI235">
            <v>387.6</v>
          </cell>
          <cell r="AJ235">
            <v>420.1</v>
          </cell>
          <cell r="AK235">
            <v>335.8</v>
          </cell>
          <cell r="AL235">
            <v>538</v>
          </cell>
          <cell r="AM235">
            <v>517.82140000000004</v>
          </cell>
          <cell r="AN235">
            <v>387.53070000000002</v>
          </cell>
          <cell r="AO235">
            <v>406.7611</v>
          </cell>
          <cell r="AP235">
            <v>495.0283</v>
          </cell>
          <cell r="AQ235">
            <v>482.33679999999998</v>
          </cell>
          <cell r="AR235">
            <v>461.4</v>
          </cell>
          <cell r="AS235">
            <v>443.23783000000003</v>
          </cell>
          <cell r="AT235">
            <v>371.9</v>
          </cell>
          <cell r="AU235">
            <v>397.8</v>
          </cell>
          <cell r="AV235">
            <v>387.2</v>
          </cell>
          <cell r="AW235">
            <v>383.9</v>
          </cell>
          <cell r="AX235">
            <v>334.2946</v>
          </cell>
          <cell r="AY235">
            <v>390.30079999999998</v>
          </cell>
          <cell r="AZ235">
            <v>412.86</v>
          </cell>
          <cell r="BA235">
            <v>407.01819999999998</v>
          </cell>
          <cell r="BB235">
            <v>408.20929999999998</v>
          </cell>
          <cell r="BC235">
            <v>415.4</v>
          </cell>
          <cell r="BD235">
            <v>390.88829000000004</v>
          </cell>
          <cell r="BE235">
            <v>320.10000000000002</v>
          </cell>
          <cell r="BF235">
            <v>320.10000000000002</v>
          </cell>
          <cell r="BG235">
            <v>402.5</v>
          </cell>
          <cell r="BH235">
            <v>383.9</v>
          </cell>
          <cell r="BI235">
            <v>380.53399999999999</v>
          </cell>
          <cell r="BJ235">
            <v>368.2002</v>
          </cell>
          <cell r="BK235">
            <v>447.95</v>
          </cell>
          <cell r="BL235">
            <v>460.94229999999999</v>
          </cell>
          <cell r="BM235">
            <v>458.34109999999998</v>
          </cell>
          <cell r="BN235">
            <v>455.4</v>
          </cell>
          <cell r="BO235">
            <v>399.79676000000006</v>
          </cell>
          <cell r="BP235">
            <v>384.8</v>
          </cell>
          <cell r="BQ235">
            <v>350.2</v>
          </cell>
          <cell r="BR235">
            <v>310.10000000000002</v>
          </cell>
          <cell r="BS235">
            <v>470.1</v>
          </cell>
          <cell r="BT235">
            <v>359.8571</v>
          </cell>
          <cell r="BU235">
            <v>388.81869999999998</v>
          </cell>
          <cell r="BV235">
            <v>402.07080000000002</v>
          </cell>
          <cell r="BW235">
            <v>527.35889999999995</v>
          </cell>
          <cell r="BX235">
            <v>381.072</v>
          </cell>
          <cell r="BY235">
            <v>377.2</v>
          </cell>
          <cell r="BZ235">
            <v>395.15774999999996</v>
          </cell>
        </row>
        <row r="240">
          <cell r="A240" t="str">
            <v>г.Шымкент</v>
          </cell>
          <cell r="B240">
            <v>78.900000000000006</v>
          </cell>
          <cell r="C240">
            <v>101.5</v>
          </cell>
          <cell r="D240">
            <v>90.3</v>
          </cell>
          <cell r="E240">
            <v>103.7</v>
          </cell>
          <cell r="F240">
            <v>94.3</v>
          </cell>
          <cell r="G240">
            <v>112.1</v>
          </cell>
          <cell r="H240">
            <v>103.5</v>
          </cell>
          <cell r="I240">
            <v>147.69999999999999</v>
          </cell>
          <cell r="J240">
            <v>155.19999999999999</v>
          </cell>
          <cell r="K240">
            <v>147.5</v>
          </cell>
          <cell r="L240">
            <v>113.47</v>
          </cell>
          <cell r="M240">
            <v>107.6</v>
          </cell>
          <cell r="N240">
            <v>157.19999999999999</v>
          </cell>
          <cell r="O240">
            <v>123.2</v>
          </cell>
          <cell r="P240">
            <v>119</v>
          </cell>
          <cell r="Q240">
            <v>133.69999999999999</v>
          </cell>
          <cell r="R240">
            <v>106.3</v>
          </cell>
          <cell r="S240">
            <v>127.8</v>
          </cell>
          <cell r="T240">
            <v>138.9</v>
          </cell>
          <cell r="U240">
            <v>136.30000000000001</v>
          </cell>
          <cell r="V240">
            <v>127.3</v>
          </cell>
          <cell r="W240">
            <v>127.72999999999998</v>
          </cell>
          <cell r="X240">
            <v>95.2</v>
          </cell>
          <cell r="Y240">
            <v>68</v>
          </cell>
          <cell r="Z240">
            <v>139.30000000000001</v>
          </cell>
          <cell r="AA240">
            <v>146.6</v>
          </cell>
          <cell r="AB240">
            <v>149.5</v>
          </cell>
          <cell r="AC240">
            <v>185.7</v>
          </cell>
          <cell r="AD240">
            <v>178.8</v>
          </cell>
          <cell r="AE240">
            <v>128.6</v>
          </cell>
          <cell r="AF240">
            <v>126.9</v>
          </cell>
          <cell r="AG240">
            <v>138.9</v>
          </cell>
          <cell r="AH240">
            <v>135.75</v>
          </cell>
          <cell r="AI240">
            <v>130.5</v>
          </cell>
          <cell r="AJ240">
            <v>124</v>
          </cell>
          <cell r="AK240">
            <v>200.2</v>
          </cell>
          <cell r="AL240">
            <v>205.3</v>
          </cell>
          <cell r="AM240">
            <v>205.3</v>
          </cell>
          <cell r="AN240">
            <v>201.9</v>
          </cell>
          <cell r="AO240">
            <v>181</v>
          </cell>
          <cell r="AP240">
            <v>164</v>
          </cell>
          <cell r="AQ240">
            <v>151.80000000000001</v>
          </cell>
          <cell r="AR240">
            <v>153.6</v>
          </cell>
          <cell r="AS240">
            <v>171.76</v>
          </cell>
          <cell r="AT240">
            <v>189.1</v>
          </cell>
          <cell r="AU240">
            <v>167.5</v>
          </cell>
          <cell r="AV240">
            <v>170.4</v>
          </cell>
          <cell r="AW240">
            <v>172.6</v>
          </cell>
          <cell r="AX240">
            <v>177.6</v>
          </cell>
          <cell r="AY240">
            <v>175.6</v>
          </cell>
          <cell r="AZ240">
            <v>159.19999999999999</v>
          </cell>
          <cell r="BA240">
            <v>155.4</v>
          </cell>
          <cell r="BB240">
            <v>143.9</v>
          </cell>
          <cell r="BC240">
            <v>137.69999999999999</v>
          </cell>
          <cell r="BD240">
            <v>164.90000000000003</v>
          </cell>
          <cell r="BE240">
            <v>172</v>
          </cell>
          <cell r="BF240">
            <v>143.4</v>
          </cell>
          <cell r="BG240">
            <v>182</v>
          </cell>
          <cell r="BH240">
            <v>179.6</v>
          </cell>
          <cell r="BI240">
            <v>216.5</v>
          </cell>
          <cell r="BJ240">
            <v>191.8</v>
          </cell>
          <cell r="BK240">
            <v>170.3</v>
          </cell>
          <cell r="BL240">
            <v>179.5</v>
          </cell>
          <cell r="BM240">
            <v>147.4</v>
          </cell>
          <cell r="BN240">
            <v>137.19999999999999</v>
          </cell>
          <cell r="BO240">
            <v>171.97</v>
          </cell>
          <cell r="BP240">
            <v>93.4</v>
          </cell>
          <cell r="BQ240">
            <v>81.5</v>
          </cell>
          <cell r="BR240">
            <v>112</v>
          </cell>
          <cell r="BS240">
            <v>163.1</v>
          </cell>
          <cell r="BT240">
            <v>146.19999999999999</v>
          </cell>
          <cell r="BU240">
            <v>212.1</v>
          </cell>
          <cell r="BV240">
            <v>152.1</v>
          </cell>
          <cell r="BW240">
            <v>136.4</v>
          </cell>
          <cell r="BX240">
            <v>122.2</v>
          </cell>
          <cell r="BY240">
            <v>132.5</v>
          </cell>
          <cell r="BZ240">
            <v>135.15000000000003</v>
          </cell>
        </row>
        <row r="241">
          <cell r="A241" t="str">
            <v>г.Арысь</v>
          </cell>
          <cell r="B241">
            <v>148</v>
          </cell>
          <cell r="C241">
            <v>149.80000000000001</v>
          </cell>
          <cell r="D241">
            <v>159.5</v>
          </cell>
          <cell r="E241">
            <v>151.4</v>
          </cell>
          <cell r="F241">
            <v>127.4</v>
          </cell>
          <cell r="G241">
            <v>164.4</v>
          </cell>
          <cell r="H241">
            <v>183.2</v>
          </cell>
          <cell r="I241">
            <v>184.2</v>
          </cell>
          <cell r="J241">
            <v>189.2</v>
          </cell>
          <cell r="K241">
            <v>200.5</v>
          </cell>
          <cell r="L241">
            <v>165.76000000000002</v>
          </cell>
          <cell r="M241">
            <v>166.4</v>
          </cell>
          <cell r="N241">
            <v>201.4</v>
          </cell>
          <cell r="O241">
            <v>205.3</v>
          </cell>
          <cell r="P241">
            <v>169.9</v>
          </cell>
          <cell r="Q241">
            <v>196</v>
          </cell>
          <cell r="R241">
            <v>193.7</v>
          </cell>
          <cell r="S241">
            <v>209.2</v>
          </cell>
          <cell r="T241">
            <v>183.2</v>
          </cell>
          <cell r="U241">
            <v>334</v>
          </cell>
          <cell r="V241">
            <v>223</v>
          </cell>
          <cell r="W241">
            <v>208.21000000000004</v>
          </cell>
          <cell r="X241">
            <v>149.6</v>
          </cell>
          <cell r="Y241">
            <v>163.9</v>
          </cell>
          <cell r="Z241">
            <v>182.3</v>
          </cell>
          <cell r="AA241">
            <v>198.5</v>
          </cell>
          <cell r="AB241">
            <v>129.30000000000001</v>
          </cell>
          <cell r="AC241">
            <v>190.3</v>
          </cell>
          <cell r="AD241">
            <v>207.8</v>
          </cell>
          <cell r="AE241">
            <v>199.8</v>
          </cell>
          <cell r="AF241">
            <v>186.8</v>
          </cell>
          <cell r="AG241">
            <v>223.8</v>
          </cell>
          <cell r="AH241">
            <v>183.20999999999998</v>
          </cell>
          <cell r="AI241">
            <v>208.2</v>
          </cell>
          <cell r="AJ241">
            <v>204</v>
          </cell>
          <cell r="AK241">
            <v>170.3</v>
          </cell>
          <cell r="AL241">
            <v>193.8</v>
          </cell>
          <cell r="AM241">
            <v>209.5</v>
          </cell>
          <cell r="AN241">
            <v>216.1</v>
          </cell>
          <cell r="AO241">
            <v>219.1</v>
          </cell>
          <cell r="AP241">
            <v>207.3</v>
          </cell>
          <cell r="AQ241">
            <v>197.7</v>
          </cell>
          <cell r="AR241">
            <v>251.9</v>
          </cell>
          <cell r="AS241">
            <v>207.78999999999996</v>
          </cell>
          <cell r="AT241">
            <v>182.1</v>
          </cell>
          <cell r="AU241">
            <v>189.2</v>
          </cell>
          <cell r="AV241">
            <v>184.6</v>
          </cell>
          <cell r="AW241">
            <v>198.3</v>
          </cell>
          <cell r="AX241">
            <v>217.3</v>
          </cell>
          <cell r="AY241">
            <v>216.4</v>
          </cell>
          <cell r="AZ241">
            <v>244.8</v>
          </cell>
          <cell r="BA241">
            <v>214.9</v>
          </cell>
          <cell r="BB241">
            <v>207.3</v>
          </cell>
          <cell r="BC241">
            <v>230.7</v>
          </cell>
          <cell r="BD241">
            <v>208.56</v>
          </cell>
          <cell r="BE241">
            <v>185.8</v>
          </cell>
          <cell r="BF241">
            <v>194.7</v>
          </cell>
          <cell r="BG241">
            <v>611.79999999999995</v>
          </cell>
          <cell r="BH241">
            <v>598.6</v>
          </cell>
          <cell r="BI241">
            <v>185.6</v>
          </cell>
          <cell r="BJ241">
            <v>206.5</v>
          </cell>
          <cell r="BK241">
            <v>216.6</v>
          </cell>
          <cell r="BL241">
            <v>337</v>
          </cell>
          <cell r="BM241">
            <v>188.7</v>
          </cell>
          <cell r="BN241">
            <v>289.89999999999998</v>
          </cell>
          <cell r="BO241">
            <v>301.52</v>
          </cell>
          <cell r="BP241">
            <v>200</v>
          </cell>
          <cell r="BQ241">
            <v>195.2</v>
          </cell>
          <cell r="BR241">
            <v>166</v>
          </cell>
          <cell r="BS241">
            <v>196.2</v>
          </cell>
          <cell r="BT241">
            <v>216.4</v>
          </cell>
          <cell r="BU241">
            <v>215.7</v>
          </cell>
          <cell r="BV241">
            <v>224.5</v>
          </cell>
          <cell r="BW241">
            <v>203.4</v>
          </cell>
          <cell r="BX241">
            <v>232.7</v>
          </cell>
          <cell r="BY241">
            <v>0</v>
          </cell>
          <cell r="BZ241">
            <v>185.01000000000002</v>
          </cell>
        </row>
        <row r="242">
          <cell r="A242" t="str">
            <v>г.Кентау</v>
          </cell>
          <cell r="B242">
            <v>97.6</v>
          </cell>
          <cell r="C242">
            <v>97.5</v>
          </cell>
          <cell r="D242">
            <v>100.5</v>
          </cell>
          <cell r="E242">
            <v>99.4</v>
          </cell>
          <cell r="F242">
            <v>100.4</v>
          </cell>
          <cell r="G242">
            <v>92.8</v>
          </cell>
          <cell r="H242">
            <v>103.1</v>
          </cell>
          <cell r="I242">
            <v>93.7</v>
          </cell>
          <cell r="J242">
            <v>94.7</v>
          </cell>
          <cell r="K242">
            <v>122.5</v>
          </cell>
          <cell r="L242">
            <v>100.22</v>
          </cell>
          <cell r="M242">
            <v>121</v>
          </cell>
          <cell r="N242">
            <v>104.6</v>
          </cell>
          <cell r="O242">
            <v>132.80000000000001</v>
          </cell>
          <cell r="P242">
            <v>126.5</v>
          </cell>
          <cell r="Q242">
            <v>93.7</v>
          </cell>
          <cell r="R242">
            <v>77.5</v>
          </cell>
          <cell r="S242">
            <v>102.8</v>
          </cell>
          <cell r="T242">
            <v>99</v>
          </cell>
          <cell r="U242">
            <v>98.1</v>
          </cell>
          <cell r="V242">
            <v>132.80000000000001</v>
          </cell>
          <cell r="W242">
            <v>108.88</v>
          </cell>
          <cell r="X242">
            <v>134.69999999999999</v>
          </cell>
          <cell r="Y242">
            <v>92.5</v>
          </cell>
          <cell r="Z242">
            <v>120.7</v>
          </cell>
          <cell r="AA242">
            <v>100.9</v>
          </cell>
          <cell r="AB242">
            <v>79.400000000000006</v>
          </cell>
          <cell r="AC242">
            <v>71.7</v>
          </cell>
          <cell r="AD242">
            <v>84.6</v>
          </cell>
          <cell r="AE242">
            <v>130.1</v>
          </cell>
          <cell r="AF242">
            <v>89.6</v>
          </cell>
          <cell r="AG242">
            <v>147.30000000000001</v>
          </cell>
          <cell r="AH242">
            <v>105.15</v>
          </cell>
          <cell r="AI242">
            <v>194.9</v>
          </cell>
          <cell r="AJ242">
            <v>275.3</v>
          </cell>
          <cell r="AK242">
            <v>180.1</v>
          </cell>
          <cell r="AL242">
            <v>169.4</v>
          </cell>
          <cell r="AM242">
            <v>138.6</v>
          </cell>
          <cell r="AN242">
            <v>116.7</v>
          </cell>
          <cell r="AO242">
            <v>139.80000000000001</v>
          </cell>
          <cell r="AP242">
            <v>102.9</v>
          </cell>
          <cell r="AQ242">
            <v>0</v>
          </cell>
          <cell r="AR242">
            <v>118.4</v>
          </cell>
          <cell r="AS242">
            <v>143.61000000000001</v>
          </cell>
          <cell r="AT242">
            <v>148.4</v>
          </cell>
          <cell r="AU242">
            <v>189.9</v>
          </cell>
          <cell r="AV242">
            <v>169</v>
          </cell>
          <cell r="AW242">
            <v>158.9</v>
          </cell>
          <cell r="AX242">
            <v>168.8</v>
          </cell>
          <cell r="AY242">
            <v>146.4</v>
          </cell>
          <cell r="AZ242">
            <v>156.80000000000001</v>
          </cell>
          <cell r="BA242">
            <v>130.1</v>
          </cell>
          <cell r="BB242">
            <v>117.9</v>
          </cell>
          <cell r="BC242">
            <v>112.1</v>
          </cell>
          <cell r="BD242">
            <v>149.82999999999998</v>
          </cell>
          <cell r="BE242">
            <v>214</v>
          </cell>
          <cell r="BF242">
            <v>222</v>
          </cell>
          <cell r="BG242">
            <v>208</v>
          </cell>
          <cell r="BH242">
            <v>201.8</v>
          </cell>
          <cell r="BI242">
            <v>209</v>
          </cell>
          <cell r="BJ242">
            <v>197</v>
          </cell>
          <cell r="BK242">
            <v>203.3</v>
          </cell>
          <cell r="BL242">
            <v>154.19999999999999</v>
          </cell>
          <cell r="BM242">
            <v>123.8</v>
          </cell>
          <cell r="BN242">
            <v>128.69999999999999</v>
          </cell>
          <cell r="BO242">
            <v>186.18</v>
          </cell>
          <cell r="BP242">
            <v>98.1</v>
          </cell>
          <cell r="BQ242">
            <v>94.9</v>
          </cell>
          <cell r="BR242">
            <v>89.9</v>
          </cell>
          <cell r="BS242">
            <v>105.8</v>
          </cell>
          <cell r="BT242">
            <v>59.4</v>
          </cell>
          <cell r="BU242">
            <v>63.5</v>
          </cell>
          <cell r="BV242">
            <v>60.5</v>
          </cell>
          <cell r="BW242">
            <v>105.2</v>
          </cell>
          <cell r="BX242">
            <v>82.7</v>
          </cell>
          <cell r="BY242">
            <v>150</v>
          </cell>
          <cell r="BZ242">
            <v>91</v>
          </cell>
        </row>
        <row r="243">
          <cell r="A243" t="str">
            <v>г.Туркестан</v>
          </cell>
          <cell r="B243">
            <v>128.4</v>
          </cell>
          <cell r="C243">
            <v>130</v>
          </cell>
          <cell r="D243">
            <v>140.30000000000001</v>
          </cell>
          <cell r="E243">
            <v>148.9</v>
          </cell>
          <cell r="F243">
            <v>144.80000000000001</v>
          </cell>
          <cell r="G243">
            <v>153.5</v>
          </cell>
          <cell r="H243">
            <v>152.30000000000001</v>
          </cell>
          <cell r="I243">
            <v>159.6</v>
          </cell>
          <cell r="J243">
            <v>170.5</v>
          </cell>
          <cell r="K243">
            <v>172.8</v>
          </cell>
          <cell r="L243">
            <v>150.10999999999999</v>
          </cell>
          <cell r="M243">
            <v>229.3</v>
          </cell>
          <cell r="N243">
            <v>269</v>
          </cell>
          <cell r="O243">
            <v>270.5</v>
          </cell>
          <cell r="P243">
            <v>287.8</v>
          </cell>
          <cell r="Q243">
            <v>283.10000000000002</v>
          </cell>
          <cell r="R243">
            <v>276.5</v>
          </cell>
          <cell r="S243">
            <v>270.8</v>
          </cell>
          <cell r="T243">
            <v>267.7</v>
          </cell>
          <cell r="U243">
            <v>266.8</v>
          </cell>
          <cell r="V243">
            <v>270.60000000000002</v>
          </cell>
          <cell r="W243">
            <v>269.20999999999998</v>
          </cell>
          <cell r="X243">
            <v>253.3</v>
          </cell>
          <cell r="Y243">
            <v>244.2</v>
          </cell>
          <cell r="Z243">
            <v>260.89999999999998</v>
          </cell>
          <cell r="AA243">
            <v>302.8</v>
          </cell>
          <cell r="AB243">
            <v>287.8</v>
          </cell>
          <cell r="AC243">
            <v>280.7</v>
          </cell>
          <cell r="AD243">
            <v>269.89999999999998</v>
          </cell>
          <cell r="AE243">
            <v>274.2</v>
          </cell>
          <cell r="AF243">
            <v>274</v>
          </cell>
          <cell r="AG243">
            <v>277</v>
          </cell>
          <cell r="AH243">
            <v>272.47999999999996</v>
          </cell>
          <cell r="AI243">
            <v>243.2</v>
          </cell>
          <cell r="AJ243">
            <v>240.8</v>
          </cell>
          <cell r="AK243">
            <v>320</v>
          </cell>
          <cell r="AL243">
            <v>237.4</v>
          </cell>
          <cell r="AM243">
            <v>241.6</v>
          </cell>
          <cell r="AN243">
            <v>201.4</v>
          </cell>
          <cell r="AO243">
            <v>228.9</v>
          </cell>
          <cell r="AP243">
            <v>198.4</v>
          </cell>
          <cell r="AQ243">
            <v>203.2</v>
          </cell>
          <cell r="AR243">
            <v>216.7</v>
          </cell>
          <cell r="AS243">
            <v>233.16</v>
          </cell>
          <cell r="AT243">
            <v>233.4</v>
          </cell>
          <cell r="AU243">
            <v>267.2</v>
          </cell>
          <cell r="AV243">
            <v>234</v>
          </cell>
          <cell r="AW243">
            <v>251.6</v>
          </cell>
          <cell r="AX243">
            <v>272.5</v>
          </cell>
          <cell r="AY243">
            <v>259.89999999999998</v>
          </cell>
          <cell r="AZ243">
            <v>276.2</v>
          </cell>
          <cell r="BA243">
            <v>220.4</v>
          </cell>
          <cell r="BB243">
            <v>236</v>
          </cell>
          <cell r="BC243">
            <v>240.2</v>
          </cell>
          <cell r="BD243">
            <v>249.13999999999996</v>
          </cell>
          <cell r="BE243">
            <v>241.4</v>
          </cell>
          <cell r="BF243">
            <v>237.7</v>
          </cell>
          <cell r="BG243">
            <v>262.89999999999998</v>
          </cell>
          <cell r="BH243">
            <v>265.60000000000002</v>
          </cell>
          <cell r="BI243">
            <v>268.60000000000002</v>
          </cell>
          <cell r="BJ243">
            <v>277.2</v>
          </cell>
          <cell r="BK243">
            <v>283</v>
          </cell>
          <cell r="BL243">
            <v>257.3</v>
          </cell>
          <cell r="BM243">
            <v>265.39999999999998</v>
          </cell>
          <cell r="BN243">
            <v>255.5</v>
          </cell>
          <cell r="BO243">
            <v>261.46000000000004</v>
          </cell>
          <cell r="BP243">
            <v>295.10000000000002</v>
          </cell>
          <cell r="BQ243">
            <v>327.39999999999998</v>
          </cell>
          <cell r="BR243">
            <v>364.4</v>
          </cell>
          <cell r="BS243">
            <v>328.1</v>
          </cell>
          <cell r="BT243">
            <v>318</v>
          </cell>
          <cell r="BU243">
            <v>269.89999999999998</v>
          </cell>
          <cell r="BV243">
            <v>271.60000000000002</v>
          </cell>
          <cell r="BW243">
            <v>260.39999999999998</v>
          </cell>
          <cell r="BX243">
            <v>270.3</v>
          </cell>
          <cell r="BY243">
            <v>268.5</v>
          </cell>
          <cell r="BZ243">
            <v>297.37</v>
          </cell>
        </row>
        <row r="244">
          <cell r="A244" t="str">
            <v>район Байдибека</v>
          </cell>
          <cell r="B244">
            <v>95</v>
          </cell>
          <cell r="C244">
            <v>81.3</v>
          </cell>
          <cell r="D244">
            <v>87.3</v>
          </cell>
          <cell r="E244">
            <v>84.8</v>
          </cell>
          <cell r="F244">
            <v>100.1</v>
          </cell>
          <cell r="G244">
            <v>101.1</v>
          </cell>
          <cell r="H244">
            <v>140.4</v>
          </cell>
          <cell r="I244">
            <v>144.1</v>
          </cell>
          <cell r="J244">
            <v>156.9</v>
          </cell>
          <cell r="K244">
            <v>163</v>
          </cell>
          <cell r="L244">
            <v>115.4</v>
          </cell>
          <cell r="M244">
            <v>132.4</v>
          </cell>
          <cell r="N244">
            <v>147.19999999999999</v>
          </cell>
          <cell r="O244">
            <v>64.400000000000006</v>
          </cell>
          <cell r="P244">
            <v>101.8</v>
          </cell>
          <cell r="Q244">
            <v>113</v>
          </cell>
          <cell r="R244">
            <v>113.7</v>
          </cell>
          <cell r="S244">
            <v>155.5</v>
          </cell>
          <cell r="T244">
            <v>138.69999999999999</v>
          </cell>
          <cell r="U244">
            <v>139.19999999999999</v>
          </cell>
          <cell r="V244">
            <v>160.5</v>
          </cell>
          <cell r="W244">
            <v>126.64000000000001</v>
          </cell>
          <cell r="X244">
            <v>128.6</v>
          </cell>
          <cell r="Y244">
            <v>104</v>
          </cell>
          <cell r="Z244">
            <v>99.8</v>
          </cell>
          <cell r="AA244">
            <v>87.4</v>
          </cell>
          <cell r="AB244">
            <v>106.6</v>
          </cell>
          <cell r="AC244">
            <v>104.8</v>
          </cell>
          <cell r="AD244">
            <v>152</v>
          </cell>
          <cell r="AE244">
            <v>159.1</v>
          </cell>
          <cell r="AF244">
            <v>161.5</v>
          </cell>
          <cell r="AG244">
            <v>166.8</v>
          </cell>
          <cell r="AH244">
            <v>127.05999999999999</v>
          </cell>
          <cell r="AI244">
            <v>131.4</v>
          </cell>
          <cell r="AJ244">
            <v>79.099999999999994</v>
          </cell>
          <cell r="AK244">
            <v>77.2</v>
          </cell>
          <cell r="AL244">
            <v>81.599999999999994</v>
          </cell>
          <cell r="AM244">
            <v>94.6</v>
          </cell>
          <cell r="AN244">
            <v>0</v>
          </cell>
          <cell r="AO244">
            <v>153.5</v>
          </cell>
          <cell r="AP244">
            <v>150.4</v>
          </cell>
          <cell r="AQ244">
            <v>152.69999999999999</v>
          </cell>
          <cell r="AR244">
            <v>152.19999999999999</v>
          </cell>
          <cell r="AS244">
            <v>107.27000000000001</v>
          </cell>
          <cell r="AT244">
            <v>109.5</v>
          </cell>
          <cell r="AU244">
            <v>78.3</v>
          </cell>
          <cell r="AV244">
            <v>68.8</v>
          </cell>
          <cell r="AW244">
            <v>85.5</v>
          </cell>
          <cell r="AX244">
            <v>94.3</v>
          </cell>
          <cell r="AY244">
            <v>98.9</v>
          </cell>
          <cell r="AZ244">
            <v>159.1</v>
          </cell>
          <cell r="BA244">
            <v>154.69999999999999</v>
          </cell>
          <cell r="BB244">
            <v>155.9</v>
          </cell>
          <cell r="BC244">
            <v>156.30000000000001</v>
          </cell>
          <cell r="BD244">
            <v>116.13000000000002</v>
          </cell>
          <cell r="BE244">
            <v>134.69999999999999</v>
          </cell>
          <cell r="BF244">
            <v>83.6</v>
          </cell>
          <cell r="BG244">
            <v>143.4</v>
          </cell>
          <cell r="BH244">
            <v>89.1</v>
          </cell>
          <cell r="BI244">
            <v>93.9</v>
          </cell>
          <cell r="BJ244">
            <v>97.3</v>
          </cell>
          <cell r="BK244">
            <v>157.6</v>
          </cell>
          <cell r="BL244">
            <v>160.5</v>
          </cell>
          <cell r="BM244">
            <v>165.3</v>
          </cell>
          <cell r="BN244">
            <v>167.4</v>
          </cell>
          <cell r="BO244">
            <v>129.28</v>
          </cell>
          <cell r="BP244">
            <v>141.1</v>
          </cell>
          <cell r="BQ244">
            <v>104</v>
          </cell>
          <cell r="BR244">
            <v>42.6</v>
          </cell>
          <cell r="BS244">
            <v>89.7</v>
          </cell>
          <cell r="BT244">
            <v>99.2</v>
          </cell>
          <cell r="BU244">
            <v>0</v>
          </cell>
          <cell r="BV244">
            <v>179.3</v>
          </cell>
          <cell r="BW244">
            <v>183.4</v>
          </cell>
          <cell r="BX244">
            <v>184.9</v>
          </cell>
          <cell r="BY244">
            <v>180.9</v>
          </cell>
          <cell r="BZ244">
            <v>120.51000000000002</v>
          </cell>
        </row>
        <row r="245">
          <cell r="A245" t="str">
            <v>Казыгуртский</v>
          </cell>
          <cell r="B245">
            <v>175.4</v>
          </cell>
          <cell r="C245">
            <v>151.6</v>
          </cell>
          <cell r="D245">
            <v>157</v>
          </cell>
          <cell r="E245">
            <v>163.1</v>
          </cell>
          <cell r="F245">
            <v>163</v>
          </cell>
          <cell r="G245">
            <v>182.7</v>
          </cell>
          <cell r="H245">
            <v>142.80000000000001</v>
          </cell>
          <cell r="I245">
            <v>151.69999999999999</v>
          </cell>
          <cell r="J245">
            <v>149.9</v>
          </cell>
          <cell r="K245">
            <v>147.4</v>
          </cell>
          <cell r="L245">
            <v>158.46</v>
          </cell>
          <cell r="M245">
            <v>235.6</v>
          </cell>
          <cell r="N245">
            <v>154</v>
          </cell>
          <cell r="O245">
            <v>211.6</v>
          </cell>
          <cell r="P245">
            <v>246.2</v>
          </cell>
          <cell r="Q245">
            <v>212.4</v>
          </cell>
          <cell r="R245">
            <v>235.1</v>
          </cell>
          <cell r="S245">
            <v>237.4</v>
          </cell>
          <cell r="T245">
            <v>217.4</v>
          </cell>
          <cell r="U245">
            <v>213.3</v>
          </cell>
          <cell r="V245">
            <v>212.9</v>
          </cell>
          <cell r="W245">
            <v>217.59</v>
          </cell>
          <cell r="X245">
            <v>216.1</v>
          </cell>
          <cell r="Y245">
            <v>172.3</v>
          </cell>
          <cell r="Z245">
            <v>210.7</v>
          </cell>
          <cell r="AA245">
            <v>213.3</v>
          </cell>
          <cell r="AB245">
            <v>262.8</v>
          </cell>
          <cell r="AC245">
            <v>236.1</v>
          </cell>
          <cell r="AD245">
            <v>210.2</v>
          </cell>
          <cell r="AE245">
            <v>198.3</v>
          </cell>
          <cell r="AF245">
            <v>231.3</v>
          </cell>
          <cell r="AG245">
            <v>179</v>
          </cell>
          <cell r="AH245">
            <v>213.00999999999993</v>
          </cell>
          <cell r="AI245">
            <v>208.2</v>
          </cell>
          <cell r="AJ245">
            <v>138.4</v>
          </cell>
          <cell r="AK245">
            <v>179.3</v>
          </cell>
          <cell r="AL245">
            <v>190.1</v>
          </cell>
          <cell r="AM245">
            <v>203.4</v>
          </cell>
          <cell r="AN245">
            <v>244.5</v>
          </cell>
          <cell r="AO245">
            <v>202</v>
          </cell>
          <cell r="AP245">
            <v>224.2</v>
          </cell>
          <cell r="AQ245">
            <v>204.8</v>
          </cell>
          <cell r="AR245">
            <v>177.3</v>
          </cell>
          <cell r="AS245">
            <v>197.22</v>
          </cell>
          <cell r="AT245">
            <v>184.3</v>
          </cell>
          <cell r="AU245">
            <v>113.2</v>
          </cell>
          <cell r="AV245">
            <v>189.7</v>
          </cell>
          <cell r="AW245">
            <v>186.6</v>
          </cell>
          <cell r="AX245">
            <v>227.7</v>
          </cell>
          <cell r="AY245">
            <v>225.3</v>
          </cell>
          <cell r="AZ245">
            <v>157.5</v>
          </cell>
          <cell r="BA245">
            <v>223.6</v>
          </cell>
          <cell r="BB245">
            <v>213.8</v>
          </cell>
          <cell r="BC245">
            <v>206.6</v>
          </cell>
          <cell r="BD245">
            <v>192.82999999999998</v>
          </cell>
          <cell r="BE245">
            <v>192.4</v>
          </cell>
          <cell r="BF245">
            <v>188.8</v>
          </cell>
          <cell r="BG245">
            <v>190.7</v>
          </cell>
          <cell r="BH245">
            <v>248</v>
          </cell>
          <cell r="BI245">
            <v>220.2</v>
          </cell>
          <cell r="BJ245">
            <v>232.6</v>
          </cell>
          <cell r="BK245">
            <v>194.4</v>
          </cell>
          <cell r="BL245">
            <v>233.8</v>
          </cell>
          <cell r="BM245">
            <v>204.9</v>
          </cell>
          <cell r="BN245">
            <v>187</v>
          </cell>
          <cell r="BO245">
            <v>209.28000000000003</v>
          </cell>
          <cell r="BP245">
            <v>214.5</v>
          </cell>
          <cell r="BQ245">
            <v>80.099999999999994</v>
          </cell>
          <cell r="BR245">
            <v>177.4</v>
          </cell>
          <cell r="BS245">
            <v>194.6</v>
          </cell>
          <cell r="BT245">
            <v>232.1</v>
          </cell>
          <cell r="BU245">
            <v>246.3</v>
          </cell>
          <cell r="BV245">
            <v>181.1</v>
          </cell>
          <cell r="BW245">
            <v>212.6</v>
          </cell>
          <cell r="BX245">
            <v>208.3</v>
          </cell>
          <cell r="BY245">
            <v>207.6</v>
          </cell>
          <cell r="BZ245">
            <v>195.45999999999998</v>
          </cell>
        </row>
        <row r="246">
          <cell r="A246" t="str">
            <v>Мактааральский</v>
          </cell>
          <cell r="B246">
            <v>108.3</v>
          </cell>
          <cell r="C246">
            <v>111.3</v>
          </cell>
          <cell r="D246">
            <v>115.1</v>
          </cell>
          <cell r="E246">
            <v>114.7</v>
          </cell>
          <cell r="F246">
            <v>129.30000000000001</v>
          </cell>
          <cell r="G246">
            <v>137.9</v>
          </cell>
          <cell r="H246">
            <v>145.9</v>
          </cell>
          <cell r="I246">
            <v>151.69999999999999</v>
          </cell>
          <cell r="J246">
            <v>151.5</v>
          </cell>
          <cell r="K246">
            <v>147.9</v>
          </cell>
          <cell r="L246">
            <v>131.36000000000001</v>
          </cell>
          <cell r="M246">
            <v>90.9</v>
          </cell>
          <cell r="N246">
            <v>89.6</v>
          </cell>
          <cell r="O246">
            <v>90</v>
          </cell>
          <cell r="P246">
            <v>107</v>
          </cell>
          <cell r="Q246">
            <v>163</v>
          </cell>
          <cell r="R246">
            <v>166.5</v>
          </cell>
          <cell r="S246">
            <v>171.6</v>
          </cell>
          <cell r="T246">
            <v>174.4</v>
          </cell>
          <cell r="U246">
            <v>176.2</v>
          </cell>
          <cell r="V246">
            <v>154.69999999999999</v>
          </cell>
          <cell r="W246">
            <v>138.39000000000001</v>
          </cell>
          <cell r="X246">
            <v>96.8</v>
          </cell>
          <cell r="Y246">
            <v>97.9</v>
          </cell>
          <cell r="Z246">
            <v>89.6</v>
          </cell>
          <cell r="AA246">
            <v>100.8</v>
          </cell>
          <cell r="AB246">
            <v>117.7</v>
          </cell>
          <cell r="AC246">
            <v>126.5</v>
          </cell>
          <cell r="AD246">
            <v>138.19999999999999</v>
          </cell>
          <cell r="AE246">
            <v>144.30000000000001</v>
          </cell>
          <cell r="AF246">
            <v>149.1</v>
          </cell>
          <cell r="AG246">
            <v>135.1</v>
          </cell>
          <cell r="AH246">
            <v>119.59999999999998</v>
          </cell>
          <cell r="AI246">
            <v>199.9</v>
          </cell>
          <cell r="AJ246">
            <v>193.5</v>
          </cell>
          <cell r="AK246">
            <v>178.3</v>
          </cell>
          <cell r="AL246">
            <v>230.2</v>
          </cell>
          <cell r="AM246">
            <v>261.5</v>
          </cell>
          <cell r="AN246">
            <v>284.2</v>
          </cell>
          <cell r="AO246">
            <v>289.2</v>
          </cell>
          <cell r="AP246">
            <v>227.5</v>
          </cell>
          <cell r="AQ246">
            <v>233.7</v>
          </cell>
          <cell r="AR246">
            <v>260.89999999999998</v>
          </cell>
          <cell r="AS246">
            <v>235.89000000000001</v>
          </cell>
          <cell r="AT246">
            <v>92.9</v>
          </cell>
          <cell r="AU246">
            <v>92.3</v>
          </cell>
          <cell r="AV246">
            <v>83.9</v>
          </cell>
          <cell r="AW246">
            <v>113.3</v>
          </cell>
          <cell r="AX246">
            <v>194.2</v>
          </cell>
          <cell r="AY246">
            <v>176.4</v>
          </cell>
          <cell r="AZ246">
            <v>176.4</v>
          </cell>
          <cell r="BA246">
            <v>196.7</v>
          </cell>
          <cell r="BB246">
            <v>201.6</v>
          </cell>
          <cell r="BC246">
            <v>186.9</v>
          </cell>
          <cell r="BD246">
            <v>151.45999999999998</v>
          </cell>
          <cell r="BE246">
            <v>161.1</v>
          </cell>
          <cell r="BF246">
            <v>155</v>
          </cell>
          <cell r="BG246">
            <v>190.9</v>
          </cell>
          <cell r="BH246">
            <v>197.4</v>
          </cell>
          <cell r="BI246">
            <v>259.89999999999998</v>
          </cell>
          <cell r="BJ246">
            <v>241.1</v>
          </cell>
          <cell r="BK246">
            <v>248.8</v>
          </cell>
          <cell r="BL246">
            <v>254.4</v>
          </cell>
          <cell r="BM246">
            <v>262.3</v>
          </cell>
          <cell r="BN246">
            <v>269.10000000000002</v>
          </cell>
          <cell r="BO246">
            <v>224</v>
          </cell>
          <cell r="BP246">
            <v>0</v>
          </cell>
          <cell r="BQ246">
            <v>0</v>
          </cell>
          <cell r="BR246">
            <v>88</v>
          </cell>
          <cell r="BS246">
            <v>0</v>
          </cell>
          <cell r="BT246">
            <v>0</v>
          </cell>
          <cell r="BU246">
            <v>0</v>
          </cell>
          <cell r="BV246">
            <v>0</v>
          </cell>
          <cell r="BW246">
            <v>190.7</v>
          </cell>
          <cell r="BX246">
            <v>174.9</v>
          </cell>
          <cell r="BY246">
            <v>154.4</v>
          </cell>
          <cell r="BZ246">
            <v>60.8</v>
          </cell>
        </row>
        <row r="247">
          <cell r="A247" t="str">
            <v>Ордабасынский</v>
          </cell>
          <cell r="B247">
            <v>187.6</v>
          </cell>
          <cell r="C247">
            <v>160.19999999999999</v>
          </cell>
          <cell r="D247">
            <v>155.5</v>
          </cell>
          <cell r="E247">
            <v>164.2</v>
          </cell>
          <cell r="F247">
            <v>173.6</v>
          </cell>
          <cell r="G247">
            <v>184.2</v>
          </cell>
          <cell r="H247">
            <v>172</v>
          </cell>
          <cell r="I247">
            <v>192</v>
          </cell>
          <cell r="J247">
            <v>185.6</v>
          </cell>
          <cell r="K247">
            <v>189</v>
          </cell>
          <cell r="L247">
            <v>176.39</v>
          </cell>
          <cell r="M247">
            <v>226.1</v>
          </cell>
          <cell r="N247">
            <v>197.6</v>
          </cell>
          <cell r="O247">
            <v>215.2</v>
          </cell>
          <cell r="P247">
            <v>216.7</v>
          </cell>
          <cell r="Q247">
            <v>225.2</v>
          </cell>
          <cell r="R247">
            <v>226.9</v>
          </cell>
          <cell r="S247">
            <v>224</v>
          </cell>
          <cell r="T247">
            <v>234.6</v>
          </cell>
          <cell r="U247">
            <v>248.3</v>
          </cell>
          <cell r="V247">
            <v>239.1</v>
          </cell>
          <cell r="W247">
            <v>225.36999999999998</v>
          </cell>
          <cell r="X247">
            <v>226.7</v>
          </cell>
          <cell r="Y247">
            <v>186.6</v>
          </cell>
          <cell r="Z247">
            <v>190.6</v>
          </cell>
          <cell r="AA247">
            <v>197.9</v>
          </cell>
          <cell r="AB247">
            <v>188</v>
          </cell>
          <cell r="AC247">
            <v>216.2</v>
          </cell>
          <cell r="AD247">
            <v>152.5</v>
          </cell>
          <cell r="AE247">
            <v>185.9</v>
          </cell>
          <cell r="AF247">
            <v>174.2</v>
          </cell>
          <cell r="AG247">
            <v>175.8</v>
          </cell>
          <cell r="AH247">
            <v>189.44</v>
          </cell>
          <cell r="AI247">
            <v>195.3</v>
          </cell>
          <cell r="AJ247">
            <v>174</v>
          </cell>
          <cell r="AK247">
            <v>193</v>
          </cell>
          <cell r="AL247">
            <v>229.9</v>
          </cell>
          <cell r="AM247">
            <v>30</v>
          </cell>
          <cell r="AN247">
            <v>200.6</v>
          </cell>
          <cell r="AO247">
            <v>174.3</v>
          </cell>
          <cell r="AP247">
            <v>208.1</v>
          </cell>
          <cell r="AQ247">
            <v>187</v>
          </cell>
          <cell r="AR247">
            <v>174.3</v>
          </cell>
          <cell r="AS247">
            <v>176.64999999999998</v>
          </cell>
          <cell r="AT247">
            <v>201.3</v>
          </cell>
          <cell r="AU247">
            <v>182.1</v>
          </cell>
          <cell r="AV247">
            <v>113.3</v>
          </cell>
          <cell r="AW247">
            <v>188.3</v>
          </cell>
          <cell r="AX247">
            <v>177.6</v>
          </cell>
          <cell r="AY247">
            <v>206.7</v>
          </cell>
          <cell r="AZ247">
            <v>191.6</v>
          </cell>
          <cell r="BA247">
            <v>214.6</v>
          </cell>
          <cell r="BB247">
            <v>198.1</v>
          </cell>
          <cell r="BC247">
            <v>199.4</v>
          </cell>
          <cell r="BD247">
            <v>187.29999999999998</v>
          </cell>
          <cell r="BE247">
            <v>162.80000000000001</v>
          </cell>
          <cell r="BF247">
            <v>189.8</v>
          </cell>
          <cell r="BG247">
            <v>209.5</v>
          </cell>
          <cell r="BH247">
            <v>223.4</v>
          </cell>
          <cell r="BI247">
            <v>189.1</v>
          </cell>
          <cell r="BJ247">
            <v>207.7</v>
          </cell>
          <cell r="BK247">
            <v>196.1</v>
          </cell>
          <cell r="BL247">
            <v>217.6</v>
          </cell>
          <cell r="BM247">
            <v>208.1</v>
          </cell>
          <cell r="BN247">
            <v>199.6</v>
          </cell>
          <cell r="BO247">
            <v>200.36999999999995</v>
          </cell>
          <cell r="BP247">
            <v>0</v>
          </cell>
          <cell r="BQ247">
            <v>0</v>
          </cell>
          <cell r="BR247">
            <v>0</v>
          </cell>
          <cell r="BS247">
            <v>15</v>
          </cell>
          <cell r="BT247">
            <v>0</v>
          </cell>
          <cell r="BU247">
            <v>0</v>
          </cell>
          <cell r="BV247">
            <v>0</v>
          </cell>
          <cell r="BW247">
            <v>0</v>
          </cell>
          <cell r="BX247">
            <v>0</v>
          </cell>
          <cell r="BY247">
            <v>0</v>
          </cell>
          <cell r="BZ247">
            <v>1.5</v>
          </cell>
        </row>
        <row r="248">
          <cell r="A248" t="str">
            <v>Отрарский</v>
          </cell>
          <cell r="B248">
            <v>61</v>
          </cell>
          <cell r="C248">
            <v>73.7</v>
          </cell>
          <cell r="D248">
            <v>75.599999999999994</v>
          </cell>
          <cell r="E248">
            <v>84.7</v>
          </cell>
          <cell r="F248">
            <v>81.099999999999994</v>
          </cell>
          <cell r="G248">
            <v>74</v>
          </cell>
          <cell r="H248">
            <v>80.5</v>
          </cell>
          <cell r="I248">
            <v>80.900000000000006</v>
          </cell>
          <cell r="J248">
            <v>74.7</v>
          </cell>
          <cell r="K248">
            <v>80.599999999999994</v>
          </cell>
          <cell r="L248">
            <v>76.680000000000007</v>
          </cell>
          <cell r="M248">
            <v>89.3</v>
          </cell>
          <cell r="N248">
            <v>97.2</v>
          </cell>
          <cell r="O248">
            <v>90.8</v>
          </cell>
          <cell r="P248">
            <v>105.4</v>
          </cell>
          <cell r="Q248">
            <v>105.2</v>
          </cell>
          <cell r="R248">
            <v>120</v>
          </cell>
          <cell r="S248">
            <v>65.099999999999994</v>
          </cell>
          <cell r="T248">
            <v>81.2</v>
          </cell>
          <cell r="U248">
            <v>121.1</v>
          </cell>
          <cell r="V248">
            <v>298.89999999999998</v>
          </cell>
          <cell r="W248">
            <v>117.42000000000003</v>
          </cell>
          <cell r="X248">
            <v>92</v>
          </cell>
          <cell r="Y248">
            <v>100.2</v>
          </cell>
          <cell r="Z248">
            <v>107</v>
          </cell>
          <cell r="AA248">
            <v>103.5</v>
          </cell>
          <cell r="AB248">
            <v>107</v>
          </cell>
          <cell r="AC248">
            <v>127.4</v>
          </cell>
          <cell r="AD248">
            <v>105.1</v>
          </cell>
          <cell r="AE248">
            <v>104</v>
          </cell>
          <cell r="AF248">
            <v>104.4</v>
          </cell>
          <cell r="AG248">
            <v>93.8</v>
          </cell>
          <cell r="AH248">
            <v>104.44000000000001</v>
          </cell>
          <cell r="AI248">
            <v>78</v>
          </cell>
          <cell r="AJ248">
            <v>95.1</v>
          </cell>
          <cell r="AK248">
            <v>120.6</v>
          </cell>
          <cell r="AL248">
            <v>101.1</v>
          </cell>
          <cell r="AM248">
            <v>98</v>
          </cell>
          <cell r="AN248">
            <v>145.19999999999999</v>
          </cell>
          <cell r="AO248">
            <v>85.8</v>
          </cell>
          <cell r="AP248">
            <v>130</v>
          </cell>
          <cell r="AQ248">
            <v>126.9</v>
          </cell>
          <cell r="AR248">
            <v>126.2</v>
          </cell>
          <cell r="AS248">
            <v>110.68999999999998</v>
          </cell>
          <cell r="AT248">
            <v>99.3</v>
          </cell>
          <cell r="AU248">
            <v>86.8</v>
          </cell>
          <cell r="AV248">
            <v>110.7</v>
          </cell>
          <cell r="AW248">
            <v>105.9</v>
          </cell>
          <cell r="AX248">
            <v>103.4</v>
          </cell>
          <cell r="AY248">
            <v>123.3</v>
          </cell>
          <cell r="AZ248">
            <v>119.3</v>
          </cell>
          <cell r="BA248">
            <v>117.3</v>
          </cell>
          <cell r="BB248">
            <v>113.9</v>
          </cell>
          <cell r="BC248">
            <v>110.5</v>
          </cell>
          <cell r="BD248">
            <v>109.03999999999999</v>
          </cell>
          <cell r="BE248">
            <v>101.4</v>
          </cell>
          <cell r="BF248">
            <v>94.1</v>
          </cell>
          <cell r="BG248">
            <v>98.2</v>
          </cell>
          <cell r="BH248">
            <v>101.1</v>
          </cell>
          <cell r="BI248">
            <v>104.3</v>
          </cell>
          <cell r="BJ248">
            <v>124.2</v>
          </cell>
          <cell r="BK248">
            <v>127.5</v>
          </cell>
          <cell r="BL248">
            <v>122.9</v>
          </cell>
          <cell r="BM248">
            <v>123.9</v>
          </cell>
          <cell r="BN248">
            <v>126.2</v>
          </cell>
          <cell r="BO248">
            <v>112.38</v>
          </cell>
          <cell r="BP248">
            <v>0</v>
          </cell>
          <cell r="BQ248">
            <v>0</v>
          </cell>
          <cell r="BR248">
            <v>0</v>
          </cell>
          <cell r="BS248">
            <v>75</v>
          </cell>
          <cell r="BT248">
            <v>45</v>
          </cell>
          <cell r="BU248">
            <v>0</v>
          </cell>
          <cell r="BV248">
            <v>0</v>
          </cell>
          <cell r="BW248">
            <v>0</v>
          </cell>
          <cell r="BX248">
            <v>0</v>
          </cell>
          <cell r="BY248">
            <v>0</v>
          </cell>
          <cell r="BZ248">
            <v>12</v>
          </cell>
        </row>
        <row r="249">
          <cell r="A249" t="str">
            <v>Сайрамский</v>
          </cell>
          <cell r="B249">
            <v>156.6</v>
          </cell>
          <cell r="C249">
            <v>155.4</v>
          </cell>
          <cell r="D249">
            <v>154.80000000000001</v>
          </cell>
          <cell r="E249">
            <v>149.5</v>
          </cell>
          <cell r="F249">
            <v>153.9</v>
          </cell>
          <cell r="G249">
            <v>164.9</v>
          </cell>
          <cell r="H249">
            <v>167.9</v>
          </cell>
          <cell r="I249">
            <v>170.2</v>
          </cell>
          <cell r="J249">
            <v>165.1</v>
          </cell>
          <cell r="K249">
            <v>166.6</v>
          </cell>
          <cell r="L249">
            <v>160.48999999999998</v>
          </cell>
          <cell r="M249">
            <v>221.3</v>
          </cell>
          <cell r="N249">
            <v>257</v>
          </cell>
          <cell r="O249">
            <v>258.8</v>
          </cell>
          <cell r="P249">
            <v>254.4</v>
          </cell>
          <cell r="Q249">
            <v>262.89999999999998</v>
          </cell>
          <cell r="R249">
            <v>277.89999999999998</v>
          </cell>
          <cell r="S249">
            <v>277.7</v>
          </cell>
          <cell r="T249">
            <v>264.89999999999998</v>
          </cell>
          <cell r="U249">
            <v>261</v>
          </cell>
          <cell r="V249">
            <v>263.8</v>
          </cell>
          <cell r="W249">
            <v>259.97000000000003</v>
          </cell>
          <cell r="X249">
            <v>244.9</v>
          </cell>
          <cell r="Y249">
            <v>254.7</v>
          </cell>
          <cell r="Z249">
            <v>267.5</v>
          </cell>
          <cell r="AA249">
            <v>262.89999999999998</v>
          </cell>
          <cell r="AB249">
            <v>264</v>
          </cell>
          <cell r="AC249">
            <v>270.3</v>
          </cell>
          <cell r="AD249">
            <v>265.3</v>
          </cell>
          <cell r="AE249">
            <v>263.7</v>
          </cell>
          <cell r="AF249">
            <v>260</v>
          </cell>
          <cell r="AG249">
            <v>258.8</v>
          </cell>
          <cell r="AH249">
            <v>261.20999999999998</v>
          </cell>
          <cell r="AI249">
            <v>225.5</v>
          </cell>
          <cell r="AJ249">
            <v>236.8</v>
          </cell>
          <cell r="AK249">
            <v>229</v>
          </cell>
          <cell r="AL249">
            <v>223.7</v>
          </cell>
          <cell r="AM249">
            <v>249.6</v>
          </cell>
          <cell r="AN249">
            <v>247.5</v>
          </cell>
          <cell r="AO249">
            <v>215.2</v>
          </cell>
          <cell r="AP249">
            <v>236.1</v>
          </cell>
          <cell r="AQ249">
            <v>238.9</v>
          </cell>
          <cell r="AR249">
            <v>239.3</v>
          </cell>
          <cell r="AS249">
            <v>234.16</v>
          </cell>
          <cell r="AT249">
            <v>204.5</v>
          </cell>
          <cell r="AU249">
            <v>212.7</v>
          </cell>
          <cell r="AV249">
            <v>221.4</v>
          </cell>
          <cell r="AW249">
            <v>213.2</v>
          </cell>
          <cell r="AX249">
            <v>226.2</v>
          </cell>
          <cell r="AY249">
            <v>237</v>
          </cell>
          <cell r="AZ249">
            <v>232.7</v>
          </cell>
          <cell r="BA249">
            <v>239</v>
          </cell>
          <cell r="BB249">
            <v>236.2</v>
          </cell>
          <cell r="BC249">
            <v>242.8</v>
          </cell>
          <cell r="BD249">
            <v>226.57000000000002</v>
          </cell>
          <cell r="BE249">
            <v>319.8</v>
          </cell>
          <cell r="BF249">
            <v>316.39999999999998</v>
          </cell>
          <cell r="BG249">
            <v>288</v>
          </cell>
          <cell r="BH249">
            <v>276.2</v>
          </cell>
          <cell r="BI249">
            <v>284.39999999999998</v>
          </cell>
          <cell r="BJ249">
            <v>282.10000000000002</v>
          </cell>
          <cell r="BK249">
            <v>280.7</v>
          </cell>
          <cell r="BL249">
            <v>277.7</v>
          </cell>
          <cell r="BM249">
            <v>274.3</v>
          </cell>
          <cell r="BN249">
            <v>265.89999999999998</v>
          </cell>
          <cell r="BO249">
            <v>286.55000000000007</v>
          </cell>
          <cell r="BP249">
            <v>208.3</v>
          </cell>
          <cell r="BQ249">
            <v>254.8</v>
          </cell>
          <cell r="BR249">
            <v>229.8</v>
          </cell>
          <cell r="BS249">
            <v>220.6</v>
          </cell>
          <cell r="BT249">
            <v>263.2</v>
          </cell>
          <cell r="BU249">
            <v>253.9</v>
          </cell>
          <cell r="BV249">
            <v>254.6</v>
          </cell>
          <cell r="BW249">
            <v>254.1</v>
          </cell>
          <cell r="BX249">
            <v>253</v>
          </cell>
          <cell r="BY249">
            <v>234</v>
          </cell>
          <cell r="BZ249">
            <v>242.63000000000002</v>
          </cell>
        </row>
        <row r="250">
          <cell r="A250" t="str">
            <v>Сарыагашский</v>
          </cell>
          <cell r="B250">
            <v>182</v>
          </cell>
          <cell r="C250">
            <v>184.7</v>
          </cell>
          <cell r="D250">
            <v>166</v>
          </cell>
          <cell r="E250">
            <v>172.2</v>
          </cell>
          <cell r="F250">
            <v>176.9</v>
          </cell>
          <cell r="G250">
            <v>187.5</v>
          </cell>
          <cell r="H250">
            <v>196.4</v>
          </cell>
          <cell r="I250">
            <v>187.3</v>
          </cell>
          <cell r="J250">
            <v>195.2</v>
          </cell>
          <cell r="K250">
            <v>200.9</v>
          </cell>
          <cell r="L250">
            <v>184.91000000000003</v>
          </cell>
          <cell r="M250">
            <v>201.2</v>
          </cell>
          <cell r="N250">
            <v>210.7</v>
          </cell>
          <cell r="O250">
            <v>248.1</v>
          </cell>
          <cell r="P250">
            <v>225.2</v>
          </cell>
          <cell r="Q250">
            <v>199.6</v>
          </cell>
          <cell r="R250">
            <v>217.3</v>
          </cell>
          <cell r="S250">
            <v>217.9</v>
          </cell>
          <cell r="T250">
            <v>189.5</v>
          </cell>
          <cell r="U250">
            <v>233.7</v>
          </cell>
          <cell r="V250">
            <v>256.60000000000002</v>
          </cell>
          <cell r="W250">
            <v>219.98000000000002</v>
          </cell>
          <cell r="X250">
            <v>207.8</v>
          </cell>
          <cell r="Y250">
            <v>206.9</v>
          </cell>
          <cell r="Z250">
            <v>218.2</v>
          </cell>
          <cell r="AA250">
            <v>207.2</v>
          </cell>
          <cell r="AB250">
            <v>194.8</v>
          </cell>
          <cell r="AC250">
            <v>199.9</v>
          </cell>
          <cell r="AD250">
            <v>190</v>
          </cell>
          <cell r="AE250">
            <v>164.3</v>
          </cell>
          <cell r="AF250">
            <v>165.4</v>
          </cell>
          <cell r="AG250">
            <v>181.5</v>
          </cell>
          <cell r="AH250">
            <v>193.60000000000002</v>
          </cell>
          <cell r="AI250">
            <v>239.3</v>
          </cell>
          <cell r="AJ250">
            <v>221.2</v>
          </cell>
          <cell r="AK250">
            <v>205.3</v>
          </cell>
          <cell r="AL250">
            <v>237.9</v>
          </cell>
          <cell r="AM250">
            <v>226.2</v>
          </cell>
          <cell r="AN250">
            <v>221.4</v>
          </cell>
          <cell r="AO250">
            <v>217.5</v>
          </cell>
          <cell r="AP250">
            <v>206.1</v>
          </cell>
          <cell r="AQ250">
            <v>228.2</v>
          </cell>
          <cell r="AR250">
            <v>221.1</v>
          </cell>
          <cell r="AS250">
            <v>222.42</v>
          </cell>
          <cell r="AT250">
            <v>120.7</v>
          </cell>
          <cell r="AU250">
            <v>127.9</v>
          </cell>
          <cell r="AV250">
            <v>98.7</v>
          </cell>
          <cell r="AW250">
            <v>190.6</v>
          </cell>
          <cell r="AX250">
            <v>155.6</v>
          </cell>
          <cell r="AY250">
            <v>179.2</v>
          </cell>
          <cell r="AZ250">
            <v>155.9</v>
          </cell>
          <cell r="BA250">
            <v>184.5</v>
          </cell>
          <cell r="BB250">
            <v>181.1</v>
          </cell>
          <cell r="BC250">
            <v>191</v>
          </cell>
          <cell r="BD250">
            <v>158.52000000000001</v>
          </cell>
          <cell r="BE250">
            <v>207.4</v>
          </cell>
          <cell r="BF250">
            <v>191.8</v>
          </cell>
          <cell r="BG250">
            <v>217</v>
          </cell>
          <cell r="BH250">
            <v>213</v>
          </cell>
          <cell r="BI250">
            <v>201.5</v>
          </cell>
          <cell r="BJ250">
            <v>201.6</v>
          </cell>
          <cell r="BK250">
            <v>188.2</v>
          </cell>
          <cell r="BL250">
            <v>176</v>
          </cell>
          <cell r="BM250">
            <v>204.3</v>
          </cell>
          <cell r="BN250">
            <v>199.3</v>
          </cell>
          <cell r="BO250">
            <v>200.01</v>
          </cell>
          <cell r="BP250">
            <v>0</v>
          </cell>
          <cell r="BQ250">
            <v>119.5</v>
          </cell>
          <cell r="BR250">
            <v>95.3</v>
          </cell>
          <cell r="BS250">
            <v>70.2</v>
          </cell>
          <cell r="BT250">
            <v>140.19999999999999</v>
          </cell>
          <cell r="BU250">
            <v>167.1</v>
          </cell>
          <cell r="BV250">
            <v>198.5</v>
          </cell>
          <cell r="BW250">
            <v>187.9</v>
          </cell>
          <cell r="BX250">
            <v>168.2</v>
          </cell>
          <cell r="BY250">
            <v>195.6</v>
          </cell>
          <cell r="BZ250">
            <v>134.24999999999997</v>
          </cell>
        </row>
        <row r="251">
          <cell r="A251" t="str">
            <v>Сузакский</v>
          </cell>
          <cell r="B251">
            <v>102</v>
          </cell>
          <cell r="C251">
            <v>107.6</v>
          </cell>
          <cell r="D251">
            <v>103.6</v>
          </cell>
          <cell r="E251">
            <v>100.9</v>
          </cell>
          <cell r="F251">
            <v>102.8</v>
          </cell>
          <cell r="G251">
            <v>88.9</v>
          </cell>
          <cell r="H251">
            <v>101.3</v>
          </cell>
          <cell r="I251">
            <v>101.5</v>
          </cell>
          <cell r="J251">
            <v>107.3</v>
          </cell>
          <cell r="K251">
            <v>115.9</v>
          </cell>
          <cell r="L251">
            <v>103.17999999999999</v>
          </cell>
          <cell r="M251">
            <v>96.5</v>
          </cell>
          <cell r="N251">
            <v>102.1</v>
          </cell>
          <cell r="O251">
            <v>102.4</v>
          </cell>
          <cell r="P251">
            <v>101.2</v>
          </cell>
          <cell r="Q251">
            <v>101.8</v>
          </cell>
          <cell r="R251">
            <v>98.5</v>
          </cell>
          <cell r="S251">
            <v>100.6</v>
          </cell>
          <cell r="T251">
            <v>101.8</v>
          </cell>
          <cell r="U251">
            <v>109</v>
          </cell>
          <cell r="V251">
            <v>115.9</v>
          </cell>
          <cell r="W251">
            <v>102.97999999999999</v>
          </cell>
          <cell r="X251">
            <v>100.8</v>
          </cell>
          <cell r="Y251">
            <v>122.5</v>
          </cell>
          <cell r="Z251">
            <v>101.9</v>
          </cell>
          <cell r="AA251">
            <v>102.9</v>
          </cell>
          <cell r="AB251">
            <v>102.4</v>
          </cell>
          <cell r="AC251">
            <v>99</v>
          </cell>
          <cell r="AD251">
            <v>101</v>
          </cell>
          <cell r="AE251">
            <v>102.4</v>
          </cell>
          <cell r="AF251">
            <v>106</v>
          </cell>
          <cell r="AG251">
            <v>112.1</v>
          </cell>
          <cell r="AH251">
            <v>105.1</v>
          </cell>
          <cell r="AI251">
            <v>95.6</v>
          </cell>
          <cell r="AJ251">
            <v>111.3</v>
          </cell>
          <cell r="AK251">
            <v>93.3</v>
          </cell>
          <cell r="AL251">
            <v>98.2</v>
          </cell>
          <cell r="AM251">
            <v>103.5</v>
          </cell>
          <cell r="AN251">
            <v>99.3</v>
          </cell>
          <cell r="AO251">
            <v>99.6</v>
          </cell>
          <cell r="AP251">
            <v>101.8</v>
          </cell>
          <cell r="AQ251">
            <v>111.4</v>
          </cell>
          <cell r="AR251">
            <v>109.6</v>
          </cell>
          <cell r="AS251">
            <v>102.35999999999999</v>
          </cell>
          <cell r="AT251">
            <v>97.1</v>
          </cell>
          <cell r="AU251">
            <v>110.5</v>
          </cell>
          <cell r="AV251">
            <v>101.5</v>
          </cell>
          <cell r="AW251">
            <v>101.7</v>
          </cell>
          <cell r="AX251">
            <v>99.4</v>
          </cell>
          <cell r="AY251">
            <v>98.8</v>
          </cell>
          <cell r="AZ251">
            <v>99.8</v>
          </cell>
          <cell r="BA251">
            <v>99.5</v>
          </cell>
          <cell r="BB251">
            <v>108.5</v>
          </cell>
          <cell r="BC251">
            <v>111.4</v>
          </cell>
          <cell r="BD251">
            <v>102.82000000000001</v>
          </cell>
          <cell r="BE251">
            <v>97.7</v>
          </cell>
          <cell r="BF251">
            <v>121.2</v>
          </cell>
          <cell r="BG251">
            <v>104.7</v>
          </cell>
          <cell r="BH251">
            <v>103.5</v>
          </cell>
          <cell r="BI251">
            <v>101.3</v>
          </cell>
          <cell r="BJ251">
            <v>97.8</v>
          </cell>
          <cell r="BK251">
            <v>101.4</v>
          </cell>
          <cell r="BL251">
            <v>102.4</v>
          </cell>
          <cell r="BM251">
            <v>107.5</v>
          </cell>
          <cell r="BN251">
            <v>120.2</v>
          </cell>
          <cell r="BO251">
            <v>105.76999999999998</v>
          </cell>
          <cell r="BP251">
            <v>0</v>
          </cell>
          <cell r="BQ251">
            <v>8.9</v>
          </cell>
          <cell r="BR251">
            <v>0</v>
          </cell>
          <cell r="BS251">
            <v>0</v>
          </cell>
          <cell r="BT251">
            <v>0</v>
          </cell>
          <cell r="BU251">
            <v>0</v>
          </cell>
          <cell r="BV251">
            <v>0</v>
          </cell>
          <cell r="BW251">
            <v>0</v>
          </cell>
          <cell r="BX251">
            <v>0</v>
          </cell>
          <cell r="BY251">
            <v>0</v>
          </cell>
          <cell r="BZ251">
            <v>0.89</v>
          </cell>
        </row>
        <row r="252">
          <cell r="A252" t="str">
            <v>Толебийский</v>
          </cell>
          <cell r="B252">
            <v>169.4</v>
          </cell>
          <cell r="C252">
            <v>167.9</v>
          </cell>
          <cell r="D252">
            <v>168</v>
          </cell>
          <cell r="E252">
            <v>161.6</v>
          </cell>
          <cell r="F252">
            <v>161.6</v>
          </cell>
          <cell r="G252">
            <v>165.3</v>
          </cell>
          <cell r="H252">
            <v>156.9</v>
          </cell>
          <cell r="I252">
            <v>155.5</v>
          </cell>
          <cell r="J252">
            <v>153.1</v>
          </cell>
          <cell r="K252">
            <v>148.69999999999999</v>
          </cell>
          <cell r="L252">
            <v>160.80000000000001</v>
          </cell>
          <cell r="M252">
            <v>174.2</v>
          </cell>
          <cell r="N252">
            <v>178.1</v>
          </cell>
          <cell r="O252">
            <v>180.6</v>
          </cell>
          <cell r="P252">
            <v>164</v>
          </cell>
          <cell r="Q252">
            <v>179.9</v>
          </cell>
          <cell r="R252">
            <v>155.9</v>
          </cell>
          <cell r="S252">
            <v>174.5</v>
          </cell>
          <cell r="T252">
            <v>161</v>
          </cell>
          <cell r="U252">
            <v>165.1</v>
          </cell>
          <cell r="V252">
            <v>160.30000000000001</v>
          </cell>
          <cell r="W252">
            <v>169.35999999999999</v>
          </cell>
          <cell r="X252">
            <v>141.6</v>
          </cell>
          <cell r="Y252">
            <v>165.8</v>
          </cell>
          <cell r="Z252">
            <v>175.5</v>
          </cell>
          <cell r="AA252">
            <v>157.9</v>
          </cell>
          <cell r="AB252">
            <v>141.69999999999999</v>
          </cell>
          <cell r="AC252">
            <v>161</v>
          </cell>
          <cell r="AD252">
            <v>184.4</v>
          </cell>
          <cell r="AE252">
            <v>198.4</v>
          </cell>
          <cell r="AF252">
            <v>199.3</v>
          </cell>
          <cell r="AG252">
            <v>200.3</v>
          </cell>
          <cell r="AH252">
            <v>172.59</v>
          </cell>
          <cell r="AI252">
            <v>215.2</v>
          </cell>
          <cell r="AJ252">
            <v>209.1</v>
          </cell>
          <cell r="AK252">
            <v>165.9</v>
          </cell>
          <cell r="AL252">
            <v>162.4</v>
          </cell>
          <cell r="AM252">
            <v>184.3</v>
          </cell>
          <cell r="AN252">
            <v>188.6</v>
          </cell>
          <cell r="AO252">
            <v>202.9</v>
          </cell>
          <cell r="AP252">
            <v>159.30000000000001</v>
          </cell>
          <cell r="AQ252">
            <v>161.1</v>
          </cell>
          <cell r="AR252">
            <v>159.6</v>
          </cell>
          <cell r="AS252">
            <v>180.83999999999997</v>
          </cell>
          <cell r="AT252">
            <v>207.9</v>
          </cell>
          <cell r="AU252">
            <v>190.2</v>
          </cell>
          <cell r="AV252">
            <v>173.3</v>
          </cell>
          <cell r="AW252">
            <v>166.8</v>
          </cell>
          <cell r="AX252">
            <v>157.9</v>
          </cell>
          <cell r="AY252">
            <v>170.9</v>
          </cell>
          <cell r="AZ252">
            <v>169.9</v>
          </cell>
          <cell r="BA252">
            <v>169.6</v>
          </cell>
          <cell r="BB252">
            <v>171.3</v>
          </cell>
          <cell r="BC252">
            <v>171.4</v>
          </cell>
          <cell r="BD252">
            <v>174.92000000000002</v>
          </cell>
          <cell r="BE252">
            <v>269</v>
          </cell>
          <cell r="BF252">
            <v>220.5</v>
          </cell>
          <cell r="BG252">
            <v>196</v>
          </cell>
          <cell r="BH252">
            <v>194.2</v>
          </cell>
          <cell r="BI252">
            <v>192.3</v>
          </cell>
          <cell r="BJ252">
            <v>196</v>
          </cell>
          <cell r="BK252">
            <v>175.3</v>
          </cell>
          <cell r="BL252">
            <v>184.3</v>
          </cell>
          <cell r="BM252">
            <v>181.4</v>
          </cell>
          <cell r="BN252">
            <v>177.7</v>
          </cell>
          <cell r="BO252">
            <v>198.67000000000002</v>
          </cell>
          <cell r="BP252">
            <v>179.8</v>
          </cell>
          <cell r="BQ252">
            <v>186.9</v>
          </cell>
          <cell r="BR252">
            <v>163.80000000000001</v>
          </cell>
          <cell r="BS252">
            <v>170</v>
          </cell>
          <cell r="BT252">
            <v>186.9</v>
          </cell>
          <cell r="BU252">
            <v>154.6</v>
          </cell>
          <cell r="BV252">
            <v>196</v>
          </cell>
          <cell r="BW252">
            <v>178.1</v>
          </cell>
          <cell r="BX252">
            <v>158.6</v>
          </cell>
          <cell r="BY252">
            <v>168.9</v>
          </cell>
          <cell r="BZ252">
            <v>174.35999999999999</v>
          </cell>
        </row>
        <row r="253">
          <cell r="A253" t="str">
            <v>Тюлькубасский</v>
          </cell>
          <cell r="B253">
            <v>128.19999999999999</v>
          </cell>
          <cell r="C253">
            <v>129.80000000000001</v>
          </cell>
          <cell r="D253">
            <v>129.9</v>
          </cell>
          <cell r="E253">
            <v>134.69999999999999</v>
          </cell>
          <cell r="F253">
            <v>139.69999999999999</v>
          </cell>
          <cell r="G253">
            <v>146.1</v>
          </cell>
          <cell r="H253">
            <v>150</v>
          </cell>
          <cell r="I253">
            <v>163.69999999999999</v>
          </cell>
          <cell r="J253">
            <v>150.1</v>
          </cell>
          <cell r="K253">
            <v>172.5</v>
          </cell>
          <cell r="L253">
            <v>144.46999999999997</v>
          </cell>
          <cell r="M253">
            <v>258.89999999999998</v>
          </cell>
          <cell r="N253">
            <v>223.9</v>
          </cell>
          <cell r="O253">
            <v>214.1</v>
          </cell>
          <cell r="P253">
            <v>212.8</v>
          </cell>
          <cell r="Q253">
            <v>231.7</v>
          </cell>
          <cell r="R253">
            <v>242</v>
          </cell>
          <cell r="S253">
            <v>243.5</v>
          </cell>
          <cell r="T253">
            <v>267.2</v>
          </cell>
          <cell r="U253">
            <v>278</v>
          </cell>
          <cell r="V253">
            <v>275.10000000000002</v>
          </cell>
          <cell r="W253">
            <v>244.72000000000003</v>
          </cell>
          <cell r="X253">
            <v>283.2</v>
          </cell>
          <cell r="Y253">
            <v>241.5</v>
          </cell>
          <cell r="Z253">
            <v>248.1</v>
          </cell>
          <cell r="AA253">
            <v>224.3</v>
          </cell>
          <cell r="AB253">
            <v>235.1</v>
          </cell>
          <cell r="AC253">
            <v>234</v>
          </cell>
          <cell r="AD253">
            <v>239.5</v>
          </cell>
          <cell r="AE253">
            <v>248.8</v>
          </cell>
          <cell r="AF253">
            <v>241.4</v>
          </cell>
          <cell r="AG253">
            <v>248.2</v>
          </cell>
          <cell r="AH253">
            <v>244.41</v>
          </cell>
          <cell r="AI253">
            <v>295.3</v>
          </cell>
          <cell r="AJ253">
            <v>284.7</v>
          </cell>
          <cell r="AK253">
            <v>280.7</v>
          </cell>
          <cell r="AL253">
            <v>237</v>
          </cell>
          <cell r="AM253">
            <v>240.7</v>
          </cell>
          <cell r="AN253">
            <v>242.9</v>
          </cell>
          <cell r="AO253">
            <v>214.2</v>
          </cell>
          <cell r="AP253">
            <v>260.2</v>
          </cell>
          <cell r="AQ253">
            <v>255.1</v>
          </cell>
          <cell r="AR253">
            <v>262.5</v>
          </cell>
          <cell r="AS253">
            <v>257.33000000000004</v>
          </cell>
          <cell r="AT253">
            <v>247.5</v>
          </cell>
          <cell r="AU253">
            <v>224.6</v>
          </cell>
          <cell r="AV253">
            <v>246.7</v>
          </cell>
          <cell r="AW253">
            <v>239.7</v>
          </cell>
          <cell r="AX253">
            <v>228.5</v>
          </cell>
          <cell r="AY253">
            <v>245.1</v>
          </cell>
          <cell r="AZ253">
            <v>218.1</v>
          </cell>
          <cell r="BA253">
            <v>246.1</v>
          </cell>
          <cell r="BB253">
            <v>239.7</v>
          </cell>
          <cell r="BC253">
            <v>196.2</v>
          </cell>
          <cell r="BD253">
            <v>233.21999999999994</v>
          </cell>
          <cell r="BE253">
            <v>338.9</v>
          </cell>
          <cell r="BF253">
            <v>262.2</v>
          </cell>
          <cell r="BG253">
            <v>372</v>
          </cell>
          <cell r="BH253">
            <v>281.3</v>
          </cell>
          <cell r="BI253">
            <v>271.5</v>
          </cell>
          <cell r="BJ253">
            <v>275.2</v>
          </cell>
          <cell r="BK253">
            <v>255</v>
          </cell>
          <cell r="BL253">
            <v>285.10000000000002</v>
          </cell>
          <cell r="BM253">
            <v>278.3</v>
          </cell>
          <cell r="BN253">
            <v>202.3</v>
          </cell>
          <cell r="BO253">
            <v>282.18</v>
          </cell>
          <cell r="BP253">
            <v>282.5</v>
          </cell>
          <cell r="BQ253">
            <v>261.89999999999998</v>
          </cell>
          <cell r="BR253">
            <v>252.9</v>
          </cell>
          <cell r="BS253">
            <v>234.2</v>
          </cell>
          <cell r="BT253">
            <v>236.7</v>
          </cell>
          <cell r="BU253">
            <v>235.6</v>
          </cell>
          <cell r="BV253">
            <v>235</v>
          </cell>
          <cell r="BW253">
            <v>228.2</v>
          </cell>
          <cell r="BX253">
            <v>221.9</v>
          </cell>
          <cell r="BY253">
            <v>234.2</v>
          </cell>
          <cell r="BZ253">
            <v>242.31</v>
          </cell>
        </row>
        <row r="254">
          <cell r="A254" t="str">
            <v>Шардаринский</v>
          </cell>
          <cell r="B254">
            <v>105.8</v>
          </cell>
          <cell r="C254">
            <v>124.9</v>
          </cell>
          <cell r="D254">
            <v>136.4</v>
          </cell>
          <cell r="E254">
            <v>126.9</v>
          </cell>
          <cell r="F254">
            <v>141.9</v>
          </cell>
          <cell r="G254">
            <v>128.69999999999999</v>
          </cell>
          <cell r="H254">
            <v>105</v>
          </cell>
          <cell r="I254">
            <v>115.8</v>
          </cell>
          <cell r="J254">
            <v>158.19999999999999</v>
          </cell>
          <cell r="K254">
            <v>166.1</v>
          </cell>
          <cell r="L254">
            <v>130.96999999999997</v>
          </cell>
          <cell r="M254">
            <v>183.3</v>
          </cell>
          <cell r="N254">
            <v>136.19999999999999</v>
          </cell>
          <cell r="O254">
            <v>175</v>
          </cell>
          <cell r="P254">
            <v>134.1</v>
          </cell>
          <cell r="Q254">
            <v>160.30000000000001</v>
          </cell>
          <cell r="R254">
            <v>167.3</v>
          </cell>
          <cell r="S254">
            <v>189.8</v>
          </cell>
          <cell r="T254">
            <v>190.6</v>
          </cell>
          <cell r="U254">
            <v>171.6</v>
          </cell>
          <cell r="V254">
            <v>198.7</v>
          </cell>
          <cell r="W254">
            <v>170.69</v>
          </cell>
          <cell r="X254">
            <v>168.5</v>
          </cell>
          <cell r="Y254">
            <v>136.19999999999999</v>
          </cell>
          <cell r="Z254">
            <v>124.3</v>
          </cell>
          <cell r="AA254">
            <v>118.5</v>
          </cell>
          <cell r="AB254">
            <v>167.2</v>
          </cell>
          <cell r="AC254">
            <v>156.80000000000001</v>
          </cell>
          <cell r="AD254">
            <v>155.30000000000001</v>
          </cell>
          <cell r="AE254">
            <v>141.69999999999999</v>
          </cell>
          <cell r="AF254">
            <v>194</v>
          </cell>
          <cell r="AG254">
            <v>194.7</v>
          </cell>
          <cell r="AH254">
            <v>155.72</v>
          </cell>
          <cell r="AI254">
            <v>182.3</v>
          </cell>
          <cell r="AJ254">
            <v>187.1</v>
          </cell>
          <cell r="AK254">
            <v>154</v>
          </cell>
          <cell r="AL254">
            <v>168.6</v>
          </cell>
          <cell r="AM254">
            <v>0</v>
          </cell>
          <cell r="AN254">
            <v>0</v>
          </cell>
          <cell r="AO254">
            <v>0</v>
          </cell>
          <cell r="AP254">
            <v>0</v>
          </cell>
          <cell r="AQ254">
            <v>0</v>
          </cell>
          <cell r="AR254">
            <v>0</v>
          </cell>
          <cell r="AS254">
            <v>69.2</v>
          </cell>
          <cell r="AT254">
            <v>185.5</v>
          </cell>
          <cell r="AU254">
            <v>154.5</v>
          </cell>
          <cell r="AV254">
            <v>141.6</v>
          </cell>
          <cell r="AW254">
            <v>155.5</v>
          </cell>
          <cell r="AX254">
            <v>156.4</v>
          </cell>
          <cell r="AY254">
            <v>156.6</v>
          </cell>
          <cell r="AZ254">
            <v>145.5</v>
          </cell>
          <cell r="BA254">
            <v>168.3</v>
          </cell>
          <cell r="BB254">
            <v>193.1</v>
          </cell>
          <cell r="BC254">
            <v>180.5</v>
          </cell>
          <cell r="BD254">
            <v>163.74999999999997</v>
          </cell>
          <cell r="BE254">
            <v>189.2</v>
          </cell>
          <cell r="BF254">
            <v>161.6</v>
          </cell>
          <cell r="BG254">
            <v>149.69999999999999</v>
          </cell>
          <cell r="BH254">
            <v>141.80000000000001</v>
          </cell>
          <cell r="BI254">
            <v>175.2</v>
          </cell>
          <cell r="BJ254">
            <v>168</v>
          </cell>
          <cell r="BK254">
            <v>148.5</v>
          </cell>
          <cell r="BL254">
            <v>170.6</v>
          </cell>
          <cell r="BM254">
            <v>193.6</v>
          </cell>
          <cell r="BN254">
            <v>198.9</v>
          </cell>
          <cell r="BO254">
            <v>169.70999999999998</v>
          </cell>
          <cell r="BP254">
            <v>0</v>
          </cell>
          <cell r="BQ254">
            <v>0</v>
          </cell>
          <cell r="BR254">
            <v>180</v>
          </cell>
          <cell r="BS254">
            <v>0</v>
          </cell>
          <cell r="BT254">
            <v>0</v>
          </cell>
          <cell r="BU254">
            <v>0</v>
          </cell>
          <cell r="BV254">
            <v>0</v>
          </cell>
          <cell r="BW254">
            <v>0</v>
          </cell>
          <cell r="BX254">
            <v>0</v>
          </cell>
          <cell r="BY254">
            <v>0</v>
          </cell>
          <cell r="BZ254">
            <v>18</v>
          </cell>
        </row>
      </sheetData>
      <sheetData sheetId="4" refreshError="1">
        <row r="6">
          <cell r="A6" t="str">
            <v>г.Кокшетау</v>
          </cell>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row>
        <row r="7">
          <cell r="A7" t="str">
            <v>г.Степногорск</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row>
        <row r="8">
          <cell r="A8" t="str">
            <v>Аккольский</v>
          </cell>
          <cell r="B8">
            <v>20</v>
          </cell>
          <cell r="C8">
            <v>10</v>
          </cell>
          <cell r="D8">
            <v>0</v>
          </cell>
          <cell r="E8">
            <v>0</v>
          </cell>
          <cell r="F8">
            <v>0</v>
          </cell>
          <cell r="G8">
            <v>0</v>
          </cell>
          <cell r="H8">
            <v>0</v>
          </cell>
          <cell r="I8">
            <v>0</v>
          </cell>
          <cell r="J8">
            <v>0</v>
          </cell>
          <cell r="K8">
            <v>0</v>
          </cell>
          <cell r="L8">
            <v>3</v>
          </cell>
          <cell r="M8">
            <v>0</v>
          </cell>
          <cell r="N8">
            <v>0</v>
          </cell>
          <cell r="O8">
            <v>0</v>
          </cell>
          <cell r="P8">
            <v>0</v>
          </cell>
          <cell r="Q8">
            <v>0</v>
          </cell>
          <cell r="R8">
            <v>0</v>
          </cell>
          <cell r="S8">
            <v>0</v>
          </cell>
          <cell r="T8">
            <v>0</v>
          </cell>
          <cell r="U8">
            <v>0</v>
          </cell>
          <cell r="V8">
            <v>0</v>
          </cell>
          <cell r="W8">
            <v>0</v>
          </cell>
        </row>
        <row r="9">
          <cell r="A9" t="str">
            <v>Аршалынский</v>
          </cell>
          <cell r="B9">
            <v>0</v>
          </cell>
          <cell r="C9">
            <v>0</v>
          </cell>
          <cell r="D9">
            <v>0</v>
          </cell>
          <cell r="E9">
            <v>0</v>
          </cell>
          <cell r="F9">
            <v>200</v>
          </cell>
          <cell r="G9">
            <v>0</v>
          </cell>
          <cell r="H9">
            <v>0</v>
          </cell>
          <cell r="I9">
            <v>0</v>
          </cell>
          <cell r="J9">
            <v>0</v>
          </cell>
          <cell r="K9">
            <v>0</v>
          </cell>
          <cell r="L9">
            <v>20</v>
          </cell>
          <cell r="M9">
            <v>0</v>
          </cell>
          <cell r="N9">
            <v>0</v>
          </cell>
          <cell r="O9">
            <v>0</v>
          </cell>
          <cell r="P9">
            <v>0</v>
          </cell>
          <cell r="Q9">
            <v>0</v>
          </cell>
          <cell r="R9">
            <v>0</v>
          </cell>
          <cell r="S9">
            <v>0</v>
          </cell>
          <cell r="T9">
            <v>0</v>
          </cell>
          <cell r="U9">
            <v>0</v>
          </cell>
          <cell r="V9">
            <v>0</v>
          </cell>
          <cell r="W9">
            <v>0</v>
          </cell>
        </row>
        <row r="10">
          <cell r="A10" t="str">
            <v>Астраханский</v>
          </cell>
          <cell r="B10">
            <v>0</v>
          </cell>
          <cell r="C10">
            <v>0</v>
          </cell>
          <cell r="D10">
            <v>0</v>
          </cell>
          <cell r="E10">
            <v>0</v>
          </cell>
          <cell r="F10">
            <v>0</v>
          </cell>
          <cell r="G10">
            <v>0</v>
          </cell>
          <cell r="H10">
            <v>40</v>
          </cell>
          <cell r="I10">
            <v>3.4</v>
          </cell>
          <cell r="J10">
            <v>0</v>
          </cell>
          <cell r="K10">
            <v>0</v>
          </cell>
          <cell r="L10">
            <v>4.34</v>
          </cell>
          <cell r="M10">
            <v>0</v>
          </cell>
          <cell r="N10">
            <v>0</v>
          </cell>
          <cell r="O10">
            <v>0</v>
          </cell>
          <cell r="P10">
            <v>0</v>
          </cell>
          <cell r="Q10">
            <v>0</v>
          </cell>
          <cell r="R10">
            <v>0</v>
          </cell>
          <cell r="S10">
            <v>0</v>
          </cell>
          <cell r="T10">
            <v>0</v>
          </cell>
          <cell r="U10">
            <v>0</v>
          </cell>
          <cell r="V10">
            <v>0</v>
          </cell>
          <cell r="W10">
            <v>0</v>
          </cell>
        </row>
        <row r="11">
          <cell r="A11" t="str">
            <v>Атбасарский</v>
          </cell>
          <cell r="B11">
            <v>0</v>
          </cell>
          <cell r="C11">
            <v>0</v>
          </cell>
          <cell r="D11">
            <v>14</v>
          </cell>
          <cell r="E11">
            <v>77</v>
          </cell>
          <cell r="F11">
            <v>60.3</v>
          </cell>
          <cell r="G11">
            <v>57.6</v>
          </cell>
          <cell r="H11">
            <v>13.6</v>
          </cell>
          <cell r="I11">
            <v>0</v>
          </cell>
          <cell r="J11">
            <v>3.3332999999999999</v>
          </cell>
          <cell r="K11">
            <v>152</v>
          </cell>
          <cell r="L11">
            <v>37.783329999999999</v>
          </cell>
          <cell r="M11">
            <v>0</v>
          </cell>
          <cell r="N11">
            <v>0</v>
          </cell>
          <cell r="O11">
            <v>0</v>
          </cell>
          <cell r="P11">
            <v>0</v>
          </cell>
          <cell r="Q11">
            <v>0</v>
          </cell>
          <cell r="R11">
            <v>0</v>
          </cell>
          <cell r="S11">
            <v>0</v>
          </cell>
          <cell r="T11">
            <v>0</v>
          </cell>
          <cell r="U11">
            <v>0</v>
          </cell>
          <cell r="V11">
            <v>299.5</v>
          </cell>
          <cell r="W11">
            <v>29.95</v>
          </cell>
        </row>
        <row r="12">
          <cell r="A12" t="str">
            <v>Буландинский</v>
          </cell>
          <cell r="B12">
            <v>0</v>
          </cell>
          <cell r="C12">
            <v>0</v>
          </cell>
          <cell r="D12">
            <v>0</v>
          </cell>
          <cell r="E12">
            <v>0</v>
          </cell>
          <cell r="F12">
            <v>0</v>
          </cell>
          <cell r="G12">
            <v>0</v>
          </cell>
          <cell r="H12">
            <v>6</v>
          </cell>
          <cell r="I12">
            <v>0</v>
          </cell>
          <cell r="J12">
            <v>0</v>
          </cell>
          <cell r="K12">
            <v>0</v>
          </cell>
          <cell r="L12">
            <v>0.6</v>
          </cell>
          <cell r="M12">
            <v>0</v>
          </cell>
          <cell r="N12">
            <v>0</v>
          </cell>
          <cell r="O12">
            <v>0</v>
          </cell>
          <cell r="P12">
            <v>0</v>
          </cell>
          <cell r="Q12">
            <v>0</v>
          </cell>
          <cell r="R12">
            <v>0</v>
          </cell>
          <cell r="S12">
            <v>0</v>
          </cell>
          <cell r="T12">
            <v>0</v>
          </cell>
          <cell r="U12">
            <v>0</v>
          </cell>
          <cell r="V12">
            <v>0</v>
          </cell>
          <cell r="W12">
            <v>0</v>
          </cell>
        </row>
        <row r="13">
          <cell r="A13" t="str">
            <v>Щучинский</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row>
        <row r="14">
          <cell r="A14" t="str">
            <v>Егиндыкольский</v>
          </cell>
          <cell r="B14">
            <v>124.6</v>
          </cell>
          <cell r="C14">
            <v>0</v>
          </cell>
          <cell r="D14">
            <v>0</v>
          </cell>
          <cell r="E14">
            <v>0</v>
          </cell>
          <cell r="F14">
            <v>0</v>
          </cell>
          <cell r="G14">
            <v>0</v>
          </cell>
          <cell r="H14">
            <v>0</v>
          </cell>
          <cell r="I14">
            <v>0</v>
          </cell>
          <cell r="J14">
            <v>0</v>
          </cell>
          <cell r="K14">
            <v>0</v>
          </cell>
          <cell r="L14">
            <v>12.459999999999999</v>
          </cell>
          <cell r="M14">
            <v>0</v>
          </cell>
          <cell r="N14">
            <v>0</v>
          </cell>
          <cell r="O14">
            <v>0</v>
          </cell>
          <cell r="P14">
            <v>0</v>
          </cell>
          <cell r="Q14">
            <v>0</v>
          </cell>
          <cell r="R14">
            <v>0</v>
          </cell>
          <cell r="S14">
            <v>0</v>
          </cell>
          <cell r="T14">
            <v>0</v>
          </cell>
          <cell r="U14">
            <v>0</v>
          </cell>
          <cell r="V14">
            <v>0</v>
          </cell>
          <cell r="W14">
            <v>0</v>
          </cell>
        </row>
        <row r="15">
          <cell r="A15" t="str">
            <v>Енбекшильдерский</v>
          </cell>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row>
        <row r="16">
          <cell r="A16" t="str">
            <v>Ерементауский</v>
          </cell>
          <cell r="B16">
            <v>125</v>
          </cell>
          <cell r="C16">
            <v>0</v>
          </cell>
          <cell r="D16">
            <v>0</v>
          </cell>
          <cell r="E16">
            <v>0</v>
          </cell>
          <cell r="F16">
            <v>100</v>
          </cell>
          <cell r="G16">
            <v>0</v>
          </cell>
          <cell r="H16">
            <v>0</v>
          </cell>
          <cell r="I16">
            <v>0</v>
          </cell>
          <cell r="J16">
            <v>0</v>
          </cell>
          <cell r="K16">
            <v>100</v>
          </cell>
          <cell r="L16">
            <v>32.5</v>
          </cell>
          <cell r="M16">
            <v>0</v>
          </cell>
          <cell r="N16">
            <v>0</v>
          </cell>
          <cell r="O16">
            <v>0</v>
          </cell>
          <cell r="P16">
            <v>0</v>
          </cell>
          <cell r="Q16">
            <v>0</v>
          </cell>
          <cell r="R16">
            <v>0</v>
          </cell>
          <cell r="S16">
            <v>0</v>
          </cell>
          <cell r="T16">
            <v>0</v>
          </cell>
          <cell r="U16">
            <v>0</v>
          </cell>
          <cell r="V16">
            <v>0</v>
          </cell>
          <cell r="W16">
            <v>0</v>
          </cell>
        </row>
        <row r="17">
          <cell r="A17" t="str">
            <v>Есильский</v>
          </cell>
          <cell r="B17">
            <v>0</v>
          </cell>
          <cell r="C17">
            <v>90</v>
          </cell>
          <cell r="D17">
            <v>0</v>
          </cell>
          <cell r="E17">
            <v>196.3</v>
          </cell>
          <cell r="F17">
            <v>237.5</v>
          </cell>
          <cell r="G17">
            <v>200</v>
          </cell>
          <cell r="H17">
            <v>205.5556</v>
          </cell>
          <cell r="I17">
            <v>209.4</v>
          </cell>
          <cell r="J17">
            <v>209.7</v>
          </cell>
          <cell r="K17">
            <v>90.857100000000003</v>
          </cell>
          <cell r="L17">
            <v>143.93126999999998</v>
          </cell>
          <cell r="M17">
            <v>0</v>
          </cell>
          <cell r="N17">
            <v>0</v>
          </cell>
          <cell r="O17">
            <v>0</v>
          </cell>
          <cell r="P17">
            <v>0</v>
          </cell>
          <cell r="Q17">
            <v>0</v>
          </cell>
          <cell r="R17">
            <v>0</v>
          </cell>
          <cell r="S17">
            <v>0</v>
          </cell>
          <cell r="T17">
            <v>0</v>
          </cell>
          <cell r="U17">
            <v>0</v>
          </cell>
          <cell r="V17">
            <v>0</v>
          </cell>
          <cell r="W17">
            <v>0</v>
          </cell>
        </row>
        <row r="18">
          <cell r="A18" t="str">
            <v>Жаксынский</v>
          </cell>
          <cell r="B18">
            <v>100</v>
          </cell>
          <cell r="C18">
            <v>76.900000000000006</v>
          </cell>
          <cell r="D18">
            <v>86.4</v>
          </cell>
          <cell r="E18">
            <v>131.5</v>
          </cell>
          <cell r="F18">
            <v>115</v>
          </cell>
          <cell r="G18">
            <v>100</v>
          </cell>
          <cell r="H18">
            <v>30</v>
          </cell>
          <cell r="I18">
            <v>142.9</v>
          </cell>
          <cell r="J18">
            <v>0</v>
          </cell>
          <cell r="K18">
            <v>0</v>
          </cell>
          <cell r="L18">
            <v>78.27</v>
          </cell>
          <cell r="M18">
            <v>0</v>
          </cell>
          <cell r="N18">
            <v>250</v>
          </cell>
          <cell r="O18">
            <v>84</v>
          </cell>
          <cell r="P18">
            <v>150</v>
          </cell>
          <cell r="Q18">
            <v>40</v>
          </cell>
          <cell r="R18">
            <v>10</v>
          </cell>
          <cell r="S18">
            <v>6.6666999999999996</v>
          </cell>
          <cell r="T18">
            <v>0</v>
          </cell>
          <cell r="U18">
            <v>0</v>
          </cell>
          <cell r="V18">
            <v>0</v>
          </cell>
          <cell r="W18">
            <v>54.066670000000002</v>
          </cell>
        </row>
        <row r="19">
          <cell r="A19" t="str">
            <v>Жаркаинский</v>
          </cell>
          <cell r="B19">
            <v>25.6</v>
          </cell>
          <cell r="C19">
            <v>22.1</v>
          </cell>
          <cell r="D19">
            <v>13.4</v>
          </cell>
          <cell r="E19">
            <v>49.8</v>
          </cell>
          <cell r="F19">
            <v>137.69049999999999</v>
          </cell>
          <cell r="G19">
            <v>140.6</v>
          </cell>
          <cell r="H19">
            <v>192.89089999999999</v>
          </cell>
          <cell r="I19">
            <v>186.2</v>
          </cell>
          <cell r="J19">
            <v>191.93729999999999</v>
          </cell>
          <cell r="K19">
            <v>201.012</v>
          </cell>
          <cell r="L19">
            <v>116.12307000000001</v>
          </cell>
          <cell r="M19">
            <v>0</v>
          </cell>
          <cell r="N19">
            <v>0</v>
          </cell>
          <cell r="O19">
            <v>0</v>
          </cell>
          <cell r="P19">
            <v>0</v>
          </cell>
          <cell r="Q19">
            <v>0</v>
          </cell>
          <cell r="R19">
            <v>0</v>
          </cell>
          <cell r="S19">
            <v>201.42859999999999</v>
          </cell>
          <cell r="T19">
            <v>0</v>
          </cell>
          <cell r="U19">
            <v>200</v>
          </cell>
          <cell r="V19">
            <v>200</v>
          </cell>
          <cell r="W19">
            <v>60.142859999999999</v>
          </cell>
        </row>
        <row r="20">
          <cell r="A20" t="str">
            <v>Зерендинский</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row>
        <row r="21">
          <cell r="A21" t="str">
            <v>Коргалжынский</v>
          </cell>
          <cell r="B21">
            <v>0</v>
          </cell>
          <cell r="C21">
            <v>0</v>
          </cell>
          <cell r="D21">
            <v>0</v>
          </cell>
          <cell r="E21">
            <v>0</v>
          </cell>
          <cell r="F21">
            <v>0</v>
          </cell>
          <cell r="G21">
            <v>70</v>
          </cell>
          <cell r="H21">
            <v>0</v>
          </cell>
          <cell r="I21">
            <v>98.8</v>
          </cell>
          <cell r="J21">
            <v>0</v>
          </cell>
          <cell r="K21">
            <v>100</v>
          </cell>
          <cell r="L21">
            <v>26.880000000000003</v>
          </cell>
          <cell r="M21">
            <v>0</v>
          </cell>
          <cell r="N21">
            <v>43.6</v>
          </cell>
          <cell r="O21">
            <v>30</v>
          </cell>
          <cell r="P21">
            <v>0</v>
          </cell>
          <cell r="Q21">
            <v>0</v>
          </cell>
          <cell r="R21">
            <v>0</v>
          </cell>
          <cell r="S21">
            <v>0</v>
          </cell>
          <cell r="T21">
            <v>0</v>
          </cell>
          <cell r="U21">
            <v>0</v>
          </cell>
          <cell r="V21">
            <v>0</v>
          </cell>
          <cell r="W21">
            <v>7.3599999999999994</v>
          </cell>
        </row>
        <row r="22">
          <cell r="A22" t="str">
            <v>Сандыктауский</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row>
        <row r="23">
          <cell r="A23" t="str">
            <v>Целиноградский</v>
          </cell>
          <cell r="B23">
            <v>0</v>
          </cell>
          <cell r="C23">
            <v>0</v>
          </cell>
          <cell r="D23">
            <v>0</v>
          </cell>
          <cell r="E23">
            <v>0</v>
          </cell>
          <cell r="F23">
            <v>0</v>
          </cell>
          <cell r="G23">
            <v>0</v>
          </cell>
          <cell r="H23">
            <v>0</v>
          </cell>
          <cell r="I23">
            <v>16.7</v>
          </cell>
          <cell r="J23">
            <v>0</v>
          </cell>
          <cell r="K23">
            <v>40</v>
          </cell>
          <cell r="L23">
            <v>5.67</v>
          </cell>
          <cell r="M23">
            <v>0</v>
          </cell>
          <cell r="N23">
            <v>0</v>
          </cell>
          <cell r="O23">
            <v>0</v>
          </cell>
          <cell r="P23">
            <v>0</v>
          </cell>
          <cell r="Q23">
            <v>0</v>
          </cell>
          <cell r="R23">
            <v>0</v>
          </cell>
          <cell r="S23">
            <v>0</v>
          </cell>
          <cell r="T23">
            <v>0</v>
          </cell>
          <cell r="U23">
            <v>0</v>
          </cell>
          <cell r="V23">
            <v>0</v>
          </cell>
          <cell r="W23">
            <v>0</v>
          </cell>
        </row>
        <row r="24">
          <cell r="A24" t="str">
            <v>Шортандинский</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row>
        <row r="29">
          <cell r="A29" t="str">
            <v>Актобе г.а.</v>
          </cell>
          <cell r="B29">
            <v>151.80000000000001</v>
          </cell>
          <cell r="C29">
            <v>120.4</v>
          </cell>
          <cell r="D29">
            <v>159.19999999999999</v>
          </cell>
          <cell r="E29">
            <v>184.7</v>
          </cell>
          <cell r="F29">
            <v>188.3</v>
          </cell>
          <cell r="G29">
            <v>123.8</v>
          </cell>
          <cell r="H29">
            <v>143.4</v>
          </cell>
          <cell r="I29">
            <v>178.2</v>
          </cell>
          <cell r="J29">
            <v>181.5</v>
          </cell>
          <cell r="K29">
            <v>160.19999999999999</v>
          </cell>
          <cell r="L29">
            <v>159.15000000000003</v>
          </cell>
          <cell r="M29">
            <v>41</v>
          </cell>
          <cell r="N29">
            <v>115</v>
          </cell>
          <cell r="O29">
            <v>159.1</v>
          </cell>
          <cell r="P29">
            <v>295.7</v>
          </cell>
          <cell r="Q29">
            <v>178.2</v>
          </cell>
          <cell r="R29">
            <v>169.8</v>
          </cell>
          <cell r="S29">
            <v>218.7</v>
          </cell>
          <cell r="T29">
            <v>0</v>
          </cell>
          <cell r="U29">
            <v>125.4</v>
          </cell>
          <cell r="V29">
            <v>100.8</v>
          </cell>
          <cell r="W29">
            <v>140.37</v>
          </cell>
        </row>
        <row r="30">
          <cell r="A30" t="str">
            <v>Алгинский</v>
          </cell>
          <cell r="B30">
            <v>149.19999999999999</v>
          </cell>
          <cell r="C30">
            <v>139.9</v>
          </cell>
          <cell r="D30">
            <v>145.80000000000001</v>
          </cell>
          <cell r="E30">
            <v>297.8</v>
          </cell>
          <cell r="F30">
            <v>208.4</v>
          </cell>
          <cell r="G30">
            <v>209.9</v>
          </cell>
          <cell r="H30">
            <v>210</v>
          </cell>
          <cell r="I30">
            <v>210</v>
          </cell>
          <cell r="J30">
            <v>180.1</v>
          </cell>
          <cell r="K30">
            <v>0</v>
          </cell>
          <cell r="L30">
            <v>175.10999999999999</v>
          </cell>
          <cell r="M30">
            <v>148.30000000000001</v>
          </cell>
          <cell r="N30">
            <v>140</v>
          </cell>
          <cell r="O30">
            <v>175</v>
          </cell>
          <cell r="P30">
            <v>300</v>
          </cell>
          <cell r="Q30">
            <v>210.9</v>
          </cell>
          <cell r="R30">
            <v>210.3</v>
          </cell>
          <cell r="S30">
            <v>209.9</v>
          </cell>
          <cell r="T30">
            <v>209.5</v>
          </cell>
          <cell r="U30">
            <v>178.2</v>
          </cell>
          <cell r="V30">
            <v>166.5</v>
          </cell>
          <cell r="W30">
            <v>194.86</v>
          </cell>
        </row>
        <row r="31">
          <cell r="A31" t="str">
            <v>Аитекебийский</v>
          </cell>
          <cell r="B31">
            <v>0</v>
          </cell>
          <cell r="C31">
            <v>10</v>
          </cell>
          <cell r="D31">
            <v>100</v>
          </cell>
          <cell r="E31">
            <v>130.80000000000001</v>
          </cell>
          <cell r="F31">
            <v>50</v>
          </cell>
          <cell r="G31">
            <v>75</v>
          </cell>
          <cell r="H31">
            <v>28.2</v>
          </cell>
          <cell r="I31">
            <v>100</v>
          </cell>
          <cell r="J31">
            <v>104.5</v>
          </cell>
          <cell r="K31">
            <v>0</v>
          </cell>
          <cell r="L31">
            <v>59.85</v>
          </cell>
          <cell r="M31">
            <v>0</v>
          </cell>
          <cell r="N31">
            <v>0</v>
          </cell>
          <cell r="O31">
            <v>0</v>
          </cell>
          <cell r="P31">
            <v>80</v>
          </cell>
          <cell r="Q31">
            <v>0</v>
          </cell>
          <cell r="R31">
            <v>10</v>
          </cell>
          <cell r="S31">
            <v>38</v>
          </cell>
          <cell r="T31">
            <v>0</v>
          </cell>
          <cell r="U31">
            <v>0</v>
          </cell>
          <cell r="V31">
            <v>0</v>
          </cell>
          <cell r="W31">
            <v>12.8</v>
          </cell>
        </row>
        <row r="32">
          <cell r="A32" t="str">
            <v>Баиганинский</v>
          </cell>
          <cell r="B32">
            <v>162.6</v>
          </cell>
          <cell r="C32">
            <v>202.9</v>
          </cell>
          <cell r="D32">
            <v>100</v>
          </cell>
          <cell r="E32">
            <v>100</v>
          </cell>
          <cell r="F32">
            <v>90.1</v>
          </cell>
          <cell r="G32">
            <v>77.8</v>
          </cell>
          <cell r="H32">
            <v>127.4</v>
          </cell>
          <cell r="I32">
            <v>172.2</v>
          </cell>
          <cell r="J32">
            <v>94.8</v>
          </cell>
          <cell r="K32">
            <v>0</v>
          </cell>
          <cell r="L32">
            <v>112.78</v>
          </cell>
          <cell r="M32">
            <v>162.9</v>
          </cell>
          <cell r="N32">
            <v>201.8</v>
          </cell>
          <cell r="O32">
            <v>100</v>
          </cell>
          <cell r="P32">
            <v>100</v>
          </cell>
          <cell r="Q32">
            <v>91.3</v>
          </cell>
          <cell r="R32">
            <v>114.3</v>
          </cell>
          <cell r="S32">
            <v>132.80000000000001</v>
          </cell>
          <cell r="T32">
            <v>168.8</v>
          </cell>
          <cell r="U32">
            <v>104.3</v>
          </cell>
          <cell r="V32">
            <v>152.19999999999999</v>
          </cell>
          <cell r="W32">
            <v>132.83999999999997</v>
          </cell>
        </row>
        <row r="33">
          <cell r="A33" t="str">
            <v>Каргалинский</v>
          </cell>
          <cell r="B33">
            <v>0</v>
          </cell>
          <cell r="C33">
            <v>117.5</v>
          </cell>
          <cell r="D33">
            <v>29.1</v>
          </cell>
          <cell r="E33">
            <v>0</v>
          </cell>
          <cell r="F33">
            <v>250</v>
          </cell>
          <cell r="G33">
            <v>61.5</v>
          </cell>
          <cell r="H33">
            <v>117.8</v>
          </cell>
          <cell r="I33">
            <v>235</v>
          </cell>
          <cell r="J33">
            <v>229.8</v>
          </cell>
          <cell r="K33">
            <v>0</v>
          </cell>
          <cell r="L33">
            <v>104.07000000000001</v>
          </cell>
          <cell r="M33">
            <v>0</v>
          </cell>
          <cell r="N33">
            <v>83.3</v>
          </cell>
          <cell r="O33">
            <v>30.7</v>
          </cell>
          <cell r="P33">
            <v>0</v>
          </cell>
          <cell r="Q33">
            <v>0</v>
          </cell>
          <cell r="R33">
            <v>0</v>
          </cell>
          <cell r="S33">
            <v>299</v>
          </cell>
          <cell r="T33">
            <v>270</v>
          </cell>
          <cell r="U33">
            <v>210</v>
          </cell>
          <cell r="V33">
            <v>230.8</v>
          </cell>
          <cell r="W33">
            <v>112.38</v>
          </cell>
        </row>
        <row r="34">
          <cell r="A34" t="str">
            <v>Хобдинский</v>
          </cell>
          <cell r="B34">
            <v>200</v>
          </cell>
          <cell r="C34">
            <v>194</v>
          </cell>
          <cell r="D34">
            <v>235.9</v>
          </cell>
          <cell r="E34">
            <v>211.9</v>
          </cell>
          <cell r="F34">
            <v>40.700000000000003</v>
          </cell>
          <cell r="G34">
            <v>22.6</v>
          </cell>
          <cell r="H34">
            <v>140</v>
          </cell>
          <cell r="I34">
            <v>141.1</v>
          </cell>
          <cell r="J34">
            <v>141.1</v>
          </cell>
          <cell r="K34">
            <v>141.1</v>
          </cell>
          <cell r="L34">
            <v>146.83999999999997</v>
          </cell>
          <cell r="M34">
            <v>240</v>
          </cell>
          <cell r="N34">
            <v>168.2</v>
          </cell>
          <cell r="O34">
            <v>220.8</v>
          </cell>
          <cell r="P34">
            <v>0</v>
          </cell>
          <cell r="Q34">
            <v>38.6</v>
          </cell>
          <cell r="R34">
            <v>19.5</v>
          </cell>
          <cell r="S34">
            <v>0</v>
          </cell>
          <cell r="T34">
            <v>0</v>
          </cell>
          <cell r="U34">
            <v>0</v>
          </cell>
          <cell r="V34">
            <v>0</v>
          </cell>
          <cell r="W34">
            <v>68.710000000000008</v>
          </cell>
        </row>
        <row r="35">
          <cell r="A35" t="str">
            <v>Мартукский</v>
          </cell>
          <cell r="B35">
            <v>190.5</v>
          </cell>
          <cell r="C35">
            <v>184.8</v>
          </cell>
          <cell r="D35">
            <v>299</v>
          </cell>
          <cell r="E35">
            <v>247.3</v>
          </cell>
          <cell r="F35">
            <v>241.8</v>
          </cell>
          <cell r="G35">
            <v>164</v>
          </cell>
          <cell r="H35">
            <v>203.1</v>
          </cell>
          <cell r="I35">
            <v>250</v>
          </cell>
          <cell r="J35">
            <v>220</v>
          </cell>
          <cell r="K35">
            <v>224</v>
          </cell>
          <cell r="L35">
            <v>222.45</v>
          </cell>
          <cell r="M35">
            <v>0</v>
          </cell>
          <cell r="N35">
            <v>0</v>
          </cell>
          <cell r="O35">
            <v>298.89999999999998</v>
          </cell>
          <cell r="P35">
            <v>299.5</v>
          </cell>
          <cell r="Q35">
            <v>254.9</v>
          </cell>
          <cell r="R35">
            <v>164.1</v>
          </cell>
          <cell r="S35">
            <v>192.5</v>
          </cell>
          <cell r="T35">
            <v>265.8</v>
          </cell>
          <cell r="U35">
            <v>0</v>
          </cell>
          <cell r="V35">
            <v>219.3</v>
          </cell>
          <cell r="W35">
            <v>169.5</v>
          </cell>
        </row>
        <row r="36">
          <cell r="A36" t="str">
            <v>Мугалжарский</v>
          </cell>
          <cell r="B36">
            <v>155.69999999999999</v>
          </cell>
          <cell r="C36">
            <v>133.30000000000001</v>
          </cell>
          <cell r="D36">
            <v>167</v>
          </cell>
          <cell r="E36">
            <v>250.1</v>
          </cell>
          <cell r="F36">
            <v>137.1</v>
          </cell>
          <cell r="G36">
            <v>125.5</v>
          </cell>
          <cell r="H36">
            <v>129.69999999999999</v>
          </cell>
          <cell r="I36">
            <v>130</v>
          </cell>
          <cell r="J36">
            <v>74.8</v>
          </cell>
          <cell r="K36">
            <v>130</v>
          </cell>
          <cell r="L36">
            <v>143.32</v>
          </cell>
          <cell r="M36">
            <v>147.30000000000001</v>
          </cell>
          <cell r="N36">
            <v>0</v>
          </cell>
          <cell r="O36">
            <v>168.5</v>
          </cell>
          <cell r="P36">
            <v>299.8</v>
          </cell>
          <cell r="Q36">
            <v>293.5</v>
          </cell>
          <cell r="R36">
            <v>134.4</v>
          </cell>
          <cell r="S36">
            <v>131.5</v>
          </cell>
          <cell r="T36">
            <v>0</v>
          </cell>
          <cell r="U36">
            <v>130</v>
          </cell>
          <cell r="V36">
            <v>130</v>
          </cell>
          <cell r="W36">
            <v>143.5</v>
          </cell>
        </row>
        <row r="37">
          <cell r="A37" t="str">
            <v>Уилский</v>
          </cell>
          <cell r="B37">
            <v>155</v>
          </cell>
          <cell r="C37">
            <v>144.30000000000001</v>
          </cell>
          <cell r="D37">
            <v>151</v>
          </cell>
          <cell r="E37">
            <v>250</v>
          </cell>
          <cell r="F37">
            <v>249.8</v>
          </cell>
          <cell r="G37">
            <v>250.1</v>
          </cell>
          <cell r="H37">
            <v>249.6</v>
          </cell>
          <cell r="I37">
            <v>245</v>
          </cell>
          <cell r="J37">
            <v>246</v>
          </cell>
          <cell r="K37">
            <v>123</v>
          </cell>
          <cell r="L37">
            <v>206.37999999999997</v>
          </cell>
          <cell r="M37">
            <v>125</v>
          </cell>
          <cell r="N37">
            <v>120</v>
          </cell>
          <cell r="O37">
            <v>152</v>
          </cell>
          <cell r="P37">
            <v>289.3</v>
          </cell>
          <cell r="Q37">
            <v>0</v>
          </cell>
          <cell r="R37">
            <v>299.8</v>
          </cell>
          <cell r="S37">
            <v>300</v>
          </cell>
          <cell r="T37">
            <v>294.89999999999998</v>
          </cell>
          <cell r="U37">
            <v>294.7</v>
          </cell>
          <cell r="V37">
            <v>255.8</v>
          </cell>
          <cell r="W37">
            <v>213.15</v>
          </cell>
        </row>
        <row r="38">
          <cell r="A38" t="str">
            <v>Темирский</v>
          </cell>
          <cell r="B38">
            <v>0</v>
          </cell>
          <cell r="C38">
            <v>200</v>
          </cell>
          <cell r="D38">
            <v>120</v>
          </cell>
          <cell r="E38">
            <v>250</v>
          </cell>
          <cell r="F38">
            <v>204.7</v>
          </cell>
          <cell r="G38">
            <v>205</v>
          </cell>
          <cell r="H38">
            <v>206</v>
          </cell>
          <cell r="I38">
            <v>206</v>
          </cell>
          <cell r="J38">
            <v>236</v>
          </cell>
          <cell r="K38">
            <v>0</v>
          </cell>
          <cell r="L38">
            <v>162.77000000000001</v>
          </cell>
          <cell r="M38">
            <v>0</v>
          </cell>
          <cell r="N38">
            <v>0</v>
          </cell>
          <cell r="O38">
            <v>0</v>
          </cell>
          <cell r="P38">
            <v>0</v>
          </cell>
          <cell r="Q38">
            <v>0</v>
          </cell>
          <cell r="R38">
            <v>0</v>
          </cell>
          <cell r="S38">
            <v>0</v>
          </cell>
          <cell r="T38">
            <v>0</v>
          </cell>
          <cell r="U38">
            <v>0</v>
          </cell>
          <cell r="V38">
            <v>0</v>
          </cell>
          <cell r="W38">
            <v>0</v>
          </cell>
        </row>
        <row r="39">
          <cell r="A39" t="str">
            <v>Хромтауский</v>
          </cell>
          <cell r="B39">
            <v>0</v>
          </cell>
          <cell r="C39">
            <v>150</v>
          </cell>
          <cell r="D39">
            <v>171.4</v>
          </cell>
          <cell r="E39">
            <v>120</v>
          </cell>
          <cell r="F39">
            <v>250</v>
          </cell>
          <cell r="G39">
            <v>80.599999999999994</v>
          </cell>
          <cell r="H39">
            <v>163</v>
          </cell>
          <cell r="I39">
            <v>170</v>
          </cell>
          <cell r="J39">
            <v>166.7</v>
          </cell>
          <cell r="K39">
            <v>0</v>
          </cell>
          <cell r="L39">
            <v>127.17</v>
          </cell>
          <cell r="M39">
            <v>0</v>
          </cell>
          <cell r="N39">
            <v>0</v>
          </cell>
          <cell r="O39">
            <v>0</v>
          </cell>
          <cell r="P39">
            <v>0</v>
          </cell>
          <cell r="Q39">
            <v>250</v>
          </cell>
          <cell r="R39">
            <v>0</v>
          </cell>
          <cell r="S39">
            <v>103.3</v>
          </cell>
          <cell r="T39">
            <v>0</v>
          </cell>
          <cell r="U39">
            <v>0</v>
          </cell>
          <cell r="V39">
            <v>0</v>
          </cell>
          <cell r="W39">
            <v>35.33</v>
          </cell>
        </row>
        <row r="40">
          <cell r="A40" t="str">
            <v>Шалкарский</v>
          </cell>
          <cell r="B40">
            <v>145.69999999999999</v>
          </cell>
          <cell r="C40">
            <v>173.3</v>
          </cell>
          <cell r="D40">
            <v>177.1</v>
          </cell>
          <cell r="E40">
            <v>243.5</v>
          </cell>
          <cell r="F40">
            <v>178.3</v>
          </cell>
          <cell r="G40">
            <v>193.1</v>
          </cell>
          <cell r="H40">
            <v>159.69999999999999</v>
          </cell>
          <cell r="I40">
            <v>162.6</v>
          </cell>
          <cell r="J40">
            <v>165</v>
          </cell>
          <cell r="K40">
            <v>114.8</v>
          </cell>
          <cell r="L40">
            <v>171.31</v>
          </cell>
          <cell r="M40">
            <v>219.6</v>
          </cell>
          <cell r="N40">
            <v>174.6</v>
          </cell>
          <cell r="O40">
            <v>173.5</v>
          </cell>
          <cell r="P40">
            <v>250</v>
          </cell>
          <cell r="Q40">
            <v>178.9</v>
          </cell>
          <cell r="R40">
            <v>194.7</v>
          </cell>
          <cell r="S40">
            <v>162.1</v>
          </cell>
          <cell r="T40">
            <v>164.3</v>
          </cell>
          <cell r="U40">
            <v>165</v>
          </cell>
          <cell r="V40">
            <v>124.2</v>
          </cell>
          <cell r="W40">
            <v>180.69</v>
          </cell>
        </row>
        <row r="41">
          <cell r="A41" t="str">
            <v>Иргизский</v>
          </cell>
          <cell r="B41">
            <v>130.30000000000001</v>
          </cell>
          <cell r="C41">
            <v>112.5</v>
          </cell>
          <cell r="D41">
            <v>111.4</v>
          </cell>
          <cell r="E41">
            <v>287.39999999999998</v>
          </cell>
          <cell r="F41">
            <v>219.6</v>
          </cell>
          <cell r="G41">
            <v>226.1</v>
          </cell>
          <cell r="H41">
            <v>155.4</v>
          </cell>
          <cell r="I41">
            <v>161</v>
          </cell>
          <cell r="J41">
            <v>163.5</v>
          </cell>
          <cell r="K41">
            <v>105.8</v>
          </cell>
          <cell r="L41">
            <v>167.3</v>
          </cell>
          <cell r="M41">
            <v>155.4</v>
          </cell>
          <cell r="N41">
            <v>120.1</v>
          </cell>
          <cell r="O41">
            <v>118.8</v>
          </cell>
          <cell r="P41">
            <v>286.39999999999998</v>
          </cell>
          <cell r="Q41">
            <v>271.2</v>
          </cell>
          <cell r="R41">
            <v>261.2</v>
          </cell>
          <cell r="S41">
            <v>158.30000000000001</v>
          </cell>
          <cell r="T41">
            <v>156.4</v>
          </cell>
          <cell r="U41">
            <v>160.69999999999999</v>
          </cell>
          <cell r="V41">
            <v>105.7</v>
          </cell>
          <cell r="W41">
            <v>179.42000000000002</v>
          </cell>
        </row>
        <row r="46">
          <cell r="A46" t="str">
            <v>Аксуский</v>
          </cell>
          <cell r="B46">
            <v>145</v>
          </cell>
          <cell r="C46">
            <v>145</v>
          </cell>
          <cell r="D46">
            <v>145</v>
          </cell>
          <cell r="E46">
            <v>145</v>
          </cell>
          <cell r="F46">
            <v>145</v>
          </cell>
          <cell r="G46">
            <v>160.83330000000001</v>
          </cell>
          <cell r="H46">
            <v>162.97810000000001</v>
          </cell>
          <cell r="I46">
            <v>157.14510000000001</v>
          </cell>
          <cell r="J46">
            <v>170.7003</v>
          </cell>
          <cell r="K46">
            <v>198.89490000000001</v>
          </cell>
          <cell r="L46">
            <v>157.55517</v>
          </cell>
          <cell r="M46">
            <v>0</v>
          </cell>
          <cell r="N46">
            <v>0</v>
          </cell>
          <cell r="O46">
            <v>0</v>
          </cell>
          <cell r="P46">
            <v>0</v>
          </cell>
          <cell r="Q46">
            <v>0</v>
          </cell>
          <cell r="R46">
            <v>0</v>
          </cell>
          <cell r="S46">
            <v>163.17599999999999</v>
          </cell>
          <cell r="T46">
            <v>176.2336</v>
          </cell>
          <cell r="U46">
            <v>195.44460000000001</v>
          </cell>
          <cell r="V46">
            <v>202.2227</v>
          </cell>
          <cell r="W46">
            <v>73.707689999999999</v>
          </cell>
        </row>
        <row r="47">
          <cell r="A47" t="str">
            <v>Алакольский</v>
          </cell>
          <cell r="B47">
            <v>166.5</v>
          </cell>
          <cell r="C47">
            <v>199.5</v>
          </cell>
          <cell r="D47">
            <v>163.30000000000001</v>
          </cell>
          <cell r="E47">
            <v>177.9</v>
          </cell>
          <cell r="F47">
            <v>175.88800000000001</v>
          </cell>
          <cell r="G47">
            <v>210.12970000000001</v>
          </cell>
          <cell r="H47">
            <v>204.8811</v>
          </cell>
          <cell r="I47">
            <v>207.5718</v>
          </cell>
          <cell r="J47">
            <v>205.3776</v>
          </cell>
          <cell r="K47">
            <v>187.8004</v>
          </cell>
          <cell r="L47">
            <v>189.88486</v>
          </cell>
          <cell r="M47">
            <v>164.3</v>
          </cell>
          <cell r="N47">
            <v>116.9</v>
          </cell>
          <cell r="O47">
            <v>177.2</v>
          </cell>
          <cell r="P47">
            <v>162.30000000000001</v>
          </cell>
          <cell r="Q47">
            <v>168.38579999999999</v>
          </cell>
          <cell r="R47">
            <v>188.90450000000001</v>
          </cell>
          <cell r="S47">
            <v>206.83629999999999</v>
          </cell>
          <cell r="T47">
            <v>203.88550000000001</v>
          </cell>
          <cell r="U47">
            <v>235.10409999999999</v>
          </cell>
          <cell r="V47">
            <v>238.61420000000001</v>
          </cell>
          <cell r="W47">
            <v>186.24304000000001</v>
          </cell>
        </row>
        <row r="48">
          <cell r="A48" t="str">
            <v>Балхашский</v>
          </cell>
          <cell r="B48">
            <v>135.80000000000001</v>
          </cell>
          <cell r="C48">
            <v>137.6</v>
          </cell>
          <cell r="D48">
            <v>134.4</v>
          </cell>
          <cell r="E48">
            <v>136.5</v>
          </cell>
          <cell r="F48">
            <v>135.8477</v>
          </cell>
          <cell r="G48">
            <v>138.6953</v>
          </cell>
          <cell r="H48">
            <v>129.26240000000001</v>
          </cell>
          <cell r="I48">
            <v>138.43770000000001</v>
          </cell>
          <cell r="J48">
            <v>144.9316</v>
          </cell>
          <cell r="K48">
            <v>166.12100000000001</v>
          </cell>
          <cell r="L48">
            <v>139.75957</v>
          </cell>
          <cell r="M48">
            <v>133.30000000000001</v>
          </cell>
          <cell r="N48">
            <v>128.1</v>
          </cell>
          <cell r="O48">
            <v>127.6</v>
          </cell>
          <cell r="P48">
            <v>131</v>
          </cell>
          <cell r="Q48">
            <v>136.44300000000001</v>
          </cell>
          <cell r="R48">
            <v>140.9907</v>
          </cell>
          <cell r="S48">
            <v>117.7338</v>
          </cell>
          <cell r="T48">
            <v>155.2885</v>
          </cell>
          <cell r="U48">
            <v>164.3365</v>
          </cell>
          <cell r="V48">
            <v>189.67080000000001</v>
          </cell>
          <cell r="W48">
            <v>142.44633000000002</v>
          </cell>
        </row>
        <row r="49">
          <cell r="A49" t="str">
            <v>Енбекшиказах</v>
          </cell>
          <cell r="B49">
            <v>287.8</v>
          </cell>
          <cell r="C49">
            <v>278.5</v>
          </cell>
          <cell r="D49">
            <v>310</v>
          </cell>
          <cell r="E49">
            <v>292.7</v>
          </cell>
          <cell r="F49">
            <v>320.06470000000002</v>
          </cell>
          <cell r="G49">
            <v>313.93239999999997</v>
          </cell>
          <cell r="H49">
            <v>317.81939999999997</v>
          </cell>
          <cell r="I49">
            <v>317.83710000000002</v>
          </cell>
          <cell r="J49">
            <v>306.05029999999999</v>
          </cell>
          <cell r="K49">
            <v>309.745</v>
          </cell>
          <cell r="L49">
            <v>305.44488999999999</v>
          </cell>
          <cell r="M49">
            <v>283.3</v>
          </cell>
          <cell r="N49">
            <v>313.89999999999998</v>
          </cell>
          <cell r="O49">
            <v>265.5</v>
          </cell>
          <cell r="P49">
            <v>268.2</v>
          </cell>
          <cell r="Q49">
            <v>213.09520000000001</v>
          </cell>
          <cell r="R49">
            <v>218.83580000000001</v>
          </cell>
          <cell r="S49">
            <v>239.1053</v>
          </cell>
          <cell r="T49">
            <v>239.3749</v>
          </cell>
          <cell r="U49">
            <v>281.52089999999998</v>
          </cell>
          <cell r="V49">
            <v>301.48809999999997</v>
          </cell>
          <cell r="W49">
            <v>262.43202000000002</v>
          </cell>
        </row>
        <row r="50">
          <cell r="A50" t="str">
            <v>Ескельдинский</v>
          </cell>
          <cell r="B50">
            <v>174.4</v>
          </cell>
          <cell r="C50">
            <v>175.1</v>
          </cell>
          <cell r="D50">
            <v>179.8</v>
          </cell>
          <cell r="E50">
            <v>158.19999999999999</v>
          </cell>
          <cell r="F50">
            <v>179.28030000000001</v>
          </cell>
          <cell r="G50">
            <v>188.0264</v>
          </cell>
          <cell r="H50">
            <v>191.32380000000001</v>
          </cell>
          <cell r="I50">
            <v>206.31819999999999</v>
          </cell>
          <cell r="J50">
            <v>208.99209999999999</v>
          </cell>
          <cell r="K50">
            <v>196.21299999999999</v>
          </cell>
          <cell r="L50">
            <v>185.76537999999999</v>
          </cell>
          <cell r="M50">
            <v>175.7</v>
          </cell>
          <cell r="N50">
            <v>195</v>
          </cell>
          <cell r="O50">
            <v>0</v>
          </cell>
          <cell r="P50">
            <v>297.39999999999998</v>
          </cell>
          <cell r="Q50">
            <v>190.4717</v>
          </cell>
          <cell r="R50">
            <v>168.85810000000001</v>
          </cell>
          <cell r="S50">
            <v>178.77780000000001</v>
          </cell>
          <cell r="T50">
            <v>152.7184</v>
          </cell>
          <cell r="U50">
            <v>196.0933</v>
          </cell>
          <cell r="V50">
            <v>197.65309999999999</v>
          </cell>
          <cell r="W50">
            <v>175.26723999999999</v>
          </cell>
        </row>
        <row r="51">
          <cell r="A51" t="str">
            <v>Жамбылский</v>
          </cell>
          <cell r="B51">
            <v>154.30000000000001</v>
          </cell>
          <cell r="C51">
            <v>154.69999999999999</v>
          </cell>
          <cell r="D51">
            <v>155</v>
          </cell>
          <cell r="E51">
            <v>158.19999999999999</v>
          </cell>
          <cell r="F51">
            <v>155.4059</v>
          </cell>
          <cell r="G51">
            <v>155.6139</v>
          </cell>
          <cell r="H51">
            <v>155.81190000000001</v>
          </cell>
          <cell r="I51">
            <v>156</v>
          </cell>
          <cell r="J51">
            <v>156.57140000000001</v>
          </cell>
          <cell r="K51">
            <v>151.77279999999999</v>
          </cell>
          <cell r="L51">
            <v>155.33759000000001</v>
          </cell>
          <cell r="M51">
            <v>0</v>
          </cell>
          <cell r="N51">
            <v>0</v>
          </cell>
          <cell r="O51">
            <v>0</v>
          </cell>
          <cell r="P51">
            <v>0</v>
          </cell>
          <cell r="Q51">
            <v>0</v>
          </cell>
          <cell r="R51">
            <v>0</v>
          </cell>
          <cell r="S51">
            <v>0</v>
          </cell>
          <cell r="T51">
            <v>0</v>
          </cell>
          <cell r="U51">
            <v>0</v>
          </cell>
          <cell r="V51">
            <v>0</v>
          </cell>
          <cell r="W51">
            <v>0</v>
          </cell>
        </row>
        <row r="52">
          <cell r="A52" t="str">
            <v>Илийский</v>
          </cell>
          <cell r="B52">
            <v>173.3</v>
          </cell>
          <cell r="C52">
            <v>174</v>
          </cell>
          <cell r="D52">
            <v>174.6</v>
          </cell>
          <cell r="E52">
            <v>174.1</v>
          </cell>
          <cell r="F52">
            <v>175.6</v>
          </cell>
          <cell r="G52">
            <v>250</v>
          </cell>
          <cell r="H52">
            <v>229.1679</v>
          </cell>
          <cell r="I52">
            <v>229.18430000000001</v>
          </cell>
          <cell r="J52">
            <v>229.3443</v>
          </cell>
          <cell r="K52">
            <v>269.99470000000002</v>
          </cell>
          <cell r="L52">
            <v>207.92911999999995</v>
          </cell>
          <cell r="M52">
            <v>173</v>
          </cell>
          <cell r="N52">
            <v>174</v>
          </cell>
          <cell r="O52">
            <v>173.4</v>
          </cell>
          <cell r="P52">
            <v>0</v>
          </cell>
          <cell r="Q52">
            <v>175.59690000000001</v>
          </cell>
          <cell r="R52">
            <v>176.05260000000001</v>
          </cell>
          <cell r="S52">
            <v>229.14930000000001</v>
          </cell>
          <cell r="T52">
            <v>229.19630000000001</v>
          </cell>
          <cell r="U52">
            <v>229.00989999999999</v>
          </cell>
          <cell r="V52">
            <v>269.49610000000001</v>
          </cell>
          <cell r="W52">
            <v>182.89010999999999</v>
          </cell>
        </row>
        <row r="53">
          <cell r="A53" t="str">
            <v>Карасайский</v>
          </cell>
          <cell r="B53">
            <v>250</v>
          </cell>
          <cell r="C53">
            <v>227.1</v>
          </cell>
          <cell r="D53">
            <v>253.2</v>
          </cell>
          <cell r="E53">
            <v>250.3</v>
          </cell>
          <cell r="F53">
            <v>237.94</v>
          </cell>
          <cell r="G53">
            <v>232.73570000000001</v>
          </cell>
          <cell r="H53">
            <v>236.28139999999999</v>
          </cell>
          <cell r="I53">
            <v>251.8023</v>
          </cell>
          <cell r="J53">
            <v>254.30260000000001</v>
          </cell>
          <cell r="K53">
            <v>254.58410000000001</v>
          </cell>
          <cell r="L53">
            <v>244.82461000000004</v>
          </cell>
          <cell r="M53">
            <v>235</v>
          </cell>
          <cell r="N53">
            <v>292.3</v>
          </cell>
          <cell r="O53">
            <v>241.2</v>
          </cell>
          <cell r="P53">
            <v>253.5</v>
          </cell>
          <cell r="Q53">
            <v>256.89999999999998</v>
          </cell>
          <cell r="R53">
            <v>258.49579999999997</v>
          </cell>
          <cell r="S53">
            <v>263.9203</v>
          </cell>
          <cell r="T53">
            <v>250.93969999999999</v>
          </cell>
          <cell r="U53">
            <v>255.52209999999999</v>
          </cell>
          <cell r="V53">
            <v>254.28649999999999</v>
          </cell>
          <cell r="W53">
            <v>256.20644000000004</v>
          </cell>
        </row>
        <row r="54">
          <cell r="A54" t="str">
            <v>Каратальский</v>
          </cell>
          <cell r="B54">
            <v>246.2</v>
          </cell>
          <cell r="C54">
            <v>278.10000000000002</v>
          </cell>
          <cell r="D54">
            <v>285</v>
          </cell>
          <cell r="E54">
            <v>379.9</v>
          </cell>
          <cell r="F54">
            <v>380</v>
          </cell>
          <cell r="G54">
            <v>387.31709999999998</v>
          </cell>
          <cell r="H54">
            <v>390.2835</v>
          </cell>
          <cell r="I54">
            <v>401.6832</v>
          </cell>
          <cell r="J54">
            <v>401.68740000000003</v>
          </cell>
          <cell r="K54">
            <v>407.64359999999999</v>
          </cell>
          <cell r="L54">
            <v>355.78147999999999</v>
          </cell>
          <cell r="M54">
            <v>246.5</v>
          </cell>
          <cell r="N54">
            <v>318.3</v>
          </cell>
          <cell r="O54">
            <v>0</v>
          </cell>
          <cell r="P54">
            <v>380.4</v>
          </cell>
          <cell r="Q54">
            <v>0</v>
          </cell>
          <cell r="R54">
            <v>0</v>
          </cell>
          <cell r="S54">
            <v>0</v>
          </cell>
          <cell r="T54">
            <v>0</v>
          </cell>
          <cell r="U54">
            <v>0</v>
          </cell>
          <cell r="V54">
            <v>0</v>
          </cell>
          <cell r="W54">
            <v>94.52</v>
          </cell>
        </row>
        <row r="55">
          <cell r="A55" t="str">
            <v>Кербулакский</v>
          </cell>
          <cell r="B55">
            <v>158.6</v>
          </cell>
          <cell r="C55">
            <v>145.4</v>
          </cell>
          <cell r="D55">
            <v>170.2</v>
          </cell>
          <cell r="E55">
            <v>170.5</v>
          </cell>
          <cell r="F55">
            <v>198.69749999999999</v>
          </cell>
          <cell r="G55">
            <v>179.0138</v>
          </cell>
          <cell r="H55">
            <v>171.52799999999999</v>
          </cell>
          <cell r="I55">
            <v>170.90309999999999</v>
          </cell>
          <cell r="J55">
            <v>172</v>
          </cell>
          <cell r="K55">
            <v>172.20590000000001</v>
          </cell>
          <cell r="L55">
            <v>170.90483</v>
          </cell>
          <cell r="M55">
            <v>0</v>
          </cell>
          <cell r="N55">
            <v>218</v>
          </cell>
          <cell r="O55">
            <v>171</v>
          </cell>
          <cell r="P55">
            <v>175.4</v>
          </cell>
          <cell r="Q55">
            <v>210.95650000000001</v>
          </cell>
          <cell r="R55">
            <v>215.95240000000001</v>
          </cell>
          <cell r="S55">
            <v>162.73500000000001</v>
          </cell>
          <cell r="T55">
            <v>0</v>
          </cell>
          <cell r="U55">
            <v>0</v>
          </cell>
          <cell r="V55">
            <v>0</v>
          </cell>
          <cell r="W55">
            <v>115.40439000000001</v>
          </cell>
        </row>
        <row r="56">
          <cell r="A56" t="str">
            <v>Коксуский</v>
          </cell>
          <cell r="B56">
            <v>159.4</v>
          </cell>
          <cell r="C56">
            <v>156.19999999999999</v>
          </cell>
          <cell r="D56">
            <v>138.69999999999999</v>
          </cell>
          <cell r="E56">
            <v>180.6</v>
          </cell>
          <cell r="F56">
            <v>182.1739</v>
          </cell>
          <cell r="G56">
            <v>185</v>
          </cell>
          <cell r="H56">
            <v>186.01439999999999</v>
          </cell>
          <cell r="I56">
            <v>186.21430000000001</v>
          </cell>
          <cell r="J56">
            <v>186.4256</v>
          </cell>
          <cell r="K56">
            <v>193.07140000000001</v>
          </cell>
          <cell r="L56">
            <v>175.37996000000001</v>
          </cell>
          <cell r="M56">
            <v>0</v>
          </cell>
          <cell r="N56">
            <v>0</v>
          </cell>
          <cell r="O56">
            <v>0</v>
          </cell>
          <cell r="P56">
            <v>0</v>
          </cell>
          <cell r="Q56">
            <v>0</v>
          </cell>
          <cell r="R56">
            <v>0</v>
          </cell>
          <cell r="S56">
            <v>0</v>
          </cell>
          <cell r="T56">
            <v>0</v>
          </cell>
          <cell r="U56">
            <v>0</v>
          </cell>
          <cell r="V56">
            <v>0</v>
          </cell>
          <cell r="W56">
            <v>0</v>
          </cell>
        </row>
        <row r="57">
          <cell r="A57" t="str">
            <v>Панфиловский</v>
          </cell>
          <cell r="B57">
            <v>165.5</v>
          </cell>
          <cell r="C57">
            <v>172.5</v>
          </cell>
          <cell r="D57">
            <v>170.8</v>
          </cell>
          <cell r="E57">
            <v>175.3</v>
          </cell>
          <cell r="F57">
            <v>187.2</v>
          </cell>
          <cell r="G57">
            <v>195</v>
          </cell>
          <cell r="H57">
            <v>218.97309999999999</v>
          </cell>
          <cell r="I57">
            <v>233.3459</v>
          </cell>
          <cell r="J57">
            <v>242.3237</v>
          </cell>
          <cell r="K57">
            <v>258.767</v>
          </cell>
          <cell r="L57">
            <v>201.97096999999999</v>
          </cell>
          <cell r="M57">
            <v>168.5</v>
          </cell>
          <cell r="N57">
            <v>171.7</v>
          </cell>
          <cell r="O57">
            <v>167.6</v>
          </cell>
          <cell r="P57">
            <v>175.3</v>
          </cell>
          <cell r="Q57">
            <v>187.2</v>
          </cell>
          <cell r="R57">
            <v>206.04759999999999</v>
          </cell>
          <cell r="S57">
            <v>206.27780000000001</v>
          </cell>
          <cell r="T57">
            <v>222.75229999999999</v>
          </cell>
          <cell r="U57">
            <v>246.06739999999999</v>
          </cell>
          <cell r="V57">
            <v>257.5136</v>
          </cell>
          <cell r="W57">
            <v>200.89587</v>
          </cell>
        </row>
        <row r="58">
          <cell r="A58" t="str">
            <v>Райымбекский</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row>
        <row r="59">
          <cell r="A59" t="str">
            <v>Саркандский</v>
          </cell>
          <cell r="B59">
            <v>140.9</v>
          </cell>
          <cell r="C59">
            <v>147.19999999999999</v>
          </cell>
          <cell r="D59">
            <v>155.5</v>
          </cell>
          <cell r="E59">
            <v>150.9</v>
          </cell>
          <cell r="F59">
            <v>150</v>
          </cell>
          <cell r="G59">
            <v>150</v>
          </cell>
          <cell r="H59">
            <v>151.1405</v>
          </cell>
          <cell r="I59">
            <v>162.4213</v>
          </cell>
          <cell r="J59">
            <v>177.76920000000001</v>
          </cell>
          <cell r="K59">
            <v>232.07839999999999</v>
          </cell>
          <cell r="L59">
            <v>161.79094000000001</v>
          </cell>
          <cell r="M59">
            <v>141</v>
          </cell>
          <cell r="N59">
            <v>149.6</v>
          </cell>
          <cell r="O59">
            <v>143.9</v>
          </cell>
          <cell r="P59">
            <v>152.6</v>
          </cell>
          <cell r="Q59">
            <v>151.13640000000001</v>
          </cell>
          <cell r="R59">
            <v>151.28210000000001</v>
          </cell>
          <cell r="S59">
            <v>149.72970000000001</v>
          </cell>
          <cell r="T59">
            <v>162.35990000000001</v>
          </cell>
          <cell r="U59">
            <v>215.39590000000001</v>
          </cell>
          <cell r="V59">
            <v>190.47620000000001</v>
          </cell>
          <cell r="W59">
            <v>160.74802</v>
          </cell>
        </row>
        <row r="60">
          <cell r="A60" t="str">
            <v>Талгарский</v>
          </cell>
          <cell r="B60">
            <v>215.7</v>
          </cell>
          <cell r="C60">
            <v>220.7</v>
          </cell>
          <cell r="D60">
            <v>239.6</v>
          </cell>
          <cell r="E60">
            <v>232.2</v>
          </cell>
          <cell r="F60">
            <v>235.4058</v>
          </cell>
          <cell r="G60">
            <v>236.7</v>
          </cell>
          <cell r="H60">
            <v>239.23400000000001</v>
          </cell>
          <cell r="I60">
            <v>245.17240000000001</v>
          </cell>
          <cell r="J60">
            <v>184.45689999999999</v>
          </cell>
          <cell r="K60">
            <v>197.2713</v>
          </cell>
          <cell r="L60">
            <v>224.64403999999999</v>
          </cell>
          <cell r="M60">
            <v>0</v>
          </cell>
          <cell r="N60">
            <v>5</v>
          </cell>
          <cell r="O60">
            <v>200.4</v>
          </cell>
          <cell r="P60">
            <v>206.8</v>
          </cell>
          <cell r="Q60">
            <v>206.71729999999999</v>
          </cell>
          <cell r="R60">
            <v>206.8</v>
          </cell>
          <cell r="S60">
            <v>207.99879999999999</v>
          </cell>
          <cell r="T60">
            <v>206.12</v>
          </cell>
          <cell r="U60">
            <v>168.48150000000001</v>
          </cell>
          <cell r="V60">
            <v>245.2388</v>
          </cell>
          <cell r="W60">
            <v>165.35564000000002</v>
          </cell>
        </row>
        <row r="61">
          <cell r="A61" t="str">
            <v>Уйгурский</v>
          </cell>
          <cell r="B61">
            <v>142.19999999999999</v>
          </cell>
          <cell r="C61">
            <v>142.5</v>
          </cell>
          <cell r="D61">
            <v>190</v>
          </cell>
          <cell r="E61">
            <v>144.5</v>
          </cell>
          <cell r="F61">
            <v>145.22479999999999</v>
          </cell>
          <cell r="G61">
            <v>249.8056</v>
          </cell>
          <cell r="H61">
            <v>157.2587</v>
          </cell>
          <cell r="I61">
            <v>161.33019999999999</v>
          </cell>
          <cell r="J61">
            <v>162.4195</v>
          </cell>
          <cell r="K61">
            <v>165.9</v>
          </cell>
          <cell r="L61">
            <v>166.11388000000002</v>
          </cell>
          <cell r="M61">
            <v>0</v>
          </cell>
          <cell r="N61">
            <v>0</v>
          </cell>
          <cell r="O61">
            <v>0</v>
          </cell>
          <cell r="P61">
            <v>0</v>
          </cell>
          <cell r="Q61">
            <v>0</v>
          </cell>
          <cell r="R61">
            <v>0</v>
          </cell>
          <cell r="S61">
            <v>0</v>
          </cell>
          <cell r="T61">
            <v>0</v>
          </cell>
          <cell r="U61">
            <v>0</v>
          </cell>
          <cell r="V61">
            <v>0</v>
          </cell>
          <cell r="W61">
            <v>0</v>
          </cell>
        </row>
        <row r="62">
          <cell r="A62" t="str">
            <v>г.Капшагай</v>
          </cell>
          <cell r="B62">
            <v>197.3</v>
          </cell>
          <cell r="C62">
            <v>202.9</v>
          </cell>
          <cell r="D62">
            <v>215.4</v>
          </cell>
          <cell r="E62">
            <v>207.1</v>
          </cell>
          <cell r="F62">
            <v>220.76509999999999</v>
          </cell>
          <cell r="G62">
            <v>206.44319999999999</v>
          </cell>
          <cell r="H62">
            <v>217.20050000000001</v>
          </cell>
          <cell r="I62">
            <v>224.95359999999999</v>
          </cell>
          <cell r="J62">
            <v>230.05940000000001</v>
          </cell>
          <cell r="K62">
            <v>223.4058</v>
          </cell>
          <cell r="L62">
            <v>214.55276000000003</v>
          </cell>
          <cell r="M62">
            <v>195.7</v>
          </cell>
          <cell r="N62">
            <v>0</v>
          </cell>
          <cell r="O62">
            <v>191.7</v>
          </cell>
          <cell r="P62">
            <v>182</v>
          </cell>
          <cell r="Q62">
            <v>109.2222</v>
          </cell>
          <cell r="R62">
            <v>205.36359999999999</v>
          </cell>
          <cell r="S62">
            <v>266.14</v>
          </cell>
          <cell r="T62">
            <v>0</v>
          </cell>
          <cell r="U62">
            <v>0</v>
          </cell>
          <cell r="V62">
            <v>277.02190000000002</v>
          </cell>
          <cell r="W62">
            <v>142.71476999999999</v>
          </cell>
        </row>
        <row r="63">
          <cell r="A63" t="str">
            <v>г.Талдыкорган</v>
          </cell>
          <cell r="B63">
            <v>113.6</v>
          </cell>
          <cell r="C63">
            <v>130</v>
          </cell>
          <cell r="D63">
            <v>132.69999999999999</v>
          </cell>
          <cell r="E63">
            <v>126.1</v>
          </cell>
          <cell r="F63">
            <v>161.84620000000001</v>
          </cell>
          <cell r="G63">
            <v>130.57429999999999</v>
          </cell>
          <cell r="H63">
            <v>171.5616</v>
          </cell>
          <cell r="I63">
            <v>172.85339999999999</v>
          </cell>
          <cell r="J63">
            <v>169.05629999999999</v>
          </cell>
          <cell r="K63">
            <v>167.63550000000001</v>
          </cell>
          <cell r="L63">
            <v>147.59273000000002</v>
          </cell>
          <cell r="M63">
            <v>152</v>
          </cell>
          <cell r="N63">
            <v>130.80000000000001</v>
          </cell>
          <cell r="O63">
            <v>132.30000000000001</v>
          </cell>
          <cell r="P63">
            <v>231.8</v>
          </cell>
          <cell r="Q63">
            <v>0</v>
          </cell>
          <cell r="R63">
            <v>185.125</v>
          </cell>
          <cell r="S63">
            <v>181.95500000000001</v>
          </cell>
          <cell r="T63">
            <v>177.86619999999999</v>
          </cell>
          <cell r="U63">
            <v>184.2955</v>
          </cell>
          <cell r="V63">
            <v>198.19460000000001</v>
          </cell>
          <cell r="W63">
            <v>157.43363000000002</v>
          </cell>
        </row>
        <row r="64">
          <cell r="A64" t="str">
            <v>г.Текели</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row>
        <row r="69">
          <cell r="A69" t="str">
            <v>г. Атырау</v>
          </cell>
          <cell r="B69">
            <v>272.2</v>
          </cell>
          <cell r="C69">
            <v>269.5</v>
          </cell>
          <cell r="D69">
            <v>274.7</v>
          </cell>
          <cell r="E69">
            <v>233</v>
          </cell>
          <cell r="F69">
            <v>226.9</v>
          </cell>
          <cell r="G69">
            <v>243.4</v>
          </cell>
          <cell r="H69">
            <v>249.79900000000001</v>
          </cell>
          <cell r="I69">
            <v>285.39179999999999</v>
          </cell>
          <cell r="J69">
            <v>278.95490000000001</v>
          </cell>
          <cell r="K69">
            <v>309.5</v>
          </cell>
          <cell r="L69">
            <v>264.33457000000004</v>
          </cell>
          <cell r="M69">
            <v>189.5</v>
          </cell>
          <cell r="N69">
            <v>181.9</v>
          </cell>
          <cell r="O69">
            <v>286.7</v>
          </cell>
          <cell r="P69">
            <v>243.5</v>
          </cell>
          <cell r="Q69">
            <v>241.7</v>
          </cell>
          <cell r="R69">
            <v>244.7</v>
          </cell>
          <cell r="S69">
            <v>233.88640000000001</v>
          </cell>
          <cell r="T69">
            <v>249.78819999999999</v>
          </cell>
          <cell r="U69">
            <v>263.90170000000001</v>
          </cell>
          <cell r="V69">
            <v>273.10000000000002</v>
          </cell>
          <cell r="W69">
            <v>240.86763000000002</v>
          </cell>
        </row>
        <row r="70">
          <cell r="A70" t="str">
            <v>Жылыой</v>
          </cell>
          <cell r="B70">
            <v>102.1</v>
          </cell>
          <cell r="C70">
            <v>113.7</v>
          </cell>
          <cell r="D70">
            <v>114.1</v>
          </cell>
          <cell r="E70">
            <v>129.9</v>
          </cell>
          <cell r="F70">
            <v>136.1</v>
          </cell>
          <cell r="G70">
            <v>107.4</v>
          </cell>
          <cell r="H70">
            <v>105.9091</v>
          </cell>
          <cell r="I70">
            <v>193.47829999999999</v>
          </cell>
          <cell r="J70">
            <v>167.08860000000001</v>
          </cell>
          <cell r="K70">
            <v>173</v>
          </cell>
          <cell r="L70">
            <v>134.27759999999998</v>
          </cell>
          <cell r="M70">
            <v>101.6</v>
          </cell>
          <cell r="N70">
            <v>116.8</v>
          </cell>
          <cell r="O70">
            <v>125.5</v>
          </cell>
          <cell r="P70">
            <v>124.9</v>
          </cell>
          <cell r="Q70">
            <v>120.4</v>
          </cell>
          <cell r="R70">
            <v>105.4</v>
          </cell>
          <cell r="S70">
            <v>93.5</v>
          </cell>
          <cell r="T70">
            <v>187.5</v>
          </cell>
          <cell r="U70">
            <v>147.30160000000001</v>
          </cell>
          <cell r="V70">
            <v>135.6</v>
          </cell>
          <cell r="W70">
            <v>125.85015999999999</v>
          </cell>
        </row>
        <row r="71">
          <cell r="A71" t="str">
            <v>Индер</v>
          </cell>
          <cell r="B71">
            <v>165.3</v>
          </cell>
          <cell r="C71">
            <v>178.4</v>
          </cell>
          <cell r="D71">
            <v>187.2</v>
          </cell>
          <cell r="E71">
            <v>175</v>
          </cell>
          <cell r="F71">
            <v>0</v>
          </cell>
          <cell r="G71">
            <v>232</v>
          </cell>
          <cell r="H71">
            <v>207.5505</v>
          </cell>
          <cell r="I71">
            <v>245.3674</v>
          </cell>
          <cell r="J71">
            <v>247.62200000000001</v>
          </cell>
          <cell r="K71">
            <v>250</v>
          </cell>
          <cell r="L71">
            <v>188.84399000000002</v>
          </cell>
          <cell r="M71">
            <v>145.80000000000001</v>
          </cell>
          <cell r="N71">
            <v>163.5</v>
          </cell>
          <cell r="O71">
            <v>180.4</v>
          </cell>
          <cell r="P71">
            <v>164.8</v>
          </cell>
          <cell r="Q71">
            <v>167.3</v>
          </cell>
          <cell r="R71">
            <v>166.9</v>
          </cell>
          <cell r="S71">
            <v>280.65320000000003</v>
          </cell>
          <cell r="T71">
            <v>240.71039999999999</v>
          </cell>
          <cell r="U71">
            <v>249.63239999999999</v>
          </cell>
          <cell r="V71">
            <v>249.1</v>
          </cell>
          <cell r="W71">
            <v>200.87959999999998</v>
          </cell>
        </row>
        <row r="72">
          <cell r="A72" t="str">
            <v>Исатай</v>
          </cell>
          <cell r="B72">
            <v>0</v>
          </cell>
          <cell r="C72">
            <v>92</v>
          </cell>
          <cell r="D72">
            <v>0</v>
          </cell>
          <cell r="E72">
            <v>255</v>
          </cell>
          <cell r="F72">
            <v>0</v>
          </cell>
          <cell r="G72">
            <v>3.4</v>
          </cell>
          <cell r="H72">
            <v>0</v>
          </cell>
          <cell r="I72">
            <v>0</v>
          </cell>
          <cell r="J72">
            <v>145.4</v>
          </cell>
          <cell r="K72">
            <v>119</v>
          </cell>
          <cell r="L72">
            <v>61.48</v>
          </cell>
          <cell r="M72">
            <v>220</v>
          </cell>
          <cell r="N72">
            <v>0</v>
          </cell>
          <cell r="O72">
            <v>201.7</v>
          </cell>
          <cell r="P72">
            <v>270</v>
          </cell>
          <cell r="Q72">
            <v>206.7</v>
          </cell>
          <cell r="R72">
            <v>3.3</v>
          </cell>
          <cell r="S72">
            <v>0</v>
          </cell>
          <cell r="T72">
            <v>0</v>
          </cell>
          <cell r="U72">
            <v>93.224999999999994</v>
          </cell>
          <cell r="V72">
            <v>119</v>
          </cell>
          <cell r="W72">
            <v>111.39250000000001</v>
          </cell>
        </row>
        <row r="73">
          <cell r="A73" t="str">
            <v>Курмангазы</v>
          </cell>
          <cell r="B73">
            <v>180.6</v>
          </cell>
          <cell r="C73">
            <v>188.9</v>
          </cell>
          <cell r="D73">
            <v>188.6</v>
          </cell>
          <cell r="E73">
            <v>186.6</v>
          </cell>
          <cell r="F73">
            <v>183.2</v>
          </cell>
          <cell r="G73">
            <v>188.4</v>
          </cell>
          <cell r="H73">
            <v>183.42660000000001</v>
          </cell>
          <cell r="I73">
            <v>177.12029999999999</v>
          </cell>
          <cell r="J73">
            <v>241.52520000000001</v>
          </cell>
          <cell r="K73">
            <v>195.4</v>
          </cell>
          <cell r="L73">
            <v>191.37721000000005</v>
          </cell>
          <cell r="M73">
            <v>183.8</v>
          </cell>
          <cell r="N73">
            <v>185.8</v>
          </cell>
          <cell r="O73">
            <v>187.3</v>
          </cell>
          <cell r="P73">
            <v>187.1</v>
          </cell>
          <cell r="Q73">
            <v>182.7</v>
          </cell>
          <cell r="R73">
            <v>186.5</v>
          </cell>
          <cell r="S73">
            <v>184.3613</v>
          </cell>
          <cell r="T73">
            <v>176.88570000000001</v>
          </cell>
          <cell r="U73">
            <v>221.6097</v>
          </cell>
          <cell r="V73">
            <v>199.8</v>
          </cell>
          <cell r="W73">
            <v>189.58566999999999</v>
          </cell>
        </row>
        <row r="74">
          <cell r="A74" t="str">
            <v>Кызылкога</v>
          </cell>
          <cell r="B74">
            <v>170.4</v>
          </cell>
          <cell r="C74">
            <v>135.80000000000001</v>
          </cell>
          <cell r="D74">
            <v>150.69999999999999</v>
          </cell>
          <cell r="E74">
            <v>153.6</v>
          </cell>
          <cell r="F74">
            <v>182.4</v>
          </cell>
          <cell r="G74">
            <v>128</v>
          </cell>
          <cell r="H74">
            <v>30.825199999999999</v>
          </cell>
          <cell r="I74">
            <v>86.909099999999995</v>
          </cell>
          <cell r="J74">
            <v>152.5</v>
          </cell>
          <cell r="K74">
            <v>175.4</v>
          </cell>
          <cell r="L74">
            <v>136.65343000000001</v>
          </cell>
          <cell r="M74">
            <v>169.4</v>
          </cell>
          <cell r="N74">
            <v>196.3</v>
          </cell>
          <cell r="O74">
            <v>150</v>
          </cell>
          <cell r="P74">
            <v>147.1</v>
          </cell>
          <cell r="Q74">
            <v>181.3</v>
          </cell>
          <cell r="R74">
            <v>62.7</v>
          </cell>
          <cell r="S74">
            <v>33.884300000000003</v>
          </cell>
          <cell r="T74">
            <v>135.96</v>
          </cell>
          <cell r="U74">
            <v>147.619</v>
          </cell>
          <cell r="V74">
            <v>149.4</v>
          </cell>
          <cell r="W74">
            <v>137.36633</v>
          </cell>
        </row>
        <row r="75">
          <cell r="A75" t="str">
            <v>Макат</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row>
        <row r="76">
          <cell r="A76" t="str">
            <v>Махамбет</v>
          </cell>
          <cell r="B76">
            <v>142.4</v>
          </cell>
          <cell r="C76">
            <v>129.1</v>
          </cell>
          <cell r="D76">
            <v>158.1</v>
          </cell>
          <cell r="E76">
            <v>150.30000000000001</v>
          </cell>
          <cell r="F76">
            <v>237.7</v>
          </cell>
          <cell r="G76">
            <v>250</v>
          </cell>
          <cell r="H76">
            <v>261.73</v>
          </cell>
          <cell r="I76">
            <v>313.49299999999999</v>
          </cell>
          <cell r="J76">
            <v>428.04719999999998</v>
          </cell>
          <cell r="K76">
            <v>398.7</v>
          </cell>
          <cell r="L76">
            <v>246.95702</v>
          </cell>
          <cell r="M76">
            <v>127.5</v>
          </cell>
          <cell r="N76">
            <v>117.6</v>
          </cell>
          <cell r="O76">
            <v>132.4</v>
          </cell>
          <cell r="P76">
            <v>141.6</v>
          </cell>
          <cell r="Q76">
            <v>231</v>
          </cell>
          <cell r="R76">
            <v>211.2</v>
          </cell>
          <cell r="S76">
            <v>229.10409999999999</v>
          </cell>
          <cell r="T76">
            <v>425.89920000000001</v>
          </cell>
          <cell r="U76">
            <v>312.82670000000002</v>
          </cell>
          <cell r="V76">
            <v>338.9</v>
          </cell>
          <cell r="W76">
            <v>226.80300000000003</v>
          </cell>
        </row>
        <row r="81">
          <cell r="A81" t="str">
            <v>г. Усть-Каменогорск</v>
          </cell>
          <cell r="B81">
            <v>289.5</v>
          </cell>
          <cell r="C81">
            <v>199.7</v>
          </cell>
          <cell r="D81">
            <v>0</v>
          </cell>
          <cell r="E81">
            <v>0</v>
          </cell>
          <cell r="F81">
            <v>0</v>
          </cell>
          <cell r="G81">
            <v>0</v>
          </cell>
          <cell r="H81">
            <v>0</v>
          </cell>
          <cell r="I81">
            <v>0</v>
          </cell>
          <cell r="J81">
            <v>0</v>
          </cell>
          <cell r="K81">
            <v>0</v>
          </cell>
          <cell r="L81">
            <v>48.92</v>
          </cell>
          <cell r="M81">
            <v>175.1</v>
          </cell>
          <cell r="N81">
            <v>0</v>
          </cell>
          <cell r="O81">
            <v>246</v>
          </cell>
          <cell r="P81">
            <v>250.1</v>
          </cell>
          <cell r="Q81">
            <v>262.39999999999998</v>
          </cell>
          <cell r="R81">
            <v>261.89999999999998</v>
          </cell>
          <cell r="S81">
            <v>164.3</v>
          </cell>
          <cell r="T81">
            <v>0</v>
          </cell>
          <cell r="U81">
            <v>0</v>
          </cell>
          <cell r="V81">
            <v>0</v>
          </cell>
          <cell r="W81">
            <v>135.97999999999999</v>
          </cell>
        </row>
        <row r="82">
          <cell r="A82" t="str">
            <v>г. Семей</v>
          </cell>
          <cell r="B82">
            <v>182.8</v>
          </cell>
          <cell r="C82">
            <v>180.8</v>
          </cell>
          <cell r="D82">
            <v>159.9</v>
          </cell>
          <cell r="E82">
            <v>155</v>
          </cell>
          <cell r="F82">
            <v>152.30000000000001</v>
          </cell>
          <cell r="G82">
            <v>169.6</v>
          </cell>
          <cell r="H82">
            <v>162.4</v>
          </cell>
          <cell r="I82">
            <v>140.6</v>
          </cell>
          <cell r="J82">
            <v>160.19999999999999</v>
          </cell>
          <cell r="K82">
            <v>166.81229999999999</v>
          </cell>
          <cell r="L82">
            <v>163.04122999999998</v>
          </cell>
          <cell r="M82">
            <v>109.1</v>
          </cell>
          <cell r="N82">
            <v>101.1</v>
          </cell>
          <cell r="O82">
            <v>143</v>
          </cell>
          <cell r="P82">
            <v>145.5</v>
          </cell>
          <cell r="Q82">
            <v>134.6</v>
          </cell>
          <cell r="R82">
            <v>135.69999999999999</v>
          </cell>
          <cell r="S82">
            <v>138.6</v>
          </cell>
          <cell r="T82">
            <v>123.8</v>
          </cell>
          <cell r="U82">
            <v>141.28649999999999</v>
          </cell>
          <cell r="V82">
            <v>127.8295</v>
          </cell>
          <cell r="W82">
            <v>130.05160000000001</v>
          </cell>
        </row>
        <row r="83">
          <cell r="A83" t="str">
            <v>г. Риддер</v>
          </cell>
          <cell r="B83">
            <v>174.7</v>
          </cell>
          <cell r="C83">
            <v>194</v>
          </cell>
          <cell r="D83">
            <v>177.8</v>
          </cell>
          <cell r="E83">
            <v>171.4</v>
          </cell>
          <cell r="F83">
            <v>185.7</v>
          </cell>
          <cell r="G83">
            <v>186.8</v>
          </cell>
          <cell r="H83">
            <v>195</v>
          </cell>
          <cell r="I83">
            <v>195.2</v>
          </cell>
          <cell r="J83">
            <v>206.4</v>
          </cell>
          <cell r="K83">
            <v>205.9667</v>
          </cell>
          <cell r="L83">
            <v>189.29667000000001</v>
          </cell>
          <cell r="M83">
            <v>138.69999999999999</v>
          </cell>
          <cell r="N83">
            <v>152.69999999999999</v>
          </cell>
          <cell r="O83">
            <v>139.69999999999999</v>
          </cell>
          <cell r="P83">
            <v>149.30000000000001</v>
          </cell>
          <cell r="Q83">
            <v>196.7</v>
          </cell>
          <cell r="R83">
            <v>201</v>
          </cell>
          <cell r="S83">
            <v>140</v>
          </cell>
          <cell r="T83">
            <v>142.30000000000001</v>
          </cell>
          <cell r="U83">
            <v>150.19999999999999</v>
          </cell>
          <cell r="V83">
            <v>153.80000000000001</v>
          </cell>
          <cell r="W83">
            <v>156.44</v>
          </cell>
        </row>
        <row r="84">
          <cell r="A84" t="str">
            <v>г. Курчатов</v>
          </cell>
          <cell r="B84">
            <v>105.4</v>
          </cell>
          <cell r="C84">
            <v>160</v>
          </cell>
          <cell r="D84">
            <v>203.3</v>
          </cell>
          <cell r="E84">
            <v>205.9</v>
          </cell>
          <cell r="F84">
            <v>228.3</v>
          </cell>
          <cell r="G84">
            <v>216.7</v>
          </cell>
          <cell r="H84">
            <v>230.6</v>
          </cell>
          <cell r="I84">
            <v>220.3</v>
          </cell>
          <cell r="J84">
            <v>223.8</v>
          </cell>
          <cell r="K84">
            <v>228.44319999999999</v>
          </cell>
          <cell r="L84">
            <v>202.27431999999999</v>
          </cell>
          <cell r="M84">
            <v>0</v>
          </cell>
          <cell r="N84">
            <v>800</v>
          </cell>
          <cell r="O84">
            <v>201.7</v>
          </cell>
          <cell r="P84">
            <v>210</v>
          </cell>
          <cell r="Q84">
            <v>250.2</v>
          </cell>
          <cell r="R84">
            <v>229</v>
          </cell>
          <cell r="S84">
            <v>234</v>
          </cell>
          <cell r="T84">
            <v>215.8</v>
          </cell>
          <cell r="U84">
            <v>216.63640000000001</v>
          </cell>
          <cell r="V84">
            <v>217.14670000000001</v>
          </cell>
          <cell r="W84">
            <v>257.44831000000005</v>
          </cell>
        </row>
        <row r="85">
          <cell r="A85" t="str">
            <v>Абайский</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row>
        <row r="86">
          <cell r="A86" t="str">
            <v>Аягозский</v>
          </cell>
          <cell r="B86">
            <v>0</v>
          </cell>
          <cell r="C86">
            <v>0</v>
          </cell>
          <cell r="D86">
            <v>0</v>
          </cell>
          <cell r="E86">
            <v>0</v>
          </cell>
          <cell r="F86">
            <v>152.5</v>
          </cell>
          <cell r="G86">
            <v>233.3</v>
          </cell>
          <cell r="H86">
            <v>250</v>
          </cell>
          <cell r="I86">
            <v>220</v>
          </cell>
          <cell r="J86">
            <v>220</v>
          </cell>
          <cell r="K86">
            <v>252.86500000000001</v>
          </cell>
          <cell r="L86">
            <v>132.8665</v>
          </cell>
          <cell r="M86">
            <v>0</v>
          </cell>
          <cell r="N86">
            <v>0</v>
          </cell>
          <cell r="O86">
            <v>0</v>
          </cell>
          <cell r="P86">
            <v>0</v>
          </cell>
          <cell r="Q86">
            <v>400</v>
          </cell>
          <cell r="R86">
            <v>200</v>
          </cell>
          <cell r="S86">
            <v>200</v>
          </cell>
          <cell r="T86">
            <v>0</v>
          </cell>
          <cell r="U86">
            <v>190</v>
          </cell>
          <cell r="V86">
            <v>223.47</v>
          </cell>
          <cell r="W86">
            <v>121.34700000000001</v>
          </cell>
        </row>
        <row r="87">
          <cell r="A87" t="str">
            <v>Бескарагайский</v>
          </cell>
          <cell r="B87">
            <v>178.5</v>
          </cell>
          <cell r="C87">
            <v>121.9</v>
          </cell>
          <cell r="D87">
            <v>200</v>
          </cell>
          <cell r="E87">
            <v>191.6</v>
          </cell>
          <cell r="F87">
            <v>217.1</v>
          </cell>
          <cell r="G87">
            <v>215.8</v>
          </cell>
          <cell r="H87">
            <v>216</v>
          </cell>
          <cell r="I87">
            <v>218.8</v>
          </cell>
          <cell r="J87">
            <v>216.9</v>
          </cell>
          <cell r="K87">
            <v>295.14269999999999</v>
          </cell>
          <cell r="L87">
            <v>207.17427000000004</v>
          </cell>
          <cell r="M87">
            <v>0</v>
          </cell>
          <cell r="N87">
            <v>97.5</v>
          </cell>
          <cell r="O87">
            <v>200</v>
          </cell>
          <cell r="P87">
            <v>200</v>
          </cell>
          <cell r="Q87">
            <v>218</v>
          </cell>
          <cell r="R87">
            <v>200</v>
          </cell>
          <cell r="S87">
            <v>200</v>
          </cell>
          <cell r="T87">
            <v>218.2</v>
          </cell>
          <cell r="U87">
            <v>211.73740000000001</v>
          </cell>
          <cell r="V87">
            <v>210</v>
          </cell>
          <cell r="W87">
            <v>175.54374000000001</v>
          </cell>
        </row>
        <row r="88">
          <cell r="A88" t="str">
            <v>Бородулихинский</v>
          </cell>
          <cell r="B88">
            <v>21.7</v>
          </cell>
          <cell r="C88">
            <v>14</v>
          </cell>
          <cell r="D88">
            <v>119.9</v>
          </cell>
          <cell r="E88">
            <v>153.1</v>
          </cell>
          <cell r="F88">
            <v>226.5</v>
          </cell>
          <cell r="G88">
            <v>143.9</v>
          </cell>
          <cell r="H88">
            <v>106.6</v>
          </cell>
          <cell r="I88">
            <v>143.30000000000001</v>
          </cell>
          <cell r="J88">
            <v>130</v>
          </cell>
          <cell r="K88">
            <v>199.97210000000001</v>
          </cell>
          <cell r="L88">
            <v>125.89721</v>
          </cell>
          <cell r="M88">
            <v>0</v>
          </cell>
          <cell r="N88">
            <v>0</v>
          </cell>
          <cell r="O88">
            <v>0</v>
          </cell>
          <cell r="P88">
            <v>0</v>
          </cell>
          <cell r="Q88">
            <v>0</v>
          </cell>
          <cell r="R88">
            <v>148</v>
          </cell>
          <cell r="S88">
            <v>0</v>
          </cell>
          <cell r="T88">
            <v>166.7</v>
          </cell>
          <cell r="U88">
            <v>0</v>
          </cell>
          <cell r="V88">
            <v>0</v>
          </cell>
          <cell r="W88">
            <v>31.47</v>
          </cell>
        </row>
        <row r="89">
          <cell r="A89" t="str">
            <v>Глубоковский</v>
          </cell>
          <cell r="B89">
            <v>230.1</v>
          </cell>
          <cell r="C89">
            <v>230.9</v>
          </cell>
          <cell r="D89">
            <v>223.5</v>
          </cell>
          <cell r="E89">
            <v>207.1</v>
          </cell>
          <cell r="F89">
            <v>219</v>
          </cell>
          <cell r="G89">
            <v>216.6</v>
          </cell>
          <cell r="H89">
            <v>216.1</v>
          </cell>
          <cell r="I89">
            <v>211.6</v>
          </cell>
          <cell r="J89">
            <v>208.8</v>
          </cell>
          <cell r="K89">
            <v>214.3058</v>
          </cell>
          <cell r="L89">
            <v>217.80057999999994</v>
          </cell>
          <cell r="M89">
            <v>226</v>
          </cell>
          <cell r="N89">
            <v>220</v>
          </cell>
          <cell r="O89">
            <v>224.2</v>
          </cell>
          <cell r="P89">
            <v>208.6</v>
          </cell>
          <cell r="Q89">
            <v>216.4</v>
          </cell>
          <cell r="R89">
            <v>213.8</v>
          </cell>
          <cell r="S89">
            <v>197.3</v>
          </cell>
          <cell r="T89">
            <v>231.4</v>
          </cell>
          <cell r="U89">
            <v>250.096</v>
          </cell>
          <cell r="V89">
            <v>244.8417</v>
          </cell>
          <cell r="W89">
            <v>223.26377000000002</v>
          </cell>
        </row>
        <row r="90">
          <cell r="A90" t="str">
            <v>Жарминский</v>
          </cell>
          <cell r="B90">
            <v>16</v>
          </cell>
          <cell r="C90">
            <v>0</v>
          </cell>
          <cell r="D90">
            <v>10</v>
          </cell>
          <cell r="E90">
            <v>70</v>
          </cell>
          <cell r="F90">
            <v>67.599999999999994</v>
          </cell>
          <cell r="G90">
            <v>75</v>
          </cell>
          <cell r="H90">
            <v>80</v>
          </cell>
          <cell r="I90">
            <v>334.5</v>
          </cell>
          <cell r="J90">
            <v>180</v>
          </cell>
          <cell r="K90">
            <v>290.02330000000001</v>
          </cell>
          <cell r="L90">
            <v>112.31233</v>
          </cell>
          <cell r="M90">
            <v>0</v>
          </cell>
          <cell r="N90">
            <v>0</v>
          </cell>
          <cell r="O90">
            <v>0</v>
          </cell>
          <cell r="P90">
            <v>0</v>
          </cell>
          <cell r="Q90">
            <v>0</v>
          </cell>
          <cell r="R90">
            <v>0</v>
          </cell>
          <cell r="S90">
            <v>0</v>
          </cell>
          <cell r="T90">
            <v>0</v>
          </cell>
          <cell r="U90">
            <v>0</v>
          </cell>
          <cell r="V90">
            <v>0</v>
          </cell>
          <cell r="W90">
            <v>0</v>
          </cell>
        </row>
        <row r="91">
          <cell r="A91" t="str">
            <v>Зайсанский</v>
          </cell>
          <cell r="B91">
            <v>144.9</v>
          </cell>
          <cell r="C91">
            <v>102.6</v>
          </cell>
          <cell r="D91">
            <v>119.3</v>
          </cell>
          <cell r="E91">
            <v>139.30000000000001</v>
          </cell>
          <cell r="F91">
            <v>179.6</v>
          </cell>
          <cell r="G91">
            <v>167.4</v>
          </cell>
          <cell r="H91">
            <v>214.8</v>
          </cell>
          <cell r="I91">
            <v>242.3</v>
          </cell>
          <cell r="J91">
            <v>205.5</v>
          </cell>
          <cell r="K91">
            <v>223.60830000000001</v>
          </cell>
          <cell r="L91">
            <v>173.93083000000001</v>
          </cell>
          <cell r="M91">
            <v>138.1</v>
          </cell>
          <cell r="N91">
            <v>101.6</v>
          </cell>
          <cell r="O91">
            <v>116.3</v>
          </cell>
          <cell r="P91">
            <v>136.30000000000001</v>
          </cell>
          <cell r="Q91">
            <v>180.4</v>
          </cell>
          <cell r="R91">
            <v>163.4</v>
          </cell>
          <cell r="S91">
            <v>204</v>
          </cell>
          <cell r="T91">
            <v>185.8</v>
          </cell>
          <cell r="U91">
            <v>201.83949999999999</v>
          </cell>
          <cell r="V91">
            <v>243.09909999999999</v>
          </cell>
          <cell r="W91">
            <v>167.08385999999999</v>
          </cell>
        </row>
        <row r="92">
          <cell r="A92" t="str">
            <v>Зыряновский</v>
          </cell>
          <cell r="B92">
            <v>194</v>
          </cell>
          <cell r="C92">
            <v>176.5</v>
          </cell>
          <cell r="D92">
            <v>169.5</v>
          </cell>
          <cell r="E92">
            <v>171.2</v>
          </cell>
          <cell r="F92">
            <v>147</v>
          </cell>
          <cell r="G92">
            <v>190.8</v>
          </cell>
          <cell r="H92">
            <v>190.8</v>
          </cell>
          <cell r="I92">
            <v>217.6</v>
          </cell>
          <cell r="J92">
            <v>224.3</v>
          </cell>
          <cell r="K92">
            <v>0</v>
          </cell>
          <cell r="L92">
            <v>168.17</v>
          </cell>
          <cell r="M92">
            <v>193.3</v>
          </cell>
          <cell r="N92">
            <v>176.7</v>
          </cell>
          <cell r="O92">
            <v>168.2</v>
          </cell>
          <cell r="P92">
            <v>177.2</v>
          </cell>
          <cell r="Q92">
            <v>182.3</v>
          </cell>
          <cell r="R92">
            <v>184.3</v>
          </cell>
          <cell r="S92">
            <v>182.7</v>
          </cell>
          <cell r="T92">
            <v>215.8</v>
          </cell>
          <cell r="U92">
            <v>233.411</v>
          </cell>
          <cell r="V92">
            <v>233.4821</v>
          </cell>
          <cell r="W92">
            <v>194.73930999999999</v>
          </cell>
        </row>
        <row r="93">
          <cell r="A93" t="str">
            <v>Катон-Карагайский</v>
          </cell>
          <cell r="B93">
            <v>185</v>
          </cell>
          <cell r="C93" t="str">
            <v>20,7</v>
          </cell>
          <cell r="D93">
            <v>23.5</v>
          </cell>
          <cell r="E93">
            <v>50.8</v>
          </cell>
          <cell r="F93">
            <v>142.30000000000001</v>
          </cell>
          <cell r="G93">
            <v>13.7</v>
          </cell>
          <cell r="H93">
            <v>0</v>
          </cell>
          <cell r="I93">
            <v>0</v>
          </cell>
          <cell r="J93">
            <v>0</v>
          </cell>
          <cell r="K93">
            <v>196.375</v>
          </cell>
          <cell r="L93">
            <v>67.963888888888889</v>
          </cell>
          <cell r="M93">
            <v>200</v>
          </cell>
          <cell r="N93">
            <v>201</v>
          </cell>
          <cell r="O93">
            <v>202</v>
          </cell>
          <cell r="P93">
            <v>43</v>
          </cell>
          <cell r="Q93">
            <v>166</v>
          </cell>
          <cell r="R93">
            <v>167.5</v>
          </cell>
          <cell r="S93">
            <v>0</v>
          </cell>
          <cell r="T93">
            <v>0</v>
          </cell>
          <cell r="U93">
            <v>0</v>
          </cell>
          <cell r="V93">
            <v>246.1772</v>
          </cell>
          <cell r="W93">
            <v>122.56772000000001</v>
          </cell>
        </row>
        <row r="94">
          <cell r="A94" t="str">
            <v>Кокпектинский</v>
          </cell>
          <cell r="B94">
            <v>310.7</v>
          </cell>
          <cell r="C94">
            <v>80.599999999999994</v>
          </cell>
          <cell r="D94">
            <v>147.19999999999999</v>
          </cell>
          <cell r="E94">
            <v>151.80000000000001</v>
          </cell>
          <cell r="F94">
            <v>120</v>
          </cell>
          <cell r="G94">
            <v>119.8</v>
          </cell>
          <cell r="H94">
            <v>168.9</v>
          </cell>
          <cell r="I94">
            <v>180</v>
          </cell>
          <cell r="J94">
            <v>30</v>
          </cell>
          <cell r="K94">
            <v>42.370800000000003</v>
          </cell>
          <cell r="L94">
            <v>135.13708</v>
          </cell>
          <cell r="M94">
            <v>0</v>
          </cell>
          <cell r="N94">
            <v>314</v>
          </cell>
          <cell r="O94">
            <v>0</v>
          </cell>
          <cell r="P94">
            <v>220.6</v>
          </cell>
          <cell r="Q94">
            <v>0</v>
          </cell>
          <cell r="R94">
            <v>0</v>
          </cell>
          <cell r="S94">
            <v>165</v>
          </cell>
          <cell r="T94">
            <v>0</v>
          </cell>
          <cell r="U94">
            <v>30</v>
          </cell>
          <cell r="V94">
            <v>211.71430000000001</v>
          </cell>
          <cell r="W94">
            <v>94.131429999999995</v>
          </cell>
        </row>
        <row r="95">
          <cell r="A95" t="str">
            <v>Курчумский</v>
          </cell>
          <cell r="B95">
            <v>384.4</v>
          </cell>
          <cell r="C95">
            <v>264.3</v>
          </cell>
          <cell r="D95">
            <v>275.60000000000002</v>
          </cell>
          <cell r="E95">
            <v>302.10000000000002</v>
          </cell>
          <cell r="F95">
            <v>334.4</v>
          </cell>
          <cell r="G95">
            <v>416.2</v>
          </cell>
          <cell r="H95">
            <v>421.2</v>
          </cell>
          <cell r="I95">
            <v>437.3</v>
          </cell>
          <cell r="J95">
            <v>440.2</v>
          </cell>
          <cell r="K95">
            <v>385.63940000000002</v>
          </cell>
          <cell r="L95">
            <v>366.13394000000005</v>
          </cell>
          <cell r="M95">
            <v>0</v>
          </cell>
          <cell r="N95">
            <v>0</v>
          </cell>
          <cell r="O95">
            <v>0</v>
          </cell>
          <cell r="P95">
            <v>0</v>
          </cell>
          <cell r="Q95">
            <v>0</v>
          </cell>
          <cell r="R95">
            <v>0</v>
          </cell>
          <cell r="S95">
            <v>0</v>
          </cell>
          <cell r="T95">
            <v>0</v>
          </cell>
          <cell r="U95">
            <v>247</v>
          </cell>
          <cell r="V95">
            <v>293.51650000000001</v>
          </cell>
          <cell r="W95">
            <v>54.051649999999995</v>
          </cell>
        </row>
        <row r="96">
          <cell r="A96" t="str">
            <v>Тарбагатайский</v>
          </cell>
          <cell r="B96">
            <v>70</v>
          </cell>
          <cell r="C96">
            <v>0</v>
          </cell>
          <cell r="D96">
            <v>95</v>
          </cell>
          <cell r="E96">
            <v>120</v>
          </cell>
          <cell r="F96">
            <v>0</v>
          </cell>
          <cell r="G96">
            <v>120</v>
          </cell>
          <cell r="H96">
            <v>130.30000000000001</v>
          </cell>
          <cell r="I96">
            <v>130</v>
          </cell>
          <cell r="J96">
            <v>313.7</v>
          </cell>
          <cell r="K96">
            <v>251.50640000000001</v>
          </cell>
          <cell r="L96">
            <v>123.05064</v>
          </cell>
          <cell r="M96">
            <v>0</v>
          </cell>
          <cell r="N96">
            <v>0</v>
          </cell>
          <cell r="O96">
            <v>0</v>
          </cell>
          <cell r="P96">
            <v>0</v>
          </cell>
          <cell r="Q96">
            <v>0</v>
          </cell>
          <cell r="R96">
            <v>120</v>
          </cell>
          <cell r="S96">
            <v>130.4</v>
          </cell>
          <cell r="T96">
            <v>130.4</v>
          </cell>
          <cell r="U96">
            <v>339.93860000000001</v>
          </cell>
          <cell r="V96">
            <v>246.05160000000001</v>
          </cell>
          <cell r="W96">
            <v>96.679020000000008</v>
          </cell>
        </row>
        <row r="97">
          <cell r="A97" t="str">
            <v>Уланский</v>
          </cell>
          <cell r="B97">
            <v>270</v>
          </cell>
          <cell r="C97">
            <v>0</v>
          </cell>
          <cell r="D97">
            <v>0</v>
          </cell>
          <cell r="E97">
            <v>0</v>
          </cell>
          <cell r="F97">
            <v>134</v>
          </cell>
          <cell r="G97">
            <v>0</v>
          </cell>
          <cell r="H97">
            <v>0</v>
          </cell>
          <cell r="I97">
            <v>202.3</v>
          </cell>
          <cell r="J97">
            <v>22.2</v>
          </cell>
          <cell r="K97">
            <v>100.2693</v>
          </cell>
          <cell r="L97">
            <v>72.876930000000002</v>
          </cell>
          <cell r="M97">
            <v>0</v>
          </cell>
          <cell r="N97">
            <v>108</v>
          </cell>
          <cell r="O97">
            <v>0</v>
          </cell>
          <cell r="P97">
            <v>0</v>
          </cell>
          <cell r="Q97">
            <v>244</v>
          </cell>
          <cell r="R97">
            <v>0</v>
          </cell>
          <cell r="S97">
            <v>0</v>
          </cell>
          <cell r="T97">
            <v>198.7</v>
          </cell>
          <cell r="U97">
            <v>0</v>
          </cell>
          <cell r="V97">
            <v>0</v>
          </cell>
          <cell r="W97">
            <v>55.070000000000007</v>
          </cell>
        </row>
        <row r="98">
          <cell r="A98" t="str">
            <v>Урджарский</v>
          </cell>
          <cell r="B98">
            <v>244.2</v>
          </cell>
          <cell r="C98">
            <v>231.8</v>
          </cell>
          <cell r="D98">
            <v>225.3</v>
          </cell>
          <cell r="E98">
            <v>226.3</v>
          </cell>
          <cell r="F98">
            <v>225.6</v>
          </cell>
          <cell r="G98">
            <v>229.5</v>
          </cell>
          <cell r="H98">
            <v>227.1</v>
          </cell>
          <cell r="I98">
            <v>227.4</v>
          </cell>
          <cell r="J98">
            <v>224.2</v>
          </cell>
          <cell r="K98">
            <v>239.06649999999999</v>
          </cell>
          <cell r="L98">
            <v>230.04664999999994</v>
          </cell>
          <cell r="M98">
            <v>244.6</v>
          </cell>
          <cell r="N98">
            <v>273.5</v>
          </cell>
          <cell r="O98">
            <v>253.9</v>
          </cell>
          <cell r="P98">
            <v>216.2</v>
          </cell>
          <cell r="Q98">
            <v>229.4</v>
          </cell>
          <cell r="R98">
            <v>239.7</v>
          </cell>
          <cell r="S98">
            <v>231.3</v>
          </cell>
          <cell r="T98">
            <v>226.2</v>
          </cell>
          <cell r="U98">
            <v>287.00839999999999</v>
          </cell>
          <cell r="V98">
            <v>241.1045</v>
          </cell>
          <cell r="W98">
            <v>244.29129000000003</v>
          </cell>
        </row>
        <row r="99">
          <cell r="A99" t="str">
            <v>Шемонаихинский</v>
          </cell>
          <cell r="B99">
            <v>190</v>
          </cell>
          <cell r="C99">
            <v>140.1</v>
          </cell>
          <cell r="D99">
            <v>199.1</v>
          </cell>
          <cell r="E99">
            <v>195.1</v>
          </cell>
          <cell r="F99">
            <v>188.2</v>
          </cell>
          <cell r="G99">
            <v>173.8</v>
          </cell>
          <cell r="H99">
            <v>174.6</v>
          </cell>
          <cell r="I99">
            <v>178</v>
          </cell>
          <cell r="J99">
            <v>172.5</v>
          </cell>
          <cell r="K99">
            <v>175.59280000000001</v>
          </cell>
          <cell r="L99">
            <v>178.69927999999999</v>
          </cell>
          <cell r="M99">
            <v>191.3</v>
          </cell>
          <cell r="N99">
            <v>140.1</v>
          </cell>
          <cell r="O99">
            <v>194</v>
          </cell>
          <cell r="P99">
            <v>186.7</v>
          </cell>
          <cell r="Q99">
            <v>193.4</v>
          </cell>
          <cell r="R99">
            <v>180.3</v>
          </cell>
          <cell r="S99">
            <v>175.8</v>
          </cell>
          <cell r="T99">
            <v>181</v>
          </cell>
          <cell r="U99">
            <v>187.3219</v>
          </cell>
          <cell r="V99">
            <v>174.84360000000001</v>
          </cell>
          <cell r="W99">
            <v>180.47654999999997</v>
          </cell>
        </row>
        <row r="104">
          <cell r="A104" t="str">
            <v>г.Тараз</v>
          </cell>
          <cell r="B104">
            <v>0</v>
          </cell>
          <cell r="C104">
            <v>0</v>
          </cell>
          <cell r="D104">
            <v>0</v>
          </cell>
          <cell r="E104">
            <v>180</v>
          </cell>
          <cell r="F104">
            <v>0</v>
          </cell>
          <cell r="G104">
            <v>0</v>
          </cell>
          <cell r="H104">
            <v>0</v>
          </cell>
          <cell r="I104">
            <v>0</v>
          </cell>
          <cell r="J104">
            <v>0</v>
          </cell>
          <cell r="K104">
            <v>0</v>
          </cell>
          <cell r="L104">
            <v>18</v>
          </cell>
          <cell r="M104">
            <v>0</v>
          </cell>
          <cell r="N104">
            <v>0</v>
          </cell>
          <cell r="O104">
            <v>0</v>
          </cell>
          <cell r="P104">
            <v>0</v>
          </cell>
          <cell r="Q104">
            <v>0</v>
          </cell>
          <cell r="R104">
            <v>0</v>
          </cell>
          <cell r="S104">
            <v>0</v>
          </cell>
          <cell r="T104">
            <v>0</v>
          </cell>
          <cell r="U104">
            <v>0</v>
          </cell>
          <cell r="V104">
            <v>0</v>
          </cell>
          <cell r="W104">
            <v>0</v>
          </cell>
        </row>
        <row r="105">
          <cell r="A105" t="str">
            <v>Байзакский</v>
          </cell>
          <cell r="B105">
            <v>141.19999999999999</v>
          </cell>
          <cell r="C105">
            <v>173.7</v>
          </cell>
          <cell r="D105">
            <v>178</v>
          </cell>
          <cell r="E105">
            <v>179.4</v>
          </cell>
          <cell r="F105">
            <v>182.87360000000001</v>
          </cell>
          <cell r="G105">
            <v>182.38849999999999</v>
          </cell>
          <cell r="H105">
            <v>226.95079999999999</v>
          </cell>
          <cell r="I105">
            <v>246.69820000000001</v>
          </cell>
          <cell r="J105">
            <v>246.34989999999999</v>
          </cell>
          <cell r="K105">
            <v>248.7688</v>
          </cell>
          <cell r="L105">
            <v>200.63298</v>
          </cell>
          <cell r="M105">
            <v>145.30000000000001</v>
          </cell>
          <cell r="N105">
            <v>150</v>
          </cell>
          <cell r="O105">
            <v>180</v>
          </cell>
          <cell r="P105">
            <v>180.6</v>
          </cell>
          <cell r="Q105">
            <v>184.75409999999999</v>
          </cell>
          <cell r="R105">
            <v>224.125</v>
          </cell>
          <cell r="S105">
            <v>224.23230000000001</v>
          </cell>
          <cell r="T105">
            <v>259.5016</v>
          </cell>
          <cell r="U105">
            <v>251.4425</v>
          </cell>
          <cell r="V105">
            <v>252.04730000000001</v>
          </cell>
          <cell r="W105">
            <v>205.20028000000002</v>
          </cell>
        </row>
        <row r="106">
          <cell r="A106" t="str">
            <v>Жамбылский</v>
          </cell>
          <cell r="B106">
            <v>179.9</v>
          </cell>
          <cell r="C106">
            <v>199.5</v>
          </cell>
          <cell r="D106">
            <v>248.3</v>
          </cell>
          <cell r="E106">
            <v>218.2</v>
          </cell>
          <cell r="F106">
            <v>239.16480000000001</v>
          </cell>
          <cell r="G106">
            <v>246.52760000000001</v>
          </cell>
          <cell r="H106">
            <v>245.33160000000001</v>
          </cell>
          <cell r="I106">
            <v>242.1583</v>
          </cell>
          <cell r="J106">
            <v>251.77029999999999</v>
          </cell>
          <cell r="K106">
            <v>252.21619999999999</v>
          </cell>
          <cell r="L106">
            <v>232.30688000000001</v>
          </cell>
          <cell r="M106">
            <v>183</v>
          </cell>
          <cell r="N106">
            <v>125.9</v>
          </cell>
          <cell r="O106">
            <v>176.4</v>
          </cell>
          <cell r="P106">
            <v>220.1</v>
          </cell>
          <cell r="Q106">
            <v>229.5</v>
          </cell>
          <cell r="R106">
            <v>248.4212</v>
          </cell>
          <cell r="S106">
            <v>256.613</v>
          </cell>
          <cell r="T106">
            <v>298.38209999999998</v>
          </cell>
          <cell r="U106">
            <v>258.28359999999998</v>
          </cell>
          <cell r="V106">
            <v>256.48289999999997</v>
          </cell>
          <cell r="W106">
            <v>225.30828000000002</v>
          </cell>
        </row>
        <row r="107">
          <cell r="A107" t="str">
            <v>Жуалынский</v>
          </cell>
          <cell r="B107">
            <v>160</v>
          </cell>
          <cell r="C107">
            <v>153.30000000000001</v>
          </cell>
          <cell r="D107">
            <v>155</v>
          </cell>
          <cell r="E107">
            <v>155.5</v>
          </cell>
          <cell r="F107">
            <v>161.40819999999999</v>
          </cell>
          <cell r="G107">
            <v>148</v>
          </cell>
          <cell r="H107">
            <v>171.48990000000001</v>
          </cell>
          <cell r="I107">
            <v>247.0437</v>
          </cell>
          <cell r="J107">
            <v>243.0188</v>
          </cell>
          <cell r="K107">
            <v>246.71170000000001</v>
          </cell>
          <cell r="L107">
            <v>184.14722999999998</v>
          </cell>
          <cell r="M107">
            <v>0</v>
          </cell>
          <cell r="N107">
            <v>0</v>
          </cell>
          <cell r="O107">
            <v>0</v>
          </cell>
          <cell r="P107">
            <v>0</v>
          </cell>
          <cell r="Q107">
            <v>160</v>
          </cell>
          <cell r="R107">
            <v>113.33329999999999</v>
          </cell>
          <cell r="S107">
            <v>148.6267</v>
          </cell>
          <cell r="T107">
            <v>243.58670000000001</v>
          </cell>
          <cell r="U107">
            <v>257.70330000000001</v>
          </cell>
          <cell r="V107">
            <v>219.63839999999999</v>
          </cell>
          <cell r="W107">
            <v>114.28884000000001</v>
          </cell>
        </row>
        <row r="108">
          <cell r="A108" t="str">
            <v>Кордайский</v>
          </cell>
          <cell r="B108">
            <v>173.1</v>
          </cell>
          <cell r="C108">
            <v>145.5</v>
          </cell>
          <cell r="D108">
            <v>195.6</v>
          </cell>
          <cell r="E108">
            <v>186.7</v>
          </cell>
          <cell r="F108">
            <v>202.35390000000001</v>
          </cell>
          <cell r="G108">
            <v>205.34370000000001</v>
          </cell>
          <cell r="H108">
            <v>226.9</v>
          </cell>
          <cell r="I108">
            <v>202.82149999999999</v>
          </cell>
          <cell r="J108">
            <v>230.0445</v>
          </cell>
          <cell r="K108">
            <v>259.22160000000002</v>
          </cell>
          <cell r="L108">
            <v>202.75852000000003</v>
          </cell>
          <cell r="M108">
            <v>0</v>
          </cell>
          <cell r="N108">
            <v>0</v>
          </cell>
          <cell r="O108">
            <v>200</v>
          </cell>
          <cell r="P108">
            <v>223.7</v>
          </cell>
          <cell r="Q108">
            <v>0</v>
          </cell>
          <cell r="R108">
            <v>0</v>
          </cell>
          <cell r="S108">
            <v>0</v>
          </cell>
          <cell r="T108">
            <v>0</v>
          </cell>
          <cell r="U108">
            <v>0</v>
          </cell>
          <cell r="V108">
            <v>249.6739</v>
          </cell>
          <cell r="W108">
            <v>67.337389999999999</v>
          </cell>
        </row>
        <row r="109">
          <cell r="A109" t="str">
            <v>Т.Рыскулова</v>
          </cell>
          <cell r="B109">
            <v>157.80000000000001</v>
          </cell>
          <cell r="C109">
            <v>158.80000000000001</v>
          </cell>
          <cell r="D109">
            <v>195.6</v>
          </cell>
          <cell r="E109">
            <v>195.3</v>
          </cell>
          <cell r="F109">
            <v>197.30520000000001</v>
          </cell>
          <cell r="G109">
            <v>201.63640000000001</v>
          </cell>
          <cell r="H109">
            <v>203.5471</v>
          </cell>
          <cell r="I109">
            <v>204.2123</v>
          </cell>
          <cell r="J109">
            <v>200.06290000000001</v>
          </cell>
          <cell r="K109">
            <v>224.4802</v>
          </cell>
          <cell r="L109">
            <v>193.87440999999998</v>
          </cell>
          <cell r="M109">
            <v>169</v>
          </cell>
          <cell r="N109">
            <v>191</v>
          </cell>
          <cell r="O109">
            <v>171</v>
          </cell>
          <cell r="P109">
            <v>189</v>
          </cell>
          <cell r="Q109">
            <v>185</v>
          </cell>
          <cell r="R109">
            <v>185.14</v>
          </cell>
          <cell r="S109">
            <v>120.84</v>
          </cell>
          <cell r="T109">
            <v>145.36500000000001</v>
          </cell>
          <cell r="U109">
            <v>226.47749999999999</v>
          </cell>
          <cell r="V109">
            <v>226.44200000000001</v>
          </cell>
          <cell r="W109">
            <v>180.92644999999999</v>
          </cell>
        </row>
        <row r="110">
          <cell r="A110" t="str">
            <v>Меркенский</v>
          </cell>
          <cell r="B110">
            <v>218.5</v>
          </cell>
          <cell r="C110">
            <v>197.9</v>
          </cell>
          <cell r="D110">
            <v>217</v>
          </cell>
          <cell r="E110">
            <v>230.1</v>
          </cell>
          <cell r="F110">
            <v>210.1362</v>
          </cell>
          <cell r="G110">
            <v>213.03960000000001</v>
          </cell>
          <cell r="H110">
            <v>228.65350000000001</v>
          </cell>
          <cell r="I110">
            <v>225.8176</v>
          </cell>
          <cell r="J110">
            <v>245.25290000000001</v>
          </cell>
          <cell r="K110">
            <v>296.94650000000001</v>
          </cell>
          <cell r="L110">
            <v>228.33463</v>
          </cell>
          <cell r="M110">
            <v>214.5</v>
          </cell>
          <cell r="N110">
            <v>225</v>
          </cell>
          <cell r="O110">
            <v>225</v>
          </cell>
          <cell r="P110">
            <v>230.4</v>
          </cell>
          <cell r="Q110">
            <v>291.28480000000002</v>
          </cell>
          <cell r="R110">
            <v>250</v>
          </cell>
          <cell r="S110">
            <v>249.38460000000001</v>
          </cell>
          <cell r="T110">
            <v>243.8312</v>
          </cell>
          <cell r="U110">
            <v>250.25989999999999</v>
          </cell>
          <cell r="V110">
            <v>299.33510000000001</v>
          </cell>
          <cell r="W110">
            <v>247.89956000000001</v>
          </cell>
        </row>
        <row r="111">
          <cell r="A111" t="str">
            <v>Мойынкумский</v>
          </cell>
          <cell r="B111">
            <v>108.8</v>
          </cell>
          <cell r="C111">
            <v>112.3</v>
          </cell>
          <cell r="D111">
            <v>113.8</v>
          </cell>
          <cell r="E111">
            <v>111.9</v>
          </cell>
          <cell r="F111">
            <v>101.9948</v>
          </cell>
          <cell r="G111">
            <v>103.3721</v>
          </cell>
          <cell r="H111">
            <v>111.56950000000001</v>
          </cell>
          <cell r="I111">
            <v>207.36760000000001</v>
          </cell>
          <cell r="J111">
            <v>129.56620000000001</v>
          </cell>
          <cell r="K111">
            <v>147.72190000000001</v>
          </cell>
          <cell r="L111">
            <v>124.83921000000001</v>
          </cell>
          <cell r="M111">
            <v>109.8</v>
          </cell>
          <cell r="N111">
            <v>112.1</v>
          </cell>
          <cell r="O111">
            <v>113.5</v>
          </cell>
          <cell r="P111">
            <v>112.1</v>
          </cell>
          <cell r="Q111">
            <v>128.01419999999999</v>
          </cell>
          <cell r="R111">
            <v>223.61609999999999</v>
          </cell>
          <cell r="S111">
            <v>119.0693</v>
          </cell>
          <cell r="T111">
            <v>207.9913</v>
          </cell>
          <cell r="U111">
            <v>129.49270000000001</v>
          </cell>
          <cell r="V111">
            <v>120.6302</v>
          </cell>
          <cell r="W111">
            <v>137.63137999999998</v>
          </cell>
        </row>
        <row r="112">
          <cell r="A112" t="str">
            <v>Сарысуский</v>
          </cell>
          <cell r="B112">
            <v>191.3</v>
          </cell>
          <cell r="C112">
            <v>186.9</v>
          </cell>
          <cell r="D112">
            <v>194</v>
          </cell>
          <cell r="E112">
            <v>197.1</v>
          </cell>
          <cell r="F112">
            <v>198.11009999999999</v>
          </cell>
          <cell r="G112">
            <v>197.77119999999999</v>
          </cell>
          <cell r="H112">
            <v>198.3167</v>
          </cell>
          <cell r="I112">
            <v>197.9804</v>
          </cell>
          <cell r="J112">
            <v>258.26260000000002</v>
          </cell>
          <cell r="K112">
            <v>259.5745</v>
          </cell>
          <cell r="L112">
            <v>207.93155000000002</v>
          </cell>
          <cell r="M112">
            <v>189.1</v>
          </cell>
          <cell r="N112">
            <v>189.1</v>
          </cell>
          <cell r="O112">
            <v>194</v>
          </cell>
          <cell r="P112">
            <v>195.1</v>
          </cell>
          <cell r="Q112">
            <v>198.89109999999999</v>
          </cell>
          <cell r="R112">
            <v>199.0813</v>
          </cell>
          <cell r="S112">
            <v>200.17240000000001</v>
          </cell>
          <cell r="T112">
            <v>199.92009999999999</v>
          </cell>
          <cell r="U112">
            <v>262.68119999999999</v>
          </cell>
          <cell r="V112">
            <v>270.36939999999998</v>
          </cell>
          <cell r="W112">
            <v>209.84155000000001</v>
          </cell>
        </row>
        <row r="113">
          <cell r="A113" t="str">
            <v>Таласский</v>
          </cell>
          <cell r="B113">
            <v>189.9</v>
          </cell>
          <cell r="C113">
            <v>168.1</v>
          </cell>
          <cell r="D113">
            <v>124.9</v>
          </cell>
          <cell r="E113">
            <v>192.1</v>
          </cell>
          <cell r="F113">
            <v>160.65119999999999</v>
          </cell>
          <cell r="G113">
            <v>137.32320000000001</v>
          </cell>
          <cell r="H113">
            <v>194.56979999999999</v>
          </cell>
          <cell r="I113">
            <v>193.721</v>
          </cell>
          <cell r="J113">
            <v>207.17429999999999</v>
          </cell>
          <cell r="K113">
            <v>234.92189999999999</v>
          </cell>
          <cell r="L113">
            <v>180.33614</v>
          </cell>
          <cell r="M113">
            <v>180.1</v>
          </cell>
          <cell r="N113">
            <v>170</v>
          </cell>
          <cell r="O113">
            <v>157.6</v>
          </cell>
          <cell r="P113">
            <v>198.1</v>
          </cell>
          <cell r="Q113">
            <v>176.13579999999999</v>
          </cell>
          <cell r="R113">
            <v>225.93430000000001</v>
          </cell>
          <cell r="S113">
            <v>194.62299999999999</v>
          </cell>
          <cell r="T113">
            <v>194.65100000000001</v>
          </cell>
          <cell r="U113">
            <v>212.25720000000001</v>
          </cell>
          <cell r="V113">
            <v>246.76730000000001</v>
          </cell>
          <cell r="W113">
            <v>195.61686000000003</v>
          </cell>
        </row>
        <row r="114">
          <cell r="A114" t="str">
            <v>Шуский</v>
          </cell>
          <cell r="B114">
            <v>183.6</v>
          </cell>
          <cell r="C114">
            <v>175.9</v>
          </cell>
          <cell r="D114">
            <v>180.7</v>
          </cell>
          <cell r="E114">
            <v>178.1</v>
          </cell>
          <cell r="F114">
            <v>210.69990000000001</v>
          </cell>
          <cell r="G114">
            <v>311.34699999999998</v>
          </cell>
          <cell r="H114">
            <v>312.14420000000001</v>
          </cell>
          <cell r="I114">
            <v>279.53910000000002</v>
          </cell>
          <cell r="J114">
            <v>277.15050000000002</v>
          </cell>
          <cell r="K114">
            <v>282.48930000000001</v>
          </cell>
          <cell r="L114">
            <v>239.167</v>
          </cell>
          <cell r="M114">
            <v>173.9</v>
          </cell>
          <cell r="N114">
            <v>193.5</v>
          </cell>
          <cell r="O114">
            <v>186.5</v>
          </cell>
          <cell r="P114">
            <v>162.9</v>
          </cell>
          <cell r="Q114">
            <v>161.4444</v>
          </cell>
          <cell r="R114">
            <v>166.4</v>
          </cell>
          <cell r="S114">
            <v>250.29859999999999</v>
          </cell>
          <cell r="T114">
            <v>97.297300000000007</v>
          </cell>
          <cell r="U114">
            <v>263.61099999999999</v>
          </cell>
          <cell r="V114">
            <v>255.83930000000001</v>
          </cell>
          <cell r="W114">
            <v>191.16906</v>
          </cell>
        </row>
        <row r="119">
          <cell r="A119" t="str">
            <v>Акжайык</v>
          </cell>
          <cell r="B119">
            <v>77.3</v>
          </cell>
          <cell r="C119">
            <v>91.9</v>
          </cell>
          <cell r="D119">
            <v>114.7</v>
          </cell>
          <cell r="E119">
            <v>125</v>
          </cell>
          <cell r="F119">
            <v>156.9</v>
          </cell>
          <cell r="G119">
            <v>145.1</v>
          </cell>
          <cell r="H119">
            <v>151.19999999999999</v>
          </cell>
          <cell r="I119">
            <v>142.9</v>
          </cell>
          <cell r="J119">
            <v>140.19999999999999</v>
          </cell>
          <cell r="K119">
            <v>134.1</v>
          </cell>
          <cell r="L119">
            <v>127.92999999999998</v>
          </cell>
          <cell r="M119">
            <v>67.099999999999994</v>
          </cell>
          <cell r="N119">
            <v>84.9</v>
          </cell>
          <cell r="O119">
            <v>68.2</v>
          </cell>
          <cell r="P119">
            <v>114.8</v>
          </cell>
          <cell r="Q119">
            <v>103.5</v>
          </cell>
          <cell r="R119">
            <v>157.30000000000001</v>
          </cell>
          <cell r="S119">
            <v>141.6</v>
          </cell>
          <cell r="T119">
            <v>127.1</v>
          </cell>
          <cell r="U119">
            <v>114.7</v>
          </cell>
          <cell r="V119">
            <v>133.80000000000001</v>
          </cell>
          <cell r="W119">
            <v>111.3</v>
          </cell>
        </row>
        <row r="120">
          <cell r="A120" t="str">
            <v>Бокей орда</v>
          </cell>
          <cell r="B120">
            <v>100</v>
          </cell>
          <cell r="C120">
            <v>48.1</v>
          </cell>
          <cell r="D120">
            <v>116</v>
          </cell>
          <cell r="E120">
            <v>51.8</v>
          </cell>
          <cell r="F120">
            <v>88.7</v>
          </cell>
          <cell r="G120">
            <v>89.9</v>
          </cell>
          <cell r="H120">
            <v>89</v>
          </cell>
          <cell r="I120">
            <v>100</v>
          </cell>
          <cell r="J120">
            <v>95.1</v>
          </cell>
          <cell r="K120">
            <v>95</v>
          </cell>
          <cell r="L120">
            <v>87.36</v>
          </cell>
          <cell r="M120">
            <v>0</v>
          </cell>
          <cell r="N120">
            <v>0</v>
          </cell>
          <cell r="O120">
            <v>99.6</v>
          </cell>
          <cell r="P120">
            <v>52</v>
          </cell>
          <cell r="Q120">
            <v>55.6</v>
          </cell>
          <cell r="R120">
            <v>90.5</v>
          </cell>
          <cell r="S120">
            <v>88.7</v>
          </cell>
          <cell r="T120">
            <v>100</v>
          </cell>
          <cell r="U120">
            <v>95</v>
          </cell>
          <cell r="V120">
            <v>95.1</v>
          </cell>
          <cell r="W120">
            <v>67.650000000000006</v>
          </cell>
        </row>
        <row r="121">
          <cell r="A121" t="str">
            <v>Борли</v>
          </cell>
          <cell r="B121">
            <v>86.3</v>
          </cell>
          <cell r="C121">
            <v>142.19999999999999</v>
          </cell>
          <cell r="D121">
            <v>183.5</v>
          </cell>
          <cell r="E121">
            <v>220.9</v>
          </cell>
          <cell r="F121">
            <v>217.6</v>
          </cell>
          <cell r="G121">
            <v>208.9</v>
          </cell>
          <cell r="H121">
            <v>205.2</v>
          </cell>
          <cell r="I121">
            <v>205.6</v>
          </cell>
          <cell r="J121">
            <v>209.6</v>
          </cell>
          <cell r="K121">
            <v>108.8</v>
          </cell>
          <cell r="L121">
            <v>178.85999999999999</v>
          </cell>
          <cell r="M121">
            <v>73.099999999999994</v>
          </cell>
          <cell r="N121">
            <v>132</v>
          </cell>
          <cell r="O121">
            <v>119</v>
          </cell>
          <cell r="P121">
            <v>221</v>
          </cell>
          <cell r="Q121">
            <v>217.5</v>
          </cell>
          <cell r="R121">
            <v>209</v>
          </cell>
          <cell r="S121">
            <v>204.8</v>
          </cell>
          <cell r="T121">
            <v>205.2</v>
          </cell>
          <cell r="U121">
            <v>198.9</v>
          </cell>
          <cell r="V121">
            <v>163.9</v>
          </cell>
          <cell r="W121">
            <v>174.44000000000003</v>
          </cell>
        </row>
        <row r="122">
          <cell r="A122" t="str">
            <v>Жанакала (Жангалинский)</v>
          </cell>
          <cell r="B122">
            <v>151.1</v>
          </cell>
          <cell r="C122">
            <v>147</v>
          </cell>
          <cell r="D122">
            <v>153.1</v>
          </cell>
          <cell r="E122">
            <v>161.30000000000001</v>
          </cell>
          <cell r="F122">
            <v>109.2</v>
          </cell>
          <cell r="G122">
            <v>109.9</v>
          </cell>
          <cell r="H122">
            <v>93.4</v>
          </cell>
          <cell r="I122">
            <v>96.9</v>
          </cell>
          <cell r="J122">
            <v>104.4</v>
          </cell>
          <cell r="K122">
            <v>100</v>
          </cell>
          <cell r="L122">
            <v>122.63</v>
          </cell>
          <cell r="M122">
            <v>125.9</v>
          </cell>
          <cell r="N122">
            <v>145.4</v>
          </cell>
          <cell r="O122">
            <v>120.4</v>
          </cell>
          <cell r="P122">
            <v>158.80000000000001</v>
          </cell>
          <cell r="Q122">
            <v>102.7</v>
          </cell>
          <cell r="R122">
            <v>105.3</v>
          </cell>
          <cell r="S122">
            <v>97.9</v>
          </cell>
          <cell r="T122">
            <v>96.4</v>
          </cell>
          <cell r="U122">
            <v>75.3</v>
          </cell>
          <cell r="V122">
            <v>100</v>
          </cell>
          <cell r="W122">
            <v>112.80999999999999</v>
          </cell>
        </row>
        <row r="123">
          <cell r="A123" t="str">
            <v>Жанибек</v>
          </cell>
          <cell r="B123">
            <v>102</v>
          </cell>
          <cell r="C123">
            <v>78.900000000000006</v>
          </cell>
          <cell r="D123">
            <v>102.7</v>
          </cell>
          <cell r="E123">
            <v>103.4</v>
          </cell>
          <cell r="F123">
            <v>120.7</v>
          </cell>
          <cell r="G123">
            <v>131.9</v>
          </cell>
          <cell r="H123">
            <v>137.30000000000001</v>
          </cell>
          <cell r="I123">
            <v>105.6</v>
          </cell>
          <cell r="J123">
            <v>107.3</v>
          </cell>
          <cell r="K123">
            <v>122</v>
          </cell>
          <cell r="L123">
            <v>111.18000000000002</v>
          </cell>
          <cell r="M123">
            <v>97.5</v>
          </cell>
          <cell r="N123">
            <v>75</v>
          </cell>
          <cell r="O123">
            <v>85.6</v>
          </cell>
          <cell r="P123">
            <v>96.7</v>
          </cell>
          <cell r="Q123">
            <v>123.7</v>
          </cell>
          <cell r="R123">
            <v>127.9</v>
          </cell>
          <cell r="S123">
            <v>124.7</v>
          </cell>
          <cell r="T123">
            <v>91.6</v>
          </cell>
          <cell r="U123">
            <v>108.1</v>
          </cell>
          <cell r="V123">
            <v>106.5</v>
          </cell>
          <cell r="W123">
            <v>103.73000000000002</v>
          </cell>
        </row>
        <row r="124">
          <cell r="A124" t="str">
            <v>Зеленов</v>
          </cell>
          <cell r="B124">
            <v>138.9</v>
          </cell>
          <cell r="C124">
            <v>184.8</v>
          </cell>
          <cell r="D124">
            <v>203.6</v>
          </cell>
          <cell r="E124">
            <v>166.5</v>
          </cell>
          <cell r="F124">
            <v>162.6</v>
          </cell>
          <cell r="G124">
            <v>192.4</v>
          </cell>
          <cell r="H124">
            <v>191.4</v>
          </cell>
          <cell r="I124">
            <v>192.2</v>
          </cell>
          <cell r="J124">
            <v>161.69999999999999</v>
          </cell>
          <cell r="K124">
            <v>168.2</v>
          </cell>
          <cell r="L124">
            <v>176.23000000000005</v>
          </cell>
          <cell r="M124">
            <v>122.7</v>
          </cell>
          <cell r="N124">
            <v>143.69999999999999</v>
          </cell>
          <cell r="O124">
            <v>141.19999999999999</v>
          </cell>
          <cell r="P124">
            <v>158.5</v>
          </cell>
          <cell r="Q124">
            <v>152</v>
          </cell>
          <cell r="R124">
            <v>186.4</v>
          </cell>
          <cell r="S124">
            <v>189.7</v>
          </cell>
          <cell r="T124">
            <v>184.6</v>
          </cell>
          <cell r="U124">
            <v>163.6</v>
          </cell>
          <cell r="V124">
            <v>148.6</v>
          </cell>
          <cell r="W124">
            <v>159.09999999999997</v>
          </cell>
        </row>
        <row r="125">
          <cell r="A125" t="str">
            <v>Казталов</v>
          </cell>
          <cell r="B125">
            <v>90.7</v>
          </cell>
          <cell r="C125">
            <v>58.6</v>
          </cell>
          <cell r="D125">
            <v>120.4</v>
          </cell>
          <cell r="E125">
            <v>72.400000000000006</v>
          </cell>
          <cell r="F125">
            <v>91</v>
          </cell>
          <cell r="G125">
            <v>115.6</v>
          </cell>
          <cell r="H125">
            <v>81.900000000000006</v>
          </cell>
          <cell r="I125">
            <v>111.1</v>
          </cell>
          <cell r="J125">
            <v>107</v>
          </cell>
          <cell r="K125">
            <v>140.19999999999999</v>
          </cell>
          <cell r="L125">
            <v>98.890000000000015</v>
          </cell>
          <cell r="M125">
            <v>68.3</v>
          </cell>
          <cell r="N125">
            <v>54.1</v>
          </cell>
          <cell r="O125">
            <v>71.8</v>
          </cell>
          <cell r="P125">
            <v>67.099999999999994</v>
          </cell>
          <cell r="Q125">
            <v>88.4</v>
          </cell>
          <cell r="R125">
            <v>115.7</v>
          </cell>
          <cell r="S125">
            <v>69.099999999999994</v>
          </cell>
          <cell r="T125">
            <v>114.3</v>
          </cell>
          <cell r="U125">
            <v>103.4</v>
          </cell>
          <cell r="V125">
            <v>140.19999999999999</v>
          </cell>
          <cell r="W125">
            <v>89.239999999999981</v>
          </cell>
        </row>
        <row r="126">
          <cell r="A126" t="str">
            <v>Каратобе</v>
          </cell>
          <cell r="B126">
            <v>78.900000000000006</v>
          </cell>
          <cell r="C126">
            <v>118</v>
          </cell>
          <cell r="D126">
            <v>185.7</v>
          </cell>
          <cell r="E126">
            <v>78.599999999999994</v>
          </cell>
          <cell r="F126">
            <v>190.2</v>
          </cell>
          <cell r="G126">
            <v>180.5</v>
          </cell>
          <cell r="H126">
            <v>116.8</v>
          </cell>
          <cell r="I126">
            <v>234.7</v>
          </cell>
          <cell r="J126">
            <v>136.4</v>
          </cell>
          <cell r="K126">
            <v>209.9</v>
          </cell>
          <cell r="L126">
            <v>152.97000000000003</v>
          </cell>
          <cell r="M126">
            <v>70</v>
          </cell>
          <cell r="N126">
            <v>96.8</v>
          </cell>
          <cell r="O126">
            <v>120</v>
          </cell>
          <cell r="P126">
            <v>70</v>
          </cell>
          <cell r="Q126">
            <v>166.5</v>
          </cell>
          <cell r="R126">
            <v>123.5</v>
          </cell>
          <cell r="S126">
            <v>111.4</v>
          </cell>
          <cell r="T126">
            <v>226.3</v>
          </cell>
          <cell r="U126">
            <v>165.2</v>
          </cell>
          <cell r="V126">
            <v>158.30000000000001</v>
          </cell>
          <cell r="W126">
            <v>130.80000000000001</v>
          </cell>
        </row>
        <row r="127">
          <cell r="A127" t="str">
            <v>Сырым</v>
          </cell>
          <cell r="B127">
            <v>99.1</v>
          </cell>
          <cell r="C127">
            <v>90.5</v>
          </cell>
          <cell r="D127">
            <v>106.3</v>
          </cell>
          <cell r="E127">
            <v>90</v>
          </cell>
          <cell r="F127">
            <v>123</v>
          </cell>
          <cell r="G127">
            <v>100</v>
          </cell>
          <cell r="H127">
            <v>107.7</v>
          </cell>
          <cell r="I127">
            <v>102.1</v>
          </cell>
          <cell r="J127">
            <v>147.30000000000001</v>
          </cell>
          <cell r="K127">
            <v>116.2</v>
          </cell>
          <cell r="L127">
            <v>108.22</v>
          </cell>
          <cell r="M127">
            <v>94.8</v>
          </cell>
          <cell r="N127">
            <v>85</v>
          </cell>
          <cell r="O127">
            <v>92.9</v>
          </cell>
          <cell r="P127">
            <v>90</v>
          </cell>
          <cell r="Q127">
            <v>132.1</v>
          </cell>
          <cell r="R127">
            <v>100</v>
          </cell>
          <cell r="S127">
            <v>102</v>
          </cell>
          <cell r="T127">
            <v>103.1</v>
          </cell>
          <cell r="U127">
            <v>112.3</v>
          </cell>
          <cell r="V127">
            <v>114.1</v>
          </cell>
          <cell r="W127">
            <v>102.63</v>
          </cell>
        </row>
        <row r="128">
          <cell r="A128" t="str">
            <v>Таскала</v>
          </cell>
          <cell r="B128">
            <v>110.2</v>
          </cell>
          <cell r="C128">
            <v>73.099999999999994</v>
          </cell>
          <cell r="D128">
            <v>100.3</v>
          </cell>
          <cell r="E128">
            <v>100</v>
          </cell>
          <cell r="F128">
            <v>130</v>
          </cell>
          <cell r="G128">
            <v>109</v>
          </cell>
          <cell r="H128">
            <v>105.5</v>
          </cell>
          <cell r="I128">
            <v>120.1</v>
          </cell>
          <cell r="J128">
            <v>139.69999999999999</v>
          </cell>
          <cell r="K128">
            <v>113.8</v>
          </cell>
          <cell r="L128">
            <v>110.17</v>
          </cell>
          <cell r="M128">
            <v>90</v>
          </cell>
          <cell r="N128">
            <v>66</v>
          </cell>
          <cell r="O128">
            <v>80.2</v>
          </cell>
          <cell r="P128">
            <v>100</v>
          </cell>
          <cell r="Q128">
            <v>90</v>
          </cell>
          <cell r="R128">
            <v>113</v>
          </cell>
          <cell r="S128">
            <v>0</v>
          </cell>
          <cell r="T128">
            <v>0</v>
          </cell>
          <cell r="U128">
            <v>0</v>
          </cell>
          <cell r="V128">
            <v>0</v>
          </cell>
          <cell r="W128">
            <v>53.92</v>
          </cell>
        </row>
        <row r="129">
          <cell r="A129" t="str">
            <v>Теректи</v>
          </cell>
          <cell r="B129">
            <v>102.3</v>
          </cell>
          <cell r="C129">
            <v>102</v>
          </cell>
          <cell r="D129">
            <v>121.6</v>
          </cell>
          <cell r="E129">
            <v>126</v>
          </cell>
          <cell r="F129">
            <v>157.19999999999999</v>
          </cell>
          <cell r="G129">
            <v>171.2</v>
          </cell>
          <cell r="H129">
            <v>103.2</v>
          </cell>
          <cell r="I129">
            <v>119.8</v>
          </cell>
          <cell r="J129">
            <v>162.4</v>
          </cell>
          <cell r="K129">
            <v>129.6</v>
          </cell>
          <cell r="L129">
            <v>129.53</v>
          </cell>
          <cell r="M129">
            <v>84.2</v>
          </cell>
          <cell r="N129">
            <v>89.4</v>
          </cell>
          <cell r="O129">
            <v>94</v>
          </cell>
          <cell r="P129">
            <v>118.6</v>
          </cell>
          <cell r="Q129">
            <v>151.9</v>
          </cell>
          <cell r="R129">
            <v>161.4</v>
          </cell>
          <cell r="S129">
            <v>159.9</v>
          </cell>
          <cell r="T129">
            <v>121.8</v>
          </cell>
          <cell r="U129">
            <v>144.69999999999999</v>
          </cell>
          <cell r="V129">
            <v>131.19999999999999</v>
          </cell>
          <cell r="W129">
            <v>125.71</v>
          </cell>
        </row>
        <row r="130">
          <cell r="A130" t="str">
            <v>Шынгарлау</v>
          </cell>
          <cell r="B130">
            <v>117</v>
          </cell>
          <cell r="C130">
            <v>80.2</v>
          </cell>
          <cell r="D130">
            <v>87.2</v>
          </cell>
          <cell r="E130">
            <v>80</v>
          </cell>
          <cell r="F130">
            <v>87.5</v>
          </cell>
          <cell r="G130">
            <v>86.9</v>
          </cell>
          <cell r="H130">
            <v>120.7</v>
          </cell>
          <cell r="I130">
            <v>110.9</v>
          </cell>
          <cell r="J130">
            <v>160.19999999999999</v>
          </cell>
          <cell r="K130">
            <v>102.7</v>
          </cell>
          <cell r="L130">
            <v>103.33</v>
          </cell>
          <cell r="M130">
            <v>115</v>
          </cell>
          <cell r="N130">
            <v>20</v>
          </cell>
          <cell r="O130">
            <v>58.6</v>
          </cell>
          <cell r="P130">
            <v>0</v>
          </cell>
          <cell r="Q130">
            <v>102.5</v>
          </cell>
          <cell r="R130">
            <v>55</v>
          </cell>
          <cell r="S130">
            <v>153.9</v>
          </cell>
          <cell r="T130">
            <v>140</v>
          </cell>
          <cell r="U130">
            <v>134.5</v>
          </cell>
          <cell r="V130">
            <v>42.9</v>
          </cell>
          <cell r="W130">
            <v>82.24</v>
          </cell>
        </row>
        <row r="131">
          <cell r="A131" t="str">
            <v>г.Уральск</v>
          </cell>
          <cell r="B131">
            <v>100.2</v>
          </cell>
          <cell r="C131">
            <v>141</v>
          </cell>
          <cell r="D131">
            <v>138.80000000000001</v>
          </cell>
          <cell r="E131">
            <v>134.80000000000001</v>
          </cell>
          <cell r="F131">
            <v>185.4</v>
          </cell>
          <cell r="G131">
            <v>216.1</v>
          </cell>
          <cell r="H131">
            <v>191.6</v>
          </cell>
          <cell r="I131">
            <v>180.2</v>
          </cell>
          <cell r="J131">
            <v>198.3</v>
          </cell>
          <cell r="K131">
            <v>255</v>
          </cell>
          <cell r="L131">
            <v>174.14</v>
          </cell>
          <cell r="M131">
            <v>88.6</v>
          </cell>
          <cell r="N131">
            <v>124.7</v>
          </cell>
          <cell r="O131">
            <v>108.4</v>
          </cell>
          <cell r="P131">
            <v>126.3</v>
          </cell>
          <cell r="Q131">
            <v>157.9</v>
          </cell>
          <cell r="R131">
            <v>151.1</v>
          </cell>
          <cell r="S131">
            <v>158.6</v>
          </cell>
          <cell r="T131">
            <v>166.8</v>
          </cell>
          <cell r="U131">
            <v>190.2</v>
          </cell>
          <cell r="V131">
            <v>206.1</v>
          </cell>
          <cell r="W131">
            <v>147.87</v>
          </cell>
        </row>
        <row r="136">
          <cell r="A136" t="str">
            <v>Караганда</v>
          </cell>
          <cell r="B136">
            <v>0</v>
          </cell>
          <cell r="C136">
            <v>0</v>
          </cell>
          <cell r="D136">
            <v>200</v>
          </cell>
          <cell r="E136">
            <v>200</v>
          </cell>
          <cell r="F136">
            <v>0</v>
          </cell>
          <cell r="G136">
            <v>240</v>
          </cell>
          <cell r="H136">
            <v>217</v>
          </cell>
          <cell r="I136">
            <v>0</v>
          </cell>
          <cell r="J136">
            <v>217</v>
          </cell>
          <cell r="K136">
            <v>177.4</v>
          </cell>
          <cell r="L136">
            <v>125.14000000000001</v>
          </cell>
          <cell r="M136">
            <v>0</v>
          </cell>
          <cell r="N136">
            <v>0</v>
          </cell>
          <cell r="O136">
            <v>0</v>
          </cell>
          <cell r="P136">
            <v>0</v>
          </cell>
          <cell r="Q136">
            <v>0</v>
          </cell>
          <cell r="R136">
            <v>0</v>
          </cell>
          <cell r="S136">
            <v>0</v>
          </cell>
          <cell r="T136">
            <v>0</v>
          </cell>
          <cell r="U136">
            <v>0</v>
          </cell>
          <cell r="V136">
            <v>0</v>
          </cell>
          <cell r="W136">
            <v>0</v>
          </cell>
        </row>
        <row r="137">
          <cell r="A137" t="str">
            <v>Балхаш</v>
          </cell>
          <cell r="B137">
            <v>300</v>
          </cell>
          <cell r="C137">
            <v>305</v>
          </cell>
          <cell r="D137">
            <v>254.2</v>
          </cell>
          <cell r="E137">
            <v>237.5</v>
          </cell>
          <cell r="F137">
            <v>237.9</v>
          </cell>
          <cell r="G137">
            <v>270.89999999999998</v>
          </cell>
          <cell r="H137">
            <v>186.3</v>
          </cell>
          <cell r="I137">
            <v>188</v>
          </cell>
          <cell r="J137">
            <v>192.7</v>
          </cell>
          <cell r="K137">
            <v>198</v>
          </cell>
          <cell r="L137">
            <v>237.05</v>
          </cell>
          <cell r="M137">
            <v>161.19999999999999</v>
          </cell>
          <cell r="N137">
            <v>162</v>
          </cell>
          <cell r="O137">
            <v>164.3</v>
          </cell>
          <cell r="P137">
            <v>182.8</v>
          </cell>
          <cell r="Q137">
            <v>189.1</v>
          </cell>
          <cell r="R137">
            <v>189.5</v>
          </cell>
          <cell r="S137">
            <v>175.4</v>
          </cell>
          <cell r="T137">
            <v>175.9091</v>
          </cell>
          <cell r="U137">
            <v>139.30000000000001</v>
          </cell>
          <cell r="V137">
            <v>141.80000000000001</v>
          </cell>
          <cell r="W137">
            <v>168.13091000000003</v>
          </cell>
        </row>
        <row r="138">
          <cell r="A138" t="str">
            <v>Жезказган</v>
          </cell>
          <cell r="B138">
            <v>208.7</v>
          </cell>
          <cell r="C138">
            <v>191.3</v>
          </cell>
          <cell r="D138">
            <v>219.4</v>
          </cell>
          <cell r="E138">
            <v>218.1</v>
          </cell>
          <cell r="F138">
            <v>189.4</v>
          </cell>
          <cell r="G138">
            <v>212.5</v>
          </cell>
          <cell r="H138">
            <v>144.9</v>
          </cell>
          <cell r="I138">
            <v>149.07939999999999</v>
          </cell>
          <cell r="J138">
            <v>186.8</v>
          </cell>
          <cell r="K138">
            <v>185.3</v>
          </cell>
          <cell r="L138">
            <v>190.54794000000001</v>
          </cell>
          <cell r="M138">
            <v>211.3</v>
          </cell>
          <cell r="N138">
            <v>197</v>
          </cell>
          <cell r="O138">
            <v>219.4</v>
          </cell>
          <cell r="P138">
            <v>185</v>
          </cell>
          <cell r="Q138">
            <v>245.9</v>
          </cell>
          <cell r="R138">
            <v>186.1</v>
          </cell>
          <cell r="S138">
            <v>145.1</v>
          </cell>
          <cell r="T138">
            <v>114.173</v>
          </cell>
          <cell r="U138">
            <v>160.5</v>
          </cell>
          <cell r="V138">
            <v>143.80000000000001</v>
          </cell>
          <cell r="W138">
            <v>180.82729999999998</v>
          </cell>
        </row>
        <row r="139">
          <cell r="A139" t="str">
            <v>Каражал</v>
          </cell>
          <cell r="B139">
            <v>0</v>
          </cell>
          <cell r="C139">
            <v>0</v>
          </cell>
          <cell r="D139">
            <v>150</v>
          </cell>
          <cell r="E139">
            <v>150</v>
          </cell>
          <cell r="F139">
            <v>151.5</v>
          </cell>
          <cell r="G139">
            <v>236.7</v>
          </cell>
          <cell r="H139">
            <v>216.7</v>
          </cell>
          <cell r="I139">
            <v>0</v>
          </cell>
          <cell r="J139">
            <v>0</v>
          </cell>
          <cell r="K139">
            <v>0</v>
          </cell>
          <cell r="L139">
            <v>90.490000000000009</v>
          </cell>
          <cell r="M139">
            <v>0</v>
          </cell>
          <cell r="N139">
            <v>0</v>
          </cell>
          <cell r="O139">
            <v>200</v>
          </cell>
          <cell r="P139">
            <v>200</v>
          </cell>
          <cell r="Q139">
            <v>201</v>
          </cell>
          <cell r="R139">
            <v>0</v>
          </cell>
          <cell r="S139">
            <v>0</v>
          </cell>
          <cell r="T139">
            <v>0</v>
          </cell>
          <cell r="U139">
            <v>0</v>
          </cell>
          <cell r="V139">
            <v>0</v>
          </cell>
          <cell r="W139">
            <v>60.1</v>
          </cell>
        </row>
        <row r="140">
          <cell r="A140" t="str">
            <v>Приозерск</v>
          </cell>
          <cell r="B140">
            <v>0</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row>
        <row r="141">
          <cell r="A141" t="str">
            <v>Сарань</v>
          </cell>
          <cell r="B141">
            <v>170.5</v>
          </cell>
          <cell r="C141">
            <v>231</v>
          </cell>
          <cell r="D141">
            <v>220</v>
          </cell>
          <cell r="E141">
            <v>210.5</v>
          </cell>
          <cell r="F141">
            <v>212</v>
          </cell>
          <cell r="G141">
            <v>212</v>
          </cell>
          <cell r="H141">
            <v>214</v>
          </cell>
          <cell r="I141">
            <v>226</v>
          </cell>
          <cell r="J141">
            <v>230</v>
          </cell>
          <cell r="K141">
            <v>231.8</v>
          </cell>
          <cell r="L141">
            <v>215.78000000000003</v>
          </cell>
          <cell r="M141">
            <v>171</v>
          </cell>
          <cell r="N141">
            <v>165</v>
          </cell>
          <cell r="O141">
            <v>227</v>
          </cell>
          <cell r="P141">
            <v>250</v>
          </cell>
          <cell r="Q141">
            <v>251</v>
          </cell>
          <cell r="R141">
            <v>256</v>
          </cell>
          <cell r="S141">
            <v>250</v>
          </cell>
          <cell r="T141">
            <v>259</v>
          </cell>
          <cell r="U141">
            <v>271.7</v>
          </cell>
          <cell r="V141">
            <v>275.5</v>
          </cell>
          <cell r="W141">
            <v>237.61999999999998</v>
          </cell>
        </row>
        <row r="142">
          <cell r="A142" t="str">
            <v>Сатпаев</v>
          </cell>
          <cell r="B142">
            <v>0</v>
          </cell>
          <cell r="C142">
            <v>0</v>
          </cell>
          <cell r="D142">
            <v>210</v>
          </cell>
          <cell r="E142">
            <v>210</v>
          </cell>
          <cell r="F142">
            <v>220</v>
          </cell>
          <cell r="G142">
            <v>0</v>
          </cell>
          <cell r="H142">
            <v>217</v>
          </cell>
          <cell r="I142">
            <v>80</v>
          </cell>
          <cell r="J142">
            <v>63.5</v>
          </cell>
          <cell r="K142">
            <v>134.9</v>
          </cell>
          <cell r="L142">
            <v>113.54</v>
          </cell>
          <cell r="M142">
            <v>166</v>
          </cell>
          <cell r="N142">
            <v>150</v>
          </cell>
          <cell r="O142">
            <v>214.3</v>
          </cell>
          <cell r="P142">
            <v>217.1</v>
          </cell>
          <cell r="Q142">
            <v>220</v>
          </cell>
          <cell r="R142">
            <v>160</v>
          </cell>
          <cell r="S142">
            <v>247.1</v>
          </cell>
          <cell r="T142">
            <v>47.038499999999999</v>
          </cell>
          <cell r="U142">
            <v>43.8</v>
          </cell>
          <cell r="V142">
            <v>99</v>
          </cell>
          <cell r="W142">
            <v>156.43385000000001</v>
          </cell>
        </row>
        <row r="143">
          <cell r="A143" t="str">
            <v>Темиртау</v>
          </cell>
          <cell r="B143">
            <v>0</v>
          </cell>
          <cell r="C143">
            <v>0</v>
          </cell>
          <cell r="D143">
            <v>0</v>
          </cell>
          <cell r="E143">
            <v>0</v>
          </cell>
          <cell r="F143">
            <v>0</v>
          </cell>
          <cell r="G143">
            <v>0</v>
          </cell>
          <cell r="H143">
            <v>0</v>
          </cell>
          <cell r="I143">
            <v>0</v>
          </cell>
          <cell r="J143">
            <v>0</v>
          </cell>
          <cell r="K143">
            <v>0</v>
          </cell>
          <cell r="L143">
            <v>0</v>
          </cell>
          <cell r="M143">
            <v>209</v>
          </cell>
          <cell r="N143">
            <v>208</v>
          </cell>
          <cell r="O143">
            <v>346.7</v>
          </cell>
          <cell r="P143">
            <v>350</v>
          </cell>
          <cell r="Q143">
            <v>212</v>
          </cell>
          <cell r="R143">
            <v>111.7</v>
          </cell>
          <cell r="S143">
            <v>78.3</v>
          </cell>
          <cell r="T143">
            <v>191</v>
          </cell>
          <cell r="U143">
            <v>191.6</v>
          </cell>
          <cell r="V143">
            <v>192.1</v>
          </cell>
          <cell r="W143">
            <v>209.04000000000002</v>
          </cell>
        </row>
        <row r="144">
          <cell r="A144" t="str">
            <v>Шахтинск</v>
          </cell>
          <cell r="B144">
            <v>0</v>
          </cell>
          <cell r="C144">
            <v>0</v>
          </cell>
          <cell r="D144">
            <v>0</v>
          </cell>
          <cell r="E144">
            <v>0</v>
          </cell>
          <cell r="F144">
            <v>150</v>
          </cell>
          <cell r="G144">
            <v>0</v>
          </cell>
          <cell r="H144">
            <v>199</v>
          </cell>
          <cell r="I144">
            <v>198</v>
          </cell>
          <cell r="J144">
            <v>198</v>
          </cell>
          <cell r="K144">
            <v>198</v>
          </cell>
          <cell r="L144">
            <v>94.3</v>
          </cell>
          <cell r="M144">
            <v>0</v>
          </cell>
          <cell r="N144">
            <v>0</v>
          </cell>
          <cell r="O144">
            <v>0</v>
          </cell>
          <cell r="P144">
            <v>0</v>
          </cell>
          <cell r="Q144">
            <v>140</v>
          </cell>
          <cell r="R144">
            <v>0</v>
          </cell>
          <cell r="S144">
            <v>0</v>
          </cell>
          <cell r="T144">
            <v>0</v>
          </cell>
          <cell r="U144">
            <v>0</v>
          </cell>
          <cell r="V144">
            <v>0</v>
          </cell>
          <cell r="W144">
            <v>14</v>
          </cell>
        </row>
        <row r="145">
          <cell r="A145" t="str">
            <v>Абайский</v>
          </cell>
          <cell r="B145">
            <v>0</v>
          </cell>
          <cell r="C145">
            <v>0</v>
          </cell>
          <cell r="D145">
            <v>236</v>
          </cell>
          <cell r="E145">
            <v>236</v>
          </cell>
          <cell r="F145">
            <v>236</v>
          </cell>
          <cell r="G145">
            <v>202</v>
          </cell>
          <cell r="H145">
            <v>242.2</v>
          </cell>
          <cell r="I145">
            <v>242</v>
          </cell>
          <cell r="J145">
            <v>241.9</v>
          </cell>
          <cell r="K145">
            <v>240</v>
          </cell>
          <cell r="L145">
            <v>187.61</v>
          </cell>
          <cell r="M145">
            <v>0</v>
          </cell>
          <cell r="N145">
            <v>213</v>
          </cell>
          <cell r="O145">
            <v>0</v>
          </cell>
          <cell r="P145">
            <v>0</v>
          </cell>
          <cell r="Q145">
            <v>0</v>
          </cell>
          <cell r="R145">
            <v>0</v>
          </cell>
          <cell r="S145">
            <v>210</v>
          </cell>
          <cell r="T145">
            <v>0</v>
          </cell>
          <cell r="U145">
            <v>0</v>
          </cell>
          <cell r="V145">
            <v>0</v>
          </cell>
          <cell r="W145">
            <v>42.3</v>
          </cell>
        </row>
        <row r="146">
          <cell r="A146" t="str">
            <v>Актогайский</v>
          </cell>
          <cell r="B146">
            <v>0</v>
          </cell>
          <cell r="C146">
            <v>247.7</v>
          </cell>
          <cell r="D146">
            <v>248.2</v>
          </cell>
          <cell r="E146">
            <v>235.4</v>
          </cell>
          <cell r="F146">
            <v>239.3</v>
          </cell>
          <cell r="G146">
            <v>240.3</v>
          </cell>
          <cell r="H146">
            <v>245.3</v>
          </cell>
          <cell r="I146">
            <v>0</v>
          </cell>
          <cell r="J146">
            <v>0</v>
          </cell>
          <cell r="K146">
            <v>0</v>
          </cell>
          <cell r="L146">
            <v>145.61999999999998</v>
          </cell>
          <cell r="M146">
            <v>0</v>
          </cell>
          <cell r="N146">
            <v>247.7</v>
          </cell>
          <cell r="O146">
            <v>248.3</v>
          </cell>
          <cell r="P146">
            <v>267.60000000000002</v>
          </cell>
          <cell r="Q146">
            <v>269.10000000000002</v>
          </cell>
          <cell r="R146">
            <v>270</v>
          </cell>
          <cell r="S146">
            <v>274.39999999999998</v>
          </cell>
          <cell r="T146">
            <v>0</v>
          </cell>
          <cell r="U146">
            <v>0</v>
          </cell>
          <cell r="V146">
            <v>0</v>
          </cell>
          <cell r="W146">
            <v>157.70999999999998</v>
          </cell>
        </row>
        <row r="147">
          <cell r="A147" t="str">
            <v>Бухаржырауский</v>
          </cell>
          <cell r="B147">
            <v>0</v>
          </cell>
          <cell r="C147">
            <v>0</v>
          </cell>
          <cell r="D147">
            <v>210</v>
          </cell>
          <cell r="E147">
            <v>160</v>
          </cell>
          <cell r="F147">
            <v>160</v>
          </cell>
          <cell r="G147">
            <v>236.7</v>
          </cell>
          <cell r="H147">
            <v>160</v>
          </cell>
          <cell r="I147">
            <v>367.84</v>
          </cell>
          <cell r="J147">
            <v>158</v>
          </cell>
          <cell r="K147">
            <v>157</v>
          </cell>
          <cell r="L147">
            <v>160.95400000000001</v>
          </cell>
          <cell r="M147">
            <v>0</v>
          </cell>
          <cell r="N147">
            <v>0</v>
          </cell>
          <cell r="O147">
            <v>210</v>
          </cell>
          <cell r="P147">
            <v>180</v>
          </cell>
          <cell r="Q147">
            <v>180</v>
          </cell>
          <cell r="R147">
            <v>0</v>
          </cell>
          <cell r="S147">
            <v>180</v>
          </cell>
          <cell r="T147">
            <v>0</v>
          </cell>
          <cell r="U147">
            <v>0</v>
          </cell>
          <cell r="V147">
            <v>0</v>
          </cell>
          <cell r="W147">
            <v>75</v>
          </cell>
        </row>
        <row r="148">
          <cell r="A148" t="str">
            <v>Жанааркинский</v>
          </cell>
          <cell r="B148">
            <v>50</v>
          </cell>
          <cell r="C148">
            <v>45</v>
          </cell>
          <cell r="D148">
            <v>92</v>
          </cell>
          <cell r="E148">
            <v>46</v>
          </cell>
          <cell r="F148">
            <v>92</v>
          </cell>
          <cell r="G148">
            <v>46</v>
          </cell>
          <cell r="H148">
            <v>46</v>
          </cell>
          <cell r="I148">
            <v>56.8</v>
          </cell>
          <cell r="J148">
            <v>56.8</v>
          </cell>
          <cell r="K148">
            <v>59</v>
          </cell>
          <cell r="L148">
            <v>58.96</v>
          </cell>
          <cell r="M148">
            <v>40</v>
          </cell>
          <cell r="N148">
            <v>44</v>
          </cell>
          <cell r="O148">
            <v>92</v>
          </cell>
          <cell r="P148">
            <v>53</v>
          </cell>
          <cell r="Q148">
            <v>110</v>
          </cell>
          <cell r="R148">
            <v>56</v>
          </cell>
          <cell r="S148">
            <v>56</v>
          </cell>
          <cell r="T148">
            <v>54.8</v>
          </cell>
          <cell r="U148">
            <v>54.8</v>
          </cell>
          <cell r="V148">
            <v>55.4</v>
          </cell>
          <cell r="W148">
            <v>61.6</v>
          </cell>
        </row>
        <row r="149">
          <cell r="A149" t="str">
            <v>Каркаралинский</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row>
        <row r="150">
          <cell r="A150" t="str">
            <v>Нуринский</v>
          </cell>
          <cell r="B150">
            <v>210</v>
          </cell>
          <cell r="C150">
            <v>250.1</v>
          </cell>
          <cell r="D150">
            <v>214.3</v>
          </cell>
          <cell r="E150">
            <v>8.3000000000000007</v>
          </cell>
          <cell r="F150">
            <v>107.6</v>
          </cell>
          <cell r="G150">
            <v>279</v>
          </cell>
          <cell r="H150">
            <v>404</v>
          </cell>
          <cell r="I150">
            <v>399</v>
          </cell>
          <cell r="J150">
            <v>398</v>
          </cell>
          <cell r="K150">
            <v>336</v>
          </cell>
          <cell r="L150">
            <v>260.63</v>
          </cell>
          <cell r="M150">
            <v>0</v>
          </cell>
          <cell r="N150">
            <v>0</v>
          </cell>
          <cell r="O150">
            <v>0</v>
          </cell>
          <cell r="P150">
            <v>0</v>
          </cell>
          <cell r="Q150">
            <v>0</v>
          </cell>
          <cell r="R150">
            <v>0</v>
          </cell>
          <cell r="S150">
            <v>196</v>
          </cell>
          <cell r="T150">
            <v>0</v>
          </cell>
          <cell r="U150">
            <v>164.9</v>
          </cell>
          <cell r="V150">
            <v>170</v>
          </cell>
          <cell r="W150">
            <v>53.089999999999996</v>
          </cell>
        </row>
        <row r="151">
          <cell r="A151" t="str">
            <v>Осакаровский</v>
          </cell>
          <cell r="B151">
            <v>0</v>
          </cell>
          <cell r="C151">
            <v>0</v>
          </cell>
          <cell r="D151">
            <v>0</v>
          </cell>
          <cell r="E151">
            <v>0</v>
          </cell>
          <cell r="F151">
            <v>0</v>
          </cell>
          <cell r="G151">
            <v>0</v>
          </cell>
          <cell r="H151">
            <v>0</v>
          </cell>
          <cell r="I151">
            <v>0</v>
          </cell>
          <cell r="J151">
            <v>0</v>
          </cell>
          <cell r="K151">
            <v>198</v>
          </cell>
          <cell r="L151">
            <v>19.8</v>
          </cell>
          <cell r="M151">
            <v>0</v>
          </cell>
          <cell r="N151">
            <v>0</v>
          </cell>
          <cell r="O151">
            <v>0</v>
          </cell>
          <cell r="P151">
            <v>0</v>
          </cell>
          <cell r="Q151">
            <v>0</v>
          </cell>
          <cell r="R151">
            <v>0</v>
          </cell>
          <cell r="S151">
            <v>0</v>
          </cell>
          <cell r="T151">
            <v>0</v>
          </cell>
          <cell r="U151">
            <v>0</v>
          </cell>
          <cell r="V151">
            <v>0</v>
          </cell>
          <cell r="W151">
            <v>0</v>
          </cell>
        </row>
        <row r="152">
          <cell r="A152" t="str">
            <v>Улытауский</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row>
        <row r="153">
          <cell r="A153" t="str">
            <v>Шетский</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row>
        <row r="158">
          <cell r="A158" t="str">
            <v>Алтынсаринский</v>
          </cell>
          <cell r="B158">
            <v>10</v>
          </cell>
          <cell r="C158">
            <v>70</v>
          </cell>
          <cell r="D158">
            <v>71.400000000000006</v>
          </cell>
          <cell r="E158">
            <v>115.5</v>
          </cell>
          <cell r="F158">
            <v>105.5</v>
          </cell>
          <cell r="G158">
            <v>0</v>
          </cell>
          <cell r="H158">
            <v>0</v>
          </cell>
          <cell r="I158">
            <v>0</v>
          </cell>
          <cell r="J158">
            <v>0</v>
          </cell>
          <cell r="K158">
            <v>0</v>
          </cell>
          <cell r="L158">
            <v>37.239999999999995</v>
          </cell>
          <cell r="M158">
            <v>0</v>
          </cell>
          <cell r="N158">
            <v>0</v>
          </cell>
          <cell r="O158">
            <v>0</v>
          </cell>
          <cell r="P158">
            <v>57</v>
          </cell>
          <cell r="Q158">
            <v>57</v>
          </cell>
          <cell r="R158">
            <v>77.3</v>
          </cell>
          <cell r="S158">
            <v>75.8</v>
          </cell>
          <cell r="T158">
            <v>76.7</v>
          </cell>
          <cell r="U158">
            <v>77.599999999999994</v>
          </cell>
          <cell r="V158">
            <v>127.8</v>
          </cell>
          <cell r="W158">
            <v>54.919999999999995</v>
          </cell>
        </row>
        <row r="159">
          <cell r="A159" t="str">
            <v>Амангельдинский</v>
          </cell>
          <cell r="B159">
            <v>71.3</v>
          </cell>
          <cell r="C159">
            <v>93</v>
          </cell>
          <cell r="D159">
            <v>93.2</v>
          </cell>
          <cell r="E159">
            <v>94.3</v>
          </cell>
          <cell r="F159">
            <v>107.5</v>
          </cell>
          <cell r="G159">
            <v>105.8</v>
          </cell>
          <cell r="H159">
            <v>113.8</v>
          </cell>
          <cell r="I159">
            <v>109.8</v>
          </cell>
          <cell r="J159">
            <v>109.2</v>
          </cell>
          <cell r="K159">
            <v>118.1468</v>
          </cell>
          <cell r="L159">
            <v>101.60468</v>
          </cell>
          <cell r="M159">
            <v>88</v>
          </cell>
          <cell r="N159">
            <v>0</v>
          </cell>
          <cell r="O159">
            <v>97.7</v>
          </cell>
          <cell r="P159">
            <v>93.6</v>
          </cell>
          <cell r="Q159">
            <v>89.5</v>
          </cell>
          <cell r="R159">
            <v>99.4</v>
          </cell>
          <cell r="S159">
            <v>89.9</v>
          </cell>
          <cell r="T159">
            <v>98.6</v>
          </cell>
          <cell r="U159">
            <v>96.1</v>
          </cell>
          <cell r="V159">
            <v>97.8</v>
          </cell>
          <cell r="W159">
            <v>85.059999999999988</v>
          </cell>
        </row>
        <row r="160">
          <cell r="A160" t="str">
            <v>Аулиекольский</v>
          </cell>
          <cell r="B160">
            <v>7</v>
          </cell>
          <cell r="C160">
            <v>60</v>
          </cell>
          <cell r="D160">
            <v>10</v>
          </cell>
          <cell r="E160">
            <v>2.2000000000000002</v>
          </cell>
          <cell r="F160">
            <v>16.7</v>
          </cell>
          <cell r="G160">
            <v>0</v>
          </cell>
          <cell r="H160">
            <v>2.5</v>
          </cell>
          <cell r="I160">
            <v>100</v>
          </cell>
          <cell r="J160">
            <v>0</v>
          </cell>
          <cell r="K160">
            <v>22.5</v>
          </cell>
          <cell r="L160">
            <v>22.09</v>
          </cell>
          <cell r="M160">
            <v>10</v>
          </cell>
          <cell r="N160">
            <v>0</v>
          </cell>
          <cell r="O160">
            <v>0</v>
          </cell>
          <cell r="P160">
            <v>0</v>
          </cell>
          <cell r="Q160">
            <v>0</v>
          </cell>
          <cell r="R160">
            <v>0</v>
          </cell>
          <cell r="S160">
            <v>0</v>
          </cell>
          <cell r="T160">
            <v>0</v>
          </cell>
          <cell r="U160">
            <v>0</v>
          </cell>
          <cell r="V160">
            <v>0</v>
          </cell>
          <cell r="W160">
            <v>1</v>
          </cell>
        </row>
        <row r="161">
          <cell r="A161" t="str">
            <v>Денисовский</v>
          </cell>
          <cell r="B161">
            <v>0</v>
          </cell>
          <cell r="C161">
            <v>32.299999999999997</v>
          </cell>
          <cell r="D161">
            <v>100</v>
          </cell>
          <cell r="E161">
            <v>22</v>
          </cell>
          <cell r="F161">
            <v>74.599999999999994</v>
          </cell>
          <cell r="G161">
            <v>204.3</v>
          </cell>
          <cell r="H161">
            <v>73.099999999999994</v>
          </cell>
          <cell r="I161">
            <v>13.6</v>
          </cell>
          <cell r="J161">
            <v>9.4</v>
          </cell>
          <cell r="K161">
            <v>38.606099999999998</v>
          </cell>
          <cell r="L161">
            <v>56.790610000000001</v>
          </cell>
          <cell r="M161">
            <v>0</v>
          </cell>
          <cell r="N161">
            <v>0</v>
          </cell>
          <cell r="O161">
            <v>0</v>
          </cell>
          <cell r="P161">
            <v>0</v>
          </cell>
          <cell r="Q161">
            <v>100</v>
          </cell>
          <cell r="R161">
            <v>30</v>
          </cell>
          <cell r="S161">
            <v>26.7</v>
          </cell>
          <cell r="T161">
            <v>20</v>
          </cell>
          <cell r="U161">
            <v>96.1</v>
          </cell>
          <cell r="V161">
            <v>0</v>
          </cell>
          <cell r="W161">
            <v>27.279999999999994</v>
          </cell>
        </row>
        <row r="162">
          <cell r="A162" t="str">
            <v>Джангельдинский</v>
          </cell>
          <cell r="B162">
            <v>51.5</v>
          </cell>
          <cell r="C162">
            <v>58.2</v>
          </cell>
          <cell r="D162">
            <v>91.4</v>
          </cell>
          <cell r="E162">
            <v>75.5</v>
          </cell>
          <cell r="F162">
            <v>90.3</v>
          </cell>
          <cell r="G162">
            <v>78.400000000000006</v>
          </cell>
          <cell r="H162">
            <v>130.9</v>
          </cell>
          <cell r="I162">
            <v>116.3</v>
          </cell>
          <cell r="J162">
            <v>124.5</v>
          </cell>
          <cell r="K162">
            <v>144.36279999999999</v>
          </cell>
          <cell r="L162">
            <v>96.136279999999999</v>
          </cell>
          <cell r="M162">
            <v>47.6</v>
          </cell>
          <cell r="N162">
            <v>46</v>
          </cell>
          <cell r="O162">
            <v>89.3</v>
          </cell>
          <cell r="P162">
            <v>74.400000000000006</v>
          </cell>
          <cell r="Q162">
            <v>84.6</v>
          </cell>
          <cell r="R162">
            <v>85.3</v>
          </cell>
          <cell r="S162">
            <v>121.6</v>
          </cell>
          <cell r="T162">
            <v>124.5</v>
          </cell>
          <cell r="U162">
            <v>133.1</v>
          </cell>
          <cell r="V162">
            <v>136.5</v>
          </cell>
          <cell r="W162">
            <v>94.289999999999992</v>
          </cell>
        </row>
        <row r="163">
          <cell r="A163" t="str">
            <v>Житикаринский</v>
          </cell>
          <cell r="B163">
            <v>0</v>
          </cell>
          <cell r="C163">
            <v>0</v>
          </cell>
          <cell r="D163">
            <v>70</v>
          </cell>
          <cell r="E163">
            <v>0</v>
          </cell>
          <cell r="F163">
            <v>0</v>
          </cell>
          <cell r="G163">
            <v>0</v>
          </cell>
          <cell r="H163">
            <v>0</v>
          </cell>
          <cell r="I163">
            <v>0</v>
          </cell>
          <cell r="J163">
            <v>0</v>
          </cell>
          <cell r="K163">
            <v>30</v>
          </cell>
          <cell r="L163">
            <v>10</v>
          </cell>
          <cell r="M163">
            <v>0</v>
          </cell>
          <cell r="N163">
            <v>0</v>
          </cell>
          <cell r="O163">
            <v>40</v>
          </cell>
          <cell r="P163">
            <v>0</v>
          </cell>
          <cell r="Q163">
            <v>0</v>
          </cell>
          <cell r="R163">
            <v>0</v>
          </cell>
          <cell r="S163">
            <v>0</v>
          </cell>
          <cell r="T163">
            <v>0</v>
          </cell>
          <cell r="U163">
            <v>0</v>
          </cell>
          <cell r="V163">
            <v>0</v>
          </cell>
          <cell r="W163">
            <v>4</v>
          </cell>
        </row>
        <row r="164">
          <cell r="A164" t="str">
            <v>Камыстинский</v>
          </cell>
          <cell r="B164">
            <v>38.700000000000003</v>
          </cell>
          <cell r="C164">
            <v>12.6</v>
          </cell>
          <cell r="D164">
            <v>46.6</v>
          </cell>
          <cell r="E164">
            <v>81.8</v>
          </cell>
          <cell r="F164">
            <v>54.3</v>
          </cell>
          <cell r="G164">
            <v>17.7</v>
          </cell>
          <cell r="H164">
            <v>36.6</v>
          </cell>
          <cell r="I164">
            <v>5.5</v>
          </cell>
          <cell r="J164">
            <v>3.4</v>
          </cell>
          <cell r="K164">
            <v>5.3849999999999998</v>
          </cell>
          <cell r="L164">
            <v>30.258499999999998</v>
          </cell>
          <cell r="M164">
            <v>0</v>
          </cell>
          <cell r="N164">
            <v>0</v>
          </cell>
          <cell r="O164">
            <v>0</v>
          </cell>
          <cell r="P164">
            <v>0</v>
          </cell>
          <cell r="Q164">
            <v>0</v>
          </cell>
          <cell r="R164">
            <v>0</v>
          </cell>
          <cell r="S164">
            <v>0</v>
          </cell>
          <cell r="T164">
            <v>0</v>
          </cell>
          <cell r="U164">
            <v>0</v>
          </cell>
          <cell r="V164">
            <v>0</v>
          </cell>
          <cell r="W164">
            <v>0</v>
          </cell>
        </row>
        <row r="165">
          <cell r="A165" t="str">
            <v>Карабалыкский</v>
          </cell>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row>
        <row r="166">
          <cell r="A166" t="str">
            <v>Карасуский</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row>
        <row r="167">
          <cell r="A167" t="str">
            <v>Костанайский</v>
          </cell>
          <cell r="B167">
            <v>50</v>
          </cell>
          <cell r="C167">
            <v>300</v>
          </cell>
          <cell r="D167">
            <v>153.80000000000001</v>
          </cell>
          <cell r="E167">
            <v>81.400000000000006</v>
          </cell>
          <cell r="F167">
            <v>132.1</v>
          </cell>
          <cell r="G167">
            <v>197.8</v>
          </cell>
          <cell r="H167">
            <v>199.2</v>
          </cell>
          <cell r="I167">
            <v>190.4</v>
          </cell>
          <cell r="J167">
            <v>97.2</v>
          </cell>
          <cell r="K167">
            <v>250</v>
          </cell>
          <cell r="L167">
            <v>165.19000000000003</v>
          </cell>
          <cell r="M167">
            <v>0</v>
          </cell>
          <cell r="N167">
            <v>0</v>
          </cell>
          <cell r="O167">
            <v>0</v>
          </cell>
          <cell r="P167">
            <v>0</v>
          </cell>
          <cell r="Q167">
            <v>0</v>
          </cell>
          <cell r="R167">
            <v>150</v>
          </cell>
          <cell r="S167">
            <v>0</v>
          </cell>
          <cell r="T167">
            <v>0</v>
          </cell>
          <cell r="U167">
            <v>0</v>
          </cell>
          <cell r="V167">
            <v>0</v>
          </cell>
          <cell r="W167">
            <v>15</v>
          </cell>
        </row>
        <row r="168">
          <cell r="A168" t="str">
            <v>Мендыкаринский</v>
          </cell>
          <cell r="B168">
            <v>0</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row>
        <row r="169">
          <cell r="A169" t="str">
            <v>Наурзумский</v>
          </cell>
          <cell r="B169">
            <v>31.6</v>
          </cell>
          <cell r="C169">
            <v>23.6</v>
          </cell>
          <cell r="D169">
            <v>11.7</v>
          </cell>
          <cell r="E169">
            <v>5.0999999999999996</v>
          </cell>
          <cell r="F169">
            <v>6.4</v>
          </cell>
          <cell r="G169">
            <v>2.5</v>
          </cell>
          <cell r="H169">
            <v>2.6</v>
          </cell>
          <cell r="I169">
            <v>75</v>
          </cell>
          <cell r="J169">
            <v>18.899999999999999</v>
          </cell>
          <cell r="K169">
            <v>18.899999999999999</v>
          </cell>
          <cell r="L169">
            <v>19.630000000000003</v>
          </cell>
          <cell r="M169">
            <v>0</v>
          </cell>
          <cell r="N169">
            <v>0</v>
          </cell>
          <cell r="O169">
            <v>0</v>
          </cell>
          <cell r="P169">
            <v>0</v>
          </cell>
          <cell r="Q169">
            <v>0</v>
          </cell>
          <cell r="R169">
            <v>0</v>
          </cell>
          <cell r="S169">
            <v>0</v>
          </cell>
          <cell r="T169">
            <v>0</v>
          </cell>
          <cell r="U169">
            <v>0</v>
          </cell>
          <cell r="V169">
            <v>0</v>
          </cell>
          <cell r="W169">
            <v>0</v>
          </cell>
        </row>
        <row r="170">
          <cell r="A170" t="str">
            <v>Сарыкольский</v>
          </cell>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row>
        <row r="171">
          <cell r="A171" t="str">
            <v>Тарановский</v>
          </cell>
          <cell r="B171">
            <v>102.9</v>
          </cell>
          <cell r="C171">
            <v>100.9</v>
          </cell>
          <cell r="D171">
            <v>48.2</v>
          </cell>
          <cell r="E171">
            <v>94.7</v>
          </cell>
          <cell r="F171">
            <v>123</v>
          </cell>
          <cell r="G171">
            <v>191.5</v>
          </cell>
          <cell r="H171">
            <v>166.4</v>
          </cell>
          <cell r="I171">
            <v>187.1</v>
          </cell>
          <cell r="J171">
            <v>203.3</v>
          </cell>
          <cell r="K171">
            <v>161</v>
          </cell>
          <cell r="L171">
            <v>137.9</v>
          </cell>
          <cell r="M171">
            <v>81.8</v>
          </cell>
          <cell r="N171">
            <v>0</v>
          </cell>
          <cell r="O171">
            <v>0</v>
          </cell>
          <cell r="P171">
            <v>62</v>
          </cell>
          <cell r="Q171">
            <v>0</v>
          </cell>
          <cell r="R171">
            <v>80</v>
          </cell>
          <cell r="S171">
            <v>194.1</v>
          </cell>
          <cell r="T171">
            <v>99.9</v>
          </cell>
          <cell r="U171">
            <v>0</v>
          </cell>
          <cell r="V171">
            <v>138.4</v>
          </cell>
          <cell r="W171">
            <v>65.61999999999999</v>
          </cell>
        </row>
        <row r="172">
          <cell r="A172" t="str">
            <v>Узункольский</v>
          </cell>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row>
        <row r="173">
          <cell r="A173" t="str">
            <v>Федоровский</v>
          </cell>
          <cell r="B173">
            <v>0</v>
          </cell>
          <cell r="C173">
            <v>0</v>
          </cell>
          <cell r="D173">
            <v>0</v>
          </cell>
          <cell r="E173">
            <v>0</v>
          </cell>
          <cell r="F173">
            <v>0</v>
          </cell>
          <cell r="G173">
            <v>0</v>
          </cell>
          <cell r="H173">
            <v>0</v>
          </cell>
          <cell r="I173">
            <v>0</v>
          </cell>
          <cell r="J173">
            <v>0</v>
          </cell>
          <cell r="K173">
            <v>200</v>
          </cell>
          <cell r="L173">
            <v>20</v>
          </cell>
          <cell r="M173">
            <v>0</v>
          </cell>
          <cell r="N173">
            <v>0</v>
          </cell>
          <cell r="O173">
            <v>0</v>
          </cell>
          <cell r="P173">
            <v>0</v>
          </cell>
          <cell r="Q173">
            <v>0</v>
          </cell>
          <cell r="R173">
            <v>0</v>
          </cell>
          <cell r="S173">
            <v>0</v>
          </cell>
          <cell r="T173">
            <v>0</v>
          </cell>
          <cell r="U173">
            <v>0</v>
          </cell>
          <cell r="V173">
            <v>0</v>
          </cell>
          <cell r="W173">
            <v>0</v>
          </cell>
        </row>
        <row r="174">
          <cell r="A174" t="str">
            <v>г.Костанай</v>
          </cell>
          <cell r="B174">
            <v>83.3</v>
          </cell>
          <cell r="C174">
            <v>66.7</v>
          </cell>
          <cell r="D174">
            <v>120</v>
          </cell>
          <cell r="E174">
            <v>141.69999999999999</v>
          </cell>
          <cell r="F174">
            <v>158</v>
          </cell>
          <cell r="G174">
            <v>142.5</v>
          </cell>
          <cell r="H174">
            <v>102.5</v>
          </cell>
          <cell r="I174">
            <v>167.1</v>
          </cell>
          <cell r="J174">
            <v>166.3</v>
          </cell>
          <cell r="K174">
            <v>192</v>
          </cell>
          <cell r="L174">
            <v>134.01000000000002</v>
          </cell>
          <cell r="M174">
            <v>66.7</v>
          </cell>
          <cell r="N174">
            <v>66.7</v>
          </cell>
          <cell r="O174">
            <v>116.7</v>
          </cell>
          <cell r="P174">
            <v>119</v>
          </cell>
          <cell r="Q174">
            <v>116</v>
          </cell>
          <cell r="R174">
            <v>159.30000000000001</v>
          </cell>
          <cell r="S174">
            <v>0</v>
          </cell>
          <cell r="T174">
            <v>0</v>
          </cell>
          <cell r="U174">
            <v>0</v>
          </cell>
          <cell r="V174">
            <v>0</v>
          </cell>
          <cell r="W174">
            <v>64.440000000000012</v>
          </cell>
        </row>
        <row r="175">
          <cell r="A175" t="str">
            <v>г.Аркалык</v>
          </cell>
          <cell r="B175">
            <v>111.1</v>
          </cell>
          <cell r="C175">
            <v>155.69999999999999</v>
          </cell>
          <cell r="D175">
            <v>107.5</v>
          </cell>
          <cell r="E175">
            <v>73</v>
          </cell>
          <cell r="F175">
            <v>88.1</v>
          </cell>
          <cell r="G175">
            <v>93.5</v>
          </cell>
          <cell r="H175">
            <v>92.2</v>
          </cell>
          <cell r="I175">
            <v>120.6</v>
          </cell>
          <cell r="J175">
            <v>115.3</v>
          </cell>
          <cell r="K175">
            <v>127.8</v>
          </cell>
          <cell r="L175">
            <v>108.47999999999999</v>
          </cell>
          <cell r="M175">
            <v>110.3</v>
          </cell>
          <cell r="N175">
            <v>156.1</v>
          </cell>
          <cell r="O175">
            <v>103.2</v>
          </cell>
          <cell r="P175">
            <v>71</v>
          </cell>
          <cell r="Q175">
            <v>72</v>
          </cell>
          <cell r="R175">
            <v>129.30000000000001</v>
          </cell>
          <cell r="S175">
            <v>100.8</v>
          </cell>
          <cell r="T175">
            <v>105.4</v>
          </cell>
          <cell r="U175">
            <v>134</v>
          </cell>
          <cell r="V175">
            <v>134.4</v>
          </cell>
          <cell r="W175">
            <v>111.64999999999998</v>
          </cell>
        </row>
        <row r="176">
          <cell r="A176" t="str">
            <v>г.Лисаковск</v>
          </cell>
          <cell r="B176">
            <v>60</v>
          </cell>
          <cell r="C176">
            <v>141</v>
          </cell>
          <cell r="D176">
            <v>92.3</v>
          </cell>
          <cell r="E176">
            <v>110</v>
          </cell>
          <cell r="F176">
            <v>144</v>
          </cell>
          <cell r="G176">
            <v>156</v>
          </cell>
          <cell r="H176">
            <v>125.5</v>
          </cell>
          <cell r="I176">
            <v>70.8</v>
          </cell>
          <cell r="J176">
            <v>115.8</v>
          </cell>
          <cell r="K176">
            <v>92.1</v>
          </cell>
          <cell r="L176">
            <v>110.74999999999997</v>
          </cell>
          <cell r="M176">
            <v>0</v>
          </cell>
          <cell r="N176">
            <v>120</v>
          </cell>
          <cell r="O176">
            <v>91.7</v>
          </cell>
          <cell r="P176">
            <v>114</v>
          </cell>
          <cell r="Q176">
            <v>118</v>
          </cell>
          <cell r="R176">
            <v>100</v>
          </cell>
          <cell r="S176">
            <v>93</v>
          </cell>
          <cell r="T176">
            <v>101.8</v>
          </cell>
          <cell r="U176">
            <v>107.9</v>
          </cell>
          <cell r="V176">
            <v>108</v>
          </cell>
          <cell r="W176">
            <v>95.44</v>
          </cell>
        </row>
        <row r="177">
          <cell r="A177" t="str">
            <v>г.Рудный</v>
          </cell>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row>
        <row r="182">
          <cell r="A182" t="str">
            <v>г.Кызылорда</v>
          </cell>
          <cell r="B182">
            <v>120.7</v>
          </cell>
          <cell r="C182">
            <v>111.6</v>
          </cell>
          <cell r="D182">
            <v>112.3</v>
          </cell>
          <cell r="E182">
            <v>126.3</v>
          </cell>
          <cell r="F182">
            <v>121.2</v>
          </cell>
          <cell r="G182">
            <v>152</v>
          </cell>
          <cell r="H182">
            <v>152.69999999999999</v>
          </cell>
          <cell r="I182">
            <v>115.8</v>
          </cell>
          <cell r="J182">
            <v>119.5564</v>
          </cell>
          <cell r="K182">
            <v>124.1125</v>
          </cell>
          <cell r="L182">
            <v>125.62688999999997</v>
          </cell>
          <cell r="M182">
            <v>121.9</v>
          </cell>
          <cell r="N182">
            <v>115.3</v>
          </cell>
          <cell r="O182">
            <v>116</v>
          </cell>
          <cell r="P182">
            <v>128.19999999999999</v>
          </cell>
          <cell r="Q182">
            <v>120.7</v>
          </cell>
          <cell r="R182">
            <v>151.5</v>
          </cell>
          <cell r="S182">
            <v>150.19999999999999</v>
          </cell>
          <cell r="T182">
            <v>113.7</v>
          </cell>
          <cell r="U182">
            <v>117.5283</v>
          </cell>
          <cell r="V182">
            <v>121.1186</v>
          </cell>
          <cell r="W182">
            <v>125.61469</v>
          </cell>
        </row>
        <row r="183">
          <cell r="A183" t="str">
            <v>Арал</v>
          </cell>
          <cell r="B183">
            <v>100.5</v>
          </cell>
          <cell r="C183">
            <v>104.1</v>
          </cell>
          <cell r="D183">
            <v>107.5</v>
          </cell>
          <cell r="E183">
            <v>104.7</v>
          </cell>
          <cell r="F183">
            <v>105</v>
          </cell>
          <cell r="G183">
            <v>108</v>
          </cell>
          <cell r="H183">
            <v>109.2</v>
          </cell>
          <cell r="I183">
            <v>107.7</v>
          </cell>
          <cell r="J183">
            <v>85.684100000000001</v>
          </cell>
          <cell r="K183">
            <v>83.974900000000005</v>
          </cell>
          <cell r="L183">
            <v>101.63590000000001</v>
          </cell>
          <cell r="M183">
            <v>100.4</v>
          </cell>
          <cell r="N183">
            <v>104.2</v>
          </cell>
          <cell r="O183">
            <v>105.7</v>
          </cell>
          <cell r="P183">
            <v>109.3</v>
          </cell>
          <cell r="Q183">
            <v>110.3</v>
          </cell>
          <cell r="R183">
            <v>106.7</v>
          </cell>
          <cell r="S183">
            <v>108</v>
          </cell>
          <cell r="T183">
            <v>108.7</v>
          </cell>
          <cell r="U183">
            <v>116.5107</v>
          </cell>
          <cell r="V183">
            <v>116.1</v>
          </cell>
          <cell r="W183">
            <v>108.59107000000002</v>
          </cell>
        </row>
        <row r="184">
          <cell r="A184" t="str">
            <v>Жалагаш</v>
          </cell>
          <cell r="B184">
            <v>168.7</v>
          </cell>
          <cell r="C184">
            <v>172.3</v>
          </cell>
          <cell r="D184">
            <v>184</v>
          </cell>
          <cell r="E184">
            <v>181.4</v>
          </cell>
          <cell r="F184">
            <v>183.1</v>
          </cell>
          <cell r="G184">
            <v>141.6</v>
          </cell>
          <cell r="H184">
            <v>162.9</v>
          </cell>
          <cell r="I184">
            <v>207.1</v>
          </cell>
          <cell r="J184">
            <v>206.4785</v>
          </cell>
          <cell r="K184">
            <v>210.52500000000001</v>
          </cell>
          <cell r="L184">
            <v>181.81035</v>
          </cell>
          <cell r="M184">
            <v>166</v>
          </cell>
          <cell r="N184">
            <v>172.1</v>
          </cell>
          <cell r="O184">
            <v>182</v>
          </cell>
          <cell r="P184">
            <v>182.4</v>
          </cell>
          <cell r="Q184">
            <v>182.6</v>
          </cell>
          <cell r="R184">
            <v>142.30000000000001</v>
          </cell>
          <cell r="S184">
            <v>165.1</v>
          </cell>
          <cell r="T184">
            <v>205.5</v>
          </cell>
          <cell r="U184">
            <v>202.69380000000001</v>
          </cell>
          <cell r="V184">
            <v>206.7646</v>
          </cell>
          <cell r="W184">
            <v>180.74583999999999</v>
          </cell>
        </row>
        <row r="185">
          <cell r="A185" t="str">
            <v>Жанакорган</v>
          </cell>
          <cell r="B185">
            <v>163.1</v>
          </cell>
          <cell r="C185">
            <v>127.5</v>
          </cell>
          <cell r="D185">
            <v>147.30000000000001</v>
          </cell>
          <cell r="E185">
            <v>174.1</v>
          </cell>
          <cell r="F185">
            <v>182.7</v>
          </cell>
          <cell r="G185">
            <v>161.5</v>
          </cell>
          <cell r="H185">
            <v>182.1</v>
          </cell>
          <cell r="I185">
            <v>180.3</v>
          </cell>
          <cell r="J185">
            <v>175.67490000000001</v>
          </cell>
          <cell r="K185">
            <v>172.29509999999999</v>
          </cell>
          <cell r="L185">
            <v>166.65699999999998</v>
          </cell>
          <cell r="M185">
            <v>168.1</v>
          </cell>
          <cell r="N185">
            <v>128.69999999999999</v>
          </cell>
          <cell r="O185">
            <v>142</v>
          </cell>
          <cell r="P185">
            <v>144.6</v>
          </cell>
          <cell r="Q185">
            <v>163</v>
          </cell>
          <cell r="R185">
            <v>162.1</v>
          </cell>
          <cell r="S185">
            <v>173.2</v>
          </cell>
          <cell r="T185">
            <v>166.5</v>
          </cell>
          <cell r="U185">
            <v>176.50550000000001</v>
          </cell>
          <cell r="V185">
            <v>180.44139999999999</v>
          </cell>
          <cell r="W185">
            <v>160.51469</v>
          </cell>
        </row>
        <row r="186">
          <cell r="A186" t="str">
            <v>Казалы</v>
          </cell>
          <cell r="B186">
            <v>149.5</v>
          </cell>
          <cell r="C186">
            <v>110.6</v>
          </cell>
          <cell r="D186">
            <v>145.9</v>
          </cell>
          <cell r="E186">
            <v>147.69999999999999</v>
          </cell>
          <cell r="F186">
            <v>144.6</v>
          </cell>
          <cell r="G186">
            <v>145.1</v>
          </cell>
          <cell r="H186">
            <v>167.3</v>
          </cell>
          <cell r="I186">
            <v>123.5</v>
          </cell>
          <cell r="J186">
            <v>105.52970000000001</v>
          </cell>
          <cell r="K186">
            <v>129.18459999999999</v>
          </cell>
          <cell r="L186">
            <v>136.89143000000001</v>
          </cell>
          <cell r="M186">
            <v>150.5</v>
          </cell>
          <cell r="N186">
            <v>109.8</v>
          </cell>
          <cell r="O186">
            <v>145.1</v>
          </cell>
          <cell r="P186">
            <v>143.4</v>
          </cell>
          <cell r="Q186">
            <v>142.80000000000001</v>
          </cell>
          <cell r="R186">
            <v>145</v>
          </cell>
          <cell r="S186">
            <v>164.4</v>
          </cell>
          <cell r="T186">
            <v>123.4</v>
          </cell>
          <cell r="U186">
            <v>104.4157</v>
          </cell>
          <cell r="V186">
            <v>129.66200000000001</v>
          </cell>
          <cell r="W186">
            <v>135.84777</v>
          </cell>
        </row>
        <row r="187">
          <cell r="A187" t="str">
            <v>Кармакши</v>
          </cell>
          <cell r="B187">
            <v>223.1</v>
          </cell>
          <cell r="C187">
            <v>183.4</v>
          </cell>
          <cell r="D187">
            <v>194.3</v>
          </cell>
          <cell r="E187">
            <v>205.3</v>
          </cell>
          <cell r="F187">
            <v>120.9</v>
          </cell>
          <cell r="G187">
            <v>192.4</v>
          </cell>
          <cell r="H187">
            <v>206.7</v>
          </cell>
          <cell r="I187">
            <v>182.5</v>
          </cell>
          <cell r="J187">
            <v>156.56549999999999</v>
          </cell>
          <cell r="K187">
            <v>181.63910000000001</v>
          </cell>
          <cell r="L187">
            <v>184.68045999999998</v>
          </cell>
          <cell r="M187">
            <v>216.3</v>
          </cell>
          <cell r="N187">
            <v>251.1</v>
          </cell>
          <cell r="O187">
            <v>201.6</v>
          </cell>
          <cell r="P187">
            <v>181</v>
          </cell>
          <cell r="Q187">
            <v>121.2</v>
          </cell>
          <cell r="R187">
            <v>190</v>
          </cell>
          <cell r="S187">
            <v>207.2</v>
          </cell>
          <cell r="T187">
            <v>178.4</v>
          </cell>
          <cell r="U187">
            <v>154.69800000000001</v>
          </cell>
          <cell r="V187">
            <v>197.22720000000001</v>
          </cell>
          <cell r="W187">
            <v>189.87252000000004</v>
          </cell>
        </row>
        <row r="188">
          <cell r="A188" t="str">
            <v>Сырдария</v>
          </cell>
          <cell r="B188">
            <v>111.7</v>
          </cell>
          <cell r="C188">
            <v>163.6</v>
          </cell>
          <cell r="D188">
            <v>232</v>
          </cell>
          <cell r="E188">
            <v>187.6</v>
          </cell>
          <cell r="F188">
            <v>172.9</v>
          </cell>
          <cell r="G188">
            <v>235.8</v>
          </cell>
          <cell r="H188">
            <v>230.9</v>
          </cell>
          <cell r="I188">
            <v>197.5</v>
          </cell>
          <cell r="J188">
            <v>197.60480000000001</v>
          </cell>
          <cell r="K188">
            <v>198.28290000000001</v>
          </cell>
          <cell r="L188">
            <v>192.78877</v>
          </cell>
          <cell r="M188">
            <v>133.69999999999999</v>
          </cell>
          <cell r="N188">
            <v>160.80000000000001</v>
          </cell>
          <cell r="O188">
            <v>133.5</v>
          </cell>
          <cell r="P188">
            <v>178.6</v>
          </cell>
          <cell r="Q188">
            <v>176.8</v>
          </cell>
          <cell r="R188">
            <v>237.2</v>
          </cell>
          <cell r="S188">
            <v>231</v>
          </cell>
          <cell r="T188">
            <v>196.5</v>
          </cell>
          <cell r="U188">
            <v>198.23339999999999</v>
          </cell>
          <cell r="V188">
            <v>197.1036</v>
          </cell>
          <cell r="W188">
            <v>184.34370000000001</v>
          </cell>
        </row>
        <row r="189">
          <cell r="A189" t="str">
            <v>Шиели</v>
          </cell>
          <cell r="B189">
            <v>146.1</v>
          </cell>
          <cell r="C189">
            <v>141.6</v>
          </cell>
          <cell r="D189">
            <v>150.5</v>
          </cell>
          <cell r="E189">
            <v>147.80000000000001</v>
          </cell>
          <cell r="F189">
            <v>196.8</v>
          </cell>
          <cell r="G189">
            <v>200</v>
          </cell>
          <cell r="H189">
            <v>200.1</v>
          </cell>
          <cell r="I189">
            <v>192.2</v>
          </cell>
          <cell r="J189">
            <v>249.0822</v>
          </cell>
          <cell r="K189">
            <v>248.92850000000001</v>
          </cell>
          <cell r="L189">
            <v>187.31107</v>
          </cell>
          <cell r="M189">
            <v>144.80000000000001</v>
          </cell>
          <cell r="N189">
            <v>135.80000000000001</v>
          </cell>
          <cell r="O189">
            <v>151.4</v>
          </cell>
          <cell r="P189">
            <v>148</v>
          </cell>
          <cell r="Q189">
            <v>24.2</v>
          </cell>
          <cell r="R189">
            <v>200</v>
          </cell>
          <cell r="S189">
            <v>200.1</v>
          </cell>
          <cell r="T189">
            <v>195.7</v>
          </cell>
          <cell r="U189">
            <v>249.28489999999999</v>
          </cell>
          <cell r="V189">
            <v>248.84229999999999</v>
          </cell>
          <cell r="W189">
            <v>169.81272000000001</v>
          </cell>
        </row>
        <row r="194">
          <cell r="A194" t="str">
            <v>г. Актау</v>
          </cell>
          <cell r="B194">
            <v>45.8</v>
          </cell>
          <cell r="C194">
            <v>20</v>
          </cell>
          <cell r="D194">
            <v>140.1</v>
          </cell>
          <cell r="E194">
            <v>0</v>
          </cell>
          <cell r="F194">
            <v>106.5</v>
          </cell>
          <cell r="G194">
            <v>146.9</v>
          </cell>
          <cell r="H194">
            <v>93.1</v>
          </cell>
          <cell r="I194">
            <v>46.8</v>
          </cell>
          <cell r="J194">
            <v>47.539400000000001</v>
          </cell>
          <cell r="K194">
            <v>60</v>
          </cell>
          <cell r="L194">
            <v>70.673939999999988</v>
          </cell>
          <cell r="M194">
            <v>10.5</v>
          </cell>
          <cell r="N194">
            <v>20</v>
          </cell>
          <cell r="O194">
            <v>136.69999999999999</v>
          </cell>
          <cell r="P194">
            <v>175</v>
          </cell>
          <cell r="Q194">
            <v>114.3</v>
          </cell>
          <cell r="R194">
            <v>38.6</v>
          </cell>
          <cell r="S194">
            <v>45.8</v>
          </cell>
          <cell r="T194">
            <v>32.6</v>
          </cell>
          <cell r="U194">
            <v>43.875</v>
          </cell>
          <cell r="V194">
            <v>44.7059</v>
          </cell>
          <cell r="W194">
            <v>66.208089999999999</v>
          </cell>
        </row>
        <row r="195">
          <cell r="A195" t="str">
            <v>г.Жанаозен</v>
          </cell>
          <cell r="B195">
            <v>188.9</v>
          </cell>
          <cell r="C195">
            <v>211.5</v>
          </cell>
          <cell r="D195">
            <v>0</v>
          </cell>
          <cell r="E195">
            <v>41.9</v>
          </cell>
          <cell r="F195">
            <v>60.2</v>
          </cell>
          <cell r="G195">
            <v>10</v>
          </cell>
          <cell r="H195">
            <v>220</v>
          </cell>
          <cell r="I195">
            <v>120</v>
          </cell>
          <cell r="J195">
            <v>121.358</v>
          </cell>
          <cell r="K195">
            <v>316.97800000000001</v>
          </cell>
          <cell r="L195">
            <v>129.08359999999999</v>
          </cell>
          <cell r="M195">
            <v>160</v>
          </cell>
          <cell r="N195">
            <v>180</v>
          </cell>
          <cell r="O195">
            <v>0</v>
          </cell>
          <cell r="P195">
            <v>17.399999999999999</v>
          </cell>
          <cell r="Q195">
            <v>39.9</v>
          </cell>
          <cell r="R195">
            <v>10</v>
          </cell>
          <cell r="S195">
            <v>180</v>
          </cell>
          <cell r="T195">
            <v>59.5</v>
          </cell>
          <cell r="U195">
            <v>57.933999999999997</v>
          </cell>
          <cell r="V195">
            <v>247.76910000000001</v>
          </cell>
          <cell r="W195">
            <v>95.250309999999985</v>
          </cell>
        </row>
        <row r="196">
          <cell r="A196" t="str">
            <v>Бейнеуский район</v>
          </cell>
          <cell r="B196">
            <v>0</v>
          </cell>
          <cell r="C196">
            <v>0</v>
          </cell>
          <cell r="D196">
            <v>0</v>
          </cell>
          <cell r="E196">
            <v>51</v>
          </cell>
          <cell r="F196">
            <v>10.4</v>
          </cell>
          <cell r="G196">
            <v>161.4</v>
          </cell>
          <cell r="H196">
            <v>95.8</v>
          </cell>
          <cell r="I196">
            <v>146.30000000000001</v>
          </cell>
          <cell r="J196">
            <v>138.0909</v>
          </cell>
          <cell r="K196">
            <v>155</v>
          </cell>
          <cell r="L196">
            <v>75.799090000000007</v>
          </cell>
          <cell r="M196">
            <v>0</v>
          </cell>
          <cell r="N196">
            <v>0</v>
          </cell>
          <cell r="O196">
            <v>0</v>
          </cell>
          <cell r="P196">
            <v>44</v>
          </cell>
          <cell r="Q196">
            <v>7.9</v>
          </cell>
          <cell r="R196">
            <v>161.4</v>
          </cell>
          <cell r="S196">
            <v>92.2</v>
          </cell>
          <cell r="T196">
            <v>138</v>
          </cell>
          <cell r="U196">
            <v>137.5111</v>
          </cell>
          <cell r="V196">
            <v>152.5</v>
          </cell>
          <cell r="W196">
            <v>73.351109999999991</v>
          </cell>
        </row>
        <row r="197">
          <cell r="A197" t="str">
            <v>Каракиянский район</v>
          </cell>
          <cell r="B197">
            <v>116.4</v>
          </cell>
          <cell r="C197">
            <v>57.6</v>
          </cell>
          <cell r="D197">
            <v>129.9</v>
          </cell>
          <cell r="E197">
            <v>159.4</v>
          </cell>
          <cell r="F197">
            <v>84.2</v>
          </cell>
          <cell r="G197">
            <v>139.9</v>
          </cell>
          <cell r="H197">
            <v>229.1</v>
          </cell>
          <cell r="I197">
            <v>102.7</v>
          </cell>
          <cell r="J197">
            <v>104.3154</v>
          </cell>
          <cell r="K197">
            <v>100</v>
          </cell>
          <cell r="L197">
            <v>122.35154</v>
          </cell>
          <cell r="M197">
            <v>145.9</v>
          </cell>
          <cell r="N197">
            <v>139</v>
          </cell>
          <cell r="O197">
            <v>190.9</v>
          </cell>
          <cell r="P197">
            <v>148.4</v>
          </cell>
          <cell r="Q197">
            <v>167.8</v>
          </cell>
          <cell r="R197">
            <v>136.80000000000001</v>
          </cell>
          <cell r="S197">
            <v>175.6</v>
          </cell>
          <cell r="T197">
            <v>103</v>
          </cell>
          <cell r="U197">
            <v>105.07559999999999</v>
          </cell>
          <cell r="V197">
            <v>114.0351</v>
          </cell>
          <cell r="W197">
            <v>142.65106999999998</v>
          </cell>
        </row>
        <row r="198">
          <cell r="A198" t="str">
            <v>Мангистауский район</v>
          </cell>
          <cell r="B198">
            <v>252.4</v>
          </cell>
          <cell r="C198">
            <v>208.8</v>
          </cell>
          <cell r="D198">
            <v>191.2</v>
          </cell>
          <cell r="E198">
            <v>238.7</v>
          </cell>
          <cell r="F198">
            <v>244</v>
          </cell>
          <cell r="G198">
            <v>247.8</v>
          </cell>
          <cell r="H198">
            <v>122.8</v>
          </cell>
          <cell r="I198">
            <v>41.7</v>
          </cell>
          <cell r="J198">
            <v>42.0169</v>
          </cell>
          <cell r="K198">
            <v>90.909099999999995</v>
          </cell>
          <cell r="L198">
            <v>168.03260000000003</v>
          </cell>
          <cell r="M198">
            <v>225</v>
          </cell>
          <cell r="N198">
            <v>196.8</v>
          </cell>
          <cell r="O198">
            <v>182.5</v>
          </cell>
          <cell r="P198">
            <v>268.7</v>
          </cell>
          <cell r="Q198">
            <v>236.7</v>
          </cell>
          <cell r="R198">
            <v>251.3</v>
          </cell>
          <cell r="S198">
            <v>105.5</v>
          </cell>
          <cell r="T198">
            <v>41.6</v>
          </cell>
          <cell r="U198">
            <v>42.533499999999997</v>
          </cell>
          <cell r="V198">
            <v>92.307699999999997</v>
          </cell>
          <cell r="W198">
            <v>164.29411999999999</v>
          </cell>
        </row>
        <row r="199">
          <cell r="A199" t="str">
            <v>Мунайлинский район</v>
          </cell>
          <cell r="B199">
            <v>0</v>
          </cell>
          <cell r="C199">
            <v>157</v>
          </cell>
          <cell r="D199">
            <v>195</v>
          </cell>
          <cell r="E199">
            <v>105.3</v>
          </cell>
          <cell r="F199">
            <v>81.3</v>
          </cell>
          <cell r="G199">
            <v>86.5</v>
          </cell>
          <cell r="H199">
            <v>83.1</v>
          </cell>
          <cell r="I199">
            <v>20.100000000000001</v>
          </cell>
          <cell r="J199">
            <v>20.411799999999999</v>
          </cell>
          <cell r="K199">
            <v>104.5455</v>
          </cell>
          <cell r="L199">
            <v>85.325729999999993</v>
          </cell>
          <cell r="M199">
            <v>0</v>
          </cell>
          <cell r="N199">
            <v>0</v>
          </cell>
          <cell r="O199">
            <v>165</v>
          </cell>
          <cell r="P199">
            <v>76.3</v>
          </cell>
          <cell r="Q199">
            <v>61.6</v>
          </cell>
          <cell r="R199">
            <v>6.6</v>
          </cell>
          <cell r="S199">
            <v>92</v>
          </cell>
          <cell r="T199">
            <v>22.6</v>
          </cell>
          <cell r="U199">
            <v>22.626899999999999</v>
          </cell>
          <cell r="V199">
            <v>95</v>
          </cell>
          <cell r="W199">
            <v>54.17269000000001</v>
          </cell>
        </row>
        <row r="200">
          <cell r="A200" t="str">
            <v>Тупкараганский район</v>
          </cell>
          <cell r="B200">
            <v>281.89999999999998</v>
          </cell>
          <cell r="C200">
            <v>180</v>
          </cell>
          <cell r="D200">
            <v>174.7</v>
          </cell>
          <cell r="E200">
            <v>133.30000000000001</v>
          </cell>
          <cell r="F200">
            <v>211.7</v>
          </cell>
          <cell r="G200">
            <v>207.3</v>
          </cell>
          <cell r="H200">
            <v>150.80000000000001</v>
          </cell>
          <cell r="I200">
            <v>199.3</v>
          </cell>
          <cell r="J200">
            <v>194.053</v>
          </cell>
          <cell r="K200">
            <v>92.789500000000004</v>
          </cell>
          <cell r="L200">
            <v>182.58425</v>
          </cell>
          <cell r="M200">
            <v>175.7</v>
          </cell>
          <cell r="N200">
            <v>150</v>
          </cell>
          <cell r="O200">
            <v>185</v>
          </cell>
          <cell r="P200">
            <v>110.8</v>
          </cell>
          <cell r="Q200">
            <v>239.4</v>
          </cell>
          <cell r="R200">
            <v>159.30000000000001</v>
          </cell>
          <cell r="S200">
            <v>145</v>
          </cell>
          <cell r="T200">
            <v>206.7</v>
          </cell>
          <cell r="U200">
            <v>198.80189999999999</v>
          </cell>
          <cell r="V200">
            <v>98.510599999999997</v>
          </cell>
          <cell r="W200">
            <v>166.92125000000001</v>
          </cell>
        </row>
        <row r="205">
          <cell r="A205" t="str">
            <v>г.Павлодар</v>
          </cell>
          <cell r="B205">
            <v>290</v>
          </cell>
          <cell r="C205">
            <v>185</v>
          </cell>
          <cell r="D205">
            <v>180</v>
          </cell>
          <cell r="E205">
            <v>167</v>
          </cell>
          <cell r="F205">
            <v>163.19999999999999</v>
          </cell>
          <cell r="G205">
            <v>198.25</v>
          </cell>
          <cell r="H205">
            <v>203.13329999999999</v>
          </cell>
          <cell r="I205">
            <v>237.25</v>
          </cell>
          <cell r="J205">
            <v>224.1</v>
          </cell>
          <cell r="K205">
            <v>337</v>
          </cell>
          <cell r="L205">
            <v>218.49332999999996</v>
          </cell>
          <cell r="M205">
            <v>295</v>
          </cell>
          <cell r="N205">
            <v>185</v>
          </cell>
          <cell r="O205">
            <v>180</v>
          </cell>
          <cell r="P205">
            <v>201.4</v>
          </cell>
          <cell r="Q205">
            <v>150.5</v>
          </cell>
          <cell r="R205">
            <v>184.5</v>
          </cell>
          <cell r="S205">
            <v>229.84209999999999</v>
          </cell>
          <cell r="T205">
            <v>288.5385</v>
          </cell>
          <cell r="U205">
            <v>229.7</v>
          </cell>
          <cell r="V205">
            <v>316</v>
          </cell>
          <cell r="W205">
            <v>226.04805999999999</v>
          </cell>
        </row>
        <row r="206">
          <cell r="A206" t="str">
            <v>г.Аксу</v>
          </cell>
          <cell r="B206">
            <v>130</v>
          </cell>
          <cell r="C206">
            <v>133.80000000000001</v>
          </cell>
          <cell r="D206">
            <v>136.6</v>
          </cell>
          <cell r="E206">
            <v>30</v>
          </cell>
          <cell r="F206">
            <v>221.25</v>
          </cell>
          <cell r="G206">
            <v>204.5455</v>
          </cell>
          <cell r="H206">
            <v>239.6842</v>
          </cell>
          <cell r="I206">
            <v>296</v>
          </cell>
          <cell r="J206">
            <v>184.1</v>
          </cell>
          <cell r="K206">
            <v>276</v>
          </cell>
          <cell r="L206">
            <v>185.19797</v>
          </cell>
          <cell r="M206">
            <v>0</v>
          </cell>
          <cell r="N206">
            <v>0</v>
          </cell>
          <cell r="O206">
            <v>135</v>
          </cell>
          <cell r="P206">
            <v>25</v>
          </cell>
          <cell r="Q206">
            <v>0</v>
          </cell>
          <cell r="R206">
            <v>0</v>
          </cell>
          <cell r="S206">
            <v>270.22730000000001</v>
          </cell>
          <cell r="T206">
            <v>196.3158</v>
          </cell>
          <cell r="U206">
            <v>156.4</v>
          </cell>
          <cell r="V206">
            <v>288.89999999999998</v>
          </cell>
          <cell r="W206">
            <v>107.18431000000001</v>
          </cell>
        </row>
        <row r="207">
          <cell r="A207" t="str">
            <v>г.Экибастуз</v>
          </cell>
          <cell r="B207">
            <v>58</v>
          </cell>
          <cell r="C207">
            <v>60.4</v>
          </cell>
          <cell r="D207">
            <v>65.099999999999994</v>
          </cell>
          <cell r="E207">
            <v>71.790000000000006</v>
          </cell>
          <cell r="F207">
            <v>71.409599999999998</v>
          </cell>
          <cell r="G207">
            <v>191.40119999999999</v>
          </cell>
          <cell r="H207">
            <v>143.8193</v>
          </cell>
          <cell r="I207">
            <v>240.23840000000001</v>
          </cell>
          <cell r="J207">
            <v>203.6</v>
          </cell>
          <cell r="K207">
            <v>231</v>
          </cell>
          <cell r="L207">
            <v>133.67585</v>
          </cell>
          <cell r="M207">
            <v>0</v>
          </cell>
          <cell r="N207">
            <v>0</v>
          </cell>
          <cell r="O207">
            <v>0</v>
          </cell>
          <cell r="P207">
            <v>69.676500000000004</v>
          </cell>
          <cell r="Q207">
            <v>93.181799999999996</v>
          </cell>
          <cell r="R207">
            <v>210.83330000000001</v>
          </cell>
          <cell r="S207">
            <v>103.256</v>
          </cell>
          <cell r="T207">
            <v>237.9161</v>
          </cell>
          <cell r="U207">
            <v>0</v>
          </cell>
          <cell r="V207">
            <v>238.3</v>
          </cell>
          <cell r="W207">
            <v>95.316370000000006</v>
          </cell>
        </row>
        <row r="208">
          <cell r="A208" t="str">
            <v xml:space="preserve">Актогайский </v>
          </cell>
          <cell r="B208">
            <v>0</v>
          </cell>
          <cell r="C208">
            <v>0</v>
          </cell>
          <cell r="D208">
            <v>0</v>
          </cell>
          <cell r="E208">
            <v>0</v>
          </cell>
          <cell r="F208">
            <v>203.9333</v>
          </cell>
          <cell r="G208">
            <v>172.70269999999999</v>
          </cell>
          <cell r="H208">
            <v>99.96</v>
          </cell>
          <cell r="I208">
            <v>108.5581</v>
          </cell>
          <cell r="J208">
            <v>136.6</v>
          </cell>
          <cell r="K208">
            <v>191.5</v>
          </cell>
          <cell r="L208">
            <v>91.325410000000005</v>
          </cell>
          <cell r="M208">
            <v>0</v>
          </cell>
          <cell r="N208">
            <v>0</v>
          </cell>
          <cell r="O208">
            <v>0</v>
          </cell>
          <cell r="P208">
            <v>0</v>
          </cell>
          <cell r="Q208">
            <v>0</v>
          </cell>
          <cell r="R208">
            <v>0</v>
          </cell>
          <cell r="S208">
            <v>0</v>
          </cell>
          <cell r="T208">
            <v>0</v>
          </cell>
          <cell r="U208">
            <v>0</v>
          </cell>
          <cell r="V208">
            <v>0</v>
          </cell>
          <cell r="W208">
            <v>0</v>
          </cell>
        </row>
        <row r="209">
          <cell r="A209" t="str">
            <v xml:space="preserve">Баянаульский </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row>
        <row r="210">
          <cell r="A210" t="str">
            <v xml:space="preserve">Железинский </v>
          </cell>
          <cell r="B210">
            <v>0</v>
          </cell>
          <cell r="C210">
            <v>0</v>
          </cell>
          <cell r="D210">
            <v>0</v>
          </cell>
          <cell r="E210">
            <v>0</v>
          </cell>
          <cell r="F210">
            <v>0</v>
          </cell>
          <cell r="G210">
            <v>0</v>
          </cell>
          <cell r="H210">
            <v>100</v>
          </cell>
          <cell r="I210">
            <v>0</v>
          </cell>
          <cell r="J210">
            <v>0</v>
          </cell>
          <cell r="K210">
            <v>0</v>
          </cell>
          <cell r="L210">
            <v>10</v>
          </cell>
          <cell r="M210">
            <v>0</v>
          </cell>
          <cell r="N210">
            <v>0</v>
          </cell>
          <cell r="O210">
            <v>0</v>
          </cell>
          <cell r="P210">
            <v>0</v>
          </cell>
          <cell r="Q210">
            <v>0</v>
          </cell>
          <cell r="R210">
            <v>0</v>
          </cell>
          <cell r="S210">
            <v>100</v>
          </cell>
          <cell r="T210">
            <v>0</v>
          </cell>
          <cell r="U210">
            <v>0</v>
          </cell>
          <cell r="V210">
            <v>0</v>
          </cell>
          <cell r="W210">
            <v>10</v>
          </cell>
        </row>
        <row r="211">
          <cell r="A211" t="str">
            <v xml:space="preserve">Иртышский </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row>
        <row r="212">
          <cell r="A212" t="str">
            <v xml:space="preserve">Качирский </v>
          </cell>
          <cell r="B212">
            <v>100</v>
          </cell>
          <cell r="C212">
            <v>0</v>
          </cell>
          <cell r="D212">
            <v>281.3</v>
          </cell>
          <cell r="E212">
            <v>250</v>
          </cell>
          <cell r="F212">
            <v>0</v>
          </cell>
          <cell r="G212">
            <v>0</v>
          </cell>
          <cell r="H212">
            <v>0</v>
          </cell>
          <cell r="I212">
            <v>0</v>
          </cell>
          <cell r="J212">
            <v>150</v>
          </cell>
          <cell r="K212">
            <v>78.099999999999994</v>
          </cell>
          <cell r="L212">
            <v>85.94</v>
          </cell>
          <cell r="M212">
            <v>0</v>
          </cell>
          <cell r="N212">
            <v>0</v>
          </cell>
          <cell r="O212">
            <v>0</v>
          </cell>
          <cell r="P212">
            <v>0</v>
          </cell>
          <cell r="Q212">
            <v>0</v>
          </cell>
          <cell r="R212">
            <v>0</v>
          </cell>
          <cell r="S212">
            <v>0</v>
          </cell>
          <cell r="T212">
            <v>0</v>
          </cell>
          <cell r="U212">
            <v>0</v>
          </cell>
          <cell r="V212">
            <v>0</v>
          </cell>
          <cell r="W212">
            <v>0</v>
          </cell>
        </row>
        <row r="213">
          <cell r="A213" t="str">
            <v xml:space="preserve">Лебяжинский </v>
          </cell>
          <cell r="B213">
            <v>105.3</v>
          </cell>
          <cell r="C213">
            <v>100</v>
          </cell>
          <cell r="D213">
            <v>101.8</v>
          </cell>
          <cell r="E213">
            <v>106.11539999999999</v>
          </cell>
          <cell r="F213">
            <v>105.9006</v>
          </cell>
          <cell r="G213">
            <v>101.7073</v>
          </cell>
          <cell r="H213">
            <v>260.41669999999999</v>
          </cell>
          <cell r="I213">
            <v>299.87799999999999</v>
          </cell>
          <cell r="J213">
            <v>259.2</v>
          </cell>
          <cell r="K213">
            <v>269.60000000000002</v>
          </cell>
          <cell r="L213">
            <v>170.99180000000001</v>
          </cell>
          <cell r="M213">
            <v>0</v>
          </cell>
          <cell r="N213">
            <v>0</v>
          </cell>
          <cell r="O213">
            <v>0</v>
          </cell>
          <cell r="P213">
            <v>0</v>
          </cell>
          <cell r="Q213">
            <v>0</v>
          </cell>
          <cell r="R213">
            <v>0</v>
          </cell>
          <cell r="S213">
            <v>0</v>
          </cell>
          <cell r="T213">
            <v>0</v>
          </cell>
          <cell r="U213">
            <v>0</v>
          </cell>
          <cell r="V213">
            <v>0</v>
          </cell>
          <cell r="W213">
            <v>0</v>
          </cell>
        </row>
        <row r="214">
          <cell r="A214" t="str">
            <v xml:space="preserve">Майский </v>
          </cell>
          <cell r="B214">
            <v>10</v>
          </cell>
          <cell r="C214">
            <v>0</v>
          </cell>
          <cell r="D214">
            <v>32.4</v>
          </cell>
          <cell r="E214">
            <v>0</v>
          </cell>
          <cell r="F214">
            <v>0</v>
          </cell>
          <cell r="G214">
            <v>0</v>
          </cell>
          <cell r="H214">
            <v>0</v>
          </cell>
          <cell r="I214">
            <v>0</v>
          </cell>
          <cell r="J214">
            <v>0</v>
          </cell>
          <cell r="K214">
            <v>6</v>
          </cell>
          <cell r="L214">
            <v>4.84</v>
          </cell>
          <cell r="M214">
            <v>0</v>
          </cell>
          <cell r="N214">
            <v>0</v>
          </cell>
          <cell r="O214">
            <v>0</v>
          </cell>
          <cell r="P214">
            <v>0</v>
          </cell>
          <cell r="Q214">
            <v>0</v>
          </cell>
          <cell r="R214">
            <v>0</v>
          </cell>
          <cell r="S214">
            <v>0</v>
          </cell>
          <cell r="T214">
            <v>0</v>
          </cell>
          <cell r="U214">
            <v>0</v>
          </cell>
          <cell r="V214">
            <v>0</v>
          </cell>
          <cell r="W214">
            <v>0</v>
          </cell>
        </row>
        <row r="215">
          <cell r="A215" t="str">
            <v xml:space="preserve">Павлодарский </v>
          </cell>
          <cell r="B215">
            <v>220</v>
          </cell>
          <cell r="C215">
            <v>252.8</v>
          </cell>
          <cell r="D215">
            <v>81.599999999999994</v>
          </cell>
          <cell r="E215">
            <v>112.6087</v>
          </cell>
          <cell r="F215">
            <v>158.95519999999999</v>
          </cell>
          <cell r="G215">
            <v>100.125</v>
          </cell>
          <cell r="H215">
            <v>178.57140000000001</v>
          </cell>
          <cell r="I215">
            <v>191.2921</v>
          </cell>
          <cell r="J215">
            <v>55.4</v>
          </cell>
          <cell r="K215">
            <v>220</v>
          </cell>
          <cell r="L215">
            <v>157.13524000000001</v>
          </cell>
          <cell r="M215">
            <v>0</v>
          </cell>
          <cell r="N215">
            <v>0</v>
          </cell>
          <cell r="O215">
            <v>0</v>
          </cell>
          <cell r="P215">
            <v>0</v>
          </cell>
          <cell r="Q215">
            <v>0</v>
          </cell>
          <cell r="R215">
            <v>0</v>
          </cell>
          <cell r="S215">
            <v>0</v>
          </cell>
          <cell r="T215">
            <v>0</v>
          </cell>
          <cell r="U215">
            <v>0</v>
          </cell>
          <cell r="V215">
            <v>212.6</v>
          </cell>
          <cell r="W215">
            <v>21.259999999999998</v>
          </cell>
        </row>
        <row r="216">
          <cell r="A216" t="str">
            <v xml:space="preserve">Успенский </v>
          </cell>
          <cell r="B216">
            <v>0</v>
          </cell>
          <cell r="C216">
            <v>0</v>
          </cell>
          <cell r="D216">
            <v>0</v>
          </cell>
          <cell r="E216">
            <v>0</v>
          </cell>
          <cell r="F216">
            <v>0</v>
          </cell>
          <cell r="G216">
            <v>0</v>
          </cell>
          <cell r="H216">
            <v>200</v>
          </cell>
          <cell r="I216">
            <v>0</v>
          </cell>
          <cell r="J216">
            <v>0</v>
          </cell>
          <cell r="K216">
            <v>0</v>
          </cell>
          <cell r="L216">
            <v>20</v>
          </cell>
          <cell r="M216">
            <v>0</v>
          </cell>
          <cell r="N216">
            <v>0</v>
          </cell>
          <cell r="O216">
            <v>0</v>
          </cell>
          <cell r="P216">
            <v>0</v>
          </cell>
          <cell r="Q216">
            <v>0</v>
          </cell>
          <cell r="R216">
            <v>0</v>
          </cell>
          <cell r="S216">
            <v>0</v>
          </cell>
          <cell r="T216">
            <v>0</v>
          </cell>
          <cell r="U216">
            <v>0</v>
          </cell>
          <cell r="V216">
            <v>304.5</v>
          </cell>
          <cell r="W216">
            <v>30.45</v>
          </cell>
        </row>
        <row r="217">
          <cell r="A217" t="str">
            <v xml:space="preserve">Щербактинский </v>
          </cell>
          <cell r="B217">
            <v>200</v>
          </cell>
          <cell r="C217">
            <v>143.80000000000001</v>
          </cell>
          <cell r="D217">
            <v>100</v>
          </cell>
          <cell r="E217">
            <v>100</v>
          </cell>
          <cell r="F217">
            <v>0</v>
          </cell>
          <cell r="G217">
            <v>0</v>
          </cell>
          <cell r="H217">
            <v>0</v>
          </cell>
          <cell r="I217">
            <v>0</v>
          </cell>
          <cell r="J217">
            <v>0</v>
          </cell>
          <cell r="K217">
            <v>98</v>
          </cell>
          <cell r="L217">
            <v>64.179999999999993</v>
          </cell>
          <cell r="M217">
            <v>0</v>
          </cell>
          <cell r="N217">
            <v>202</v>
          </cell>
          <cell r="O217">
            <v>0</v>
          </cell>
          <cell r="P217">
            <v>0</v>
          </cell>
          <cell r="Q217">
            <v>0</v>
          </cell>
          <cell r="R217">
            <v>0</v>
          </cell>
          <cell r="S217">
            <v>233.33330000000001</v>
          </cell>
          <cell r="T217">
            <v>200.88890000000001</v>
          </cell>
          <cell r="U217">
            <v>321.7</v>
          </cell>
          <cell r="V217">
            <v>217.9</v>
          </cell>
          <cell r="W217">
            <v>117.58222000000001</v>
          </cell>
        </row>
        <row r="222">
          <cell r="A222" t="str">
            <v>Айыртауский</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row>
        <row r="223">
          <cell r="A223" t="str">
            <v>Акжарский</v>
          </cell>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row>
        <row r="224">
          <cell r="A224" t="str">
            <v>Аккайынский</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row>
        <row r="225">
          <cell r="A225" t="str">
            <v>Есильский</v>
          </cell>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row>
        <row r="226">
          <cell r="A226" t="str">
            <v>Жамбылский</v>
          </cell>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row>
        <row r="227">
          <cell r="A227" t="str">
            <v>М.Жумабаева</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row>
        <row r="228">
          <cell r="A228" t="str">
            <v>Кызылжарский</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row>
        <row r="229">
          <cell r="A229" t="str">
            <v>Мамлютский</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row>
        <row r="230">
          <cell r="A230" t="str">
            <v>Г.Мусрепова</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row>
        <row r="231">
          <cell r="A231" t="str">
            <v>Тайыншинский</v>
          </cell>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row>
        <row r="232">
          <cell r="A232" t="str">
            <v>Тимирязевский</v>
          </cell>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row>
        <row r="233">
          <cell r="A233" t="str">
            <v>Уалихановский</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row>
        <row r="234">
          <cell r="A234" t="str">
            <v>Шал акына</v>
          </cell>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row>
        <row r="235">
          <cell r="A235" t="str">
            <v>Петропавловск</v>
          </cell>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row>
        <row r="240">
          <cell r="A240" t="str">
            <v>г.Шымкент</v>
          </cell>
          <cell r="B240">
            <v>167.9</v>
          </cell>
          <cell r="C240">
            <v>57.2</v>
          </cell>
          <cell r="D240">
            <v>153.1</v>
          </cell>
          <cell r="E240">
            <v>154.19999999999999</v>
          </cell>
          <cell r="F240">
            <v>245.84389999999999</v>
          </cell>
          <cell r="G240">
            <v>176</v>
          </cell>
          <cell r="H240">
            <v>140</v>
          </cell>
          <cell r="I240">
            <v>163.80000000000001</v>
          </cell>
          <cell r="J240">
            <v>194.2</v>
          </cell>
          <cell r="K240">
            <v>198</v>
          </cell>
          <cell r="L240">
            <v>165.02438999999998</v>
          </cell>
          <cell r="M240">
            <v>0</v>
          </cell>
          <cell r="N240">
            <v>10</v>
          </cell>
          <cell r="O240">
            <v>47.2</v>
          </cell>
          <cell r="P240">
            <v>155</v>
          </cell>
          <cell r="Q240">
            <v>200</v>
          </cell>
          <cell r="R240">
            <v>0</v>
          </cell>
          <cell r="S240">
            <v>0</v>
          </cell>
          <cell r="T240">
            <v>187.7</v>
          </cell>
          <cell r="U240">
            <v>200</v>
          </cell>
          <cell r="V240">
            <v>0</v>
          </cell>
          <cell r="W240">
            <v>79.989999999999995</v>
          </cell>
        </row>
        <row r="241">
          <cell r="A241" t="str">
            <v>г.Арысь</v>
          </cell>
          <cell r="B241">
            <v>183.9</v>
          </cell>
          <cell r="C241">
            <v>186.1</v>
          </cell>
          <cell r="D241">
            <v>152.5</v>
          </cell>
          <cell r="E241">
            <v>196.8</v>
          </cell>
          <cell r="F241">
            <v>198.244</v>
          </cell>
          <cell r="G241">
            <v>216.3158</v>
          </cell>
          <cell r="H241">
            <v>208.15430000000001</v>
          </cell>
          <cell r="I241">
            <v>189</v>
          </cell>
          <cell r="J241">
            <v>196.6</v>
          </cell>
          <cell r="K241">
            <v>208.7</v>
          </cell>
          <cell r="L241">
            <v>193.63140999999999</v>
          </cell>
          <cell r="M241">
            <v>190</v>
          </cell>
          <cell r="N241">
            <v>190.7</v>
          </cell>
          <cell r="O241">
            <v>196.5</v>
          </cell>
          <cell r="P241">
            <v>184</v>
          </cell>
          <cell r="Q241">
            <v>205.89580000000001</v>
          </cell>
          <cell r="R241">
            <v>210.88929999999999</v>
          </cell>
          <cell r="S241">
            <v>207.1463</v>
          </cell>
          <cell r="T241">
            <v>182.8</v>
          </cell>
          <cell r="U241">
            <v>192</v>
          </cell>
          <cell r="V241">
            <v>198.1</v>
          </cell>
          <cell r="W241">
            <v>195.80314000000001</v>
          </cell>
        </row>
        <row r="242">
          <cell r="A242" t="str">
            <v>г.Кентау</v>
          </cell>
          <cell r="B242">
            <v>56.6</v>
          </cell>
          <cell r="C242">
            <v>63.8</v>
          </cell>
          <cell r="D242">
            <v>102.7</v>
          </cell>
          <cell r="E242">
            <v>87.4</v>
          </cell>
          <cell r="F242">
            <v>53</v>
          </cell>
          <cell r="G242">
            <v>73.631600000000006</v>
          </cell>
          <cell r="H242">
            <v>97.607600000000005</v>
          </cell>
          <cell r="I242">
            <v>89.2</v>
          </cell>
          <cell r="J242">
            <v>73.7</v>
          </cell>
          <cell r="K242">
            <v>110.2</v>
          </cell>
          <cell r="L242">
            <v>80.783920000000009</v>
          </cell>
          <cell r="M242">
            <v>60.6</v>
          </cell>
          <cell r="N242">
            <v>48.2</v>
          </cell>
          <cell r="O242">
            <v>79.099999999999994</v>
          </cell>
          <cell r="P242">
            <v>63.1</v>
          </cell>
          <cell r="Q242">
            <v>46.842100000000002</v>
          </cell>
          <cell r="R242">
            <v>96.837000000000003</v>
          </cell>
          <cell r="S242">
            <v>95.371399999999994</v>
          </cell>
          <cell r="T242">
            <v>86.3</v>
          </cell>
          <cell r="U242">
            <v>78.099999999999994</v>
          </cell>
          <cell r="V242">
            <v>105.4</v>
          </cell>
          <cell r="W242">
            <v>75.985050000000001</v>
          </cell>
        </row>
        <row r="243">
          <cell r="A243" t="str">
            <v>г.Туркестан</v>
          </cell>
          <cell r="B243">
            <v>203.8</v>
          </cell>
          <cell r="C243">
            <v>215</v>
          </cell>
          <cell r="D243">
            <v>184.2</v>
          </cell>
          <cell r="E243">
            <v>206.9</v>
          </cell>
          <cell r="F243">
            <v>225.2028</v>
          </cell>
          <cell r="G243">
            <v>241.60910000000001</v>
          </cell>
          <cell r="H243">
            <v>216.5411</v>
          </cell>
          <cell r="I243">
            <v>220.8</v>
          </cell>
          <cell r="J243">
            <v>225.5</v>
          </cell>
          <cell r="K243">
            <v>228.1</v>
          </cell>
          <cell r="L243">
            <v>216.76529999999997</v>
          </cell>
          <cell r="M243">
            <v>191.5</v>
          </cell>
          <cell r="N243">
            <v>114.2</v>
          </cell>
          <cell r="O243">
            <v>188.9</v>
          </cell>
          <cell r="P243">
            <v>207.1</v>
          </cell>
          <cell r="Q243">
            <v>250.816</v>
          </cell>
          <cell r="R243">
            <v>238.6686</v>
          </cell>
          <cell r="S243">
            <v>217.227</v>
          </cell>
          <cell r="T243">
            <v>225.5</v>
          </cell>
          <cell r="U243">
            <v>229.1</v>
          </cell>
          <cell r="V243">
            <v>231.9</v>
          </cell>
          <cell r="W243">
            <v>209.49115999999998</v>
          </cell>
        </row>
        <row r="244">
          <cell r="A244" t="str">
            <v>район Байдибека</v>
          </cell>
          <cell r="B244">
            <v>177.8</v>
          </cell>
          <cell r="C244">
            <v>89.2</v>
          </cell>
          <cell r="D244">
            <v>89.9</v>
          </cell>
          <cell r="E244">
            <v>88.2</v>
          </cell>
          <cell r="F244">
            <v>98.709100000000007</v>
          </cell>
          <cell r="G244">
            <v>103.66540000000001</v>
          </cell>
          <cell r="H244">
            <v>137.60290000000001</v>
          </cell>
          <cell r="I244">
            <v>142.80000000000001</v>
          </cell>
          <cell r="J244">
            <v>148.80000000000001</v>
          </cell>
          <cell r="K244">
            <v>171</v>
          </cell>
          <cell r="L244">
            <v>124.76773999999997</v>
          </cell>
          <cell r="M244">
            <v>166.2</v>
          </cell>
          <cell r="N244">
            <v>89.3</v>
          </cell>
          <cell r="O244">
            <v>90.9</v>
          </cell>
          <cell r="P244">
            <v>88.8</v>
          </cell>
          <cell r="Q244">
            <v>101.602</v>
          </cell>
          <cell r="R244">
            <v>101.7867</v>
          </cell>
          <cell r="S244">
            <v>146.36060000000001</v>
          </cell>
          <cell r="T244">
            <v>138.30000000000001</v>
          </cell>
          <cell r="U244">
            <v>145.6</v>
          </cell>
          <cell r="V244">
            <v>147.4</v>
          </cell>
          <cell r="W244">
            <v>121.62492999999999</v>
          </cell>
        </row>
        <row r="245">
          <cell r="A245" t="str">
            <v>Казыгуртский</v>
          </cell>
          <cell r="B245">
            <v>211.5</v>
          </cell>
          <cell r="C245">
            <v>142.80000000000001</v>
          </cell>
          <cell r="D245">
            <v>161.1</v>
          </cell>
          <cell r="E245">
            <v>168.1</v>
          </cell>
          <cell r="F245">
            <v>145.73439999999999</v>
          </cell>
          <cell r="G245">
            <v>175.0453</v>
          </cell>
          <cell r="H245">
            <v>150.17519999999999</v>
          </cell>
          <cell r="I245">
            <v>204.2</v>
          </cell>
          <cell r="J245">
            <v>167.2</v>
          </cell>
          <cell r="K245">
            <v>200.9</v>
          </cell>
          <cell r="L245">
            <v>172.67549000000002</v>
          </cell>
          <cell r="M245">
            <v>214.6</v>
          </cell>
          <cell r="N245">
            <v>209.2</v>
          </cell>
          <cell r="O245">
            <v>160.80000000000001</v>
          </cell>
          <cell r="P245">
            <v>148.19999999999999</v>
          </cell>
          <cell r="Q245">
            <v>220.80009999999999</v>
          </cell>
          <cell r="R245">
            <v>200.85319999999999</v>
          </cell>
          <cell r="S245">
            <v>179.6754</v>
          </cell>
          <cell r="T245">
            <v>220.3</v>
          </cell>
          <cell r="U245">
            <v>186</v>
          </cell>
          <cell r="V245">
            <v>0</v>
          </cell>
          <cell r="W245">
            <v>174.04286999999999</v>
          </cell>
        </row>
        <row r="246">
          <cell r="A246" t="str">
            <v>Мактааральский</v>
          </cell>
          <cell r="B246">
            <v>114.8</v>
          </cell>
          <cell r="C246">
            <v>112.9</v>
          </cell>
          <cell r="D246">
            <v>123.2</v>
          </cell>
          <cell r="E246">
            <v>171.6</v>
          </cell>
          <cell r="F246">
            <v>160.49340000000001</v>
          </cell>
          <cell r="G246">
            <v>233.31639999999999</v>
          </cell>
          <cell r="H246">
            <v>229.65819999999999</v>
          </cell>
          <cell r="I246">
            <v>230.2</v>
          </cell>
          <cell r="J246">
            <v>241.4</v>
          </cell>
          <cell r="K246">
            <v>242.3</v>
          </cell>
          <cell r="L246">
            <v>185.98680000000002</v>
          </cell>
          <cell r="M246">
            <v>108.7</v>
          </cell>
          <cell r="N246">
            <v>103.2</v>
          </cell>
          <cell r="O246">
            <v>116.8</v>
          </cell>
          <cell r="P246">
            <v>169.7</v>
          </cell>
          <cell r="Q246">
            <v>228.22300000000001</v>
          </cell>
          <cell r="R246">
            <v>228.8296</v>
          </cell>
          <cell r="S246">
            <v>247.78479999999999</v>
          </cell>
          <cell r="T246">
            <v>239.5</v>
          </cell>
          <cell r="U246">
            <v>240.7</v>
          </cell>
          <cell r="V246">
            <v>238.5</v>
          </cell>
          <cell r="W246">
            <v>192.19373999999999</v>
          </cell>
        </row>
        <row r="247">
          <cell r="A247" t="str">
            <v>Ордабасынский</v>
          </cell>
          <cell r="B247">
            <v>213.6</v>
          </cell>
          <cell r="C247">
            <v>177.3</v>
          </cell>
          <cell r="D247">
            <v>173.9</v>
          </cell>
          <cell r="E247">
            <v>199.9</v>
          </cell>
          <cell r="F247">
            <v>174.36539999999999</v>
          </cell>
          <cell r="G247">
            <v>185.7971</v>
          </cell>
          <cell r="H247">
            <v>194.93629999999999</v>
          </cell>
          <cell r="I247">
            <v>186.2</v>
          </cell>
          <cell r="J247">
            <v>173.3</v>
          </cell>
          <cell r="K247">
            <v>162.30000000000001</v>
          </cell>
          <cell r="L247">
            <v>184.15987999999999</v>
          </cell>
          <cell r="M247">
            <v>0</v>
          </cell>
          <cell r="N247">
            <v>0</v>
          </cell>
          <cell r="O247">
            <v>191.8</v>
          </cell>
          <cell r="P247">
            <v>0</v>
          </cell>
          <cell r="Q247">
            <v>201.27189999999999</v>
          </cell>
          <cell r="R247">
            <v>0</v>
          </cell>
          <cell r="S247">
            <v>80</v>
          </cell>
          <cell r="T247">
            <v>203.8</v>
          </cell>
          <cell r="U247">
            <v>188.7</v>
          </cell>
          <cell r="V247">
            <v>121.1</v>
          </cell>
          <cell r="W247">
            <v>98.667190000000019</v>
          </cell>
        </row>
        <row r="248">
          <cell r="A248" t="str">
            <v>Отрарский</v>
          </cell>
          <cell r="B248">
            <v>98.3</v>
          </cell>
          <cell r="C248">
            <v>86.4</v>
          </cell>
          <cell r="D248">
            <v>92.8</v>
          </cell>
          <cell r="E248">
            <v>149.9</v>
          </cell>
          <cell r="F248">
            <v>100.7993</v>
          </cell>
          <cell r="G248">
            <v>122.56780000000001</v>
          </cell>
          <cell r="H248">
            <v>132.5951</v>
          </cell>
          <cell r="I248">
            <v>133.19999999999999</v>
          </cell>
          <cell r="J248">
            <v>138</v>
          </cell>
          <cell r="K248">
            <v>142</v>
          </cell>
          <cell r="L248">
            <v>119.65622</v>
          </cell>
          <cell r="M248">
            <v>98.1</v>
          </cell>
          <cell r="N248">
            <v>84.4</v>
          </cell>
          <cell r="O248">
            <v>93.1</v>
          </cell>
          <cell r="P248">
            <v>145.9</v>
          </cell>
          <cell r="Q248">
            <v>104.1613</v>
          </cell>
          <cell r="R248">
            <v>138.95419999999999</v>
          </cell>
          <cell r="S248">
            <v>140.90309999999999</v>
          </cell>
          <cell r="T248">
            <v>122.9</v>
          </cell>
          <cell r="U248">
            <v>132.5</v>
          </cell>
          <cell r="V248">
            <v>141.19999999999999</v>
          </cell>
          <cell r="W248">
            <v>120.21186</v>
          </cell>
        </row>
        <row r="249">
          <cell r="A249" t="str">
            <v>Сайрамский</v>
          </cell>
          <cell r="B249">
            <v>236.2</v>
          </cell>
          <cell r="C249">
            <v>213</v>
          </cell>
          <cell r="D249">
            <v>215.6</v>
          </cell>
          <cell r="E249">
            <v>231.2</v>
          </cell>
          <cell r="F249">
            <v>226.4145</v>
          </cell>
          <cell r="G249">
            <v>213.22989999999999</v>
          </cell>
          <cell r="H249">
            <v>223.09819999999999</v>
          </cell>
          <cell r="I249">
            <v>216.6</v>
          </cell>
          <cell r="J249">
            <v>226.1</v>
          </cell>
          <cell r="K249">
            <v>222.5</v>
          </cell>
          <cell r="L249">
            <v>222.39425999999997</v>
          </cell>
          <cell r="M249">
            <v>0</v>
          </cell>
          <cell r="N249">
            <v>8</v>
          </cell>
          <cell r="O249">
            <v>50</v>
          </cell>
          <cell r="P249">
            <v>0</v>
          </cell>
          <cell r="Q249">
            <v>0</v>
          </cell>
          <cell r="R249">
            <v>0</v>
          </cell>
          <cell r="S249">
            <v>0</v>
          </cell>
          <cell r="T249">
            <v>0</v>
          </cell>
          <cell r="U249">
            <v>0</v>
          </cell>
          <cell r="V249">
            <v>0</v>
          </cell>
          <cell r="W249">
            <v>5.8</v>
          </cell>
        </row>
        <row r="250">
          <cell r="A250" t="str">
            <v>Сарыагашский</v>
          </cell>
          <cell r="B250">
            <v>183.3</v>
          </cell>
          <cell r="C250">
            <v>229.8</v>
          </cell>
          <cell r="D250">
            <v>195.6</v>
          </cell>
          <cell r="E250">
            <v>164.8</v>
          </cell>
          <cell r="F250">
            <v>183.74119999999999</v>
          </cell>
          <cell r="G250">
            <v>173.917</v>
          </cell>
          <cell r="H250">
            <v>199.91239999999999</v>
          </cell>
          <cell r="I250">
            <v>205.3</v>
          </cell>
          <cell r="J250">
            <v>241.3</v>
          </cell>
          <cell r="K250">
            <v>218.7</v>
          </cell>
          <cell r="L250">
            <v>199.63705999999996</v>
          </cell>
          <cell r="M250">
            <v>187.8</v>
          </cell>
          <cell r="N250">
            <v>105.7</v>
          </cell>
          <cell r="O250">
            <v>184</v>
          </cell>
          <cell r="P250">
            <v>167.4</v>
          </cell>
          <cell r="Q250">
            <v>164.8312</v>
          </cell>
          <cell r="R250">
            <v>172.16929999999999</v>
          </cell>
          <cell r="S250">
            <v>190.71199999999999</v>
          </cell>
          <cell r="T250">
            <v>190.5</v>
          </cell>
          <cell r="U250">
            <v>231.4</v>
          </cell>
          <cell r="V250">
            <v>236.9</v>
          </cell>
          <cell r="W250">
            <v>183.14125000000001</v>
          </cell>
        </row>
        <row r="251">
          <cell r="A251" t="str">
            <v>Сузакский</v>
          </cell>
          <cell r="B251">
            <v>98.7</v>
          </cell>
          <cell r="C251">
            <v>116</v>
          </cell>
          <cell r="D251">
            <v>101.4</v>
          </cell>
          <cell r="E251">
            <v>102.6</v>
          </cell>
          <cell r="F251">
            <v>104.074</v>
          </cell>
          <cell r="G251">
            <v>98.612200000000001</v>
          </cell>
          <cell r="H251">
            <v>101.378</v>
          </cell>
          <cell r="I251">
            <v>102.4</v>
          </cell>
          <cell r="J251">
            <v>104.5</v>
          </cell>
          <cell r="K251">
            <v>103.9</v>
          </cell>
          <cell r="L251">
            <v>103.35642</v>
          </cell>
          <cell r="M251">
            <v>99.1</v>
          </cell>
          <cell r="N251">
            <v>96.8</v>
          </cell>
          <cell r="O251">
            <v>95.4</v>
          </cell>
          <cell r="P251">
            <v>99.9</v>
          </cell>
          <cell r="Q251">
            <v>104.11799999999999</v>
          </cell>
          <cell r="R251">
            <v>98.562799999999996</v>
          </cell>
          <cell r="S251">
            <v>100.34350000000001</v>
          </cell>
          <cell r="T251">
            <v>102</v>
          </cell>
          <cell r="U251">
            <v>105.4</v>
          </cell>
          <cell r="V251">
            <v>104.8</v>
          </cell>
          <cell r="W251">
            <v>100.64242999999998</v>
          </cell>
        </row>
        <row r="252">
          <cell r="A252" t="str">
            <v>Толебийский</v>
          </cell>
          <cell r="B252">
            <v>0</v>
          </cell>
          <cell r="C252">
            <v>0</v>
          </cell>
          <cell r="D252">
            <v>0</v>
          </cell>
          <cell r="E252">
            <v>0</v>
          </cell>
          <cell r="F252">
            <v>0</v>
          </cell>
          <cell r="G252">
            <v>0</v>
          </cell>
          <cell r="H252">
            <v>0</v>
          </cell>
          <cell r="I252">
            <v>0</v>
          </cell>
          <cell r="J252">
            <v>200</v>
          </cell>
          <cell r="K252">
            <v>0</v>
          </cell>
          <cell r="L252">
            <v>20</v>
          </cell>
          <cell r="M252">
            <v>0</v>
          </cell>
          <cell r="N252">
            <v>0</v>
          </cell>
          <cell r="O252">
            <v>0</v>
          </cell>
          <cell r="P252">
            <v>0</v>
          </cell>
          <cell r="Q252">
            <v>0</v>
          </cell>
          <cell r="R252">
            <v>0</v>
          </cell>
          <cell r="S252">
            <v>0</v>
          </cell>
          <cell r="T252">
            <v>0</v>
          </cell>
          <cell r="U252">
            <v>200</v>
          </cell>
          <cell r="V252">
            <v>0</v>
          </cell>
          <cell r="W252">
            <v>20</v>
          </cell>
        </row>
        <row r="253">
          <cell r="A253" t="str">
            <v>Тюлькубасский</v>
          </cell>
          <cell r="B253">
            <v>250</v>
          </cell>
          <cell r="C253">
            <v>250.3</v>
          </cell>
          <cell r="D253">
            <v>239.4</v>
          </cell>
          <cell r="E253">
            <v>231.6</v>
          </cell>
          <cell r="F253">
            <v>235.9</v>
          </cell>
          <cell r="G253">
            <v>230.2</v>
          </cell>
          <cell r="H253">
            <v>236</v>
          </cell>
          <cell r="I253">
            <v>232.7</v>
          </cell>
          <cell r="J253">
            <v>240.8</v>
          </cell>
          <cell r="K253">
            <v>190</v>
          </cell>
          <cell r="L253">
            <v>233.69</v>
          </cell>
          <cell r="M253">
            <v>0</v>
          </cell>
          <cell r="N253">
            <v>0</v>
          </cell>
          <cell r="O253">
            <v>0</v>
          </cell>
          <cell r="P253">
            <v>0</v>
          </cell>
          <cell r="Q253">
            <v>20</v>
          </cell>
          <cell r="R253">
            <v>0</v>
          </cell>
          <cell r="S253">
            <v>0</v>
          </cell>
          <cell r="T253">
            <v>0</v>
          </cell>
          <cell r="U253">
            <v>0</v>
          </cell>
          <cell r="V253">
            <v>0</v>
          </cell>
          <cell r="W253">
            <v>2</v>
          </cell>
        </row>
        <row r="254">
          <cell r="A254" t="str">
            <v>Шардаринский</v>
          </cell>
          <cell r="B254">
            <v>224.5</v>
          </cell>
          <cell r="C254">
            <v>185.7</v>
          </cell>
          <cell r="D254">
            <v>174.9</v>
          </cell>
          <cell r="E254">
            <v>203.4</v>
          </cell>
          <cell r="F254">
            <v>209.53280000000001</v>
          </cell>
          <cell r="G254">
            <v>183.02250000000001</v>
          </cell>
          <cell r="H254">
            <v>181.9854</v>
          </cell>
          <cell r="I254">
            <v>211.7</v>
          </cell>
          <cell r="J254">
            <v>287.10000000000002</v>
          </cell>
          <cell r="K254">
            <v>246.7</v>
          </cell>
          <cell r="L254">
            <v>210.85407000000001</v>
          </cell>
          <cell r="M254">
            <v>0</v>
          </cell>
          <cell r="N254">
            <v>0</v>
          </cell>
          <cell r="O254">
            <v>0</v>
          </cell>
          <cell r="P254">
            <v>0</v>
          </cell>
          <cell r="Q254">
            <v>185.3212</v>
          </cell>
          <cell r="R254">
            <v>186.52260000000001</v>
          </cell>
          <cell r="S254">
            <v>154.56829999999999</v>
          </cell>
          <cell r="T254">
            <v>206.4</v>
          </cell>
          <cell r="U254">
            <v>176.9</v>
          </cell>
          <cell r="V254">
            <v>206.1</v>
          </cell>
          <cell r="W254">
            <v>111.58120999999998</v>
          </cell>
        </row>
      </sheetData>
      <sheetData sheetId="5" refreshError="1">
        <row r="6">
          <cell r="C6">
            <v>26201</v>
          </cell>
          <cell r="D6">
            <v>20069</v>
          </cell>
          <cell r="E6">
            <v>31966</v>
          </cell>
          <cell r="F6">
            <v>75994</v>
          </cell>
          <cell r="G6">
            <v>39060</v>
          </cell>
          <cell r="I6">
            <v>84783</v>
          </cell>
          <cell r="J6">
            <v>71562</v>
          </cell>
          <cell r="K6">
            <v>71431</v>
          </cell>
          <cell r="M6">
            <v>45199</v>
          </cell>
          <cell r="O6">
            <v>52615</v>
          </cell>
          <cell r="Q6">
            <v>46534</v>
          </cell>
          <cell r="R6">
            <v>36872</v>
          </cell>
          <cell r="S6">
            <v>49795</v>
          </cell>
          <cell r="T6">
            <v>45564</v>
          </cell>
          <cell r="U6">
            <v>55074</v>
          </cell>
          <cell r="V6">
            <v>86688</v>
          </cell>
          <cell r="W6">
            <v>46726</v>
          </cell>
          <cell r="X6">
            <v>28301</v>
          </cell>
          <cell r="Y6">
            <v>39261</v>
          </cell>
        </row>
        <row r="7">
          <cell r="B7">
            <v>38008</v>
          </cell>
          <cell r="C7">
            <v>25940</v>
          </cell>
          <cell r="D7">
            <v>22950</v>
          </cell>
          <cell r="G7" t="str">
            <v>-</v>
          </cell>
          <cell r="I7">
            <v>86485</v>
          </cell>
          <cell r="J7">
            <v>54140</v>
          </cell>
          <cell r="K7">
            <v>65827</v>
          </cell>
          <cell r="O7">
            <v>42924</v>
          </cell>
          <cell r="Q7">
            <v>59340</v>
          </cell>
          <cell r="S7">
            <v>69199</v>
          </cell>
          <cell r="T7">
            <v>54364</v>
          </cell>
          <cell r="U7">
            <v>80100</v>
          </cell>
          <cell r="V7">
            <v>113549</v>
          </cell>
          <cell r="W7">
            <v>73617</v>
          </cell>
          <cell r="X7">
            <v>55968</v>
          </cell>
        </row>
        <row r="8">
          <cell r="B8">
            <v>38587</v>
          </cell>
          <cell r="C8">
            <v>32940</v>
          </cell>
          <cell r="E8">
            <v>41772</v>
          </cell>
          <cell r="F8" t="str">
            <v>-</v>
          </cell>
          <cell r="G8" t="str">
            <v>-</v>
          </cell>
          <cell r="I8">
            <v>79481</v>
          </cell>
          <cell r="Q8">
            <v>59138</v>
          </cell>
          <cell r="S8">
            <v>62600</v>
          </cell>
          <cell r="T8">
            <v>49675</v>
          </cell>
          <cell r="U8">
            <v>63382</v>
          </cell>
          <cell r="V8">
            <v>87404</v>
          </cell>
          <cell r="W8">
            <v>52986</v>
          </cell>
          <cell r="X8">
            <v>34499</v>
          </cell>
          <cell r="Y8">
            <v>46650</v>
          </cell>
        </row>
        <row r="9">
          <cell r="B9">
            <v>35987</v>
          </cell>
          <cell r="C9">
            <v>32869</v>
          </cell>
          <cell r="D9">
            <v>32480</v>
          </cell>
          <cell r="F9">
            <v>49528</v>
          </cell>
          <cell r="G9">
            <v>38933</v>
          </cell>
          <cell r="H9">
            <v>44356</v>
          </cell>
          <cell r="I9">
            <v>98054</v>
          </cell>
          <cell r="M9">
            <v>49093</v>
          </cell>
          <cell r="Q9">
            <v>42756</v>
          </cell>
          <cell r="R9">
            <v>34423</v>
          </cell>
          <cell r="T9">
            <v>70793</v>
          </cell>
          <cell r="U9">
            <v>43360</v>
          </cell>
          <cell r="V9">
            <v>47775</v>
          </cell>
          <cell r="W9">
            <v>48377</v>
          </cell>
          <cell r="X9">
            <v>33867</v>
          </cell>
          <cell r="Y9">
            <v>58730</v>
          </cell>
        </row>
        <row r="10">
          <cell r="B10" t="str">
            <v>-</v>
          </cell>
          <cell r="F10" t="str">
            <v>-</v>
          </cell>
          <cell r="G10" t="str">
            <v>-</v>
          </cell>
          <cell r="Q10">
            <v>69488</v>
          </cell>
          <cell r="R10">
            <v>48002</v>
          </cell>
          <cell r="S10">
            <v>65598</v>
          </cell>
          <cell r="T10">
            <v>58976</v>
          </cell>
          <cell r="U10">
            <v>71162</v>
          </cell>
          <cell r="V10">
            <v>72995</v>
          </cell>
          <cell r="W10">
            <v>50102</v>
          </cell>
          <cell r="X10">
            <v>42052</v>
          </cell>
          <cell r="Y10">
            <v>69130</v>
          </cell>
        </row>
        <row r="11">
          <cell r="B11">
            <v>39098</v>
          </cell>
          <cell r="C11">
            <v>32753</v>
          </cell>
          <cell r="D11">
            <v>26487</v>
          </cell>
          <cell r="E11">
            <v>37114</v>
          </cell>
          <cell r="F11">
            <v>60545</v>
          </cell>
          <cell r="G11">
            <v>43023</v>
          </cell>
          <cell r="I11">
            <v>86824</v>
          </cell>
          <cell r="K11">
            <v>70819</v>
          </cell>
          <cell r="O11">
            <v>61446</v>
          </cell>
          <cell r="Q11">
            <v>44051</v>
          </cell>
          <cell r="R11">
            <v>41617</v>
          </cell>
          <cell r="S11">
            <v>45564</v>
          </cell>
          <cell r="T11">
            <v>43830</v>
          </cell>
          <cell r="U11">
            <v>80244</v>
          </cell>
          <cell r="V11">
            <v>98516</v>
          </cell>
          <cell r="W11">
            <v>42963</v>
          </cell>
          <cell r="X11">
            <v>26414</v>
          </cell>
          <cell r="Y11">
            <v>59266</v>
          </cell>
        </row>
        <row r="12">
          <cell r="B12">
            <v>33586</v>
          </cell>
          <cell r="C12">
            <v>30042</v>
          </cell>
          <cell r="F12" t="str">
            <v>-</v>
          </cell>
          <cell r="G12">
            <v>37461</v>
          </cell>
          <cell r="M12">
            <v>40841</v>
          </cell>
          <cell r="Q12">
            <v>41739</v>
          </cell>
          <cell r="R12">
            <v>29923</v>
          </cell>
          <cell r="S12">
            <v>40202</v>
          </cell>
          <cell r="T12">
            <v>37248</v>
          </cell>
          <cell r="U12">
            <v>51977</v>
          </cell>
          <cell r="V12">
            <v>74503</v>
          </cell>
          <cell r="X12">
            <v>19101</v>
          </cell>
          <cell r="Y12">
            <v>38987</v>
          </cell>
        </row>
        <row r="13">
          <cell r="B13">
            <v>41246</v>
          </cell>
          <cell r="C13">
            <v>27297</v>
          </cell>
          <cell r="D13">
            <v>18824</v>
          </cell>
          <cell r="E13">
            <v>24294</v>
          </cell>
          <cell r="I13">
            <v>66005</v>
          </cell>
          <cell r="Q13">
            <v>50306</v>
          </cell>
          <cell r="R13">
            <v>64651</v>
          </cell>
          <cell r="S13">
            <v>80212</v>
          </cell>
          <cell r="T13">
            <v>56209</v>
          </cell>
          <cell r="U13">
            <v>92482</v>
          </cell>
          <cell r="V13">
            <v>90874</v>
          </cell>
          <cell r="W13">
            <v>68268</v>
          </cell>
          <cell r="X13">
            <v>44908</v>
          </cell>
          <cell r="Y13">
            <v>67398</v>
          </cell>
        </row>
        <row r="14">
          <cell r="B14">
            <v>38914</v>
          </cell>
          <cell r="C14">
            <v>24080</v>
          </cell>
          <cell r="D14">
            <v>19290</v>
          </cell>
          <cell r="K14">
            <v>90685</v>
          </cell>
          <cell r="Q14">
            <v>40880</v>
          </cell>
          <cell r="S14">
            <v>42342</v>
          </cell>
          <cell r="T14">
            <v>46572</v>
          </cell>
          <cell r="U14">
            <v>78622</v>
          </cell>
          <cell r="V14">
            <v>102525</v>
          </cell>
          <cell r="W14">
            <v>32712</v>
          </cell>
          <cell r="X14">
            <v>48597</v>
          </cell>
          <cell r="Y14">
            <v>74630</v>
          </cell>
        </row>
        <row r="15">
          <cell r="B15">
            <v>36565</v>
          </cell>
          <cell r="C15">
            <v>23559</v>
          </cell>
          <cell r="D15">
            <v>18353</v>
          </cell>
          <cell r="E15">
            <v>29304</v>
          </cell>
          <cell r="F15">
            <v>48513</v>
          </cell>
          <cell r="I15">
            <v>70123</v>
          </cell>
          <cell r="J15">
            <v>50302</v>
          </cell>
          <cell r="K15">
            <v>69298</v>
          </cell>
          <cell r="M15">
            <v>43663</v>
          </cell>
          <cell r="Q15">
            <v>45829</v>
          </cell>
          <cell r="R15">
            <v>55500</v>
          </cell>
          <cell r="S15">
            <v>49788</v>
          </cell>
          <cell r="T15">
            <v>37034</v>
          </cell>
          <cell r="U15">
            <v>69899</v>
          </cell>
          <cell r="V15">
            <v>96141</v>
          </cell>
          <cell r="W15">
            <v>50523</v>
          </cell>
          <cell r="X15">
            <v>44299</v>
          </cell>
        </row>
        <row r="16">
          <cell r="B16">
            <v>36236</v>
          </cell>
          <cell r="F16" t="str">
            <v>-</v>
          </cell>
          <cell r="H16">
            <v>48092</v>
          </cell>
          <cell r="Q16">
            <v>55226</v>
          </cell>
          <cell r="R16">
            <v>57845</v>
          </cell>
          <cell r="S16">
            <v>49251</v>
          </cell>
          <cell r="U16">
            <v>35980</v>
          </cell>
          <cell r="V16">
            <v>38803</v>
          </cell>
          <cell r="X16">
            <v>23813</v>
          </cell>
          <cell r="Y16">
            <v>29027</v>
          </cell>
        </row>
        <row r="17">
          <cell r="B17" t="str">
            <v>-</v>
          </cell>
          <cell r="C17" t="str">
            <v>-</v>
          </cell>
          <cell r="D17" t="str">
            <v>-</v>
          </cell>
          <cell r="E17" t="str">
            <v>-</v>
          </cell>
          <cell r="F17" t="str">
            <v>-</v>
          </cell>
          <cell r="T17">
            <v>93287</v>
          </cell>
          <cell r="U17">
            <v>140818</v>
          </cell>
          <cell r="V17">
            <v>113861</v>
          </cell>
          <cell r="X17">
            <v>78644</v>
          </cell>
          <cell r="Y17">
            <v>97955</v>
          </cell>
        </row>
        <row r="18">
          <cell r="B18">
            <v>38261</v>
          </cell>
          <cell r="C18">
            <v>32028</v>
          </cell>
          <cell r="D18">
            <v>26479</v>
          </cell>
          <cell r="E18">
            <v>32185</v>
          </cell>
          <cell r="F18">
            <v>88577</v>
          </cell>
          <cell r="I18">
            <v>80936</v>
          </cell>
          <cell r="Q18">
            <v>36179</v>
          </cell>
          <cell r="S18">
            <v>36842</v>
          </cell>
          <cell r="T18">
            <v>44914</v>
          </cell>
          <cell r="U18">
            <v>42185</v>
          </cell>
          <cell r="V18">
            <v>50304</v>
          </cell>
          <cell r="W18">
            <v>38366</v>
          </cell>
          <cell r="X18">
            <v>26918</v>
          </cell>
        </row>
        <row r="19">
          <cell r="B19">
            <v>32526</v>
          </cell>
          <cell r="C19">
            <v>23949</v>
          </cell>
          <cell r="D19">
            <v>18344</v>
          </cell>
          <cell r="E19">
            <v>20842</v>
          </cell>
          <cell r="F19">
            <v>76802</v>
          </cell>
          <cell r="I19">
            <v>76825</v>
          </cell>
          <cell r="J19">
            <v>66372</v>
          </cell>
          <cell r="K19">
            <v>69741</v>
          </cell>
          <cell r="O19">
            <v>34719</v>
          </cell>
          <cell r="Q19">
            <v>41632</v>
          </cell>
          <cell r="S19">
            <v>58648</v>
          </cell>
          <cell r="T19">
            <v>44282</v>
          </cell>
          <cell r="W19">
            <v>63623</v>
          </cell>
        </row>
        <row r="20">
          <cell r="B20">
            <v>37371</v>
          </cell>
          <cell r="C20">
            <v>35438</v>
          </cell>
          <cell r="F20" t="str">
            <v>-</v>
          </cell>
          <cell r="G20">
            <v>35317</v>
          </cell>
          <cell r="H20">
            <v>96716</v>
          </cell>
          <cell r="I20">
            <v>104580</v>
          </cell>
          <cell r="M20">
            <v>45285</v>
          </cell>
          <cell r="Q20">
            <v>46850</v>
          </cell>
          <cell r="R20">
            <v>39684</v>
          </cell>
          <cell r="S20">
            <v>43153</v>
          </cell>
          <cell r="T20">
            <v>15471</v>
          </cell>
          <cell r="U20">
            <v>40122</v>
          </cell>
          <cell r="V20">
            <v>60868</v>
          </cell>
          <cell r="W20">
            <v>52242</v>
          </cell>
          <cell r="X20">
            <v>16029</v>
          </cell>
          <cell r="Y20">
            <v>22324</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um"/>
      <sheetName val="DCF_CAPM"/>
      <sheetName val="GLC_Market Approach"/>
      <sheetName val="BS_h&amp;p"/>
      <sheetName val="IS_h&amp;p"/>
      <sheetName val="WACC"/>
      <sheetName val="WorkCap"/>
      <sheetName val="Fin_Anlys"/>
      <sheetName val="GLC_ratios_Sept"/>
      <sheetName val="|"/>
      <sheetName val="drivers"/>
      <sheetName val="CapEx-Depr"/>
      <sheetName val="Fin_Investments"/>
      <sheetName val="BS_cz_CEZ_unconsol"/>
      <sheetName val="GLC_ratios_Jun"/>
      <sheetName val="Notes"/>
      <sheetName val="IS_cz_CEZ_unconsol"/>
      <sheetName val="IAS_Conv"/>
      <sheetName val="Operating Data"/>
      <sheetName val="DCF_CAPM_old"/>
      <sheetName val="||"/>
      <sheetName val="market"/>
      <sheetName val="control"/>
      <sheetName val="Read me first"/>
      <sheetName val="Master Inputs Start here"/>
      <sheetName val="Ф1 АТЭЦ"/>
      <sheetName val="Ф1 ЕТЭЦ"/>
      <sheetName val="Ф1 НГРЭС"/>
      <sheetName val="Ф1 ПТЭЦ"/>
      <sheetName val="Ф1 ЩГРЭС"/>
      <sheetName val="Ф 2 АТЭЦ"/>
      <sheetName val="Ф2 ЕТЭЦ"/>
      <sheetName val="Ф 2 НГРЭС"/>
      <sheetName val="Ф2 ПТЭЦ"/>
      <sheetName val="Ф 2 ЩГРЭС"/>
      <sheetName val="HIS"/>
      <sheetName val="HBS"/>
      <sheetName val="FRA"/>
      <sheetName val="GLC_data"/>
      <sheetName val="Ввод данных ЩГРЭС"/>
      <sheetName val="Ввод общих данных"/>
      <sheetName val="Расчет тарифов и выручки"/>
      <sheetName val="CapEx_Depr"/>
      <sheetName val="DCF"/>
      <sheetName val="GLC"/>
      <sheetName val="Assets"/>
      <sheetName val="Liab"/>
      <sheetName val="A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АРАСУ-АСТЫК"/>
      <sheetName val="КАРАСУ-ОЗЕН"/>
      <sheetName val="КТ КАРАСУ-ФИНАНС"/>
      <sheetName val="АГРОСЕРВИС-КАРАСУ"/>
      <sheetName val="Тулпар Карасу"/>
      <sheetName val="Койбагорская НБаза"/>
      <sheetName val="Талды-К"/>
      <sheetName val="Жанабек"/>
      <sheetName val="Рамазан Карасу"/>
      <sheetName val="Караман К"/>
      <sheetName val="Койбагорский Элеватор"/>
      <sheetName val="Карасу"/>
      <sheetName val="ГРУПП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9">
          <cell r="E9">
            <v>185760800</v>
          </cell>
          <cell r="F9">
            <v>697903.1</v>
          </cell>
        </row>
        <row r="10">
          <cell r="E10">
            <v>122904833</v>
          </cell>
        </row>
        <row r="11">
          <cell r="D11">
            <v>73</v>
          </cell>
          <cell r="F11">
            <v>2758516.5</v>
          </cell>
        </row>
        <row r="12">
          <cell r="F12">
            <v>6855291.4000000004</v>
          </cell>
          <cell r="G12">
            <v>207394.2</v>
          </cell>
        </row>
        <row r="14">
          <cell r="D14">
            <v>183</v>
          </cell>
        </row>
        <row r="15">
          <cell r="D15">
            <v>1121</v>
          </cell>
          <cell r="F15">
            <v>633039.5</v>
          </cell>
        </row>
        <row r="16">
          <cell r="D16">
            <v>167</v>
          </cell>
        </row>
        <row r="17">
          <cell r="D17">
            <v>1</v>
          </cell>
          <cell r="F17">
            <v>300</v>
          </cell>
        </row>
        <row r="19">
          <cell r="D19">
            <v>32</v>
          </cell>
          <cell r="F19">
            <v>616191.80000000005</v>
          </cell>
        </row>
        <row r="20">
          <cell r="D20">
            <v>19</v>
          </cell>
          <cell r="F20">
            <v>34962959.100000001</v>
          </cell>
        </row>
        <row r="21">
          <cell r="D21">
            <v>4</v>
          </cell>
          <cell r="F21">
            <v>21283.8</v>
          </cell>
        </row>
        <row r="22">
          <cell r="D22">
            <v>218</v>
          </cell>
          <cell r="F22">
            <v>121105.5</v>
          </cell>
        </row>
        <row r="23">
          <cell r="F23">
            <v>81368.5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1"/>
      <sheetName val="Б3___"/>
      <sheetName val="Уровень показателей___"/>
      <sheetName val="Дин_ оборотн_ ср_в___"/>
      <sheetName val="Титул"/>
      <sheetName val="Исх докум"/>
      <sheetName val="Указатель"/>
      <sheetName val="О1"/>
      <sheetName val="Б2"/>
      <sheetName val="О2"/>
      <sheetName val="Б3!!!"/>
      <sheetName val="О3!!!"/>
      <sheetName val="Исх.1"/>
      <sheetName val="Исх.2"/>
      <sheetName val="Исх.3!!!"/>
      <sheetName val="Нетто1"/>
      <sheetName val="Нетто2"/>
      <sheetName val="Нетто3!!!"/>
      <sheetName val="Гориз"/>
      <sheetName val="Верт!!!"/>
      <sheetName val="К-ф!!!"/>
      <sheetName val="Активы (размещ)!!!"/>
      <sheetName val="Уровень показателей!!!"/>
      <sheetName val="Фин. ресурсы!!!"/>
      <sheetName val="Наличие об ср-в!!!"/>
      <sheetName val="Кт!!!"/>
      <sheetName val="Дин. оборотн. ср-в!!!"/>
      <sheetName val="Дт"/>
      <sheetName val="Ликв баланса!!!"/>
      <sheetName val="Самофинанс!!!"/>
      <sheetName val="Рынок сырья"/>
      <sheetName val="Вид продукции"/>
      <sheetName val="Справка_НБ"/>
      <sheetName val="Анализ"/>
      <sheetName val="Показатели"/>
      <sheetName val="Модуль2"/>
      <sheetName val="Аванс кап"/>
      <sheetName val="Текст"/>
      <sheetName val="ф2"/>
    </sheetNames>
    <sheetDataSet>
      <sheetData sheetId="0">
        <row r="6">
          <cell r="B6" t="str">
            <v>услуги по аренде машин оборудования без оператора</v>
          </cell>
        </row>
        <row r="34">
          <cell r="C34">
            <v>0</v>
          </cell>
          <cell r="D34">
            <v>0</v>
          </cell>
        </row>
        <row r="35">
          <cell r="C35">
            <v>0</v>
          </cell>
          <cell r="D35">
            <v>0</v>
          </cell>
        </row>
        <row r="36">
          <cell r="C36">
            <v>0</v>
          </cell>
          <cell r="D36">
            <v>0</v>
          </cell>
        </row>
        <row r="37">
          <cell r="C37">
            <v>0</v>
          </cell>
          <cell r="D37">
            <v>0</v>
          </cell>
        </row>
        <row r="38">
          <cell r="C38">
            <v>0</v>
          </cell>
          <cell r="D38">
            <v>0</v>
          </cell>
        </row>
        <row r="39">
          <cell r="C39">
            <v>0</v>
          </cell>
          <cell r="D39">
            <v>0</v>
          </cell>
        </row>
      </sheetData>
      <sheetData sheetId="1"/>
      <sheetData sheetId="2"/>
      <sheetData sheetId="3">
        <row r="6">
          <cell r="B6" t="str">
            <v>услуги по аренде машин оборудования без оператора</v>
          </cell>
        </row>
      </sheetData>
      <sheetData sheetId="4" refreshError="1"/>
      <sheetData sheetId="5" refreshError="1"/>
      <sheetData sheetId="6" refreshError="1"/>
      <sheetData sheetId="7" refreshError="1"/>
      <sheetData sheetId="8" refreshError="1"/>
      <sheetData sheetId="9" refreshError="1"/>
      <sheetData sheetId="10" refreshError="1">
        <row r="58">
          <cell r="C58">
            <v>0</v>
          </cell>
        </row>
      </sheetData>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row r="18">
          <cell r="E18" t="e">
            <v>#DIV/0!</v>
          </cell>
        </row>
      </sheetData>
      <sheetData sheetId="23" refreshError="1"/>
      <sheetData sheetId="24" refreshError="1"/>
      <sheetData sheetId="25" refreshError="1"/>
      <sheetData sheetId="26" refreshError="1">
        <row r="17">
          <cell r="B17">
            <v>0</v>
          </cell>
          <cell r="F17">
            <v>0</v>
          </cell>
        </row>
        <row r="18">
          <cell r="B18">
            <v>0</v>
          </cell>
          <cell r="F18">
            <v>26676.6</v>
          </cell>
        </row>
        <row r="19">
          <cell r="B19">
            <v>0</v>
          </cell>
          <cell r="F19">
            <v>8.1999999999999993</v>
          </cell>
        </row>
        <row r="20">
          <cell r="B20">
            <v>0</v>
          </cell>
          <cell r="F20">
            <v>0</v>
          </cell>
        </row>
        <row r="25">
          <cell r="B25">
            <v>0</v>
          </cell>
          <cell r="F25">
            <v>296249.3</v>
          </cell>
        </row>
        <row r="26">
          <cell r="B26">
            <v>0</v>
          </cell>
          <cell r="F26">
            <v>1718930</v>
          </cell>
        </row>
        <row r="27">
          <cell r="B27">
            <v>0</v>
          </cell>
          <cell r="F27">
            <v>0</v>
          </cell>
        </row>
        <row r="28">
          <cell r="B28">
            <v>0</v>
          </cell>
          <cell r="F28">
            <v>0</v>
          </cell>
        </row>
        <row r="29">
          <cell r="B29">
            <v>0</v>
          </cell>
          <cell r="F29">
            <v>11298.7</v>
          </cell>
        </row>
        <row r="30">
          <cell r="B30">
            <v>0</v>
          </cell>
          <cell r="F30">
            <v>0</v>
          </cell>
        </row>
        <row r="31">
          <cell r="B31">
            <v>0</v>
          </cell>
          <cell r="F31">
            <v>12793.8</v>
          </cell>
        </row>
        <row r="33">
          <cell r="B33">
            <v>0</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Общ"/>
      <sheetName val="В-ОфицОтч"/>
      <sheetName val="В-Расшифр"/>
      <sheetName val="В-Прогноз"/>
      <sheetName val="В-СебТовар"/>
      <sheetName val="В-СебПроизвПрод"/>
      <sheetName val="В-ГрПогаш"/>
      <sheetName val="В-ПроектОбор"/>
      <sheetName val="В-ПроектПроизв"/>
      <sheetName val="В-ПроектСтроит"/>
      <sheetName val="В-УпрОтч"/>
      <sheetName val="СводФакт"/>
      <sheetName val="СводПлан"/>
      <sheetName val="График 1"/>
      <sheetName va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редитная история "/>
      <sheetName val="График погаш_займов"/>
      <sheetName val="1 июля Основные средства"/>
      <sheetName val="Сел_хоз_"/>
      <sheetName val="Тех_осн_"/>
      <sheetName val="услуги элеват_"/>
      <sheetName val="мельница"/>
      <sheetName val="трейд_деят"/>
      <sheetName val="ГСМ"/>
      <sheetName val="непрофильный бизнес"/>
      <sheetName val="График погаш_займов и __ АТФ"/>
      <sheetName val="поток денег"/>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Диаграмма1"/>
      <sheetName val="Диаграмма2"/>
      <sheetName val="Вопросы по фин.части"/>
      <sheetName val="MAIN"/>
      <sheetName val="SENSITIVITY"/>
      <sheetName val="REPORT"/>
      <sheetName val="Chart1 (Sales &amp; Costs)"/>
      <sheetName val="Chart2 (Net Working Capital)"/>
      <sheetName val="Chart3 (Debt Service)"/>
      <sheetName val="Chart4 (Profit)"/>
      <sheetName val="Chart5 (Financial Cash Flows)"/>
      <sheetName val="Chart6 (Financial Ratios 1)"/>
      <sheetName val="Chart7 (Financial Ratios 2)"/>
      <sheetName val="Chart8 (Net Cash Flows 1)"/>
      <sheetName val="Chart9 (Net Cash Flows 2)"/>
      <sheetName val="Chart10 (Sensitivity 1)"/>
      <sheetName val="Chart11 (Sensitivity 2)"/>
      <sheetName val="MACRO"/>
    </sheetNames>
    <sheetDataSet>
      <sheetData sheetId="0"/>
      <sheetData sheetId="1" refreshError="1"/>
      <sheetData sheetId="2" refreshError="1"/>
      <sheetData sheetId="3"/>
      <sheetData sheetId="4">
        <row r="13">
          <cell r="A13" t="str">
            <v>Переработка молока.</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олеводство"/>
      <sheetName val="Баланс продукции"/>
      <sheetName val="Животноводство"/>
      <sheetName val="Баланс кормов"/>
      <sheetName val="Цены и тарифы"/>
      <sheetName val="Прямые затраты"/>
      <sheetName val="Косвенные затраты"/>
      <sheetName val="План продаж"/>
      <sheetName val="Персонал"/>
      <sheetName val="Прибыли и убытки"/>
      <sheetName val="Движение средств"/>
      <sheetName val="Balance sheet"/>
      <sheetName val="Кредит"/>
      <sheetName val="Коэффициенты"/>
      <sheetName val="Безубыточность"/>
    </sheetNames>
    <sheetDataSet>
      <sheetData sheetId="0"/>
      <sheetData sheetId="1"/>
      <sheetData sheetId="2"/>
      <sheetData sheetId="3"/>
      <sheetData sheetId="4">
        <row r="62">
          <cell r="B62">
            <v>0.05</v>
          </cell>
        </row>
        <row r="63">
          <cell r="B63">
            <v>0.375</v>
          </cell>
        </row>
      </sheetData>
      <sheetData sheetId="5">
        <row r="1">
          <cell r="E1">
            <v>0.05</v>
          </cell>
        </row>
      </sheetData>
      <sheetData sheetId="6" refreshError="1"/>
      <sheetData sheetId="7" refreshError="1"/>
      <sheetData sheetId="8"/>
      <sheetData sheetId="9">
        <row r="31">
          <cell r="B31">
            <v>1</v>
          </cell>
        </row>
      </sheetData>
      <sheetData sheetId="10"/>
      <sheetData sheetId="11" refreshError="1"/>
      <sheetData sheetId="12"/>
      <sheetData sheetId="13"/>
      <sheetData sheetId="14"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tabColor rgb="FFFFFF00"/>
    <pageSetUpPr fitToPage="1"/>
  </sheetPr>
  <dimension ref="A1:AU163"/>
  <sheetViews>
    <sheetView view="pageBreakPreview" zoomScale="70" zoomScaleNormal="85" zoomScaleSheetLayoutView="70" workbookViewId="0">
      <selection activeCell="D14" sqref="D14"/>
    </sheetView>
  </sheetViews>
  <sheetFormatPr defaultRowHeight="12.75"/>
  <cols>
    <col min="1" max="1" width="3.5703125" style="110" customWidth="1"/>
    <col min="2" max="2" width="3.5703125" style="110" customWidth="1" collapsed="1"/>
    <col min="3" max="3" width="34.5703125" style="110" customWidth="1" collapsed="1"/>
    <col min="4" max="4" width="21.42578125" style="110" customWidth="1" collapsed="1"/>
    <col min="5" max="5" width="12.7109375" style="110" customWidth="1" collapsed="1"/>
    <col min="6" max="6" width="15.5703125" style="110" customWidth="1" collapsed="1"/>
    <col min="7" max="7" width="14.5703125" style="110" customWidth="1" collapsed="1"/>
    <col min="8" max="8" width="20.85546875" style="110" customWidth="1" collapsed="1"/>
    <col min="9" max="9" width="23" style="110" customWidth="1" collapsed="1"/>
    <col min="10" max="10" width="14.85546875" style="110" customWidth="1" collapsed="1"/>
    <col min="11" max="11" width="13.28515625" style="110" customWidth="1" collapsed="1"/>
    <col min="12" max="12" width="21" style="110" customWidth="1" collapsed="1"/>
    <col min="13" max="13" width="11.42578125" style="110" customWidth="1" collapsed="1"/>
    <col min="14" max="14" width="11.140625" style="110" customWidth="1" collapsed="1"/>
    <col min="15" max="15" width="11.42578125" style="110" customWidth="1" collapsed="1"/>
    <col min="16" max="16" width="12.28515625" style="110" customWidth="1" collapsed="1"/>
    <col min="17" max="17" width="8.140625" style="110" customWidth="1" collapsed="1"/>
    <col min="18" max="18" width="8.85546875" style="305"/>
    <col min="19" max="19" width="10.28515625" style="305" bestFit="1" customWidth="1"/>
    <col min="20" max="22" width="8.85546875" style="305"/>
    <col min="23" max="32" width="9.140625" style="305" customWidth="1"/>
    <col min="33" max="34" width="9.140625" style="380" customWidth="1"/>
    <col min="35" max="35" width="9.140625" style="305" customWidth="1"/>
    <col min="36" max="38" width="8.85546875" style="305"/>
    <col min="39" max="46" width="9.140625" style="110"/>
    <col min="47" max="47" width="10.28515625" style="110" bestFit="1" customWidth="1"/>
    <col min="48" max="16384" width="9.140625" style="110"/>
  </cols>
  <sheetData>
    <row r="1" spans="1:47">
      <c r="A1" s="305"/>
      <c r="B1" s="305"/>
      <c r="C1" s="305"/>
      <c r="D1" s="305"/>
      <c r="E1" s="305"/>
      <c r="F1" s="305"/>
      <c r="G1" s="305"/>
      <c r="H1" s="305"/>
      <c r="I1" s="305"/>
      <c r="J1" s="305"/>
      <c r="K1" s="305"/>
      <c r="L1" s="305"/>
      <c r="M1" s="305"/>
      <c r="N1" s="305"/>
      <c r="O1" s="305"/>
      <c r="P1" s="305"/>
      <c r="Q1" s="305"/>
    </row>
    <row r="2" spans="1:47" ht="15">
      <c r="A2" s="305"/>
      <c r="B2" s="306"/>
      <c r="C2" s="307"/>
      <c r="D2" s="307"/>
      <c r="E2" s="307"/>
      <c r="F2" s="307"/>
      <c r="G2" s="307"/>
      <c r="H2" s="307"/>
      <c r="I2" s="307"/>
      <c r="J2" s="307"/>
      <c r="K2" s="307"/>
      <c r="L2" s="308"/>
      <c r="M2" s="308"/>
      <c r="N2" s="309"/>
      <c r="O2" s="309"/>
      <c r="P2" s="309"/>
      <c r="Q2" s="310"/>
    </row>
    <row r="3" spans="1:47" ht="15">
      <c r="A3" s="305"/>
      <c r="B3" s="311"/>
      <c r="C3" s="312"/>
      <c r="D3" s="312"/>
      <c r="E3" s="312"/>
      <c r="F3" s="312"/>
      <c r="G3" s="312"/>
      <c r="H3" s="312"/>
      <c r="I3" s="312"/>
      <c r="J3" s="312"/>
      <c r="K3" s="312"/>
      <c r="L3" s="312"/>
      <c r="M3" s="312"/>
      <c r="N3" s="312"/>
      <c r="O3" s="312"/>
      <c r="P3" s="388"/>
      <c r="Q3" s="313"/>
    </row>
    <row r="4" spans="1:47" ht="15">
      <c r="A4" s="305"/>
      <c r="B4" s="311"/>
      <c r="C4" s="312"/>
      <c r="D4" s="219"/>
      <c r="E4" s="219"/>
      <c r="F4" s="219"/>
      <c r="G4" s="219"/>
      <c r="H4" s="219"/>
      <c r="I4" s="219"/>
      <c r="J4" s="219"/>
      <c r="K4" s="314"/>
      <c r="L4" s="219"/>
      <c r="M4" s="220"/>
      <c r="N4" s="388"/>
      <c r="O4" s="388"/>
      <c r="P4" s="388"/>
      <c r="Q4" s="313"/>
      <c r="AQ4" s="110">
        <v>3</v>
      </c>
    </row>
    <row r="5" spans="1:47" ht="31.5">
      <c r="A5" s="305"/>
      <c r="B5" s="311"/>
      <c r="C5" s="315" t="s">
        <v>305</v>
      </c>
      <c r="D5" s="472" t="s">
        <v>380</v>
      </c>
      <c r="E5" s="472"/>
      <c r="F5" s="472"/>
      <c r="G5" s="472"/>
      <c r="H5" s="472"/>
      <c r="I5" s="316"/>
      <c r="J5" s="479" t="s">
        <v>379</v>
      </c>
      <c r="K5" s="479"/>
      <c r="L5" s="480"/>
      <c r="M5" s="473">
        <v>44075</v>
      </c>
      <c r="N5" s="473"/>
      <c r="O5" s="473"/>
      <c r="P5" s="473"/>
      <c r="Q5" s="313"/>
      <c r="Y5" s="305">
        <v>100</v>
      </c>
      <c r="AQ5" s="429" t="s">
        <v>789</v>
      </c>
      <c r="AT5" s="110">
        <v>1</v>
      </c>
      <c r="AU5" s="110">
        <v>150000000</v>
      </c>
    </row>
    <row r="6" spans="1:47" ht="16.5" thickBot="1">
      <c r="A6" s="305"/>
      <c r="B6" s="311"/>
      <c r="C6" s="315"/>
      <c r="D6" s="315"/>
      <c r="E6" s="315"/>
      <c r="F6" s="315"/>
      <c r="G6" s="315"/>
      <c r="H6" s="315"/>
      <c r="I6" s="316"/>
      <c r="J6" s="421"/>
      <c r="K6" s="421"/>
      <c r="L6" s="421"/>
      <c r="M6" s="421"/>
      <c r="N6" s="421"/>
      <c r="O6" s="421"/>
      <c r="P6" s="421"/>
      <c r="Q6" s="313"/>
      <c r="Z6" s="305" t="s">
        <v>754</v>
      </c>
      <c r="AA6" s="305" t="s">
        <v>755</v>
      </c>
      <c r="AB6" s="392">
        <v>0.09</v>
      </c>
      <c r="AC6" s="392">
        <v>0</v>
      </c>
      <c r="AQ6" s="429" t="s">
        <v>788</v>
      </c>
      <c r="AT6" s="110">
        <v>2</v>
      </c>
      <c r="AU6" s="110">
        <v>100000000</v>
      </c>
    </row>
    <row r="7" spans="1:47" ht="16.5" thickBot="1">
      <c r="A7" s="305"/>
      <c r="B7" s="311"/>
      <c r="C7" s="315"/>
      <c r="D7" s="315"/>
      <c r="E7" s="315"/>
      <c r="F7" s="315"/>
      <c r="G7" s="315"/>
      <c r="H7" s="315"/>
      <c r="I7" s="315"/>
      <c r="J7" s="481" t="s">
        <v>307</v>
      </c>
      <c r="K7" s="482"/>
      <c r="L7" s="482"/>
      <c r="M7" s="482"/>
      <c r="N7" s="482"/>
      <c r="O7" s="482"/>
      <c r="P7" s="483"/>
      <c r="Q7" s="313"/>
      <c r="X7" s="305">
        <v>1</v>
      </c>
      <c r="Y7" s="305" t="s">
        <v>754</v>
      </c>
      <c r="Z7" s="394">
        <v>0.25</v>
      </c>
      <c r="AA7" s="394">
        <v>0.2</v>
      </c>
      <c r="AB7" s="392">
        <v>0.17</v>
      </c>
      <c r="AC7" s="392">
        <v>0.1</v>
      </c>
      <c r="AQ7" s="429" t="s">
        <v>787</v>
      </c>
      <c r="AT7" s="110">
        <v>3</v>
      </c>
      <c r="AU7" s="110">
        <v>150000000</v>
      </c>
    </row>
    <row r="8" spans="1:47" ht="15">
      <c r="A8" s="305"/>
      <c r="B8" s="311"/>
      <c r="C8" s="218"/>
      <c r="D8" s="219"/>
      <c r="E8" s="219"/>
      <c r="F8" s="219"/>
      <c r="G8" s="219"/>
      <c r="H8" s="219"/>
      <c r="I8" s="317"/>
      <c r="J8" s="317"/>
      <c r="K8" s="317"/>
      <c r="L8" s="317"/>
      <c r="M8" s="388"/>
      <c r="N8" s="388"/>
      <c r="O8" s="388"/>
      <c r="P8" s="388"/>
      <c r="Q8" s="313"/>
      <c r="X8" s="305">
        <v>2</v>
      </c>
      <c r="Y8" s="305" t="s">
        <v>755</v>
      </c>
      <c r="Z8" s="394">
        <v>0.26</v>
      </c>
      <c r="AA8" s="394">
        <v>0.21</v>
      </c>
    </row>
    <row r="9" spans="1:47" ht="63.75" customHeight="1">
      <c r="A9" s="305"/>
      <c r="B9" s="311"/>
      <c r="C9" s="396" t="s">
        <v>8</v>
      </c>
      <c r="D9" s="474" t="s">
        <v>84</v>
      </c>
      <c r="E9" s="475"/>
      <c r="F9" s="475"/>
      <c r="G9" s="475"/>
      <c r="H9" s="475"/>
      <c r="I9" s="312"/>
      <c r="J9" s="476" t="s">
        <v>762</v>
      </c>
      <c r="K9" s="476"/>
      <c r="L9" s="476"/>
      <c r="M9" s="476"/>
      <c r="N9" s="484"/>
      <c r="O9" s="485">
        <f>'Кред история'!E10</f>
        <v>20</v>
      </c>
      <c r="P9" s="485"/>
      <c r="Q9" s="313"/>
      <c r="X9" s="305">
        <v>3</v>
      </c>
      <c r="Z9" s="394">
        <v>0.27</v>
      </c>
      <c r="AA9" s="394">
        <v>0.22</v>
      </c>
      <c r="AG9" s="380" t="s">
        <v>755</v>
      </c>
      <c r="AH9" s="380" t="s">
        <v>754</v>
      </c>
    </row>
    <row r="10" spans="1:47" ht="14.45" customHeight="1">
      <c r="A10" s="305"/>
      <c r="B10" s="311"/>
      <c r="C10" s="420"/>
      <c r="D10" s="383"/>
      <c r="E10" s="383"/>
      <c r="F10" s="383"/>
      <c r="G10" s="383"/>
      <c r="H10" s="383"/>
      <c r="I10" s="312"/>
      <c r="J10" s="384"/>
      <c r="K10" s="384"/>
      <c r="L10" s="384"/>
      <c r="M10" s="384"/>
      <c r="N10" s="384"/>
      <c r="O10" s="384"/>
      <c r="P10" s="384"/>
      <c r="Q10" s="313"/>
      <c r="X10" s="305">
        <v>4</v>
      </c>
      <c r="Z10" s="394">
        <v>0.28000000000000003</v>
      </c>
      <c r="AA10" s="394">
        <v>0.23</v>
      </c>
      <c r="AG10" s="380">
        <v>20</v>
      </c>
      <c r="AH10" s="380">
        <v>25</v>
      </c>
    </row>
    <row r="11" spans="1:47" s="217" customFormat="1" ht="25.15" customHeight="1">
      <c r="A11" s="318"/>
      <c r="B11" s="319"/>
      <c r="C11" s="420" t="s">
        <v>402</v>
      </c>
      <c r="D11" s="477"/>
      <c r="E11" s="478"/>
      <c r="F11" s="478"/>
      <c r="G11" s="478"/>
      <c r="H11" s="312"/>
      <c r="I11" s="423"/>
      <c r="J11" s="476" t="s">
        <v>400</v>
      </c>
      <c r="K11" s="476"/>
      <c r="L11" s="476"/>
      <c r="M11" s="423"/>
      <c r="N11" s="423"/>
      <c r="O11" s="486">
        <v>50000000</v>
      </c>
      <c r="P11" s="487"/>
      <c r="Q11" s="320"/>
      <c r="R11" s="318"/>
      <c r="S11" s="318"/>
      <c r="T11" s="318"/>
      <c r="U11" s="318"/>
      <c r="V11" s="318"/>
      <c r="W11" s="318"/>
      <c r="X11" s="305">
        <v>5</v>
      </c>
      <c r="Y11" s="318"/>
      <c r="Z11" s="394">
        <v>0.28999999999999998</v>
      </c>
      <c r="AA11" s="394">
        <v>0.24</v>
      </c>
      <c r="AB11" s="318"/>
      <c r="AC11" s="318"/>
      <c r="AD11" s="318"/>
      <c r="AE11" s="391">
        <v>0.09</v>
      </c>
      <c r="AF11" s="318"/>
      <c r="AG11" s="381">
        <v>21</v>
      </c>
      <c r="AH11" s="381">
        <v>26</v>
      </c>
      <c r="AI11" s="318"/>
      <c r="AJ11" s="318"/>
      <c r="AK11" s="318"/>
      <c r="AL11" s="318"/>
    </row>
    <row r="12" spans="1:47" ht="11.25" customHeight="1">
      <c r="A12" s="305"/>
      <c r="B12" s="311"/>
      <c r="C12" s="420"/>
      <c r="D12" s="312"/>
      <c r="E12" s="312"/>
      <c r="F12" s="312"/>
      <c r="G12" s="312"/>
      <c r="H12" s="312"/>
      <c r="I12" s="220"/>
      <c r="J12" s="384"/>
      <c r="K12" s="384"/>
      <c r="L12" s="384"/>
      <c r="M12" s="388"/>
      <c r="N12" s="388"/>
      <c r="O12" s="388"/>
      <c r="P12" s="388"/>
      <c r="Q12" s="313"/>
      <c r="X12" s="305">
        <v>6</v>
      </c>
      <c r="Z12" s="394">
        <v>0.3</v>
      </c>
      <c r="AA12" s="394">
        <v>0.25</v>
      </c>
      <c r="AE12" s="392">
        <v>0.17</v>
      </c>
      <c r="AG12" s="380">
        <v>22</v>
      </c>
      <c r="AH12" s="380">
        <v>27</v>
      </c>
    </row>
    <row r="13" spans="1:47" ht="15.75">
      <c r="A13" s="305"/>
      <c r="B13" s="311"/>
      <c r="C13" s="420"/>
      <c r="D13" s="420"/>
      <c r="E13" s="420"/>
      <c r="F13" s="420"/>
      <c r="G13" s="420"/>
      <c r="H13" s="312"/>
      <c r="I13" s="220"/>
      <c r="J13" s="452" t="s">
        <v>401</v>
      </c>
      <c r="K13" s="452"/>
      <c r="L13" s="458"/>
      <c r="M13" s="453">
        <f>VLOOKUP(AQ4,$AT$5:$AU$7,2,0)</f>
        <v>150000000</v>
      </c>
      <c r="N13" s="453"/>
      <c r="O13" s="453"/>
      <c r="P13" s="453"/>
      <c r="Q13" s="313"/>
      <c r="X13" s="305">
        <v>7</v>
      </c>
      <c r="Z13" s="394">
        <v>0.31</v>
      </c>
      <c r="AA13" s="394">
        <v>0.26</v>
      </c>
      <c r="AG13" s="381">
        <v>23</v>
      </c>
      <c r="AH13" s="381">
        <v>28</v>
      </c>
    </row>
    <row r="14" spans="1:47" ht="15" customHeight="1">
      <c r="A14" s="305"/>
      <c r="B14" s="311"/>
      <c r="C14" s="419" t="s">
        <v>786</v>
      </c>
      <c r="D14" s="312" t="s">
        <v>788</v>
      </c>
      <c r="E14" s="420"/>
      <c r="F14" s="312"/>
      <c r="G14" s="312"/>
      <c r="H14" s="312"/>
      <c r="I14" s="454"/>
      <c r="J14" s="454"/>
      <c r="K14" s="454"/>
      <c r="L14" s="454"/>
      <c r="M14" s="454"/>
      <c r="N14" s="454"/>
      <c r="O14" s="454"/>
      <c r="P14" s="454"/>
      <c r="Q14" s="313"/>
      <c r="X14" s="305">
        <v>8</v>
      </c>
      <c r="Z14" s="394">
        <v>0.32</v>
      </c>
      <c r="AA14" s="394">
        <v>0.27</v>
      </c>
      <c r="AG14" s="381">
        <v>25</v>
      </c>
      <c r="AH14" s="381">
        <v>30</v>
      </c>
    </row>
    <row r="15" spans="1:47" ht="19.899999999999999" customHeight="1">
      <c r="A15" s="305"/>
      <c r="B15" s="311"/>
      <c r="C15" s="321"/>
      <c r="D15" s="322"/>
      <c r="E15" s="322"/>
      <c r="F15" s="322"/>
      <c r="G15" s="219"/>
      <c r="H15" s="219"/>
      <c r="I15" s="454"/>
      <c r="J15" s="454"/>
      <c r="K15" s="454"/>
      <c r="L15" s="454"/>
      <c r="M15" s="454"/>
      <c r="N15" s="454"/>
      <c r="O15" s="454"/>
      <c r="P15" s="454"/>
      <c r="Q15" s="313"/>
      <c r="X15" s="305">
        <v>9</v>
      </c>
      <c r="Z15" s="394">
        <v>0.33</v>
      </c>
      <c r="AA15" s="394">
        <v>0.28000000000000003</v>
      </c>
      <c r="AG15" s="380">
        <v>26</v>
      </c>
      <c r="AH15" s="380">
        <v>31</v>
      </c>
    </row>
    <row r="16" spans="1:47" ht="33" customHeight="1">
      <c r="A16" s="305"/>
      <c r="B16" s="311"/>
      <c r="C16" s="315" t="s">
        <v>306</v>
      </c>
      <c r="D16" s="323">
        <v>26</v>
      </c>
      <c r="E16" s="324"/>
      <c r="F16" s="455"/>
      <c r="G16" s="456"/>
      <c r="H16" s="457"/>
      <c r="I16" s="219"/>
      <c r="J16" s="452" t="s">
        <v>737</v>
      </c>
      <c r="K16" s="452"/>
      <c r="L16" s="452"/>
      <c r="M16" s="395"/>
      <c r="N16" s="395"/>
      <c r="O16" s="459">
        <v>1</v>
      </c>
      <c r="P16" s="459"/>
      <c r="Q16" s="313"/>
      <c r="X16" s="305">
        <v>10</v>
      </c>
      <c r="Z16" s="394">
        <v>0.34</v>
      </c>
      <c r="AA16" s="394">
        <v>0.28999999999999998</v>
      </c>
      <c r="AG16" s="381">
        <v>27</v>
      </c>
      <c r="AH16" s="381">
        <v>32</v>
      </c>
    </row>
    <row r="17" spans="1:34" ht="15.75" thickBot="1">
      <c r="A17" s="305"/>
      <c r="B17" s="311"/>
      <c r="C17" s="321"/>
      <c r="D17" s="322"/>
      <c r="E17" s="325"/>
      <c r="F17" s="325"/>
      <c r="G17" s="219"/>
      <c r="H17" s="219"/>
      <c r="I17" s="219"/>
      <c r="J17" s="219"/>
      <c r="K17" s="219"/>
      <c r="L17" s="219"/>
      <c r="M17" s="219"/>
      <c r="N17" s="219"/>
      <c r="O17" s="219"/>
      <c r="P17" s="219"/>
      <c r="Q17" s="313"/>
      <c r="Z17" s="394">
        <v>0.35</v>
      </c>
      <c r="AA17" s="394">
        <v>0.3</v>
      </c>
      <c r="AG17" s="380">
        <v>28</v>
      </c>
      <c r="AH17" s="380">
        <v>33</v>
      </c>
    </row>
    <row r="18" spans="1:34" ht="16.5" thickBot="1">
      <c r="A18" s="305"/>
      <c r="B18" s="326"/>
      <c r="C18" s="460" t="s">
        <v>213</v>
      </c>
      <c r="D18" s="461"/>
      <c r="E18" s="461"/>
      <c r="F18" s="461"/>
      <c r="G18" s="461"/>
      <c r="H18" s="461"/>
      <c r="I18" s="461"/>
      <c r="J18" s="461"/>
      <c r="K18" s="461"/>
      <c r="L18" s="461"/>
      <c r="M18" s="461"/>
      <c r="N18" s="461"/>
      <c r="O18" s="461"/>
      <c r="P18" s="462"/>
      <c r="Q18" s="313"/>
      <c r="Z18" s="394">
        <v>0.36</v>
      </c>
      <c r="AA18" s="394">
        <v>0.31</v>
      </c>
      <c r="AG18" s="381">
        <v>29</v>
      </c>
      <c r="AH18" s="381">
        <v>34</v>
      </c>
    </row>
    <row r="19" spans="1:34" ht="15.75" thickBot="1">
      <c r="A19" s="305"/>
      <c r="B19" s="326"/>
      <c r="C19" s="218"/>
      <c r="D19" s="218"/>
      <c r="E19" s="218"/>
      <c r="F19" s="218"/>
      <c r="G19" s="218"/>
      <c r="H19" s="218"/>
      <c r="I19" s="218"/>
      <c r="J19" s="218"/>
      <c r="K19" s="218"/>
      <c r="L19" s="218"/>
      <c r="M19" s="218"/>
      <c r="N19" s="218"/>
      <c r="O19" s="218"/>
      <c r="P19" s="218"/>
      <c r="Q19" s="313"/>
      <c r="Z19" s="394">
        <v>0.37</v>
      </c>
      <c r="AA19" s="394">
        <v>0.32</v>
      </c>
      <c r="AG19" s="380">
        <v>30</v>
      </c>
      <c r="AH19" s="380">
        <v>35</v>
      </c>
    </row>
    <row r="20" spans="1:34" ht="45">
      <c r="A20" s="305"/>
      <c r="B20" s="311"/>
      <c r="C20" s="415" t="s">
        <v>770</v>
      </c>
      <c r="D20" s="416" t="s">
        <v>771</v>
      </c>
      <c r="E20" s="430" t="s">
        <v>772</v>
      </c>
      <c r="F20" s="430" t="s">
        <v>761</v>
      </c>
      <c r="G20" s="430" t="s">
        <v>773</v>
      </c>
      <c r="H20" s="442" t="s">
        <v>774</v>
      </c>
      <c r="I20" s="442" t="s">
        <v>775</v>
      </c>
      <c r="J20" s="430" t="s">
        <v>776</v>
      </c>
      <c r="K20" s="430" t="s">
        <v>777</v>
      </c>
      <c r="L20" s="445" t="s">
        <v>778</v>
      </c>
      <c r="M20" s="327"/>
      <c r="N20" s="218"/>
      <c r="O20" s="218"/>
      <c r="P20" s="218"/>
      <c r="Q20" s="313"/>
      <c r="S20" s="393"/>
      <c r="T20" s="393"/>
      <c r="U20" s="393"/>
      <c r="V20" s="393"/>
      <c r="W20" s="393"/>
      <c r="X20" s="393"/>
      <c r="Y20" s="393"/>
      <c r="Z20" s="394">
        <v>0.4</v>
      </c>
      <c r="AA20" s="394">
        <v>0.35</v>
      </c>
      <c r="AB20" s="385"/>
      <c r="AC20" s="385"/>
      <c r="AG20" s="380">
        <v>32</v>
      </c>
      <c r="AH20" s="380">
        <v>37</v>
      </c>
    </row>
    <row r="21" spans="1:34" ht="15.75">
      <c r="A21" s="305"/>
      <c r="B21" s="311"/>
      <c r="C21" s="417" t="s">
        <v>758</v>
      </c>
      <c r="D21" s="431">
        <v>100000000</v>
      </c>
      <c r="E21" s="432">
        <v>7</v>
      </c>
      <c r="F21" s="433" t="s">
        <v>755</v>
      </c>
      <c r="G21" s="434">
        <v>0.49</v>
      </c>
      <c r="H21" s="443">
        <f>G21*D21</f>
        <v>49000000</v>
      </c>
      <c r="I21" s="443">
        <f>D21-H21</f>
        <v>51000000</v>
      </c>
      <c r="J21" s="435">
        <v>0.17</v>
      </c>
      <c r="K21" s="435">
        <v>0.1</v>
      </c>
      <c r="L21" s="446">
        <f>IF(K21=0%,(D21/E21+I21*J21),(D21/E21+I21*(J21-K21)))</f>
        <v>17855714.285714287</v>
      </c>
      <c r="M21" s="327"/>
      <c r="N21" s="218"/>
      <c r="O21" s="218"/>
      <c r="P21" s="218"/>
      <c r="Q21" s="313"/>
      <c r="S21" s="393"/>
      <c r="T21" s="393"/>
      <c r="U21" s="393"/>
      <c r="V21" s="393"/>
      <c r="W21" s="393"/>
      <c r="X21" s="393"/>
      <c r="Y21" s="393"/>
      <c r="Z21" s="394">
        <v>0.41</v>
      </c>
      <c r="AA21" s="394">
        <v>0.36</v>
      </c>
      <c r="AB21" s="385"/>
      <c r="AC21" s="385"/>
      <c r="AG21" s="381">
        <v>33</v>
      </c>
      <c r="AH21" s="381">
        <v>38</v>
      </c>
    </row>
    <row r="22" spans="1:34" ht="15.75">
      <c r="A22" s="305"/>
      <c r="B22" s="311"/>
      <c r="C22" s="436" t="s">
        <v>759</v>
      </c>
      <c r="D22" s="431">
        <v>0</v>
      </c>
      <c r="E22" s="432">
        <v>3</v>
      </c>
      <c r="F22" s="433" t="s">
        <v>754</v>
      </c>
      <c r="G22" s="434">
        <v>0.25</v>
      </c>
      <c r="H22" s="443">
        <f t="shared" ref="H22:H30" si="0">G22*D22</f>
        <v>0</v>
      </c>
      <c r="I22" s="443">
        <f t="shared" ref="I22:I30" si="1">D22-H22</f>
        <v>0</v>
      </c>
      <c r="J22" s="435">
        <v>0.09</v>
      </c>
      <c r="K22" s="435">
        <v>0</v>
      </c>
      <c r="L22" s="446">
        <f t="shared" ref="L22:L30" si="2">IF(K22=0%,(D22/E22+I22*J22),(D22/E22+I22*(J22-K22)))</f>
        <v>0</v>
      </c>
      <c r="M22" s="327"/>
      <c r="N22" s="218"/>
      <c r="O22" s="218"/>
      <c r="P22" s="218"/>
      <c r="Q22" s="313"/>
      <c r="S22" s="393"/>
      <c r="T22" s="393"/>
      <c r="U22" s="393"/>
      <c r="V22" s="393"/>
      <c r="W22" s="393"/>
      <c r="X22" s="393"/>
      <c r="Y22" s="393"/>
      <c r="Z22" s="394">
        <v>0.42</v>
      </c>
      <c r="AA22" s="394">
        <v>0.37</v>
      </c>
      <c r="AB22" s="385"/>
      <c r="AC22" s="385"/>
      <c r="AG22" s="380">
        <v>34</v>
      </c>
      <c r="AH22" s="380">
        <v>39</v>
      </c>
    </row>
    <row r="23" spans="1:34" ht="15.75">
      <c r="A23" s="305"/>
      <c r="B23" s="311"/>
      <c r="C23" s="436" t="s">
        <v>757</v>
      </c>
      <c r="D23" s="431">
        <v>0</v>
      </c>
      <c r="E23" s="432">
        <v>3</v>
      </c>
      <c r="F23" s="433" t="s">
        <v>755</v>
      </c>
      <c r="G23" s="434">
        <v>0.28000000000000003</v>
      </c>
      <c r="H23" s="443">
        <f t="shared" si="0"/>
        <v>0</v>
      </c>
      <c r="I23" s="443">
        <f t="shared" si="1"/>
        <v>0</v>
      </c>
      <c r="J23" s="435">
        <v>0.09</v>
      </c>
      <c r="K23" s="435">
        <v>0</v>
      </c>
      <c r="L23" s="446">
        <f t="shared" si="2"/>
        <v>0</v>
      </c>
      <c r="M23" s="327"/>
      <c r="N23" s="218"/>
      <c r="O23" s="218"/>
      <c r="P23" s="218"/>
      <c r="Q23" s="313"/>
      <c r="S23" s="393"/>
      <c r="T23" s="393"/>
      <c r="U23" s="393"/>
      <c r="V23" s="393"/>
      <c r="W23" s="393"/>
      <c r="X23" s="393"/>
      <c r="Y23" s="393"/>
      <c r="Z23" s="394">
        <v>0.43</v>
      </c>
      <c r="AA23" s="394">
        <v>0.38</v>
      </c>
      <c r="AB23" s="385"/>
      <c r="AC23" s="385"/>
    </row>
    <row r="24" spans="1:34" ht="15.75">
      <c r="A24" s="305"/>
      <c r="B24" s="311"/>
      <c r="C24" s="436" t="s">
        <v>763</v>
      </c>
      <c r="D24" s="431">
        <v>0</v>
      </c>
      <c r="E24" s="432">
        <v>4</v>
      </c>
      <c r="F24" s="433" t="s">
        <v>755</v>
      </c>
      <c r="G24" s="434">
        <v>0.28999999999999998</v>
      </c>
      <c r="H24" s="443">
        <f t="shared" si="0"/>
        <v>0</v>
      </c>
      <c r="I24" s="443">
        <f t="shared" si="1"/>
        <v>0</v>
      </c>
      <c r="J24" s="435">
        <v>0.09</v>
      </c>
      <c r="K24" s="435">
        <v>0</v>
      </c>
      <c r="L24" s="446">
        <f t="shared" si="2"/>
        <v>0</v>
      </c>
      <c r="M24" s="327"/>
      <c r="N24" s="218"/>
      <c r="O24" s="218"/>
      <c r="P24" s="218"/>
      <c r="Q24" s="313"/>
      <c r="S24" s="393"/>
      <c r="T24" s="393"/>
      <c r="U24" s="393"/>
      <c r="V24" s="393"/>
      <c r="W24" s="393"/>
      <c r="X24" s="393"/>
      <c r="Y24" s="393"/>
      <c r="Z24" s="394">
        <v>0.44</v>
      </c>
      <c r="AA24" s="394">
        <v>0.39</v>
      </c>
      <c r="AB24" s="385"/>
      <c r="AC24" s="385"/>
    </row>
    <row r="25" spans="1:34" ht="15.75">
      <c r="A25" s="305"/>
      <c r="B25" s="311"/>
      <c r="C25" s="436" t="s">
        <v>764</v>
      </c>
      <c r="D25" s="431">
        <v>0</v>
      </c>
      <c r="E25" s="432">
        <v>5</v>
      </c>
      <c r="F25" s="433" t="s">
        <v>755</v>
      </c>
      <c r="G25" s="434">
        <v>0.28999999999999998</v>
      </c>
      <c r="H25" s="443">
        <f t="shared" si="0"/>
        <v>0</v>
      </c>
      <c r="I25" s="443">
        <f t="shared" si="1"/>
        <v>0</v>
      </c>
      <c r="J25" s="435">
        <v>0.09</v>
      </c>
      <c r="K25" s="435">
        <v>0</v>
      </c>
      <c r="L25" s="446">
        <f t="shared" si="2"/>
        <v>0</v>
      </c>
      <c r="M25" s="327"/>
      <c r="N25" s="218"/>
      <c r="O25" s="218"/>
      <c r="P25" s="218"/>
      <c r="Q25" s="313"/>
      <c r="S25" s="393"/>
      <c r="T25" s="393"/>
      <c r="U25" s="393"/>
      <c r="V25" s="393"/>
      <c r="W25" s="393"/>
      <c r="X25" s="393"/>
      <c r="Y25" s="393"/>
      <c r="Z25" s="394">
        <v>0.45</v>
      </c>
      <c r="AA25" s="394">
        <v>0.4</v>
      </c>
      <c r="AB25" s="385"/>
      <c r="AC25" s="385"/>
    </row>
    <row r="26" spans="1:34" ht="15.75">
      <c r="A26" s="305"/>
      <c r="B26" s="311"/>
      <c r="C26" s="436" t="s">
        <v>765</v>
      </c>
      <c r="D26" s="431"/>
      <c r="E26" s="432">
        <v>6</v>
      </c>
      <c r="F26" s="433" t="s">
        <v>754</v>
      </c>
      <c r="G26" s="434">
        <v>0.3</v>
      </c>
      <c r="H26" s="443">
        <f t="shared" si="0"/>
        <v>0</v>
      </c>
      <c r="I26" s="443">
        <f t="shared" si="1"/>
        <v>0</v>
      </c>
      <c r="J26" s="435">
        <v>0.17</v>
      </c>
      <c r="K26" s="435">
        <v>0.1</v>
      </c>
      <c r="L26" s="446">
        <f t="shared" si="2"/>
        <v>0</v>
      </c>
      <c r="M26" s="327"/>
      <c r="N26" s="218"/>
      <c r="O26" s="218"/>
      <c r="P26" s="218"/>
      <c r="Q26" s="313"/>
      <c r="S26" s="393"/>
      <c r="T26" s="393"/>
      <c r="U26" s="393"/>
      <c r="V26" s="393"/>
      <c r="W26" s="393"/>
      <c r="X26" s="393"/>
      <c r="Y26" s="393"/>
      <c r="Z26" s="394">
        <v>0.46</v>
      </c>
      <c r="AA26" s="394">
        <v>0.41</v>
      </c>
      <c r="AB26" s="385"/>
      <c r="AC26" s="385"/>
    </row>
    <row r="27" spans="1:34" ht="15.75">
      <c r="A27" s="305"/>
      <c r="B27" s="311"/>
      <c r="C27" s="436" t="s">
        <v>766</v>
      </c>
      <c r="D27" s="431"/>
      <c r="E27" s="432">
        <v>7</v>
      </c>
      <c r="F27" s="433" t="s">
        <v>754</v>
      </c>
      <c r="G27" s="434">
        <v>0.3</v>
      </c>
      <c r="H27" s="443">
        <f t="shared" si="0"/>
        <v>0</v>
      </c>
      <c r="I27" s="443">
        <f t="shared" si="1"/>
        <v>0</v>
      </c>
      <c r="J27" s="435">
        <v>0.17</v>
      </c>
      <c r="K27" s="435">
        <v>0.1</v>
      </c>
      <c r="L27" s="446">
        <f t="shared" si="2"/>
        <v>0</v>
      </c>
      <c r="M27" s="327"/>
      <c r="N27" s="218"/>
      <c r="O27" s="218"/>
      <c r="P27" s="218"/>
      <c r="Q27" s="313"/>
      <c r="S27" s="393"/>
      <c r="T27" s="393"/>
      <c r="U27" s="393"/>
      <c r="V27" s="393"/>
      <c r="W27" s="393"/>
      <c r="X27" s="393"/>
      <c r="Y27" s="393"/>
      <c r="Z27" s="394">
        <v>0.47</v>
      </c>
      <c r="AA27" s="394">
        <v>0.42</v>
      </c>
      <c r="AB27" s="385"/>
      <c r="AC27" s="385"/>
    </row>
    <row r="28" spans="1:34" ht="15.75">
      <c r="A28" s="305"/>
      <c r="B28" s="311"/>
      <c r="C28" s="436" t="s">
        <v>767</v>
      </c>
      <c r="D28" s="431"/>
      <c r="E28" s="432">
        <v>8</v>
      </c>
      <c r="F28" s="433" t="s">
        <v>754</v>
      </c>
      <c r="G28" s="434">
        <v>0.28999999999999998</v>
      </c>
      <c r="H28" s="443">
        <f t="shared" si="0"/>
        <v>0</v>
      </c>
      <c r="I28" s="443">
        <f t="shared" si="1"/>
        <v>0</v>
      </c>
      <c r="J28" s="435">
        <v>0.17</v>
      </c>
      <c r="K28" s="435">
        <v>0.1</v>
      </c>
      <c r="L28" s="446">
        <f t="shared" si="2"/>
        <v>0</v>
      </c>
      <c r="M28" s="327"/>
      <c r="N28" s="218"/>
      <c r="O28" s="218"/>
      <c r="P28" s="218"/>
      <c r="Q28" s="313"/>
      <c r="S28" s="393"/>
      <c r="T28" s="393"/>
      <c r="U28" s="393"/>
      <c r="V28" s="393"/>
      <c r="W28" s="393"/>
      <c r="X28" s="393"/>
      <c r="Y28" s="393"/>
      <c r="Z28" s="394">
        <v>0.48</v>
      </c>
      <c r="AA28" s="394">
        <v>0.43</v>
      </c>
      <c r="AB28" s="385"/>
      <c r="AC28" s="385"/>
    </row>
    <row r="29" spans="1:34" ht="15.75">
      <c r="A29" s="305"/>
      <c r="B29" s="311"/>
      <c r="C29" s="436" t="s">
        <v>768</v>
      </c>
      <c r="D29" s="431">
        <v>0</v>
      </c>
      <c r="E29" s="432">
        <v>9</v>
      </c>
      <c r="F29" s="433" t="s">
        <v>754</v>
      </c>
      <c r="G29" s="434">
        <v>0.3</v>
      </c>
      <c r="H29" s="443">
        <f t="shared" si="0"/>
        <v>0</v>
      </c>
      <c r="I29" s="443">
        <f t="shared" si="1"/>
        <v>0</v>
      </c>
      <c r="J29" s="435">
        <v>0.17</v>
      </c>
      <c r="K29" s="435">
        <v>0.1</v>
      </c>
      <c r="L29" s="446">
        <f t="shared" si="2"/>
        <v>0</v>
      </c>
      <c r="M29" s="327"/>
      <c r="N29" s="218"/>
      <c r="O29" s="218"/>
      <c r="P29" s="218"/>
      <c r="Q29" s="313"/>
      <c r="S29" s="393"/>
      <c r="T29" s="393"/>
      <c r="U29" s="393"/>
      <c r="V29" s="393"/>
      <c r="W29" s="393"/>
      <c r="X29" s="393"/>
      <c r="Y29" s="393"/>
      <c r="Z29" s="394">
        <v>0.49</v>
      </c>
      <c r="AA29" s="394">
        <v>0.44</v>
      </c>
      <c r="AB29" s="385"/>
      <c r="AC29" s="385"/>
    </row>
    <row r="30" spans="1:34" ht="15.75">
      <c r="A30" s="305"/>
      <c r="B30" s="311"/>
      <c r="C30" s="436" t="s">
        <v>769</v>
      </c>
      <c r="D30" s="431">
        <v>50000000</v>
      </c>
      <c r="E30" s="432">
        <v>10</v>
      </c>
      <c r="F30" s="433" t="s">
        <v>754</v>
      </c>
      <c r="G30" s="434">
        <v>0.4</v>
      </c>
      <c r="H30" s="443">
        <f t="shared" si="0"/>
        <v>20000000</v>
      </c>
      <c r="I30" s="443">
        <f t="shared" si="1"/>
        <v>30000000</v>
      </c>
      <c r="J30" s="435">
        <v>0.17</v>
      </c>
      <c r="K30" s="435">
        <v>0</v>
      </c>
      <c r="L30" s="446">
        <f t="shared" si="2"/>
        <v>10100000</v>
      </c>
      <c r="M30" s="327"/>
      <c r="N30" s="218"/>
      <c r="O30" s="218"/>
      <c r="P30" s="218"/>
      <c r="Q30" s="313"/>
      <c r="S30" s="393"/>
      <c r="T30" s="393"/>
      <c r="U30" s="393"/>
      <c r="V30" s="393"/>
      <c r="W30" s="393"/>
      <c r="X30" s="393"/>
      <c r="Y30" s="393"/>
      <c r="Z30" s="394"/>
      <c r="AA30" s="394">
        <v>0.45</v>
      </c>
      <c r="AB30" s="385"/>
      <c r="AC30" s="385"/>
    </row>
    <row r="31" spans="1:34" ht="32.25" customHeight="1" thickBot="1">
      <c r="A31" s="305"/>
      <c r="B31" s="311"/>
      <c r="C31" s="437" t="s">
        <v>760</v>
      </c>
      <c r="D31" s="441">
        <f>SUM(D21:D30)</f>
        <v>150000000</v>
      </c>
      <c r="E31" s="439"/>
      <c r="F31" s="438"/>
      <c r="G31" s="438"/>
      <c r="H31" s="441">
        <f t="shared" ref="H31" si="3">SUM(H21:H30)</f>
        <v>69000000</v>
      </c>
      <c r="I31" s="444">
        <f>SUM(I21:I30)</f>
        <v>81000000</v>
      </c>
      <c r="J31" s="418"/>
      <c r="K31" s="418"/>
      <c r="L31" s="447">
        <f>SUM(L21:L30)</f>
        <v>27955714.285714287</v>
      </c>
      <c r="M31" s="327"/>
      <c r="N31" s="218"/>
      <c r="O31" s="218"/>
      <c r="P31" s="218"/>
      <c r="Q31" s="313"/>
      <c r="S31" s="385"/>
      <c r="T31" s="385"/>
      <c r="U31" s="385"/>
      <c r="V31" s="385"/>
      <c r="W31" s="385"/>
      <c r="X31" s="385"/>
      <c r="Y31" s="385"/>
      <c r="Z31" s="394"/>
      <c r="AA31" s="394">
        <v>0.46</v>
      </c>
      <c r="AB31" s="385"/>
      <c r="AC31" s="385"/>
      <c r="AG31" s="381"/>
      <c r="AH31" s="381"/>
    </row>
    <row r="32" spans="1:34" ht="15.75">
      <c r="A32" s="305"/>
      <c r="B32" s="311"/>
      <c r="C32" s="503"/>
      <c r="D32" s="503"/>
      <c r="E32" s="503"/>
      <c r="F32" s="503"/>
      <c r="G32" s="427"/>
      <c r="H32" s="219"/>
      <c r="I32" s="329"/>
      <c r="J32" s="329"/>
      <c r="K32" s="329"/>
      <c r="L32" s="329"/>
      <c r="M32" s="218"/>
      <c r="N32" s="218"/>
      <c r="O32" s="218"/>
      <c r="P32" s="218"/>
      <c r="Q32" s="313"/>
      <c r="AA32" s="394">
        <v>0.47</v>
      </c>
      <c r="AG32" s="381">
        <v>45</v>
      </c>
      <c r="AH32" s="381">
        <v>50</v>
      </c>
    </row>
    <row r="33" spans="1:38" ht="15.75" customHeight="1">
      <c r="A33" s="305"/>
      <c r="B33" s="311"/>
      <c r="C33" s="503" t="s">
        <v>779</v>
      </c>
      <c r="D33" s="503"/>
      <c r="E33" s="509" t="str">
        <f>IF((SUM(I21:I30)+O11)&lt;150000000,"НЕТ","ДА")</f>
        <v>НЕТ</v>
      </c>
      <c r="F33" s="509"/>
      <c r="G33" s="427"/>
      <c r="H33" s="219"/>
      <c r="I33" s="328" t="s">
        <v>378</v>
      </c>
      <c r="J33" s="328"/>
      <c r="K33" s="328"/>
      <c r="L33" s="510">
        <f>L34+N34+P34</f>
        <v>1850</v>
      </c>
      <c r="M33" s="510"/>
      <c r="N33" s="510"/>
      <c r="O33" s="510"/>
      <c r="P33" s="510"/>
      <c r="Q33" s="313"/>
      <c r="AA33" s="394">
        <v>0.48</v>
      </c>
      <c r="AG33" s="380">
        <v>46</v>
      </c>
      <c r="AH33" s="380">
        <v>51</v>
      </c>
    </row>
    <row r="34" spans="1:38" ht="15.75" customHeight="1">
      <c r="A34" s="305"/>
      <c r="B34" s="311"/>
      <c r="C34" s="219"/>
      <c r="D34" s="219"/>
      <c r="E34" s="219"/>
      <c r="F34" s="219"/>
      <c r="G34" s="219"/>
      <c r="H34" s="218"/>
      <c r="I34" s="455" t="s">
        <v>375</v>
      </c>
      <c r="J34" s="455"/>
      <c r="K34" s="330" t="s">
        <v>377</v>
      </c>
      <c r="L34" s="331">
        <v>300</v>
      </c>
      <c r="M34" s="330" t="s">
        <v>376</v>
      </c>
      <c r="N34" s="331">
        <v>1500</v>
      </c>
      <c r="O34" s="330" t="s">
        <v>395</v>
      </c>
      <c r="P34" s="331">
        <v>50</v>
      </c>
      <c r="Q34" s="313"/>
      <c r="S34" s="332"/>
      <c r="AA34" s="394">
        <v>0.49</v>
      </c>
      <c r="AG34" s="381">
        <v>47</v>
      </c>
      <c r="AH34" s="381">
        <v>52</v>
      </c>
    </row>
    <row r="35" spans="1:38" ht="15" customHeight="1">
      <c r="A35" s="305"/>
      <c r="B35" s="311"/>
      <c r="C35" s="218"/>
      <c r="D35" s="218"/>
      <c r="E35" s="218"/>
      <c r="F35" s="218"/>
      <c r="G35" s="218"/>
      <c r="H35" s="218"/>
      <c r="I35" s="218"/>
      <c r="J35" s="218"/>
      <c r="K35" s="218"/>
      <c r="L35" s="218"/>
      <c r="M35" s="218"/>
      <c r="N35" s="218"/>
      <c r="O35" s="218"/>
      <c r="P35" s="218"/>
      <c r="Q35" s="313"/>
      <c r="S35" s="333"/>
      <c r="AG35" s="380">
        <v>48</v>
      </c>
      <c r="AH35" s="380">
        <v>53</v>
      </c>
    </row>
    <row r="36" spans="1:38" ht="15.75">
      <c r="A36" s="305"/>
      <c r="B36" s="514" t="s">
        <v>756</v>
      </c>
      <c r="C36" s="515"/>
      <c r="D36" s="515"/>
      <c r="E36" s="515"/>
      <c r="F36" s="515"/>
      <c r="G36" s="515"/>
      <c r="H36" s="515"/>
      <c r="I36" s="515"/>
      <c r="J36" s="515"/>
      <c r="K36" s="515"/>
      <c r="L36" s="515"/>
      <c r="M36" s="515"/>
      <c r="N36" s="428"/>
      <c r="O36" s="428"/>
      <c r="P36" s="428"/>
      <c r="Q36" s="313"/>
      <c r="AG36" s="381">
        <v>49</v>
      </c>
      <c r="AH36" s="381">
        <v>54</v>
      </c>
    </row>
    <row r="37" spans="1:38" ht="16.5" thickBot="1">
      <c r="A37" s="305"/>
      <c r="B37" s="311"/>
      <c r="C37" s="218"/>
      <c r="D37" s="219"/>
      <c r="E37" s="219"/>
      <c r="F37" s="218"/>
      <c r="G37" s="219"/>
      <c r="H37" s="219"/>
      <c r="I37" s="219"/>
      <c r="J37" s="219"/>
      <c r="K37" s="219"/>
      <c r="L37" s="219"/>
      <c r="M37" s="388"/>
      <c r="N37" s="220"/>
      <c r="O37" s="220"/>
      <c r="P37" s="220"/>
      <c r="Q37" s="313"/>
      <c r="AG37" s="380">
        <v>50</v>
      </c>
      <c r="AH37" s="380">
        <v>55</v>
      </c>
    </row>
    <row r="38" spans="1:38" s="217" customFormat="1" ht="34.9" customHeight="1" thickBot="1">
      <c r="A38" s="318"/>
      <c r="B38" s="319"/>
      <c r="C38" s="511" t="s">
        <v>68</v>
      </c>
      <c r="D38" s="513"/>
      <c r="E38" s="423"/>
      <c r="F38" s="511" t="s">
        <v>81</v>
      </c>
      <c r="G38" s="512"/>
      <c r="H38" s="512"/>
      <c r="I38" s="512"/>
      <c r="J38" s="513"/>
      <c r="K38" s="423"/>
      <c r="L38" s="506" t="s">
        <v>214</v>
      </c>
      <c r="M38" s="507"/>
      <c r="N38" s="507"/>
      <c r="O38" s="507"/>
      <c r="P38" s="508"/>
      <c r="Q38" s="320"/>
      <c r="R38" s="318"/>
      <c r="S38" s="318"/>
      <c r="T38" s="305"/>
      <c r="U38" s="305"/>
      <c r="V38" s="305"/>
      <c r="W38" s="305"/>
      <c r="X38" s="318"/>
      <c r="Y38" s="318"/>
      <c r="Z38" s="318"/>
      <c r="AA38" s="318"/>
      <c r="AB38" s="318"/>
      <c r="AC38" s="318"/>
      <c r="AD38" s="318"/>
      <c r="AE38" s="318"/>
      <c r="AF38" s="318"/>
      <c r="AG38" s="381">
        <v>51</v>
      </c>
      <c r="AH38" s="381">
        <v>56</v>
      </c>
      <c r="AI38" s="318"/>
      <c r="AJ38" s="318"/>
      <c r="AK38" s="318"/>
      <c r="AL38" s="318"/>
    </row>
    <row r="39" spans="1:38" ht="22.9" customHeight="1">
      <c r="A39" s="305"/>
      <c r="B39" s="311"/>
      <c r="C39" s="504" t="s">
        <v>308</v>
      </c>
      <c r="D39" s="219"/>
      <c r="E39" s="219"/>
      <c r="F39" s="219"/>
      <c r="G39" s="219"/>
      <c r="H39" s="219"/>
      <c r="I39" s="219"/>
      <c r="J39" s="219"/>
      <c r="K39" s="219"/>
      <c r="L39" s="504" t="s">
        <v>313</v>
      </c>
      <c r="M39" s="388"/>
      <c r="N39" s="504" t="s">
        <v>309</v>
      </c>
      <c r="O39" s="220"/>
      <c r="P39" s="504" t="s">
        <v>310</v>
      </c>
      <c r="Q39" s="313"/>
      <c r="AG39" s="380">
        <v>52</v>
      </c>
      <c r="AH39" s="380">
        <v>57</v>
      </c>
    </row>
    <row r="40" spans="1:38" ht="15.75">
      <c r="A40" s="305"/>
      <c r="B40" s="311"/>
      <c r="C40" s="504"/>
      <c r="D40" s="334"/>
      <c r="E40" s="219"/>
      <c r="F40" s="317" t="s">
        <v>340</v>
      </c>
      <c r="G40" s="219"/>
      <c r="H40" s="317" t="s">
        <v>341</v>
      </c>
      <c r="I40" s="218"/>
      <c r="J40" s="317" t="s">
        <v>381</v>
      </c>
      <c r="K40" s="219"/>
      <c r="L40" s="505"/>
      <c r="M40" s="219"/>
      <c r="N40" s="505"/>
      <c r="O40" s="220"/>
      <c r="P40" s="505"/>
      <c r="Q40" s="313"/>
      <c r="AG40" s="381">
        <v>53</v>
      </c>
      <c r="AH40" s="381">
        <v>58</v>
      </c>
    </row>
    <row r="41" spans="1:38" ht="15.75">
      <c r="A41" s="305"/>
      <c r="B41" s="311"/>
      <c r="C41" s="335" t="s">
        <v>69</v>
      </c>
      <c r="D41" s="397">
        <v>700</v>
      </c>
      <c r="E41" s="427" t="s">
        <v>67</v>
      </c>
      <c r="F41" s="401">
        <v>22</v>
      </c>
      <c r="G41" s="322"/>
      <c r="H41" s="401">
        <v>20</v>
      </c>
      <c r="I41" s="402"/>
      <c r="J41" s="401">
        <v>18</v>
      </c>
      <c r="K41" s="220" t="s">
        <v>70</v>
      </c>
      <c r="L41" s="401">
        <f>(29.8+25+28.5+30.4+29.4)/5</f>
        <v>28.619999999999997</v>
      </c>
      <c r="M41" s="398"/>
      <c r="N41" s="440">
        <f>(F41+H41+J41)/3</f>
        <v>20</v>
      </c>
      <c r="O41" s="322"/>
      <c r="P41" s="403">
        <f>IF(N41&lt;L41,N41,AVERAGE(L41,N41))</f>
        <v>20</v>
      </c>
      <c r="Q41" s="313"/>
      <c r="AG41" s="380">
        <v>54</v>
      </c>
      <c r="AH41" s="380">
        <v>59</v>
      </c>
    </row>
    <row r="42" spans="1:38" ht="15.75">
      <c r="A42" s="305"/>
      <c r="B42" s="311"/>
      <c r="C42" s="328"/>
      <c r="D42" s="398"/>
      <c r="E42" s="218"/>
      <c r="F42" s="398"/>
      <c r="G42" s="398"/>
      <c r="H42" s="398"/>
      <c r="I42" s="321"/>
      <c r="J42" s="398"/>
      <c r="K42" s="398"/>
      <c r="L42" s="398"/>
      <c r="M42" s="404"/>
      <c r="N42" s="398"/>
      <c r="O42" s="322"/>
      <c r="P42" s="405"/>
      <c r="Q42" s="313"/>
      <c r="AG42" s="381">
        <v>55</v>
      </c>
      <c r="AH42" s="381">
        <v>60</v>
      </c>
    </row>
    <row r="43" spans="1:38" ht="15.75">
      <c r="A43" s="305"/>
      <c r="B43" s="311"/>
      <c r="C43" s="335" t="s">
        <v>418</v>
      </c>
      <c r="D43" s="397">
        <v>500</v>
      </c>
      <c r="E43" s="427" t="s">
        <v>67</v>
      </c>
      <c r="F43" s="401">
        <v>15</v>
      </c>
      <c r="G43" s="398"/>
      <c r="H43" s="401">
        <v>16</v>
      </c>
      <c r="I43" s="402"/>
      <c r="J43" s="401">
        <v>17</v>
      </c>
      <c r="K43" s="220" t="s">
        <v>70</v>
      </c>
      <c r="L43" s="401">
        <v>15</v>
      </c>
      <c r="M43" s="398"/>
      <c r="N43" s="440">
        <f>(F43+H43+J43)/3</f>
        <v>16</v>
      </c>
      <c r="O43" s="322"/>
      <c r="P43" s="403">
        <f>IF(N43&lt;L43,N43,AVERAGE(L43,N43))</f>
        <v>15.5</v>
      </c>
      <c r="Q43" s="313"/>
      <c r="AG43" s="380">
        <v>56</v>
      </c>
      <c r="AH43" s="380">
        <v>61</v>
      </c>
    </row>
    <row r="44" spans="1:38" ht="15.75">
      <c r="A44" s="305"/>
      <c r="B44" s="311"/>
      <c r="C44" s="328"/>
      <c r="D44" s="398"/>
      <c r="E44" s="218"/>
      <c r="F44" s="398"/>
      <c r="G44" s="398"/>
      <c r="H44" s="398"/>
      <c r="I44" s="321"/>
      <c r="J44" s="398"/>
      <c r="K44" s="398"/>
      <c r="L44" s="398"/>
      <c r="M44" s="220"/>
      <c r="N44" s="398"/>
      <c r="O44" s="322"/>
      <c r="P44" s="405"/>
      <c r="Q44" s="313"/>
      <c r="AG44" s="381">
        <v>57</v>
      </c>
      <c r="AH44" s="381">
        <v>62</v>
      </c>
    </row>
    <row r="45" spans="1:38" ht="15.75">
      <c r="A45" s="305"/>
      <c r="B45" s="311"/>
      <c r="C45" s="335"/>
      <c r="D45" s="397"/>
      <c r="E45" s="427" t="s">
        <v>67</v>
      </c>
      <c r="F45" s="401"/>
      <c r="G45" s="398"/>
      <c r="H45" s="401"/>
      <c r="I45" s="402"/>
      <c r="J45" s="401"/>
      <c r="K45" s="220" t="s">
        <v>70</v>
      </c>
      <c r="L45" s="401"/>
      <c r="M45" s="398"/>
      <c r="N45" s="440">
        <f>(F45+H45+J45)/3</f>
        <v>0</v>
      </c>
      <c r="O45" s="322"/>
      <c r="P45" s="403">
        <f>IF(N45&lt;L45,N45,AVERAGE(L45,N45))</f>
        <v>0</v>
      </c>
      <c r="Q45" s="313"/>
      <c r="AG45" s="380">
        <v>58</v>
      </c>
      <c r="AH45" s="380">
        <v>63</v>
      </c>
    </row>
    <row r="46" spans="1:38" ht="15.75">
      <c r="A46" s="305"/>
      <c r="B46" s="311"/>
      <c r="C46" s="388"/>
      <c r="D46" s="398"/>
      <c r="E46" s="218"/>
      <c r="F46" s="398"/>
      <c r="G46" s="398"/>
      <c r="H46" s="398"/>
      <c r="I46" s="398"/>
      <c r="J46" s="398"/>
      <c r="K46" s="220"/>
      <c r="L46" s="398"/>
      <c r="M46" s="220"/>
      <c r="N46" s="404"/>
      <c r="O46" s="322"/>
      <c r="P46" s="406"/>
      <c r="Q46" s="313"/>
      <c r="AG46" s="381">
        <v>59</v>
      </c>
      <c r="AH46" s="381">
        <v>64</v>
      </c>
    </row>
    <row r="47" spans="1:38" ht="15.75">
      <c r="A47" s="305"/>
      <c r="B47" s="311"/>
      <c r="C47" s="335"/>
      <c r="D47" s="397"/>
      <c r="E47" s="427" t="s">
        <v>67</v>
      </c>
      <c r="F47" s="401"/>
      <c r="G47" s="398"/>
      <c r="H47" s="401"/>
      <c r="I47" s="402"/>
      <c r="J47" s="401"/>
      <c r="K47" s="220" t="s">
        <v>70</v>
      </c>
      <c r="L47" s="401"/>
      <c r="M47" s="398"/>
      <c r="N47" s="440">
        <f>(F47+H47+J47)/3</f>
        <v>0</v>
      </c>
      <c r="O47" s="322"/>
      <c r="P47" s="403">
        <f>IF(N47&lt;L47,N47,AVERAGE(L47,N47))</f>
        <v>0</v>
      </c>
      <c r="Q47" s="313"/>
      <c r="AG47" s="380">
        <v>60</v>
      </c>
      <c r="AH47" s="380">
        <v>65</v>
      </c>
    </row>
    <row r="48" spans="1:38" ht="15.75">
      <c r="A48" s="305"/>
      <c r="B48" s="311"/>
      <c r="C48" s="218"/>
      <c r="D48" s="398"/>
      <c r="E48" s="218"/>
      <c r="F48" s="398"/>
      <c r="G48" s="398"/>
      <c r="H48" s="398"/>
      <c r="I48" s="398"/>
      <c r="J48" s="407"/>
      <c r="K48" s="336"/>
      <c r="L48" s="407"/>
      <c r="M48" s="407"/>
      <c r="N48" s="407"/>
      <c r="O48" s="322"/>
      <c r="P48" s="408"/>
      <c r="Q48" s="313"/>
      <c r="AG48" s="381">
        <v>61</v>
      </c>
      <c r="AH48" s="381">
        <v>66</v>
      </c>
    </row>
    <row r="49" spans="1:34" ht="15.75">
      <c r="A49" s="305"/>
      <c r="B49" s="311"/>
      <c r="C49" s="335"/>
      <c r="D49" s="397"/>
      <c r="E49" s="427" t="s">
        <v>67</v>
      </c>
      <c r="F49" s="401"/>
      <c r="G49" s="398"/>
      <c r="H49" s="401"/>
      <c r="I49" s="402"/>
      <c r="J49" s="401"/>
      <c r="K49" s="220" t="s">
        <v>70</v>
      </c>
      <c r="L49" s="401"/>
      <c r="M49" s="398"/>
      <c r="N49" s="440">
        <f>(F49+H49+J49)/3</f>
        <v>0</v>
      </c>
      <c r="O49" s="322"/>
      <c r="P49" s="403">
        <f>IF(N49&lt;L49,N49,AVERAGE(L49,N49))</f>
        <v>0</v>
      </c>
      <c r="Q49" s="313"/>
      <c r="AG49" s="380">
        <v>62</v>
      </c>
      <c r="AH49" s="380">
        <v>67</v>
      </c>
    </row>
    <row r="50" spans="1:34" ht="15.75">
      <c r="A50" s="305"/>
      <c r="B50" s="311"/>
      <c r="C50" s="337"/>
      <c r="D50" s="398"/>
      <c r="E50" s="219"/>
      <c r="F50" s="398"/>
      <c r="G50" s="398"/>
      <c r="H50" s="398"/>
      <c r="I50" s="404"/>
      <c r="J50" s="404"/>
      <c r="K50" s="398"/>
      <c r="L50" s="404"/>
      <c r="M50" s="404"/>
      <c r="N50" s="404"/>
      <c r="O50" s="322"/>
      <c r="P50" s="406"/>
      <c r="Q50" s="313"/>
      <c r="AG50" s="381">
        <v>63</v>
      </c>
      <c r="AH50" s="381">
        <v>68</v>
      </c>
    </row>
    <row r="51" spans="1:34" ht="15.75">
      <c r="A51" s="305"/>
      <c r="B51" s="311"/>
      <c r="C51" s="335"/>
      <c r="D51" s="397"/>
      <c r="E51" s="427" t="s">
        <v>67</v>
      </c>
      <c r="F51" s="401"/>
      <c r="G51" s="398"/>
      <c r="H51" s="401"/>
      <c r="I51" s="402"/>
      <c r="J51" s="401"/>
      <c r="K51" s="220" t="s">
        <v>70</v>
      </c>
      <c r="L51" s="401"/>
      <c r="M51" s="398"/>
      <c r="N51" s="440">
        <f>(F51+H51+J51)/3</f>
        <v>0</v>
      </c>
      <c r="O51" s="322"/>
      <c r="P51" s="403">
        <f>IF(N51&lt;L51,N51,AVERAGE(L51,N51))</f>
        <v>0</v>
      </c>
      <c r="Q51" s="313"/>
      <c r="AG51" s="380">
        <v>64</v>
      </c>
      <c r="AH51" s="380">
        <v>69</v>
      </c>
    </row>
    <row r="52" spans="1:34" ht="15.75">
      <c r="A52" s="305"/>
      <c r="B52" s="311"/>
      <c r="C52" s="219"/>
      <c r="D52" s="398"/>
      <c r="E52" s="218"/>
      <c r="F52" s="398"/>
      <c r="G52" s="398"/>
      <c r="H52" s="398"/>
      <c r="I52" s="404"/>
      <c r="J52" s="398"/>
      <c r="K52" s="220"/>
      <c r="L52" s="398"/>
      <c r="M52" s="398"/>
      <c r="N52" s="398"/>
      <c r="O52" s="322"/>
      <c r="P52" s="405"/>
      <c r="Q52" s="313"/>
      <c r="AG52" s="381">
        <v>65</v>
      </c>
      <c r="AH52" s="381">
        <v>70</v>
      </c>
    </row>
    <row r="53" spans="1:34" ht="15.75">
      <c r="A53" s="305"/>
      <c r="B53" s="311"/>
      <c r="C53" s="335"/>
      <c r="D53" s="397"/>
      <c r="E53" s="427" t="s">
        <v>67</v>
      </c>
      <c r="F53" s="401"/>
      <c r="G53" s="398"/>
      <c r="H53" s="401"/>
      <c r="I53" s="402"/>
      <c r="J53" s="401"/>
      <c r="K53" s="220" t="s">
        <v>70</v>
      </c>
      <c r="L53" s="401"/>
      <c r="M53" s="398"/>
      <c r="N53" s="440">
        <f>(F53+H53+J53)/3</f>
        <v>0</v>
      </c>
      <c r="O53" s="322"/>
      <c r="P53" s="403">
        <f>IF(N53&lt;L53,N53,AVERAGE(L53,N53))</f>
        <v>0</v>
      </c>
      <c r="Q53" s="313"/>
      <c r="AG53" s="380">
        <v>66</v>
      </c>
      <c r="AH53" s="380">
        <v>71</v>
      </c>
    </row>
    <row r="54" spans="1:34" ht="15">
      <c r="A54" s="305"/>
      <c r="B54" s="311"/>
      <c r="C54" s="219"/>
      <c r="D54" s="398"/>
      <c r="E54" s="219"/>
      <c r="F54" s="398"/>
      <c r="G54" s="398"/>
      <c r="H54" s="398"/>
      <c r="I54" s="404"/>
      <c r="J54" s="398"/>
      <c r="K54" s="220"/>
      <c r="L54" s="398"/>
      <c r="M54" s="398"/>
      <c r="N54" s="398"/>
      <c r="O54" s="322"/>
      <c r="P54" s="405"/>
      <c r="Q54" s="313"/>
      <c r="AG54" s="381">
        <v>67</v>
      </c>
      <c r="AH54" s="381">
        <v>72</v>
      </c>
    </row>
    <row r="55" spans="1:34" ht="15.75">
      <c r="A55" s="305"/>
      <c r="B55" s="311"/>
      <c r="C55" s="335"/>
      <c r="D55" s="397"/>
      <c r="E55" s="427" t="s">
        <v>67</v>
      </c>
      <c r="F55" s="401"/>
      <c r="G55" s="398"/>
      <c r="H55" s="401"/>
      <c r="I55" s="402"/>
      <c r="J55" s="401"/>
      <c r="K55" s="220" t="s">
        <v>70</v>
      </c>
      <c r="L55" s="401"/>
      <c r="M55" s="398"/>
      <c r="N55" s="440">
        <f>(F55+H55+J55)/3</f>
        <v>0</v>
      </c>
      <c r="O55" s="322"/>
      <c r="P55" s="403">
        <f>IF(N55&lt;L55,N55,AVERAGE(L55,N55))</f>
        <v>0</v>
      </c>
      <c r="Q55" s="313"/>
      <c r="AG55" s="380">
        <v>68</v>
      </c>
      <c r="AH55" s="380">
        <v>73</v>
      </c>
    </row>
    <row r="56" spans="1:34" ht="15.75">
      <c r="A56" s="305"/>
      <c r="B56" s="311"/>
      <c r="C56" s="337"/>
      <c r="D56" s="398"/>
      <c r="E56" s="218"/>
      <c r="F56" s="398"/>
      <c r="G56" s="398"/>
      <c r="H56" s="398"/>
      <c r="I56" s="404"/>
      <c r="J56" s="398"/>
      <c r="K56" s="220"/>
      <c r="L56" s="398"/>
      <c r="M56" s="398"/>
      <c r="N56" s="398"/>
      <c r="O56" s="322"/>
      <c r="P56" s="405"/>
      <c r="Q56" s="313"/>
      <c r="AG56" s="381">
        <v>69</v>
      </c>
      <c r="AH56" s="381">
        <v>74</v>
      </c>
    </row>
    <row r="57" spans="1:34" ht="15.75">
      <c r="A57" s="305"/>
      <c r="B57" s="311"/>
      <c r="C57" s="335"/>
      <c r="D57" s="397"/>
      <c r="E57" s="427" t="s">
        <v>67</v>
      </c>
      <c r="F57" s="401"/>
      <c r="G57" s="398"/>
      <c r="H57" s="401"/>
      <c r="I57" s="402"/>
      <c r="J57" s="401"/>
      <c r="K57" s="220" t="s">
        <v>70</v>
      </c>
      <c r="L57" s="401"/>
      <c r="M57" s="398"/>
      <c r="N57" s="440">
        <f>(F57+H57+J57)/3</f>
        <v>0</v>
      </c>
      <c r="O57" s="322"/>
      <c r="P57" s="403">
        <f>IF(N57&lt;L57,N57,AVERAGE(L57,N57))</f>
        <v>0</v>
      </c>
      <c r="Q57" s="313"/>
      <c r="AG57" s="380">
        <v>70</v>
      </c>
      <c r="AH57" s="380">
        <v>75</v>
      </c>
    </row>
    <row r="58" spans="1:34" ht="15.75">
      <c r="A58" s="305"/>
      <c r="B58" s="311"/>
      <c r="C58" s="337"/>
      <c r="D58" s="398"/>
      <c r="E58" s="218"/>
      <c r="F58" s="398"/>
      <c r="G58" s="398"/>
      <c r="H58" s="398"/>
      <c r="I58" s="404"/>
      <c r="J58" s="398"/>
      <c r="K58" s="220"/>
      <c r="L58" s="398"/>
      <c r="M58" s="398"/>
      <c r="N58" s="398"/>
      <c r="O58" s="322"/>
      <c r="P58" s="405"/>
      <c r="Q58" s="313"/>
      <c r="AG58" s="381">
        <v>71</v>
      </c>
      <c r="AH58" s="381">
        <v>76</v>
      </c>
    </row>
    <row r="59" spans="1:34" ht="15.75">
      <c r="A59" s="305"/>
      <c r="B59" s="311"/>
      <c r="C59" s="335"/>
      <c r="D59" s="399"/>
      <c r="E59" s="427" t="s">
        <v>67</v>
      </c>
      <c r="F59" s="401"/>
      <c r="G59" s="398"/>
      <c r="H59" s="401"/>
      <c r="I59" s="402"/>
      <c r="J59" s="401"/>
      <c r="K59" s="220" t="s">
        <v>70</v>
      </c>
      <c r="L59" s="401"/>
      <c r="M59" s="398"/>
      <c r="N59" s="440">
        <f>(F59+H59+J59)/3</f>
        <v>0</v>
      </c>
      <c r="O59" s="322"/>
      <c r="P59" s="403">
        <f>IF(N59&lt;L59,N59,AVERAGE(L59,N59))</f>
        <v>0</v>
      </c>
      <c r="Q59" s="313"/>
      <c r="AG59" s="380">
        <v>72</v>
      </c>
      <c r="AH59" s="380">
        <v>77</v>
      </c>
    </row>
    <row r="60" spans="1:34" ht="15.75">
      <c r="A60" s="305"/>
      <c r="B60" s="311"/>
      <c r="C60" s="337"/>
      <c r="D60" s="398"/>
      <c r="E60" s="218"/>
      <c r="F60" s="398"/>
      <c r="G60" s="398"/>
      <c r="H60" s="398"/>
      <c r="I60" s="404"/>
      <c r="J60" s="398"/>
      <c r="K60" s="220"/>
      <c r="L60" s="398"/>
      <c r="M60" s="398"/>
      <c r="N60" s="398"/>
      <c r="O60" s="322"/>
      <c r="P60" s="405"/>
      <c r="Q60" s="313"/>
      <c r="AG60" s="381">
        <v>73</v>
      </c>
      <c r="AH60" s="381">
        <v>78</v>
      </c>
    </row>
    <row r="61" spans="1:34" ht="15.75">
      <c r="A61" s="305"/>
      <c r="B61" s="311"/>
      <c r="C61" s="335"/>
      <c r="D61" s="399"/>
      <c r="E61" s="427" t="s">
        <v>67</v>
      </c>
      <c r="F61" s="401"/>
      <c r="G61" s="398"/>
      <c r="H61" s="401"/>
      <c r="I61" s="402"/>
      <c r="J61" s="401"/>
      <c r="K61" s="220" t="s">
        <v>70</v>
      </c>
      <c r="L61" s="401"/>
      <c r="M61" s="398"/>
      <c r="N61" s="440">
        <f>(F61+H61+J61)/3</f>
        <v>0</v>
      </c>
      <c r="O61" s="322"/>
      <c r="P61" s="403">
        <f>IF(N61&lt;L61,N61,AVERAGE(L61,N61))</f>
        <v>0</v>
      </c>
      <c r="Q61" s="313"/>
      <c r="AG61" s="380">
        <v>74</v>
      </c>
      <c r="AH61" s="380">
        <v>79</v>
      </c>
    </row>
    <row r="62" spans="1:34" s="221" customFormat="1" ht="15">
      <c r="B62" s="338"/>
      <c r="C62" s="338"/>
      <c r="D62" s="400"/>
      <c r="E62" s="338"/>
      <c r="F62" s="338"/>
      <c r="G62" s="338"/>
      <c r="H62" s="338"/>
      <c r="I62" s="338"/>
      <c r="J62" s="338"/>
      <c r="K62" s="338"/>
      <c r="L62" s="338"/>
      <c r="M62" s="338"/>
      <c r="N62" s="338"/>
      <c r="O62" s="338"/>
      <c r="P62" s="338"/>
      <c r="Q62" s="338"/>
      <c r="AG62" s="381">
        <v>75</v>
      </c>
      <c r="AH62" s="381">
        <v>80</v>
      </c>
    </row>
    <row r="63" spans="1:34" ht="12.75" customHeight="1">
      <c r="A63" s="305"/>
      <c r="B63" s="311"/>
      <c r="C63" s="452" t="s">
        <v>398</v>
      </c>
      <c r="D63" s="516" t="str">
        <f>IF(D41+D43+D45+D47+D49+D51+D53+D55+D57+D59+D61&gt;N34,"Нет","Да")</f>
        <v>Да</v>
      </c>
      <c r="E63" s="479" t="s">
        <v>67</v>
      </c>
      <c r="F63" s="526" t="s">
        <v>325</v>
      </c>
      <c r="G63" s="526"/>
      <c r="H63" s="526"/>
      <c r="I63" s="526"/>
      <c r="J63" s="526"/>
      <c r="K63" s="526"/>
      <c r="L63" s="526"/>
      <c r="M63" s="526"/>
      <c r="N63" s="526"/>
      <c r="O63" s="526"/>
      <c r="P63" s="526"/>
      <c r="Q63" s="313"/>
      <c r="AG63" s="380">
        <v>76</v>
      </c>
      <c r="AH63" s="380">
        <v>81</v>
      </c>
    </row>
    <row r="64" spans="1:34" ht="23.25" customHeight="1">
      <c r="A64" s="305"/>
      <c r="B64" s="311"/>
      <c r="C64" s="452"/>
      <c r="D64" s="517"/>
      <c r="E64" s="479"/>
      <c r="F64" s="526"/>
      <c r="G64" s="526"/>
      <c r="H64" s="526"/>
      <c r="I64" s="526"/>
      <c r="J64" s="526"/>
      <c r="K64" s="526"/>
      <c r="L64" s="526"/>
      <c r="M64" s="526"/>
      <c r="N64" s="526"/>
      <c r="O64" s="526"/>
      <c r="P64" s="526"/>
      <c r="Q64" s="313"/>
      <c r="AG64" s="381">
        <v>77</v>
      </c>
      <c r="AH64" s="381">
        <v>82</v>
      </c>
    </row>
    <row r="65" spans="1:38" ht="15.75">
      <c r="A65" s="305"/>
      <c r="B65" s="311"/>
      <c r="C65" s="339"/>
      <c r="D65" s="219"/>
      <c r="E65" s="339"/>
      <c r="F65" s="334"/>
      <c r="G65" s="334"/>
      <c r="H65" s="334"/>
      <c r="I65" s="334"/>
      <c r="J65" s="334"/>
      <c r="K65" s="334"/>
      <c r="L65" s="334"/>
      <c r="M65" s="334"/>
      <c r="N65" s="334"/>
      <c r="O65" s="334"/>
      <c r="P65" s="334"/>
      <c r="Q65" s="313"/>
      <c r="AG65" s="380">
        <v>78</v>
      </c>
      <c r="AH65" s="380">
        <v>83</v>
      </c>
    </row>
    <row r="66" spans="1:38" ht="12.75" customHeight="1">
      <c r="A66" s="305"/>
      <c r="B66" s="311"/>
      <c r="C66" s="219"/>
      <c r="D66" s="409" t="str">
        <f>C41</f>
        <v>Пшеница</v>
      </c>
      <c r="E66" s="409" t="str">
        <f>C43</f>
        <v>Овес</v>
      </c>
      <c r="F66" s="409">
        <f>C45</f>
        <v>0</v>
      </c>
      <c r="G66" s="409">
        <f>C47</f>
        <v>0</v>
      </c>
      <c r="H66" s="409">
        <f>C49</f>
        <v>0</v>
      </c>
      <c r="I66" s="409">
        <f>C51</f>
        <v>0</v>
      </c>
      <c r="J66" s="409">
        <f>C53</f>
        <v>0</v>
      </c>
      <c r="K66" s="409">
        <f>C55</f>
        <v>0</v>
      </c>
      <c r="L66" s="409">
        <f>C57</f>
        <v>0</v>
      </c>
      <c r="M66" s="409">
        <f>C59</f>
        <v>0</v>
      </c>
      <c r="N66" s="409">
        <f>C61</f>
        <v>0</v>
      </c>
      <c r="O66" s="338"/>
      <c r="P66" s="338"/>
      <c r="Q66" s="313"/>
      <c r="AG66" s="381">
        <v>79</v>
      </c>
      <c r="AH66" s="381">
        <v>84</v>
      </c>
    </row>
    <row r="67" spans="1:38" ht="24" customHeight="1">
      <c r="A67" s="305"/>
      <c r="B67" s="311"/>
      <c r="C67" s="340" t="s">
        <v>323</v>
      </c>
      <c r="D67" s="410">
        <v>200</v>
      </c>
      <c r="E67" s="410"/>
      <c r="F67" s="410"/>
      <c r="G67" s="410"/>
      <c r="H67" s="410"/>
      <c r="I67" s="410"/>
      <c r="J67" s="410"/>
      <c r="K67" s="410"/>
      <c r="L67" s="410"/>
      <c r="M67" s="410"/>
      <c r="N67" s="410"/>
      <c r="O67" s="521"/>
      <c r="P67" s="522"/>
      <c r="Q67" s="523"/>
      <c r="AG67" s="380">
        <v>80</v>
      </c>
      <c r="AH67" s="380">
        <v>85</v>
      </c>
    </row>
    <row r="68" spans="1:38" s="222" customFormat="1" ht="15.75">
      <c r="A68" s="341"/>
      <c r="B68" s="219"/>
      <c r="C68" s="340"/>
      <c r="D68" s="411"/>
      <c r="E68" s="411"/>
      <c r="F68" s="411"/>
      <c r="G68" s="411"/>
      <c r="H68" s="411"/>
      <c r="I68" s="412"/>
      <c r="J68" s="411"/>
      <c r="K68" s="411"/>
      <c r="L68" s="411"/>
      <c r="M68" s="411"/>
      <c r="N68" s="411"/>
      <c r="O68" s="338"/>
      <c r="P68" s="338"/>
      <c r="Q68" s="388"/>
      <c r="R68" s="341"/>
      <c r="S68" s="341"/>
      <c r="T68" s="341"/>
      <c r="U68" s="341"/>
      <c r="V68" s="341"/>
      <c r="W68" s="341"/>
      <c r="X68" s="341"/>
      <c r="Y68" s="341"/>
      <c r="Z68" s="341"/>
      <c r="AA68" s="341"/>
      <c r="AB68" s="341"/>
      <c r="AC68" s="341"/>
      <c r="AD68" s="341"/>
      <c r="AE68" s="341"/>
      <c r="AF68" s="341"/>
      <c r="AG68" s="381">
        <v>81</v>
      </c>
      <c r="AH68" s="381">
        <v>86</v>
      </c>
      <c r="AI68" s="341"/>
      <c r="AJ68" s="341"/>
      <c r="AK68" s="341"/>
      <c r="AL68" s="341"/>
    </row>
    <row r="69" spans="1:38" ht="15.75" customHeight="1">
      <c r="A69" s="305"/>
      <c r="B69" s="311"/>
      <c r="C69" s="527" t="s">
        <v>453</v>
      </c>
      <c r="D69" s="410">
        <v>45000</v>
      </c>
      <c r="E69" s="410"/>
      <c r="F69" s="410"/>
      <c r="G69" s="410"/>
      <c r="H69" s="410"/>
      <c r="I69" s="413"/>
      <c r="J69" s="410"/>
      <c r="K69" s="410"/>
      <c r="L69" s="410"/>
      <c r="M69" s="410"/>
      <c r="N69" s="410"/>
      <c r="O69" s="342"/>
      <c r="P69" s="338"/>
      <c r="Q69" s="313"/>
      <c r="AG69" s="380">
        <v>82</v>
      </c>
      <c r="AH69" s="380">
        <v>87</v>
      </c>
    </row>
    <row r="70" spans="1:38" ht="15.75" customHeight="1">
      <c r="A70" s="305"/>
      <c r="B70" s="311"/>
      <c r="C70" s="527"/>
      <c r="D70" s="414"/>
      <c r="E70" s="414"/>
      <c r="F70" s="414"/>
      <c r="G70" s="414"/>
      <c r="H70" s="414"/>
      <c r="I70" s="414"/>
      <c r="J70" s="414"/>
      <c r="K70" s="414"/>
      <c r="L70" s="414"/>
      <c r="M70" s="414"/>
      <c r="N70" s="411"/>
      <c r="O70" s="342"/>
      <c r="P70" s="338"/>
      <c r="Q70" s="313"/>
      <c r="AG70" s="381">
        <v>83</v>
      </c>
      <c r="AH70" s="381">
        <v>88</v>
      </c>
    </row>
    <row r="71" spans="1:38" ht="15.75">
      <c r="A71" s="305"/>
      <c r="B71" s="311"/>
      <c r="C71" s="340" t="s">
        <v>454</v>
      </c>
      <c r="D71" s="410">
        <v>47970</v>
      </c>
      <c r="E71" s="410"/>
      <c r="F71" s="410"/>
      <c r="G71" s="410"/>
      <c r="H71" s="410"/>
      <c r="I71" s="413"/>
      <c r="J71" s="410"/>
      <c r="K71" s="410"/>
      <c r="L71" s="410"/>
      <c r="M71" s="410"/>
      <c r="N71" s="410"/>
      <c r="O71" s="342"/>
      <c r="P71" s="338"/>
      <c r="Q71" s="313"/>
      <c r="AG71" s="380">
        <v>84</v>
      </c>
      <c r="AH71" s="380">
        <v>89</v>
      </c>
    </row>
    <row r="72" spans="1:38" ht="15.75">
      <c r="A72" s="305"/>
      <c r="B72" s="311"/>
      <c r="C72" s="343"/>
      <c r="D72" s="219"/>
      <c r="E72" s="219"/>
      <c r="F72" s="219"/>
      <c r="G72" s="219"/>
      <c r="H72" s="219"/>
      <c r="I72" s="388"/>
      <c r="J72" s="388"/>
      <c r="K72" s="388"/>
      <c r="L72" s="388"/>
      <c r="M72" s="388"/>
      <c r="N72" s="388"/>
      <c r="O72" s="427"/>
      <c r="P72" s="220"/>
      <c r="Q72" s="313"/>
      <c r="AG72" s="381">
        <v>85</v>
      </c>
      <c r="AH72" s="381">
        <v>90</v>
      </c>
    </row>
    <row r="73" spans="1:38" ht="15.75">
      <c r="A73" s="305"/>
      <c r="B73" s="311"/>
      <c r="C73" s="343"/>
      <c r="D73" s="219"/>
      <c r="E73" s="219"/>
      <c r="F73" s="219"/>
      <c r="G73" s="219"/>
      <c r="H73" s="219"/>
      <c r="I73" s="388"/>
      <c r="J73" s="388"/>
      <c r="K73" s="388"/>
      <c r="L73" s="388"/>
      <c r="M73" s="388"/>
      <c r="N73" s="388"/>
      <c r="O73" s="427"/>
      <c r="P73" s="220"/>
      <c r="Q73" s="313"/>
      <c r="AG73" s="380">
        <v>86</v>
      </c>
      <c r="AH73" s="380">
        <v>91</v>
      </c>
    </row>
    <row r="74" spans="1:38" ht="15.75" customHeight="1">
      <c r="A74" s="305"/>
      <c r="B74" s="524" t="s">
        <v>403</v>
      </c>
      <c r="C74" s="525"/>
      <c r="D74" s="525"/>
      <c r="E74" s="525"/>
      <c r="F74" s="525"/>
      <c r="G74" s="525"/>
      <c r="H74" s="525"/>
      <c r="I74" s="525"/>
      <c r="J74" s="525"/>
      <c r="K74" s="525"/>
      <c r="L74" s="525"/>
      <c r="M74" s="525"/>
      <c r="N74" s="525"/>
      <c r="O74" s="525"/>
      <c r="P74" s="525"/>
      <c r="Q74" s="313"/>
      <c r="AG74" s="381">
        <v>87</v>
      </c>
      <c r="AH74" s="381">
        <v>92</v>
      </c>
    </row>
    <row r="75" spans="1:38" ht="15.75" customHeight="1">
      <c r="A75" s="305"/>
      <c r="B75" s="311"/>
      <c r="C75" s="344" t="s">
        <v>408</v>
      </c>
      <c r="D75" s="382"/>
      <c r="E75" s="382"/>
      <c r="F75" s="345">
        <v>44075</v>
      </c>
      <c r="G75" s="382"/>
      <c r="H75" s="382"/>
      <c r="I75" s="382"/>
      <c r="J75" s="382"/>
      <c r="K75" s="382"/>
      <c r="L75" s="382"/>
      <c r="M75" s="382"/>
      <c r="N75" s="382"/>
      <c r="O75" s="382"/>
      <c r="P75" s="382"/>
      <c r="Q75" s="313"/>
      <c r="AG75" s="380">
        <v>88</v>
      </c>
      <c r="AH75" s="380">
        <v>93</v>
      </c>
    </row>
    <row r="76" spans="1:38" ht="15.75" customHeight="1">
      <c r="A76" s="305"/>
      <c r="B76" s="219"/>
      <c r="C76" s="346"/>
      <c r="D76" s="347"/>
      <c r="E76" s="347"/>
      <c r="F76" s="347"/>
      <c r="G76" s="347"/>
      <c r="H76" s="347"/>
      <c r="I76" s="347"/>
      <c r="J76" s="347"/>
      <c r="K76" s="347"/>
      <c r="L76" s="347"/>
      <c r="M76" s="347"/>
      <c r="N76" s="347"/>
      <c r="O76" s="347"/>
      <c r="P76" s="347"/>
      <c r="Q76" s="388"/>
      <c r="AG76" s="381">
        <v>89</v>
      </c>
      <c r="AH76" s="381">
        <v>94</v>
      </c>
    </row>
    <row r="77" spans="1:38" ht="14.25" customHeight="1">
      <c r="A77" s="305"/>
      <c r="B77" s="219"/>
      <c r="C77" s="520" t="s">
        <v>343</v>
      </c>
      <c r="D77" s="463" t="s">
        <v>383</v>
      </c>
      <c r="E77" s="466" t="s">
        <v>384</v>
      </c>
      <c r="F77" s="467"/>
      <c r="G77" s="532" t="s">
        <v>345</v>
      </c>
      <c r="H77" s="533"/>
      <c r="I77" s="463" t="s">
        <v>383</v>
      </c>
      <c r="J77" s="464" t="s">
        <v>384</v>
      </c>
      <c r="K77" s="464"/>
      <c r="L77" s="520" t="s">
        <v>344</v>
      </c>
      <c r="M77" s="520"/>
      <c r="N77" s="463" t="s">
        <v>383</v>
      </c>
      <c r="O77" s="464" t="s">
        <v>384</v>
      </c>
      <c r="P77" s="464"/>
      <c r="Q77" s="388"/>
      <c r="AG77" s="380">
        <v>90</v>
      </c>
      <c r="AH77" s="380">
        <v>95</v>
      </c>
    </row>
    <row r="78" spans="1:38" ht="32.25" customHeight="1">
      <c r="A78" s="305"/>
      <c r="B78" s="219"/>
      <c r="C78" s="520"/>
      <c r="D78" s="463"/>
      <c r="E78" s="426" t="s">
        <v>385</v>
      </c>
      <c r="F78" s="426" t="s">
        <v>386</v>
      </c>
      <c r="G78" s="534"/>
      <c r="H78" s="535"/>
      <c r="I78" s="463"/>
      <c r="J78" s="426" t="s">
        <v>385</v>
      </c>
      <c r="K78" s="426" t="s">
        <v>386</v>
      </c>
      <c r="L78" s="520"/>
      <c r="M78" s="520"/>
      <c r="N78" s="463"/>
      <c r="O78" s="426" t="s">
        <v>385</v>
      </c>
      <c r="P78" s="426" t="s">
        <v>386</v>
      </c>
      <c r="Q78" s="388"/>
      <c r="AG78" s="381">
        <v>91</v>
      </c>
      <c r="AH78" s="381">
        <v>96</v>
      </c>
    </row>
    <row r="79" spans="1:38" ht="14.25">
      <c r="A79" s="305"/>
      <c r="B79" s="219"/>
      <c r="C79" s="425" t="s">
        <v>356</v>
      </c>
      <c r="D79" s="370">
        <f>'Доходы от животноводства'!B5</f>
        <v>100</v>
      </c>
      <c r="E79" s="371">
        <f>'Доходы от животноводства'!H5</f>
        <v>15</v>
      </c>
      <c r="F79" s="371">
        <f>'Доходы от животноводства'!I5</f>
        <v>1</v>
      </c>
      <c r="G79" s="528" t="s">
        <v>399</v>
      </c>
      <c r="H79" s="529"/>
      <c r="I79" s="370">
        <f>'Доходы от животноводства'!B29</f>
        <v>10</v>
      </c>
      <c r="J79" s="371">
        <f>'Доходы от животноводства'!H29</f>
        <v>1</v>
      </c>
      <c r="K79" s="371">
        <f>'Доходы от животноводства'!I29</f>
        <v>0</v>
      </c>
      <c r="L79" s="465" t="s">
        <v>366</v>
      </c>
      <c r="M79" s="465"/>
      <c r="N79" s="370">
        <f>'Доходы от животноводства'!B18</f>
        <v>10</v>
      </c>
      <c r="O79" s="371">
        <f>'Доходы от животноводства'!H18</f>
        <v>1</v>
      </c>
      <c r="P79" s="371">
        <f>'Доходы от животноводства'!I18</f>
        <v>1</v>
      </c>
      <c r="Q79" s="388"/>
      <c r="AG79" s="380">
        <v>92</v>
      </c>
      <c r="AH79" s="380">
        <v>97</v>
      </c>
    </row>
    <row r="80" spans="1:38" ht="15.75" customHeight="1">
      <c r="A80" s="305"/>
      <c r="B80" s="219"/>
      <c r="C80" s="425" t="s">
        <v>357</v>
      </c>
      <c r="D80" s="370">
        <f>'Доходы от животноводства'!B6</f>
        <v>10</v>
      </c>
      <c r="E80" s="371">
        <f>'Доходы от животноводства'!H6</f>
        <v>1</v>
      </c>
      <c r="F80" s="371">
        <f>'Доходы от животноводства'!I6</f>
        <v>2</v>
      </c>
      <c r="G80" s="528" t="s">
        <v>371</v>
      </c>
      <c r="H80" s="529"/>
      <c r="I80" s="370">
        <f>'Доходы от животноводства'!B30</f>
        <v>20</v>
      </c>
      <c r="J80" s="371">
        <f>'Доходы от животноводства'!H30</f>
        <v>0</v>
      </c>
      <c r="K80" s="371">
        <f>'Доходы от животноводства'!I30</f>
        <v>10</v>
      </c>
      <c r="L80" s="465" t="s">
        <v>369</v>
      </c>
      <c r="M80" s="465"/>
      <c r="N80" s="370">
        <f>'Доходы от животноводства'!B19</f>
        <v>30</v>
      </c>
      <c r="O80" s="371">
        <f>'Доходы от животноводства'!H19</f>
        <v>0</v>
      </c>
      <c r="P80" s="371">
        <f>'Доходы от животноводства'!I19</f>
        <v>1</v>
      </c>
      <c r="Q80" s="388"/>
      <c r="AG80" s="381">
        <v>93</v>
      </c>
      <c r="AH80" s="381">
        <v>98</v>
      </c>
    </row>
    <row r="81" spans="1:34" ht="15.75" customHeight="1">
      <c r="A81" s="305"/>
      <c r="B81" s="219"/>
      <c r="C81" s="425" t="s">
        <v>364</v>
      </c>
      <c r="D81" s="370">
        <f>'Доходы от животноводства'!B7</f>
        <v>20</v>
      </c>
      <c r="E81" s="371">
        <f>'Доходы от животноводства'!H7</f>
        <v>1</v>
      </c>
      <c r="F81" s="371">
        <f>'Доходы от животноводства'!I7</f>
        <v>10</v>
      </c>
      <c r="G81" s="528" t="s">
        <v>785</v>
      </c>
      <c r="H81" s="529"/>
      <c r="I81" s="370">
        <f>'Доходы от животноводства'!B31</f>
        <v>5</v>
      </c>
      <c r="J81" s="371">
        <f>'Доходы от животноводства'!H31</f>
        <v>1</v>
      </c>
      <c r="K81" s="371">
        <f>'Доходы от животноводства'!I31</f>
        <v>0</v>
      </c>
      <c r="L81" s="465" t="s">
        <v>367</v>
      </c>
      <c r="M81" s="465"/>
      <c r="N81" s="370">
        <f>'Доходы от животноводства'!B20</f>
        <v>100</v>
      </c>
      <c r="O81" s="371">
        <f>'Доходы от животноводства'!H20</f>
        <v>25</v>
      </c>
      <c r="P81" s="371">
        <f>'Доходы от животноводства'!I20</f>
        <v>1</v>
      </c>
      <c r="Q81" s="388"/>
      <c r="AG81" s="380">
        <v>94</v>
      </c>
      <c r="AH81" s="380">
        <v>99</v>
      </c>
    </row>
    <row r="82" spans="1:34" ht="15.75" customHeight="1">
      <c r="A82" s="305"/>
      <c r="B82" s="219"/>
      <c r="C82" s="425" t="s">
        <v>365</v>
      </c>
      <c r="D82" s="370">
        <f>'Доходы от животноводства'!B8</f>
        <v>20</v>
      </c>
      <c r="E82" s="371">
        <f>'Доходы от животноводства'!H8</f>
        <v>1</v>
      </c>
      <c r="F82" s="371">
        <f>'Доходы от животноводства'!I8</f>
        <v>10</v>
      </c>
      <c r="G82" s="528" t="s">
        <v>784</v>
      </c>
      <c r="H82" s="529"/>
      <c r="I82" s="370">
        <f>'Доходы от животноводства'!B32</f>
        <v>5</v>
      </c>
      <c r="J82" s="371">
        <f>'Доходы от животноводства'!H32</f>
        <v>2</v>
      </c>
      <c r="K82" s="371">
        <f>'Доходы от животноводства'!I32</f>
        <v>0</v>
      </c>
      <c r="L82" s="465" t="s">
        <v>368</v>
      </c>
      <c r="M82" s="465"/>
      <c r="N82" s="370">
        <f>'Доходы от животноводства'!B21</f>
        <v>30</v>
      </c>
      <c r="O82" s="371">
        <f>'Доходы от животноводства'!H21</f>
        <v>0</v>
      </c>
      <c r="P82" s="371">
        <f>'Доходы от животноводства'!I21</f>
        <v>0</v>
      </c>
      <c r="Q82" s="388"/>
      <c r="AG82" s="381">
        <v>95</v>
      </c>
      <c r="AH82" s="381">
        <v>100</v>
      </c>
    </row>
    <row r="83" spans="1:34" ht="15.75" customHeight="1">
      <c r="A83" s="305"/>
      <c r="B83" s="219"/>
      <c r="C83" s="425" t="s">
        <v>358</v>
      </c>
      <c r="D83" s="370">
        <f>'Доходы от животноводства'!B9</f>
        <v>20</v>
      </c>
      <c r="E83" s="371">
        <f>'Доходы от животноводства'!H9</f>
        <v>1</v>
      </c>
      <c r="F83" s="371">
        <f>'Доходы от животноводства'!I9</f>
        <v>0</v>
      </c>
      <c r="G83" s="528" t="s">
        <v>783</v>
      </c>
      <c r="H83" s="529"/>
      <c r="I83" s="370">
        <f>'Доходы от животноводства'!B33</f>
        <v>5</v>
      </c>
      <c r="J83" s="371">
        <f>'Доходы от животноводства'!H33</f>
        <v>1</v>
      </c>
      <c r="K83" s="371">
        <f>'Доходы от животноводства'!I33</f>
        <v>0</v>
      </c>
      <c r="L83" s="465" t="s">
        <v>372</v>
      </c>
      <c r="M83" s="465"/>
      <c r="N83" s="370">
        <f>'Доходы от животноводства'!B22</f>
        <v>10</v>
      </c>
      <c r="O83" s="371">
        <f>'Доходы от животноводства'!H22</f>
        <v>0</v>
      </c>
      <c r="P83" s="371">
        <f>'Доходы от животноводства'!I22</f>
        <v>1</v>
      </c>
      <c r="Q83" s="388"/>
      <c r="AG83" s="380">
        <v>96</v>
      </c>
    </row>
    <row r="84" spans="1:34" ht="15.75" customHeight="1">
      <c r="A84" s="305"/>
      <c r="B84" s="219"/>
      <c r="C84" s="425" t="s">
        <v>359</v>
      </c>
      <c r="D84" s="370">
        <f>'Доходы от животноводства'!B10</f>
        <v>30</v>
      </c>
      <c r="E84" s="371">
        <f>'Доходы от животноводства'!H10</f>
        <v>0</v>
      </c>
      <c r="F84" s="371">
        <f>'Доходы от животноводства'!I10</f>
        <v>0</v>
      </c>
      <c r="G84" s="528" t="s">
        <v>782</v>
      </c>
      <c r="H84" s="529"/>
      <c r="I84" s="370">
        <f>'Доходы от животноводства'!B34</f>
        <v>30</v>
      </c>
      <c r="J84" s="371">
        <f>'Доходы от животноводства'!H34</f>
        <v>0</v>
      </c>
      <c r="K84" s="371">
        <f>'Доходы от животноводства'!I34</f>
        <v>25</v>
      </c>
      <c r="L84" s="465" t="s">
        <v>373</v>
      </c>
      <c r="M84" s="465"/>
      <c r="N84" s="370">
        <f>'Доходы от животноводства'!B23</f>
        <v>20</v>
      </c>
      <c r="O84" s="371">
        <f>'Доходы от животноводства'!H23</f>
        <v>0</v>
      </c>
      <c r="P84" s="371">
        <f>'Доходы от животноводства'!I23</f>
        <v>1</v>
      </c>
      <c r="Q84" s="388"/>
      <c r="AG84" s="381">
        <v>97</v>
      </c>
      <c r="AH84" s="381"/>
    </row>
    <row r="85" spans="1:34" ht="15.75" customHeight="1">
      <c r="A85" s="305"/>
      <c r="B85" s="219"/>
      <c r="C85" s="425" t="s">
        <v>360</v>
      </c>
      <c r="D85" s="370">
        <f>'Доходы от животноводства'!B11</f>
        <v>40</v>
      </c>
      <c r="E85" s="371">
        <f>'Доходы от животноводства'!H11</f>
        <v>5</v>
      </c>
      <c r="F85" s="371">
        <f>'Доходы от животноводства'!I11</f>
        <v>0</v>
      </c>
      <c r="G85" s="528" t="s">
        <v>781</v>
      </c>
      <c r="H85" s="529"/>
      <c r="I85" s="370">
        <f>'Доходы от животноводства'!B35</f>
        <v>5</v>
      </c>
      <c r="J85" s="371">
        <f>'Доходы от животноводства'!H35</f>
        <v>0</v>
      </c>
      <c r="K85" s="371">
        <f>'Доходы от животноводства'!I35</f>
        <v>1</v>
      </c>
      <c r="L85" s="518" t="s">
        <v>382</v>
      </c>
      <c r="M85" s="518"/>
      <c r="N85" s="519">
        <f>SUM(N79:N84)</f>
        <v>200</v>
      </c>
      <c r="O85" s="468">
        <f t="shared" ref="O85:P85" si="4">SUM(O79:O84)</f>
        <v>26</v>
      </c>
      <c r="P85" s="468">
        <f t="shared" si="4"/>
        <v>5</v>
      </c>
      <c r="Q85" s="388"/>
      <c r="AG85" s="380">
        <v>98</v>
      </c>
    </row>
    <row r="86" spans="1:34" ht="15.75" customHeight="1">
      <c r="A86" s="305"/>
      <c r="B86" s="219"/>
      <c r="C86" s="425" t="s">
        <v>361</v>
      </c>
      <c r="D86" s="370">
        <f>'Доходы от животноводства'!B12</f>
        <v>50</v>
      </c>
      <c r="E86" s="371">
        <f>'Доходы от животноводства'!H12</f>
        <v>5</v>
      </c>
      <c r="F86" s="371">
        <f>'Доходы от животноводства'!I12</f>
        <v>0</v>
      </c>
      <c r="G86" s="528" t="s">
        <v>780</v>
      </c>
      <c r="H86" s="529"/>
      <c r="I86" s="370">
        <f>'Доходы от животноводства'!B36</f>
        <v>5</v>
      </c>
      <c r="J86" s="371">
        <f>'Доходы от животноводства'!H36</f>
        <v>0</v>
      </c>
      <c r="K86" s="371">
        <f>'Доходы от животноводства'!I36</f>
        <v>1</v>
      </c>
      <c r="L86" s="518"/>
      <c r="M86" s="518"/>
      <c r="N86" s="519"/>
      <c r="O86" s="468"/>
      <c r="P86" s="468"/>
      <c r="Q86" s="388"/>
      <c r="AG86" s="381">
        <v>99</v>
      </c>
      <c r="AH86" s="381"/>
    </row>
    <row r="87" spans="1:34" ht="15.75" customHeight="1">
      <c r="A87" s="305"/>
      <c r="B87" s="219"/>
      <c r="C87" s="424" t="s">
        <v>382</v>
      </c>
      <c r="D87" s="372">
        <f>SUM(D79:D86)</f>
        <v>290</v>
      </c>
      <c r="E87" s="373">
        <f t="shared" ref="E87:F87" si="5">SUM(E79:E86)</f>
        <v>29</v>
      </c>
      <c r="F87" s="373">
        <f t="shared" si="5"/>
        <v>23</v>
      </c>
      <c r="G87" s="530" t="s">
        <v>382</v>
      </c>
      <c r="H87" s="531"/>
      <c r="I87" s="372">
        <f>SUM(I79:I86)</f>
        <v>85</v>
      </c>
      <c r="J87" s="373">
        <f t="shared" ref="J87:K87" si="6">SUM(J79:J86)</f>
        <v>5</v>
      </c>
      <c r="K87" s="373">
        <f t="shared" si="6"/>
        <v>37</v>
      </c>
      <c r="L87" s="518"/>
      <c r="M87" s="518"/>
      <c r="N87" s="519"/>
      <c r="O87" s="468"/>
      <c r="P87" s="468"/>
      <c r="Q87" s="388"/>
      <c r="AG87" s="380">
        <v>100</v>
      </c>
    </row>
    <row r="88" spans="1:34" ht="15.75" customHeight="1">
      <c r="A88" s="305"/>
      <c r="B88" s="219"/>
      <c r="C88" s="382"/>
      <c r="D88" s="422"/>
      <c r="E88" s="348"/>
      <c r="F88" s="348"/>
      <c r="G88" s="382"/>
      <c r="H88" s="382"/>
      <c r="I88" s="422"/>
      <c r="J88" s="348"/>
      <c r="K88" s="348"/>
      <c r="L88" s="382"/>
      <c r="M88" s="382"/>
      <c r="N88" s="382"/>
      <c r="O88" s="349"/>
      <c r="P88" s="349"/>
      <c r="Q88" s="388"/>
    </row>
    <row r="89" spans="1:34" ht="15.75" customHeight="1">
      <c r="A89" s="305"/>
      <c r="B89" s="219"/>
      <c r="C89" s="350"/>
      <c r="D89" s="350"/>
      <c r="E89" s="350"/>
      <c r="F89" s="351"/>
      <c r="G89" s="219"/>
      <c r="H89" s="219"/>
      <c r="I89" s="219"/>
      <c r="J89" s="219"/>
      <c r="K89" s="219"/>
      <c r="L89" s="219"/>
      <c r="M89" s="219"/>
      <c r="N89" s="219"/>
      <c r="O89" s="219"/>
      <c r="P89" s="219"/>
      <c r="Q89" s="219"/>
    </row>
    <row r="90" spans="1:34" ht="15.75" customHeight="1">
      <c r="A90" s="305"/>
      <c r="B90" s="219"/>
      <c r="C90" s="350"/>
      <c r="D90" s="493" t="str">
        <f>C77</f>
        <v>КРС</v>
      </c>
      <c r="E90" s="494"/>
      <c r="F90" s="497" t="str">
        <f>G77</f>
        <v>Лошади</v>
      </c>
      <c r="G90" s="497"/>
      <c r="H90" s="499" t="str">
        <f>L77</f>
        <v>МРС</v>
      </c>
      <c r="I90" s="499"/>
      <c r="J90" s="469" t="s">
        <v>362</v>
      </c>
      <c r="K90" s="470"/>
      <c r="L90" s="219"/>
      <c r="M90" s="219"/>
      <c r="N90" s="219"/>
      <c r="O90" s="219"/>
      <c r="P90" s="219"/>
      <c r="Q90" s="219"/>
    </row>
    <row r="91" spans="1:34" ht="15.75" customHeight="1">
      <c r="A91" s="305"/>
      <c r="B91" s="219"/>
      <c r="C91" s="352" t="s">
        <v>751</v>
      </c>
      <c r="D91" s="495">
        <f>'Доходы от животноводства'!O13</f>
        <v>10060000</v>
      </c>
      <c r="E91" s="496"/>
      <c r="F91" s="498">
        <f>'Доходы от животноводства'!O37</f>
        <v>13280000</v>
      </c>
      <c r="G91" s="498"/>
      <c r="H91" s="500">
        <f>'Доходы от животноводства'!O24</f>
        <v>1360000</v>
      </c>
      <c r="I91" s="500"/>
      <c r="J91" s="471">
        <f>D91+F91+H91</f>
        <v>24700000</v>
      </c>
      <c r="K91" s="471"/>
      <c r="L91" s="219"/>
      <c r="M91" s="219"/>
      <c r="N91" s="219"/>
      <c r="O91" s="219"/>
      <c r="P91" s="219"/>
      <c r="Q91" s="219"/>
    </row>
    <row r="92" spans="1:34" ht="15.75">
      <c r="A92" s="305"/>
      <c r="B92" s="311"/>
      <c r="C92" s="353"/>
      <c r="D92" s="106"/>
      <c r="E92" s="106"/>
      <c r="F92" s="106"/>
      <c r="G92" s="106"/>
      <c r="H92" s="106"/>
      <c r="I92" s="448"/>
      <c r="J92" s="448"/>
      <c r="K92" s="448"/>
      <c r="L92" s="388"/>
      <c r="M92" s="388"/>
      <c r="N92" s="388"/>
      <c r="O92" s="427"/>
      <c r="P92" s="220"/>
      <c r="Q92" s="313"/>
    </row>
    <row r="93" spans="1:34" ht="15.75">
      <c r="A93" s="305"/>
      <c r="B93" s="311"/>
      <c r="C93" s="354" t="s">
        <v>752</v>
      </c>
      <c r="D93" s="501">
        <f>'Затраты по животноводству'!C35</f>
        <v>17555150</v>
      </c>
      <c r="E93" s="502"/>
      <c r="F93" s="500">
        <f>'Затраты по животноводству'!C36</f>
        <v>4478097.5</v>
      </c>
      <c r="G93" s="500"/>
      <c r="H93" s="500">
        <f>'Затраты по животноводству'!C37</f>
        <v>2693400</v>
      </c>
      <c r="I93" s="500"/>
      <c r="J93" s="471">
        <f>D93+F93+H93</f>
        <v>24726647.5</v>
      </c>
      <c r="K93" s="471"/>
      <c r="L93" s="388"/>
      <c r="M93" s="388"/>
      <c r="N93" s="388"/>
      <c r="O93" s="427"/>
      <c r="P93" s="220"/>
      <c r="Q93" s="313"/>
    </row>
    <row r="94" spans="1:34" ht="16.5" thickBot="1">
      <c r="A94" s="305"/>
      <c r="B94" s="311"/>
      <c r="C94" s="353"/>
      <c r="D94" s="219"/>
      <c r="E94" s="219"/>
      <c r="F94" s="219"/>
      <c r="G94" s="219"/>
      <c r="H94" s="219"/>
      <c r="I94" s="388"/>
      <c r="J94" s="388"/>
      <c r="K94" s="388"/>
      <c r="L94" s="388"/>
      <c r="M94" s="388"/>
      <c r="N94" s="388"/>
      <c r="O94" s="427"/>
      <c r="P94" s="220"/>
      <c r="Q94" s="313"/>
    </row>
    <row r="95" spans="1:34" ht="18.75" customHeight="1" thickBot="1">
      <c r="A95" s="305"/>
      <c r="B95" s="311"/>
      <c r="C95" s="449" t="s">
        <v>82</v>
      </c>
      <c r="D95" s="450"/>
      <c r="E95" s="450"/>
      <c r="F95" s="450"/>
      <c r="G95" s="450"/>
      <c r="H95" s="450"/>
      <c r="I95" s="450"/>
      <c r="J95" s="450"/>
      <c r="K95" s="450"/>
      <c r="L95" s="450"/>
      <c r="M95" s="450"/>
      <c r="N95" s="450"/>
      <c r="O95" s="450"/>
      <c r="P95" s="451"/>
      <c r="Q95" s="313"/>
    </row>
    <row r="96" spans="1:34" ht="15.75" thickBot="1">
      <c r="A96" s="305"/>
      <c r="B96" s="311"/>
      <c r="C96" s="219"/>
      <c r="D96" s="219"/>
      <c r="E96" s="219"/>
      <c r="F96" s="219"/>
      <c r="G96" s="219"/>
      <c r="H96" s="219"/>
      <c r="I96" s="219"/>
      <c r="J96" s="219"/>
      <c r="K96" s="219"/>
      <c r="L96" s="220"/>
      <c r="M96" s="219"/>
      <c r="N96" s="388"/>
      <c r="O96" s="220"/>
      <c r="P96" s="220"/>
      <c r="Q96" s="313"/>
    </row>
    <row r="97" spans="1:17" ht="16.5" thickBot="1">
      <c r="A97" s="305"/>
      <c r="B97" s="311"/>
      <c r="C97" s="355" t="s">
        <v>151</v>
      </c>
      <c r="D97" s="219"/>
      <c r="E97" s="489">
        <f>'Доходы раст-во (для сведения)'!B173+J91</f>
        <v>75100000</v>
      </c>
      <c r="F97" s="490"/>
      <c r="G97" s="106"/>
      <c r="H97" s="489">
        <f>L31</f>
        <v>27955714.285714287</v>
      </c>
      <c r="I97" s="490"/>
      <c r="J97" s="356" t="s">
        <v>210</v>
      </c>
      <c r="K97" s="357"/>
      <c r="L97" s="358"/>
      <c r="M97" s="357"/>
      <c r="N97" s="388"/>
      <c r="O97" s="219"/>
      <c r="P97" s="220"/>
      <c r="Q97" s="313"/>
    </row>
    <row r="98" spans="1:17" ht="15.75" thickBot="1">
      <c r="A98" s="305"/>
      <c r="B98" s="311"/>
      <c r="C98" s="359"/>
      <c r="D98" s="219"/>
      <c r="E98" s="106"/>
      <c r="F98" s="106"/>
      <c r="G98" s="106"/>
      <c r="H98" s="106"/>
      <c r="I98" s="106"/>
      <c r="J98" s="219"/>
      <c r="K98" s="219"/>
      <c r="L98" s="220"/>
      <c r="M98" s="219"/>
      <c r="N98" s="388"/>
      <c r="O98" s="219"/>
      <c r="P98" s="220"/>
      <c r="Q98" s="313"/>
    </row>
    <row r="99" spans="1:17" ht="16.5" thickBot="1">
      <c r="A99" s="305"/>
      <c r="B99" s="311"/>
      <c r="C99" s="355" t="s">
        <v>71</v>
      </c>
      <c r="D99" s="219"/>
      <c r="E99" s="489">
        <f>(SUM(PRODUCT(D71,D41),PRODUCT(E71,D43),PRODUCT(F71,D45),PRODUCT(G71,D47),PRODUCT(H71,D49),PRODUCT(I71,D51),PRODUCT(J71,D53),PRODUCT(K71,D55),PRODUCT(L71,D57),PRODUCT(M71,D59),PRODUCT(N71,D61)))+J93</f>
        <v>58306147.5</v>
      </c>
      <c r="F99" s="490"/>
      <c r="G99" s="106"/>
      <c r="H99" s="489">
        <f>H97+O9</f>
        <v>27955734.285714287</v>
      </c>
      <c r="I99" s="490"/>
      <c r="J99" s="356" t="s">
        <v>311</v>
      </c>
      <c r="K99" s="357"/>
      <c r="L99" s="358"/>
      <c r="M99" s="357"/>
      <c r="N99" s="360"/>
      <c r="O99" s="357"/>
      <c r="P99" s="220"/>
      <c r="Q99" s="313"/>
    </row>
    <row r="100" spans="1:17" ht="16.5" thickBot="1">
      <c r="A100" s="305"/>
      <c r="B100" s="311"/>
      <c r="C100" s="218"/>
      <c r="D100" s="219"/>
      <c r="E100" s="106"/>
      <c r="F100" s="106"/>
      <c r="G100" s="106"/>
      <c r="H100" s="106"/>
      <c r="I100" s="106"/>
      <c r="J100" s="219"/>
      <c r="K100" s="219"/>
      <c r="L100" s="220"/>
      <c r="M100" s="219"/>
      <c r="N100" s="388"/>
      <c r="O100" s="219"/>
      <c r="P100" s="220"/>
      <c r="Q100" s="313"/>
    </row>
    <row r="101" spans="1:17" ht="16.5" thickBot="1">
      <c r="A101" s="305"/>
      <c r="B101" s="311"/>
      <c r="C101" s="355" t="s">
        <v>72</v>
      </c>
      <c r="D101" s="219"/>
      <c r="E101" s="489">
        <f>E97-E99</f>
        <v>16793852.5</v>
      </c>
      <c r="F101" s="490"/>
      <c r="G101" s="106"/>
      <c r="H101" s="106"/>
      <c r="I101" s="106"/>
      <c r="J101" s="219"/>
      <c r="K101" s="219"/>
      <c r="L101" s="220"/>
      <c r="M101" s="219"/>
      <c r="N101" s="388"/>
      <c r="O101" s="219"/>
      <c r="P101" s="220"/>
      <c r="Q101" s="313"/>
    </row>
    <row r="102" spans="1:17" ht="15">
      <c r="A102" s="305"/>
      <c r="B102" s="311"/>
      <c r="C102" s="219"/>
      <c r="D102" s="219"/>
      <c r="E102" s="219"/>
      <c r="F102" s="219"/>
      <c r="G102" s="219"/>
      <c r="H102" s="219"/>
      <c r="I102" s="219"/>
      <c r="J102" s="219"/>
      <c r="K102" s="219"/>
      <c r="L102" s="220"/>
      <c r="M102" s="219"/>
      <c r="N102" s="388"/>
      <c r="O102" s="219"/>
      <c r="P102" s="220"/>
      <c r="Q102" s="313"/>
    </row>
    <row r="103" spans="1:17" ht="15.75" thickBot="1">
      <c r="A103" s="305"/>
      <c r="B103" s="311"/>
      <c r="C103" s="361"/>
      <c r="D103" s="219"/>
      <c r="E103" s="219"/>
      <c r="F103" s="219"/>
      <c r="G103" s="219"/>
      <c r="H103" s="219"/>
      <c r="I103" s="219"/>
      <c r="J103" s="219"/>
      <c r="K103" s="219"/>
      <c r="L103" s="220"/>
      <c r="M103" s="219"/>
      <c r="N103" s="388"/>
      <c r="O103" s="219"/>
      <c r="P103" s="220"/>
      <c r="Q103" s="313"/>
    </row>
    <row r="104" spans="1:17" ht="16.5" thickBot="1">
      <c r="A104" s="305"/>
      <c r="B104" s="362" t="s">
        <v>218</v>
      </c>
      <c r="C104" s="340"/>
      <c r="D104" s="219"/>
      <c r="E104" s="219"/>
      <c r="F104" s="219"/>
      <c r="G104" s="219"/>
      <c r="H104" s="219"/>
      <c r="I104" s="219"/>
      <c r="J104" s="219"/>
      <c r="K104" s="219"/>
      <c r="L104" s="388"/>
      <c r="M104" s="491" t="str">
        <f>IF(AND(I31+M11&lt;M13,H99/E101&lt;0.85,E101&gt;1),"ДА","НЕТ")</f>
        <v>НЕТ</v>
      </c>
      <c r="N104" s="492"/>
      <c r="O104" s="220"/>
      <c r="P104" s="220"/>
      <c r="Q104" s="313"/>
    </row>
    <row r="105" spans="1:17" ht="15">
      <c r="A105" s="305"/>
      <c r="B105" s="311"/>
      <c r="C105" s="386"/>
      <c r="D105" s="386"/>
      <c r="E105" s="386"/>
      <c r="F105" s="386"/>
      <c r="G105" s="386"/>
      <c r="H105" s="386"/>
      <c r="I105" s="386"/>
      <c r="J105" s="219"/>
      <c r="K105" s="219"/>
      <c r="L105" s="388"/>
      <c r="M105" s="219"/>
      <c r="N105" s="388"/>
      <c r="O105" s="220"/>
      <c r="P105" s="220"/>
      <c r="Q105" s="313"/>
    </row>
    <row r="106" spans="1:17" ht="15.75" thickBot="1">
      <c r="A106" s="305"/>
      <c r="B106" s="311"/>
      <c r="C106" s="219"/>
      <c r="D106" s="219"/>
      <c r="E106" s="219"/>
      <c r="F106" s="219"/>
      <c r="G106" s="219"/>
      <c r="H106" s="219"/>
      <c r="I106" s="219"/>
      <c r="J106" s="219"/>
      <c r="K106" s="219"/>
      <c r="L106" s="388"/>
      <c r="M106" s="219"/>
      <c r="N106" s="388"/>
      <c r="O106" s="220"/>
      <c r="P106" s="220"/>
      <c r="Q106" s="313"/>
    </row>
    <row r="107" spans="1:17" ht="16.5" thickBot="1">
      <c r="A107" s="305"/>
      <c r="B107" s="363"/>
      <c r="C107" s="364" t="s">
        <v>216</v>
      </c>
      <c r="D107" s="387"/>
      <c r="E107" s="389"/>
      <c r="F107" s="389"/>
      <c r="G107" s="389"/>
      <c r="H107" s="389"/>
      <c r="I107" s="389"/>
      <c r="J107" s="389"/>
      <c r="K107" s="390"/>
      <c r="L107" s="219"/>
      <c r="M107" s="364"/>
      <c r="N107" s="364" t="s">
        <v>312</v>
      </c>
      <c r="O107" s="364"/>
      <c r="P107" s="365"/>
      <c r="Q107" s="313"/>
    </row>
    <row r="108" spans="1:17">
      <c r="A108" s="305"/>
      <c r="B108" s="363"/>
      <c r="C108" s="388"/>
      <c r="D108" s="388"/>
      <c r="E108" s="388"/>
      <c r="F108" s="388"/>
      <c r="G108" s="388"/>
      <c r="H108" s="388"/>
      <c r="I108" s="388"/>
      <c r="J108" s="388"/>
      <c r="K108" s="388"/>
      <c r="L108" s="388"/>
      <c r="M108" s="388"/>
      <c r="N108" s="388" t="s">
        <v>217</v>
      </c>
      <c r="O108" s="488"/>
      <c r="P108" s="488"/>
      <c r="Q108" s="313"/>
    </row>
    <row r="109" spans="1:17">
      <c r="A109" s="305"/>
      <c r="B109" s="366"/>
      <c r="C109" s="367"/>
      <c r="D109" s="367"/>
      <c r="E109" s="367"/>
      <c r="F109" s="367"/>
      <c r="G109" s="367"/>
      <c r="H109" s="367"/>
      <c r="I109" s="367"/>
      <c r="J109" s="367"/>
      <c r="K109" s="367"/>
      <c r="L109" s="367"/>
      <c r="M109" s="367"/>
      <c r="N109" s="367"/>
      <c r="O109" s="367"/>
      <c r="P109" s="368" t="s">
        <v>738</v>
      </c>
      <c r="Q109" s="369"/>
    </row>
    <row r="110" spans="1:17">
      <c r="A110" s="305"/>
      <c r="B110" s="305"/>
      <c r="C110" s="305"/>
      <c r="D110" s="305"/>
      <c r="E110" s="305"/>
      <c r="F110" s="305"/>
      <c r="G110" s="305"/>
      <c r="H110" s="305"/>
      <c r="I110" s="305"/>
      <c r="J110" s="305"/>
      <c r="K110" s="305"/>
      <c r="L110" s="305"/>
      <c r="M110" s="305"/>
      <c r="N110" s="305"/>
      <c r="O110" s="305"/>
      <c r="P110" s="305"/>
      <c r="Q110" s="305"/>
    </row>
    <row r="111" spans="1:17">
      <c r="A111" s="305"/>
      <c r="B111" s="305"/>
      <c r="C111" s="305"/>
      <c r="D111" s="305"/>
      <c r="E111" s="305"/>
      <c r="F111" s="305"/>
      <c r="G111" s="305"/>
      <c r="H111" s="305"/>
      <c r="I111" s="305"/>
      <c r="J111" s="305"/>
      <c r="K111" s="305"/>
      <c r="L111" s="305"/>
      <c r="M111" s="305"/>
      <c r="N111" s="305"/>
      <c r="O111" s="305"/>
      <c r="P111" s="305"/>
      <c r="Q111" s="305"/>
    </row>
    <row r="112" spans="1:17">
      <c r="A112" s="305"/>
      <c r="B112" s="305"/>
      <c r="C112" s="305"/>
      <c r="D112" s="305"/>
      <c r="E112" s="305"/>
      <c r="F112" s="305"/>
      <c r="G112" s="305"/>
      <c r="H112" s="333">
        <f>H99-E101</f>
        <v>11161881.785714287</v>
      </c>
      <c r="I112" s="305"/>
      <c r="J112" s="305"/>
      <c r="K112" s="305"/>
      <c r="L112" s="305"/>
      <c r="M112" s="305"/>
      <c r="N112" s="305"/>
      <c r="O112" s="305"/>
      <c r="P112" s="305"/>
      <c r="Q112" s="305"/>
    </row>
    <row r="113" spans="1:17">
      <c r="A113" s="305"/>
      <c r="B113" s="305"/>
      <c r="C113" s="305"/>
      <c r="D113" s="305"/>
      <c r="E113" s="305"/>
      <c r="F113" s="305"/>
      <c r="G113" s="305"/>
      <c r="H113" s="305"/>
      <c r="I113" s="305"/>
      <c r="J113" s="305"/>
      <c r="K113" s="305"/>
      <c r="L113" s="305"/>
      <c r="M113" s="305"/>
      <c r="N113" s="305"/>
      <c r="O113" s="305"/>
      <c r="P113" s="305"/>
      <c r="Q113" s="305"/>
    </row>
    <row r="114" spans="1:17">
      <c r="A114" s="305"/>
      <c r="B114" s="305"/>
      <c r="C114" s="305"/>
      <c r="D114" s="305"/>
      <c r="E114" s="305"/>
      <c r="F114" s="305"/>
      <c r="G114" s="305"/>
      <c r="H114" s="305"/>
      <c r="I114" s="305"/>
      <c r="J114" s="305"/>
      <c r="K114" s="305"/>
      <c r="L114" s="305"/>
      <c r="M114" s="305"/>
      <c r="N114" s="305"/>
      <c r="O114" s="305"/>
      <c r="P114" s="305"/>
      <c r="Q114" s="305"/>
    </row>
    <row r="115" spans="1:17">
      <c r="A115" s="305"/>
      <c r="B115" s="305"/>
      <c r="C115" s="305"/>
      <c r="D115" s="305"/>
      <c r="E115" s="305"/>
      <c r="F115" s="305"/>
      <c r="G115" s="305"/>
      <c r="H115" s="305"/>
      <c r="I115" s="305"/>
      <c r="J115" s="305"/>
      <c r="K115" s="305"/>
      <c r="L115" s="305"/>
      <c r="M115" s="305"/>
      <c r="N115" s="305"/>
      <c r="O115" s="305"/>
      <c r="P115" s="305"/>
      <c r="Q115" s="305"/>
    </row>
    <row r="116" spans="1:17">
      <c r="A116" s="305"/>
      <c r="B116" s="305"/>
      <c r="C116" s="305"/>
      <c r="D116" s="305"/>
      <c r="E116" s="305"/>
      <c r="F116" s="305"/>
      <c r="G116" s="305"/>
      <c r="H116" s="305"/>
      <c r="I116" s="305"/>
      <c r="J116" s="305"/>
      <c r="K116" s="305"/>
      <c r="L116" s="305"/>
      <c r="M116" s="305"/>
      <c r="N116" s="305"/>
      <c r="O116" s="305"/>
      <c r="P116" s="305"/>
      <c r="Q116" s="305"/>
    </row>
    <row r="117" spans="1:17">
      <c r="A117" s="305"/>
      <c r="B117" s="305"/>
      <c r="C117" s="305"/>
      <c r="D117" s="305"/>
      <c r="E117" s="305"/>
      <c r="F117" s="305"/>
      <c r="G117" s="305"/>
      <c r="H117" s="305"/>
      <c r="I117" s="305"/>
      <c r="J117" s="305"/>
      <c r="K117" s="305"/>
      <c r="L117" s="305"/>
      <c r="M117" s="305"/>
      <c r="N117" s="305"/>
      <c r="O117" s="305"/>
      <c r="P117" s="305"/>
      <c r="Q117" s="305"/>
    </row>
    <row r="118" spans="1:17">
      <c r="A118" s="305"/>
      <c r="B118" s="305"/>
      <c r="C118" s="305"/>
      <c r="D118" s="305"/>
      <c r="E118" s="305"/>
      <c r="F118" s="305"/>
      <c r="G118" s="305"/>
      <c r="H118" s="305"/>
      <c r="I118" s="305"/>
      <c r="J118" s="305"/>
      <c r="K118" s="305"/>
      <c r="L118" s="305"/>
      <c r="M118" s="305"/>
      <c r="N118" s="305"/>
      <c r="O118" s="305"/>
      <c r="P118" s="305"/>
      <c r="Q118" s="305"/>
    </row>
    <row r="119" spans="1:17">
      <c r="A119" s="305"/>
      <c r="B119" s="305"/>
      <c r="C119" s="305"/>
      <c r="D119" s="305"/>
      <c r="E119" s="305"/>
      <c r="F119" s="305"/>
      <c r="G119" s="305"/>
      <c r="H119" s="305"/>
      <c r="I119" s="305"/>
      <c r="J119" s="305"/>
      <c r="K119" s="305"/>
      <c r="L119" s="305"/>
      <c r="M119" s="305"/>
      <c r="N119" s="305"/>
      <c r="O119" s="305"/>
      <c r="P119" s="305"/>
      <c r="Q119" s="305"/>
    </row>
    <row r="120" spans="1:17">
      <c r="A120" s="305"/>
      <c r="B120" s="305"/>
      <c r="C120" s="305"/>
      <c r="D120" s="305"/>
      <c r="E120" s="305"/>
      <c r="F120" s="305"/>
      <c r="G120" s="305"/>
      <c r="H120" s="305"/>
      <c r="I120" s="305"/>
      <c r="J120" s="305"/>
      <c r="K120" s="305"/>
      <c r="L120" s="305"/>
      <c r="M120" s="305"/>
      <c r="N120" s="305"/>
      <c r="O120" s="305"/>
      <c r="P120" s="305"/>
      <c r="Q120" s="305"/>
    </row>
    <row r="121" spans="1:17">
      <c r="A121" s="305"/>
      <c r="B121" s="305"/>
      <c r="C121" s="305"/>
      <c r="D121" s="305"/>
      <c r="E121" s="305"/>
      <c r="F121" s="305"/>
      <c r="G121" s="305"/>
      <c r="H121" s="305"/>
      <c r="I121" s="305"/>
      <c r="J121" s="305"/>
      <c r="K121" s="305"/>
      <c r="L121" s="305"/>
      <c r="M121" s="305"/>
      <c r="N121" s="305"/>
      <c r="O121" s="305"/>
      <c r="P121" s="305"/>
      <c r="Q121" s="305"/>
    </row>
    <row r="122" spans="1:17">
      <c r="A122" s="305"/>
      <c r="B122" s="305"/>
      <c r="C122" s="305"/>
      <c r="D122" s="305"/>
      <c r="E122" s="305"/>
      <c r="F122" s="305"/>
      <c r="G122" s="305"/>
      <c r="H122" s="305"/>
      <c r="I122" s="305"/>
      <c r="J122" s="305"/>
      <c r="K122" s="305"/>
      <c r="L122" s="305"/>
      <c r="M122" s="305"/>
      <c r="N122" s="305"/>
      <c r="O122" s="305"/>
      <c r="P122" s="305"/>
      <c r="Q122" s="305"/>
    </row>
    <row r="123" spans="1:17">
      <c r="A123" s="305"/>
      <c r="B123" s="305"/>
      <c r="C123" s="305"/>
      <c r="D123" s="305"/>
      <c r="E123" s="305"/>
      <c r="F123" s="305"/>
      <c r="G123" s="305"/>
      <c r="H123" s="305"/>
      <c r="I123" s="305"/>
      <c r="J123" s="305"/>
      <c r="K123" s="305"/>
      <c r="L123" s="305"/>
      <c r="M123" s="305"/>
      <c r="N123" s="305"/>
      <c r="O123" s="305"/>
      <c r="P123" s="305"/>
      <c r="Q123" s="305"/>
    </row>
    <row r="124" spans="1:17">
      <c r="A124" s="305"/>
      <c r="B124" s="305"/>
      <c r="C124" s="305"/>
      <c r="D124" s="305"/>
      <c r="E124" s="305"/>
      <c r="F124" s="305"/>
      <c r="G124" s="305"/>
      <c r="H124" s="305"/>
      <c r="I124" s="305"/>
      <c r="J124" s="305"/>
      <c r="K124" s="305"/>
      <c r="L124" s="305"/>
      <c r="M124" s="305"/>
      <c r="N124" s="305"/>
      <c r="O124" s="305"/>
      <c r="P124" s="305"/>
      <c r="Q124" s="305"/>
    </row>
    <row r="125" spans="1:17">
      <c r="A125" s="305"/>
      <c r="B125" s="305"/>
      <c r="C125" s="305"/>
      <c r="D125" s="305"/>
      <c r="E125" s="305"/>
      <c r="F125" s="305"/>
      <c r="G125" s="305"/>
      <c r="H125" s="305"/>
      <c r="I125" s="305"/>
      <c r="J125" s="305"/>
      <c r="K125" s="305"/>
      <c r="L125" s="305"/>
      <c r="M125" s="305"/>
      <c r="N125" s="305"/>
      <c r="O125" s="305"/>
      <c r="P125" s="305"/>
      <c r="Q125" s="305"/>
    </row>
    <row r="126" spans="1:17">
      <c r="A126" s="305"/>
      <c r="B126" s="305"/>
      <c r="C126" s="305"/>
      <c r="D126" s="305"/>
      <c r="E126" s="305"/>
      <c r="F126" s="305"/>
      <c r="G126" s="305"/>
      <c r="H126" s="305"/>
      <c r="I126" s="305"/>
      <c r="J126" s="305"/>
      <c r="K126" s="305"/>
      <c r="L126" s="305"/>
      <c r="M126" s="305"/>
      <c r="N126" s="305"/>
      <c r="O126" s="305"/>
      <c r="P126" s="305"/>
      <c r="Q126" s="305"/>
    </row>
    <row r="127" spans="1:17">
      <c r="A127" s="305"/>
      <c r="B127" s="305"/>
      <c r="C127" s="305"/>
      <c r="D127" s="305"/>
      <c r="E127" s="305"/>
      <c r="F127" s="305"/>
      <c r="G127" s="305"/>
      <c r="H127" s="305"/>
      <c r="I127" s="305"/>
      <c r="J127" s="305"/>
      <c r="K127" s="305"/>
      <c r="L127" s="305"/>
      <c r="M127" s="305"/>
      <c r="N127" s="305"/>
      <c r="O127" s="305"/>
      <c r="P127" s="305"/>
      <c r="Q127" s="305"/>
    </row>
    <row r="128" spans="1:17">
      <c r="A128" s="305"/>
      <c r="B128" s="305"/>
      <c r="C128" s="305"/>
      <c r="D128" s="305"/>
      <c r="E128" s="305"/>
      <c r="F128" s="305"/>
      <c r="G128" s="305"/>
      <c r="H128" s="305"/>
      <c r="I128" s="305"/>
      <c r="J128" s="305"/>
      <c r="K128" s="305"/>
      <c r="L128" s="305"/>
      <c r="M128" s="305"/>
      <c r="N128" s="305"/>
      <c r="O128" s="305"/>
      <c r="P128" s="305"/>
      <c r="Q128" s="305"/>
    </row>
    <row r="129" spans="1:17">
      <c r="A129" s="305"/>
      <c r="B129" s="305"/>
      <c r="C129" s="305"/>
      <c r="D129" s="305"/>
      <c r="E129" s="305"/>
      <c r="F129" s="305"/>
      <c r="G129" s="305"/>
      <c r="H129" s="305"/>
      <c r="I129" s="305"/>
      <c r="J129" s="305"/>
      <c r="K129" s="305"/>
      <c r="L129" s="305"/>
      <c r="M129" s="305"/>
      <c r="N129" s="305"/>
      <c r="O129" s="305"/>
      <c r="P129" s="305"/>
      <c r="Q129" s="305"/>
    </row>
    <row r="130" spans="1:17">
      <c r="A130" s="305"/>
      <c r="B130" s="305"/>
      <c r="C130" s="305"/>
      <c r="D130" s="305"/>
      <c r="E130" s="305"/>
      <c r="F130" s="305"/>
      <c r="G130" s="305"/>
      <c r="H130" s="305"/>
      <c r="I130" s="305"/>
      <c r="J130" s="305"/>
      <c r="K130" s="305"/>
      <c r="L130" s="305"/>
      <c r="M130" s="305"/>
      <c r="N130" s="305"/>
      <c r="O130" s="305"/>
      <c r="P130" s="305"/>
      <c r="Q130" s="305"/>
    </row>
    <row r="131" spans="1:17">
      <c r="A131" s="305"/>
      <c r="B131" s="305"/>
      <c r="C131" s="305"/>
      <c r="D131" s="305"/>
      <c r="E131" s="305"/>
      <c r="F131" s="305"/>
      <c r="G131" s="305"/>
      <c r="H131" s="305"/>
      <c r="I131" s="305"/>
      <c r="J131" s="305"/>
      <c r="K131" s="305"/>
      <c r="L131" s="305"/>
      <c r="M131" s="305"/>
      <c r="N131" s="305"/>
      <c r="O131" s="305"/>
      <c r="P131" s="305"/>
      <c r="Q131" s="305"/>
    </row>
    <row r="132" spans="1:17">
      <c r="A132" s="305"/>
      <c r="B132" s="305"/>
      <c r="C132" s="305"/>
      <c r="D132" s="305"/>
      <c r="E132" s="305"/>
      <c r="F132" s="305"/>
      <c r="G132" s="305"/>
      <c r="H132" s="305"/>
      <c r="I132" s="305"/>
      <c r="J132" s="305"/>
      <c r="K132" s="305"/>
      <c r="L132" s="305"/>
      <c r="M132" s="305"/>
      <c r="N132" s="305"/>
      <c r="O132" s="305"/>
      <c r="P132" s="305"/>
      <c r="Q132" s="305"/>
    </row>
    <row r="133" spans="1:17">
      <c r="A133" s="305"/>
      <c r="B133" s="305"/>
      <c r="C133" s="305"/>
      <c r="D133" s="305"/>
      <c r="E133" s="305"/>
      <c r="F133" s="305"/>
      <c r="G133" s="305"/>
      <c r="H133" s="305"/>
      <c r="I133" s="305"/>
      <c r="J133" s="305"/>
      <c r="K133" s="305"/>
      <c r="L133" s="305"/>
      <c r="M133" s="305"/>
      <c r="N133" s="305"/>
      <c r="O133" s="305"/>
      <c r="P133" s="305"/>
      <c r="Q133" s="305"/>
    </row>
    <row r="134" spans="1:17">
      <c r="A134" s="305"/>
      <c r="B134" s="305"/>
      <c r="C134" s="305"/>
      <c r="D134" s="305"/>
      <c r="E134" s="305"/>
      <c r="F134" s="305"/>
      <c r="G134" s="305"/>
      <c r="H134" s="305"/>
      <c r="I134" s="305"/>
      <c r="J134" s="305"/>
      <c r="K134" s="305"/>
      <c r="L134" s="305"/>
      <c r="M134" s="305"/>
      <c r="N134" s="305"/>
      <c r="O134" s="305"/>
      <c r="P134" s="305"/>
      <c r="Q134" s="305"/>
    </row>
    <row r="135" spans="1:17">
      <c r="A135" s="305"/>
      <c r="B135" s="305"/>
      <c r="C135" s="305"/>
      <c r="D135" s="305"/>
      <c r="E135" s="305"/>
      <c r="F135" s="305"/>
      <c r="G135" s="305"/>
      <c r="H135" s="305"/>
      <c r="I135" s="305"/>
      <c r="J135" s="305"/>
      <c r="K135" s="305"/>
      <c r="L135" s="305"/>
      <c r="M135" s="305"/>
      <c r="N135" s="305"/>
      <c r="O135" s="305"/>
      <c r="P135" s="305"/>
      <c r="Q135" s="305"/>
    </row>
    <row r="136" spans="1:17">
      <c r="A136" s="305"/>
      <c r="B136" s="305"/>
      <c r="C136" s="305"/>
      <c r="D136" s="305"/>
      <c r="E136" s="305"/>
      <c r="F136" s="305"/>
      <c r="G136" s="305"/>
      <c r="H136" s="305"/>
      <c r="I136" s="305"/>
      <c r="J136" s="305"/>
      <c r="K136" s="305"/>
      <c r="L136" s="305"/>
      <c r="M136" s="305"/>
      <c r="N136" s="305"/>
      <c r="O136" s="305"/>
      <c r="P136" s="305"/>
      <c r="Q136" s="305"/>
    </row>
    <row r="137" spans="1:17">
      <c r="A137" s="305"/>
      <c r="B137" s="305"/>
      <c r="C137" s="305"/>
      <c r="D137" s="305"/>
      <c r="E137" s="305"/>
      <c r="F137" s="305"/>
      <c r="G137" s="305"/>
      <c r="H137" s="305"/>
      <c r="I137" s="305"/>
      <c r="J137" s="305"/>
      <c r="K137" s="305"/>
      <c r="L137" s="305"/>
      <c r="M137" s="305"/>
      <c r="N137" s="305"/>
      <c r="O137" s="305"/>
      <c r="P137" s="305"/>
      <c r="Q137" s="305"/>
    </row>
    <row r="138" spans="1:17">
      <c r="A138" s="305"/>
      <c r="B138" s="305"/>
      <c r="C138" s="305"/>
      <c r="D138" s="305"/>
      <c r="E138" s="305"/>
      <c r="F138" s="305"/>
      <c r="G138" s="305"/>
      <c r="H138" s="305"/>
      <c r="I138" s="305"/>
      <c r="J138" s="305"/>
      <c r="K138" s="305"/>
      <c r="L138" s="305"/>
      <c r="M138" s="305"/>
      <c r="N138" s="305"/>
      <c r="O138" s="305"/>
      <c r="P138" s="305"/>
      <c r="Q138" s="305"/>
    </row>
    <row r="139" spans="1:17">
      <c r="A139" s="305"/>
      <c r="B139" s="305"/>
      <c r="C139" s="305"/>
      <c r="D139" s="305"/>
      <c r="E139" s="305"/>
      <c r="F139" s="305"/>
      <c r="G139" s="305"/>
      <c r="H139" s="305"/>
      <c r="I139" s="305"/>
      <c r="J139" s="305"/>
      <c r="K139" s="305"/>
      <c r="L139" s="305"/>
      <c r="M139" s="305"/>
      <c r="N139" s="305"/>
      <c r="O139" s="305"/>
      <c r="P139" s="305"/>
      <c r="Q139" s="305"/>
    </row>
    <row r="140" spans="1:17">
      <c r="A140" s="305"/>
      <c r="B140" s="305"/>
      <c r="C140" s="305"/>
      <c r="D140" s="305"/>
      <c r="E140" s="305"/>
      <c r="F140" s="305"/>
      <c r="G140" s="305"/>
      <c r="H140" s="305"/>
      <c r="I140" s="305"/>
      <c r="J140" s="305"/>
      <c r="K140" s="305"/>
      <c r="L140" s="305"/>
      <c r="M140" s="305"/>
      <c r="N140" s="305"/>
      <c r="O140" s="305"/>
      <c r="P140" s="305"/>
      <c r="Q140" s="305"/>
    </row>
    <row r="141" spans="1:17">
      <c r="A141" s="305"/>
      <c r="B141" s="305"/>
      <c r="C141" s="305"/>
      <c r="D141" s="305"/>
      <c r="E141" s="305"/>
      <c r="F141" s="305"/>
      <c r="G141" s="305"/>
      <c r="H141" s="305"/>
      <c r="I141" s="305"/>
      <c r="J141" s="305"/>
      <c r="K141" s="305"/>
      <c r="L141" s="305"/>
      <c r="M141" s="305"/>
      <c r="N141" s="305"/>
      <c r="O141" s="305"/>
      <c r="P141" s="305"/>
      <c r="Q141" s="305"/>
    </row>
    <row r="142" spans="1:17">
      <c r="A142" s="305"/>
      <c r="B142" s="305"/>
      <c r="C142" s="305"/>
      <c r="D142" s="305"/>
      <c r="E142" s="305"/>
      <c r="F142" s="305"/>
      <c r="G142" s="305"/>
      <c r="H142" s="305"/>
      <c r="I142" s="305"/>
      <c r="J142" s="305"/>
      <c r="K142" s="305"/>
      <c r="L142" s="305"/>
      <c r="M142" s="305"/>
      <c r="N142" s="305"/>
      <c r="O142" s="305"/>
      <c r="P142" s="305"/>
      <c r="Q142" s="305"/>
    </row>
    <row r="143" spans="1:17">
      <c r="A143" s="305"/>
      <c r="B143" s="305"/>
      <c r="C143" s="305"/>
      <c r="D143" s="305"/>
      <c r="E143" s="305"/>
      <c r="F143" s="305"/>
      <c r="G143" s="305"/>
      <c r="H143" s="305"/>
      <c r="I143" s="305"/>
      <c r="J143" s="305"/>
      <c r="K143" s="305"/>
      <c r="L143" s="305"/>
      <c r="M143" s="305"/>
      <c r="N143" s="305"/>
      <c r="O143" s="305"/>
      <c r="P143" s="305"/>
      <c r="Q143" s="305"/>
    </row>
    <row r="144" spans="1:17">
      <c r="A144" s="305"/>
      <c r="B144" s="305"/>
      <c r="C144" s="305"/>
      <c r="D144" s="305"/>
      <c r="E144" s="305"/>
      <c r="F144" s="305"/>
      <c r="G144" s="305"/>
      <c r="H144" s="305"/>
      <c r="I144" s="305"/>
      <c r="J144" s="305"/>
      <c r="K144" s="305"/>
      <c r="L144" s="305"/>
      <c r="M144" s="305"/>
      <c r="N144" s="305"/>
      <c r="O144" s="305"/>
      <c r="P144" s="305"/>
      <c r="Q144" s="305"/>
    </row>
    <row r="145" spans="1:17">
      <c r="A145" s="305"/>
      <c r="B145" s="305"/>
      <c r="C145" s="305"/>
      <c r="D145" s="305"/>
      <c r="E145" s="305"/>
      <c r="F145" s="305"/>
      <c r="G145" s="305"/>
      <c r="H145" s="305"/>
      <c r="I145" s="305"/>
      <c r="J145" s="305"/>
      <c r="K145" s="305"/>
      <c r="L145" s="305"/>
      <c r="M145" s="305"/>
      <c r="N145" s="305"/>
      <c r="O145" s="305"/>
      <c r="P145" s="305"/>
      <c r="Q145" s="305"/>
    </row>
    <row r="146" spans="1:17">
      <c r="A146" s="305"/>
      <c r="B146" s="305"/>
      <c r="C146" s="305"/>
      <c r="D146" s="305"/>
      <c r="E146" s="305"/>
      <c r="F146" s="305"/>
      <c r="G146" s="305"/>
      <c r="H146" s="305"/>
      <c r="I146" s="305"/>
      <c r="J146" s="305"/>
      <c r="K146" s="305"/>
      <c r="L146" s="305"/>
      <c r="M146" s="305"/>
      <c r="N146" s="305"/>
      <c r="O146" s="305"/>
      <c r="P146" s="305"/>
      <c r="Q146" s="305"/>
    </row>
    <row r="147" spans="1:17">
      <c r="A147" s="305"/>
      <c r="B147" s="305"/>
      <c r="C147" s="305"/>
      <c r="D147" s="305"/>
      <c r="E147" s="305"/>
      <c r="F147" s="305"/>
      <c r="G147" s="305"/>
      <c r="H147" s="305"/>
      <c r="I147" s="305"/>
      <c r="J147" s="305"/>
      <c r="K147" s="305"/>
      <c r="L147" s="305"/>
      <c r="M147" s="305"/>
      <c r="N147" s="305"/>
      <c r="O147" s="305"/>
      <c r="P147" s="305"/>
      <c r="Q147" s="305"/>
    </row>
    <row r="148" spans="1:17">
      <c r="A148" s="305"/>
      <c r="B148" s="305"/>
      <c r="C148" s="305"/>
      <c r="D148" s="305"/>
      <c r="E148" s="305"/>
      <c r="F148" s="305"/>
      <c r="G148" s="305"/>
      <c r="H148" s="305"/>
      <c r="I148" s="305"/>
      <c r="J148" s="305"/>
      <c r="K148" s="305"/>
      <c r="L148" s="305"/>
      <c r="M148" s="305"/>
      <c r="N148" s="305"/>
      <c r="O148" s="305"/>
      <c r="P148" s="305"/>
      <c r="Q148" s="305"/>
    </row>
    <row r="149" spans="1:17">
      <c r="A149" s="305"/>
      <c r="B149" s="305"/>
      <c r="C149" s="305"/>
      <c r="D149" s="305"/>
      <c r="E149" s="305"/>
      <c r="F149" s="305"/>
      <c r="G149" s="305"/>
      <c r="H149" s="305"/>
      <c r="I149" s="305"/>
      <c r="J149" s="305"/>
      <c r="K149" s="305"/>
      <c r="L149" s="305"/>
      <c r="M149" s="305"/>
      <c r="N149" s="305"/>
      <c r="O149" s="305"/>
      <c r="P149" s="305"/>
      <c r="Q149" s="305"/>
    </row>
    <row r="150" spans="1:17">
      <c r="A150" s="305"/>
      <c r="B150" s="305"/>
      <c r="C150" s="305"/>
      <c r="D150" s="305"/>
      <c r="E150" s="305"/>
      <c r="F150" s="305"/>
      <c r="G150" s="305"/>
      <c r="H150" s="305"/>
      <c r="I150" s="305"/>
      <c r="J150" s="305"/>
      <c r="K150" s="305"/>
      <c r="L150" s="305"/>
      <c r="M150" s="305"/>
      <c r="N150" s="305"/>
      <c r="O150" s="305"/>
      <c r="P150" s="305"/>
      <c r="Q150" s="305"/>
    </row>
    <row r="151" spans="1:17">
      <c r="A151" s="305"/>
      <c r="B151" s="305"/>
      <c r="C151" s="305"/>
      <c r="D151" s="305"/>
      <c r="E151" s="305"/>
      <c r="F151" s="305"/>
      <c r="G151" s="305"/>
      <c r="H151" s="305"/>
      <c r="I151" s="305"/>
      <c r="J151" s="305"/>
      <c r="K151" s="305"/>
      <c r="L151" s="305"/>
      <c r="M151" s="305"/>
      <c r="N151" s="305"/>
      <c r="O151" s="305"/>
      <c r="P151" s="305"/>
      <c r="Q151" s="305"/>
    </row>
    <row r="152" spans="1:17">
      <c r="B152" s="305"/>
      <c r="C152" s="305"/>
      <c r="D152" s="305"/>
      <c r="E152" s="305"/>
      <c r="F152" s="305"/>
      <c r="G152" s="305"/>
      <c r="H152" s="305"/>
      <c r="I152" s="305"/>
      <c r="J152" s="305"/>
      <c r="K152" s="305"/>
      <c r="L152" s="305"/>
      <c r="M152" s="305"/>
      <c r="N152" s="305"/>
      <c r="O152" s="305"/>
      <c r="P152" s="305"/>
      <c r="Q152" s="305"/>
    </row>
    <row r="153" spans="1:17">
      <c r="B153" s="305"/>
      <c r="C153" s="305"/>
      <c r="D153" s="305"/>
      <c r="E153" s="305"/>
      <c r="F153" s="305"/>
      <c r="G153" s="305"/>
      <c r="H153" s="305"/>
      <c r="I153" s="305"/>
      <c r="J153" s="305"/>
      <c r="K153" s="305"/>
      <c r="L153" s="305"/>
      <c r="M153" s="305"/>
      <c r="N153" s="305"/>
      <c r="O153" s="305"/>
      <c r="P153" s="305"/>
      <c r="Q153" s="305"/>
    </row>
    <row r="154" spans="1:17">
      <c r="B154" s="305"/>
      <c r="C154" s="305"/>
      <c r="D154" s="305"/>
      <c r="E154" s="305"/>
      <c r="F154" s="305"/>
      <c r="G154" s="305"/>
      <c r="H154" s="305"/>
      <c r="I154" s="305"/>
      <c r="J154" s="305"/>
      <c r="K154" s="305"/>
      <c r="L154" s="305"/>
      <c r="M154" s="305"/>
      <c r="N154" s="305"/>
      <c r="O154" s="305"/>
      <c r="P154" s="305"/>
      <c r="Q154" s="305"/>
    </row>
    <row r="155" spans="1:17">
      <c r="B155" s="305"/>
      <c r="C155" s="305"/>
      <c r="D155" s="305"/>
      <c r="E155" s="305"/>
      <c r="F155" s="305"/>
      <c r="G155" s="305"/>
      <c r="H155" s="305"/>
      <c r="I155" s="305"/>
      <c r="J155" s="305"/>
      <c r="K155" s="305"/>
      <c r="L155" s="305"/>
      <c r="M155" s="305"/>
      <c r="N155" s="305"/>
      <c r="O155" s="305"/>
      <c r="P155" s="305"/>
      <c r="Q155" s="305"/>
    </row>
    <row r="156" spans="1:17">
      <c r="B156" s="305"/>
      <c r="C156" s="305"/>
      <c r="D156" s="305"/>
      <c r="E156" s="305"/>
      <c r="F156" s="305"/>
      <c r="G156" s="305"/>
      <c r="H156" s="305"/>
      <c r="I156" s="305"/>
      <c r="J156" s="305"/>
      <c r="K156" s="305"/>
      <c r="L156" s="305"/>
      <c r="M156" s="305"/>
      <c r="N156" s="305"/>
      <c r="O156" s="305"/>
      <c r="P156" s="305"/>
      <c r="Q156" s="305"/>
    </row>
    <row r="157" spans="1:17">
      <c r="B157" s="305"/>
      <c r="C157" s="305"/>
      <c r="D157" s="305"/>
      <c r="E157" s="305"/>
      <c r="F157" s="305"/>
      <c r="G157" s="305"/>
      <c r="H157" s="305"/>
      <c r="I157" s="305"/>
      <c r="J157" s="305"/>
      <c r="K157" s="305"/>
      <c r="L157" s="305"/>
      <c r="M157" s="305"/>
      <c r="N157" s="305"/>
      <c r="O157" s="305"/>
      <c r="P157" s="305"/>
      <c r="Q157" s="305"/>
    </row>
    <row r="158" spans="1:17">
      <c r="B158" s="305"/>
      <c r="C158" s="305"/>
      <c r="D158" s="305"/>
      <c r="E158" s="305"/>
      <c r="F158" s="305"/>
      <c r="G158" s="305"/>
      <c r="H158" s="305"/>
      <c r="I158" s="305"/>
      <c r="J158" s="305"/>
      <c r="K158" s="305"/>
      <c r="L158" s="305"/>
      <c r="M158" s="305"/>
      <c r="N158" s="305"/>
      <c r="O158" s="305"/>
      <c r="P158" s="305"/>
      <c r="Q158" s="305"/>
    </row>
    <row r="159" spans="1:17">
      <c r="B159" s="305"/>
      <c r="C159" s="305"/>
      <c r="D159" s="305"/>
      <c r="E159" s="305"/>
      <c r="F159" s="305"/>
      <c r="G159" s="305"/>
      <c r="H159" s="305"/>
      <c r="I159" s="305"/>
      <c r="J159" s="305"/>
      <c r="K159" s="305"/>
      <c r="L159" s="305"/>
      <c r="M159" s="305"/>
      <c r="N159" s="305"/>
      <c r="O159" s="305"/>
      <c r="P159" s="305"/>
      <c r="Q159" s="305"/>
    </row>
    <row r="160" spans="1:17">
      <c r="B160" s="305"/>
      <c r="C160" s="305"/>
      <c r="D160" s="305"/>
      <c r="E160" s="305"/>
      <c r="F160" s="305"/>
      <c r="G160" s="305"/>
      <c r="H160" s="305"/>
      <c r="I160" s="305"/>
      <c r="J160" s="305"/>
      <c r="K160" s="305"/>
      <c r="L160" s="305"/>
      <c r="M160" s="305"/>
      <c r="N160" s="305"/>
      <c r="O160" s="305"/>
      <c r="P160" s="305"/>
      <c r="Q160" s="305"/>
    </row>
    <row r="161" spans="2:17">
      <c r="B161" s="305"/>
      <c r="C161" s="305"/>
      <c r="D161" s="305"/>
      <c r="E161" s="305"/>
      <c r="F161" s="305"/>
      <c r="G161" s="305"/>
      <c r="H161" s="305"/>
      <c r="I161" s="305"/>
      <c r="J161" s="305"/>
      <c r="K161" s="305"/>
      <c r="L161" s="305"/>
      <c r="M161" s="305"/>
      <c r="N161" s="305"/>
      <c r="O161" s="305"/>
      <c r="P161" s="305"/>
      <c r="Q161" s="305"/>
    </row>
    <row r="162" spans="2:17">
      <c r="B162" s="305"/>
      <c r="C162" s="305"/>
      <c r="D162" s="305"/>
      <c r="E162" s="305"/>
      <c r="F162" s="305"/>
      <c r="G162" s="305"/>
      <c r="H162" s="305"/>
      <c r="I162" s="305"/>
      <c r="J162" s="305"/>
      <c r="K162" s="305"/>
      <c r="L162" s="305"/>
      <c r="M162" s="305"/>
      <c r="N162" s="305"/>
      <c r="O162" s="305"/>
      <c r="P162" s="305"/>
      <c r="Q162" s="305"/>
    </row>
    <row r="163" spans="2:17">
      <c r="B163" s="305"/>
      <c r="C163" s="305"/>
      <c r="D163" s="305"/>
      <c r="E163" s="305"/>
      <c r="F163" s="305"/>
      <c r="G163" s="305"/>
      <c r="H163" s="305"/>
      <c r="I163" s="305"/>
      <c r="J163" s="305"/>
      <c r="K163" s="305"/>
      <c r="L163" s="305"/>
      <c r="M163" s="305"/>
      <c r="N163" s="305"/>
      <c r="O163" s="305"/>
      <c r="P163" s="305"/>
      <c r="Q163" s="305"/>
    </row>
  </sheetData>
  <sheetProtection formatCells="0" formatColumns="0" formatRows="0" insertColumns="0" insertRows="0" insertHyperlinks="0" deleteColumns="0" deleteRows="0" sort="0" autoFilter="0" pivotTables="0"/>
  <dataConsolidate/>
  <mergeCells count="86">
    <mergeCell ref="G84:H84"/>
    <mergeCell ref="G85:H85"/>
    <mergeCell ref="G86:H86"/>
    <mergeCell ref="G87:H87"/>
    <mergeCell ref="G77:H78"/>
    <mergeCell ref="G79:H79"/>
    <mergeCell ref="G80:H80"/>
    <mergeCell ref="G81:H81"/>
    <mergeCell ref="G82:H82"/>
    <mergeCell ref="G83:H83"/>
    <mergeCell ref="C63:C64"/>
    <mergeCell ref="E63:E64"/>
    <mergeCell ref="B74:P74"/>
    <mergeCell ref="P39:P40"/>
    <mergeCell ref="F63:P64"/>
    <mergeCell ref="C69:C70"/>
    <mergeCell ref="C39:C40"/>
    <mergeCell ref="O85:O87"/>
    <mergeCell ref="I34:J34"/>
    <mergeCell ref="D63:D64"/>
    <mergeCell ref="L85:M87"/>
    <mergeCell ref="N85:N87"/>
    <mergeCell ref="L80:M80"/>
    <mergeCell ref="L81:M81"/>
    <mergeCell ref="L82:M82"/>
    <mergeCell ref="L83:M83"/>
    <mergeCell ref="L84:M84"/>
    <mergeCell ref="J77:K77"/>
    <mergeCell ref="L77:M78"/>
    <mergeCell ref="O67:Q67"/>
    <mergeCell ref="C38:D38"/>
    <mergeCell ref="C77:C78"/>
    <mergeCell ref="D77:D78"/>
    <mergeCell ref="C32:D32"/>
    <mergeCell ref="C33:D33"/>
    <mergeCell ref="L39:L40"/>
    <mergeCell ref="N39:N40"/>
    <mergeCell ref="L38:P38"/>
    <mergeCell ref="E32:F32"/>
    <mergeCell ref="E33:F33"/>
    <mergeCell ref="L33:P33"/>
    <mergeCell ref="F38:J38"/>
    <mergeCell ref="B36:M36"/>
    <mergeCell ref="J93:K93"/>
    <mergeCell ref="D90:E90"/>
    <mergeCell ref="D91:E91"/>
    <mergeCell ref="F90:G90"/>
    <mergeCell ref="F91:G91"/>
    <mergeCell ref="H90:I90"/>
    <mergeCell ref="H91:I91"/>
    <mergeCell ref="D93:E93"/>
    <mergeCell ref="F93:G93"/>
    <mergeCell ref="H93:I93"/>
    <mergeCell ref="O108:P108"/>
    <mergeCell ref="E97:F97"/>
    <mergeCell ref="H97:I97"/>
    <mergeCell ref="E99:F99"/>
    <mergeCell ref="H99:I99"/>
    <mergeCell ref="E101:F101"/>
    <mergeCell ref="M104:N104"/>
    <mergeCell ref="D5:H5"/>
    <mergeCell ref="M5:P5"/>
    <mergeCell ref="D9:H9"/>
    <mergeCell ref="J11:L11"/>
    <mergeCell ref="D11:G11"/>
    <mergeCell ref="J5:L5"/>
    <mergeCell ref="J7:P7"/>
    <mergeCell ref="J9:N9"/>
    <mergeCell ref="O9:P9"/>
    <mergeCell ref="O11:P11"/>
    <mergeCell ref="C95:P95"/>
    <mergeCell ref="J16:L16"/>
    <mergeCell ref="M13:P13"/>
    <mergeCell ref="I14:P15"/>
    <mergeCell ref="F16:H16"/>
    <mergeCell ref="J13:L13"/>
    <mergeCell ref="O16:P16"/>
    <mergeCell ref="C18:P18"/>
    <mergeCell ref="N77:N78"/>
    <mergeCell ref="O77:P77"/>
    <mergeCell ref="L79:M79"/>
    <mergeCell ref="E77:F77"/>
    <mergeCell ref="I77:I78"/>
    <mergeCell ref="P85:P87"/>
    <mergeCell ref="J90:K90"/>
    <mergeCell ref="J91:K91"/>
  </mergeCells>
  <conditionalFormatting sqref="C41 C43 C45 C51 C53 C55 C57 I41 I43 I45 I47 I49 I51 I53 I55 I57 C49 C47">
    <cfRule type="cellIs" dxfId="11" priority="61" operator="equal">
      <formula>0</formula>
    </cfRule>
  </conditionalFormatting>
  <conditionalFormatting sqref="I41 I43 I45 I47 I49 I51 I53 I55 I57 C41 C43 C45 C51 C53 C55 C57 C49 C47">
    <cfRule type="cellIs" dxfId="10" priority="60" operator="equal">
      <formula>0</formula>
    </cfRule>
  </conditionalFormatting>
  <conditionalFormatting sqref="I41 I43 I45 I47 I49 I51 I53 I55 I57 C41 C43 C45 C51 C53 C55 C57 C49 C47">
    <cfRule type="cellIs" dxfId="9" priority="59" operator="equal">
      <formula>0</formula>
    </cfRule>
  </conditionalFormatting>
  <conditionalFormatting sqref="C59 I59">
    <cfRule type="cellIs" dxfId="8" priority="9" operator="equal">
      <formula>0</formula>
    </cfRule>
  </conditionalFormatting>
  <conditionalFormatting sqref="I59 C59">
    <cfRule type="cellIs" dxfId="7" priority="8" operator="equal">
      <formula>0</formula>
    </cfRule>
  </conditionalFormatting>
  <conditionalFormatting sqref="I59 C59">
    <cfRule type="cellIs" dxfId="6" priority="7" operator="equal">
      <formula>0</formula>
    </cfRule>
  </conditionalFormatting>
  <conditionalFormatting sqref="C61 I61">
    <cfRule type="cellIs" dxfId="5" priority="6" operator="equal">
      <formula>0</formula>
    </cfRule>
  </conditionalFormatting>
  <conditionalFormatting sqref="I61 C61">
    <cfRule type="cellIs" dxfId="4" priority="5" operator="equal">
      <formula>0</formula>
    </cfRule>
  </conditionalFormatting>
  <conditionalFormatting sqref="I61 C61">
    <cfRule type="cellIs" dxfId="3" priority="4" operator="equal">
      <formula>0</formula>
    </cfRule>
  </conditionalFormatting>
  <conditionalFormatting sqref="C21">
    <cfRule type="cellIs" dxfId="2" priority="3" operator="equal">
      <formula>0</formula>
    </cfRule>
  </conditionalFormatting>
  <conditionalFormatting sqref="C21">
    <cfRule type="cellIs" dxfId="1" priority="2" operator="equal">
      <formula>0</formula>
    </cfRule>
  </conditionalFormatting>
  <conditionalFormatting sqref="C21">
    <cfRule type="cellIs" dxfId="0" priority="1" operator="equal">
      <formula>0</formula>
    </cfRule>
  </conditionalFormatting>
  <dataValidations count="4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E97 E101 E99">
      <formula1>0</formula1>
      <formula2>D44</formula2>
    </dataValidation>
    <dataValidation allowBlank="1" showInputMessage="1" sqref="H71 M69:N69 H69 M71:N71 F20:G20 D20"/>
    <dataValidation type="decimal" allowBlank="1" showErrorMessage="1" errorTitle="Внимание!" error="Урожайность должна быть в пределах от 0 до 1000 ц/га" sqref="N55 L41 N41 J43 L43 P53 J45 L45 N43 J47 L47 N45 J49 L49 N47 L51 P43 J51:J53 L53 N49 L55 N51 J55:J57 L57 N53 J41 P55 P41 N59 N61:N62 P45 P47 P49 P51 J61:J62 L61:L62 P59 P57 L59 J59 N57 P61:P62">
      <formula1>0</formula1>
      <formula2>1000</formula2>
    </dataValidation>
    <dataValidation type="decimal" allowBlank="1" showErrorMessage="1" errorTitle="Внимание!" error="Урожайность должна быть в пределах от 0 до 100 ц/га" sqref="N58 L58 J58 J42 P58 N56 L56 L54 N54 J54 N52 L52 L50 N50 J50 N48 L48 J48 N46 L46 J46 N44 L44 J44 N42 L42 P42 P56 P54 P52 P50 P48 P46 P44 M41:M62 N60 L60 J60 P60">
      <formula1>0</formula1>
      <formula2>1000</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F68 F70">
      <formula1>0</formula1>
      <formula2>W37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K68 K70">
      <formula1>0</formula1>
      <formula2>#REF!</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I68:J68 I70:J70">
      <formula1>0</formula1>
      <formula2>N37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L68 L70 N68 N70">
      <formula1>0</formula1>
      <formula2>P37</formula2>
    </dataValidation>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68 G70">
      <formula1>0</formula1>
      <formula2>I37</formula2>
    </dataValidation>
    <dataValidation errorStyle="warning" allowBlank="1" showErrorMessage="1" sqref="M104:N104"/>
    <dataValidation type="whole" allowBlank="1" showInputMessage="1" showErrorMessage="1" error="Требования к срокам ведения деятельности_x000a_Срок ведения деятельности должен превышать 2 года" sqref="E16">
      <formula1>3</formula1>
      <formula2>15</formula2>
    </dataValidation>
    <dataValidation allowBlank="1" showErrorMessage="1" errorTitle="Внимание!" error="Флажок стоит -  Площадь должна быть больше нуля и меньше площади общих земельных угодий,_x000a_Флажок отсутствует - площадь должна быть равна нулю" sqref="D41 F41 H4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D68:E68 D70:E70">
      <formula1>0</formula1>
      <formula2>D37</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9:E69">
      <formula1>0</formula1>
      <formula2>D38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K71 K69">
      <formula1>0</formula1>
      <formula2>#REF!</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69:J69">
      <formula1>0</formula1>
      <formula2>N38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69">
      <formula1>0</formula1>
      <formula2>P38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69">
      <formula1>0</formula1>
      <formula2>I38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69">
      <formula1>0</formula1>
      <formula2>W38</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71:E71">
      <formula1>0</formula1>
      <formula2>D41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I71:J71">
      <formula1>0</formula1>
      <formula2>N41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L71">
      <formula1>0</formula1>
      <formula2>P41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G71">
      <formula1>0</formula1>
      <formula2>I41</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F71">
      <formula1>0</formula1>
      <formula2>W41</formula2>
    </dataValidation>
    <dataValidation type="whole" allowBlank="1" showInputMessage="1" showErrorMessage="1" sqref="M2 N16:O16">
      <formula1>0</formula1>
      <formula2>2</formula2>
    </dataValidation>
    <dataValidation type="decimal" errorStyle="warning" allowBlank="1" errorTitle="Внимание!" error="Общая площадь планируемой структуры посевов не должна превышать общей площади земельных угодий" sqref="D67:N67">
      <formula1>0</formula1>
      <formula2>D35</formula2>
    </dataValidation>
    <dataValidation type="list" allowBlank="1" showInputMessage="1" showErrorMessage="1" sqref="E21:E30">
      <formula1>$X$7:$X$16</formula1>
    </dataValidation>
    <dataValidation type="list" allowBlank="1" showInputMessage="1" sqref="F21:F30">
      <formula1>$Z$6:$AA$6</formula1>
    </dataValidation>
    <dataValidation type="list" allowBlank="1" showInputMessage="1" showErrorMessage="1" sqref="G21">
      <formula1>INDIRECT($F$21)</formula1>
    </dataValidation>
    <dataValidation type="list" allowBlank="1" showInputMessage="1" showErrorMessage="1" sqref="G22">
      <formula1>INDIRECT($F$22)</formula1>
    </dataValidation>
    <dataValidation type="list" allowBlank="1" showInputMessage="1" showErrorMessage="1" sqref="G23">
      <formula1>INDIRECT($F$23)</formula1>
    </dataValidation>
    <dataValidation type="list" allowBlank="1" showInputMessage="1" showErrorMessage="1" sqref="G24">
      <formula1>INDIRECT($F$24)</formula1>
    </dataValidation>
    <dataValidation type="list" allowBlank="1" showInputMessage="1" showErrorMessage="1" sqref="G25">
      <formula1>INDIRECT($F$25)</formula1>
    </dataValidation>
    <dataValidation type="list" allowBlank="1" showInputMessage="1" showErrorMessage="1" sqref="G26">
      <formula1>INDIRECT($F$26)</formula1>
    </dataValidation>
    <dataValidation type="list" allowBlank="1" showInputMessage="1" showErrorMessage="1" sqref="G27">
      <formula1>INDIRECT($F$27)</formula1>
    </dataValidation>
    <dataValidation type="list" allowBlank="1" showInputMessage="1" showErrorMessage="1" sqref="G28">
      <formula1>INDIRECT($F$28)</formula1>
    </dataValidation>
    <dataValidation type="list" allowBlank="1" showInputMessage="1" showErrorMessage="1" sqref="G29">
      <formula1>INDIRECT($F$29)</formula1>
    </dataValidation>
    <dataValidation type="list" allowBlank="1" showInputMessage="1" showErrorMessage="1" sqref="G30">
      <formula1>INDIRECT($F$30)</formula1>
    </dataValidation>
    <dataValidation type="list" allowBlank="1" showInputMessage="1" showErrorMessage="1" sqref="J21:J30">
      <formula1>$AB$6:$AB$7</formula1>
    </dataValidation>
    <dataValidation type="list" allowBlank="1" showInputMessage="1" showErrorMessage="1" sqref="K21:K30">
      <formula1>$AC$6:$AC$7</formula1>
    </dataValidation>
    <dataValidation type="list" allowBlank="1" showInputMessage="1" showErrorMessage="1" sqref="D14">
      <formula1>$AQ$5:$AQ$7</formula1>
    </dataValidation>
  </dataValidations>
  <printOptions horizontalCentered="1"/>
  <pageMargins left="0.23622047244094491" right="0.23622047244094491" top="0.74803149606299213" bottom="0.74803149606299213" header="0.31496062992125984" footer="0.31496062992125984"/>
  <pageSetup paperSize="9" scale="37"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'Справочник районов'!$B$2:$B$15</xm:f>
          </x14:formula1>
          <xm:sqref>D9:H9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Y16"/>
  <sheetViews>
    <sheetView workbookViewId="0">
      <selection activeCell="B22" sqref="B22"/>
    </sheetView>
  </sheetViews>
  <sheetFormatPr defaultRowHeight="12.75"/>
  <cols>
    <col min="1" max="1" width="29.28515625" bestFit="1" customWidth="1"/>
    <col min="2" max="4" width="9.5703125" bestFit="1" customWidth="1"/>
  </cols>
  <sheetData>
    <row r="1" spans="1:25" ht="13.5" thickBot="1"/>
    <row r="2" spans="1:25" ht="21">
      <c r="A2" s="71" t="s">
        <v>8</v>
      </c>
      <c r="B2" s="71" t="str">
        <f>'урожайность (к удалению)'!B166</f>
        <v>пшеница</v>
      </c>
      <c r="C2" s="71" t="str">
        <f>'урожайность (к удалению)'!C166</f>
        <v>ячмень</v>
      </c>
      <c r="D2" s="71" t="str">
        <f>'урожайность (к удалению)'!D166</f>
        <v>овес</v>
      </c>
      <c r="E2" s="71" t="str">
        <f>'урожайность (к удалению)'!E166</f>
        <v>просо</v>
      </c>
      <c r="F2" s="71" t="str">
        <f>'урожайность (к удалению)'!F166</f>
        <v>гречиха</v>
      </c>
      <c r="G2" s="71" t="str">
        <f>'урожайность (к удалению)'!G166</f>
        <v>кукуруза (на зерно)</v>
      </c>
      <c r="H2" s="71" t="str">
        <f>'урожайность (к удалению)'!H166</f>
        <v>рис</v>
      </c>
      <c r="I2" s="71" t="str">
        <f>'урожайность (к удалению)'!I166</f>
        <v>подсолнечник</v>
      </c>
      <c r="J2" s="71" t="str">
        <f>'урожайность (к удалению)'!J166</f>
        <v>рапс</v>
      </c>
      <c r="K2" s="71" t="str">
        <f>'урожайность (к удалению)'!K166</f>
        <v>лен</v>
      </c>
      <c r="L2" s="71" t="str">
        <f>'урожайность (к удалению)'!L166</f>
        <v>горчица</v>
      </c>
      <c r="M2" s="71" t="str">
        <f>'урожайность (к удалению)'!M166</f>
        <v>сафлор</v>
      </c>
      <c r="N2" s="71" t="str">
        <f>'урожайность (к удалению)'!N166</f>
        <v>нут</v>
      </c>
      <c r="O2" s="73" t="str">
        <f>'урожайность (к удалению)'!O166</f>
        <v>горох</v>
      </c>
      <c r="P2" s="73" t="str">
        <f>'урожайность (к удалению)'!P166</f>
        <v>фасоль</v>
      </c>
      <c r="Q2" s="73" t="str">
        <f>'урожайность (к удалению)'!Q166</f>
        <v>картофель</v>
      </c>
      <c r="R2" s="73" t="str">
        <f>'урожайность (к удалению)'!R166</f>
        <v>лук</v>
      </c>
      <c r="S2" s="73" t="str">
        <f>'урожайность (к удалению)'!S166</f>
        <v>морковь</v>
      </c>
      <c r="T2" s="73" t="str">
        <f>'урожайность (к удалению)'!T166</f>
        <v>капуста</v>
      </c>
      <c r="U2" s="73" t="str">
        <f>'урожайность (к удалению)'!U166</f>
        <v>огурцы</v>
      </c>
      <c r="V2" s="73" t="str">
        <f>'урожайность (к удалению)'!V166</f>
        <v>помидоры</v>
      </c>
      <c r="W2" s="73" t="str">
        <f>'урожайность (к удалению)'!W166</f>
        <v>свекла</v>
      </c>
      <c r="X2" s="73" t="str">
        <f>'урожайность (к удалению)'!X166</f>
        <v>арбузы</v>
      </c>
      <c r="Y2" s="73" t="str">
        <f>'урожайность (к удалению)'!Y166</f>
        <v>дыня</v>
      </c>
    </row>
    <row r="3" spans="1:25">
      <c r="A3" s="72" t="str">
        <f>'урожайность (к удалению)'!A27</f>
        <v>Акмолинская область</v>
      </c>
      <c r="B3" s="74">
        <f>'[26]Цены-2016г.'!$B$7</f>
        <v>38008</v>
      </c>
      <c r="C3" s="74">
        <f>'[26]Цены-2016г.'!$C$7</f>
        <v>25940</v>
      </c>
      <c r="D3" s="74">
        <f>'[26]Цены-2016г.'!$D$7</f>
        <v>22950</v>
      </c>
      <c r="E3" s="74">
        <f>'[26]Цены-2016г.'!$E$6</f>
        <v>31966</v>
      </c>
      <c r="F3" s="74">
        <f>'[26]Цены-2016г.'!$F$6</f>
        <v>75994</v>
      </c>
      <c r="G3" s="87" t="str">
        <f>'[26]Цены-2016г.'!$G$7</f>
        <v>-</v>
      </c>
      <c r="H3" s="87">
        <v>0</v>
      </c>
      <c r="I3" s="74">
        <f>'[26]Цены-2016г.'!$I$7</f>
        <v>86485</v>
      </c>
      <c r="J3" s="74">
        <f>'[26]Цены-2016г.'!$J$7</f>
        <v>54140</v>
      </c>
      <c r="K3" s="74">
        <f>'[26]Цены-2016г.'!$K$7</f>
        <v>65827</v>
      </c>
      <c r="L3" s="74"/>
      <c r="M3" s="74">
        <f>'[26]Цены-2016г.'!$M$6</f>
        <v>45199</v>
      </c>
      <c r="N3" s="74"/>
      <c r="O3" s="74">
        <f>'[26]Цены-2016г.'!$O$7</f>
        <v>42924</v>
      </c>
      <c r="P3" s="87">
        <v>0</v>
      </c>
      <c r="Q3" s="74">
        <f>'[26]Цены-2016г.'!Q$7</f>
        <v>59340</v>
      </c>
      <c r="R3" s="74">
        <f>'[26]Цены-2016г.'!$R$6</f>
        <v>36872</v>
      </c>
      <c r="S3" s="74">
        <f>'[26]Цены-2016г.'!S$7</f>
        <v>69199</v>
      </c>
      <c r="T3" s="74">
        <f>'[26]Цены-2016г.'!T$7</f>
        <v>54364</v>
      </c>
      <c r="U3" s="74">
        <f>'[26]Цены-2016г.'!U$7</f>
        <v>80100</v>
      </c>
      <c r="V3" s="74">
        <f>'[26]Цены-2016г.'!V$7</f>
        <v>113549</v>
      </c>
      <c r="W3" s="74">
        <f>'[26]Цены-2016г.'!W$7</f>
        <v>73617</v>
      </c>
      <c r="X3" s="74">
        <f>'[26]Цены-2016г.'!X$7</f>
        <v>55968</v>
      </c>
      <c r="Y3" s="74">
        <f>'[26]Цены-2016г.'!$Y$6</f>
        <v>39261</v>
      </c>
    </row>
    <row r="4" spans="1:25">
      <c r="A4" s="60" t="str">
        <f>'урожайность (к удалению)'!A50</f>
        <v>Актюбинская область</v>
      </c>
      <c r="B4" s="74">
        <f>'[26]Цены-2016г.'!$B$8</f>
        <v>38587</v>
      </c>
      <c r="C4" s="74">
        <f>'[26]Цены-2016г.'!$C$8</f>
        <v>32940</v>
      </c>
      <c r="D4" s="74">
        <f>'[26]Цены-2016г.'!$D$6</f>
        <v>20069</v>
      </c>
      <c r="E4" s="74">
        <f>'[26]Цены-2016г.'!$E$8</f>
        <v>41772</v>
      </c>
      <c r="F4" s="87" t="str">
        <f>'[26]Цены-2016г.'!$F$8</f>
        <v>-</v>
      </c>
      <c r="G4" s="87" t="str">
        <f>'[26]Цены-2016г.'!$G$8</f>
        <v>-</v>
      </c>
      <c r="H4" s="87">
        <v>0</v>
      </c>
      <c r="I4" s="74">
        <f>'[26]Цены-2016г.'!$I$8</f>
        <v>79481</v>
      </c>
      <c r="J4" s="87">
        <v>0</v>
      </c>
      <c r="K4" s="74">
        <f>'[26]Цены-2016г.'!$K$6</f>
        <v>71431</v>
      </c>
      <c r="L4" s="87">
        <v>0</v>
      </c>
      <c r="M4" s="74">
        <f>'[26]Цены-2016г.'!$M$6</f>
        <v>45199</v>
      </c>
      <c r="N4" s="74"/>
      <c r="O4" s="87">
        <v>0</v>
      </c>
      <c r="P4" s="87">
        <v>0</v>
      </c>
      <c r="Q4" s="74">
        <f>'[26]Цены-2016г.'!Q$8</f>
        <v>59138</v>
      </c>
      <c r="R4" s="74">
        <f>'[26]Цены-2016г.'!$R$6</f>
        <v>36872</v>
      </c>
      <c r="S4" s="74">
        <f>'[26]Цены-2016г.'!S$8</f>
        <v>62600</v>
      </c>
      <c r="T4" s="74">
        <f>'[26]Цены-2016г.'!T$8</f>
        <v>49675</v>
      </c>
      <c r="U4" s="74">
        <f>'[26]Цены-2016г.'!U$8</f>
        <v>63382</v>
      </c>
      <c r="V4" s="74">
        <f>'[26]Цены-2016г.'!V$8</f>
        <v>87404</v>
      </c>
      <c r="W4" s="74">
        <f>'[26]Цены-2016г.'!W$8</f>
        <v>52986</v>
      </c>
      <c r="X4" s="74">
        <f>'[26]Цены-2016г.'!X$8</f>
        <v>34499</v>
      </c>
      <c r="Y4" s="74">
        <f>'[26]Цены-2016г.'!$Y$8</f>
        <v>46650</v>
      </c>
    </row>
    <row r="5" spans="1:25">
      <c r="A5" s="20" t="str">
        <f>'урожайность (к удалению)'!A73</f>
        <v>Алматинская область</v>
      </c>
      <c r="B5" s="74">
        <f>'[26]Цены-2016г.'!$B$9</f>
        <v>35987</v>
      </c>
      <c r="C5" s="74">
        <f>'[26]Цены-2016г.'!$C$9</f>
        <v>32869</v>
      </c>
      <c r="D5" s="74">
        <f>'[26]Цены-2016г.'!$D$9</f>
        <v>32480</v>
      </c>
      <c r="E5" s="74">
        <f>'[26]Цены-2016г.'!$E$6</f>
        <v>31966</v>
      </c>
      <c r="F5" s="74">
        <f>'[26]Цены-2016г.'!$F$9</f>
        <v>49528</v>
      </c>
      <c r="G5" s="74">
        <f>'[26]Цены-2016г.'!$G$9</f>
        <v>38933</v>
      </c>
      <c r="H5" s="74">
        <f>'[26]Цены-2016г.'!$H$9</f>
        <v>44356</v>
      </c>
      <c r="I5" s="74">
        <f>'[26]Цены-2016г.'!$I$9</f>
        <v>98054</v>
      </c>
      <c r="J5" s="74">
        <f>'[26]Цены-2016г.'!$J$6</f>
        <v>71562</v>
      </c>
      <c r="K5" s="87">
        <v>0</v>
      </c>
      <c r="L5" s="74"/>
      <c r="M5" s="74">
        <f>'[26]Цены-2016г.'!$M$9</f>
        <v>49093</v>
      </c>
      <c r="N5" s="74"/>
      <c r="O5" s="74">
        <f>'[26]Цены-2016г.'!$O$6</f>
        <v>52615</v>
      </c>
      <c r="P5" s="74"/>
      <c r="Q5" s="74">
        <f>'[26]Цены-2016г.'!Q$9</f>
        <v>42756</v>
      </c>
      <c r="R5" s="74">
        <f>'[26]Цены-2016г.'!$R$9</f>
        <v>34423</v>
      </c>
      <c r="S5" s="74">
        <f>'[26]Цены-2016г.'!$S$6</f>
        <v>49795</v>
      </c>
      <c r="T5" s="74">
        <f>'[26]Цены-2016г.'!T$9</f>
        <v>70793</v>
      </c>
      <c r="U5" s="74">
        <f>'[26]Цены-2016г.'!U$9</f>
        <v>43360</v>
      </c>
      <c r="V5" s="74">
        <f>'[26]Цены-2016г.'!V$9</f>
        <v>47775</v>
      </c>
      <c r="W5" s="74">
        <f>'[26]Цены-2016г.'!W$9</f>
        <v>48377</v>
      </c>
      <c r="X5" s="74">
        <f>'[26]Цены-2016г.'!X$9</f>
        <v>33867</v>
      </c>
      <c r="Y5" s="74">
        <f>'[26]Цены-2016г.'!$Y$9</f>
        <v>58730</v>
      </c>
    </row>
    <row r="6" spans="1:25">
      <c r="A6" s="20" t="str">
        <f>'урожайность (к удалению)'!A96</f>
        <v>Атырауская область</v>
      </c>
      <c r="B6" s="87" t="str">
        <f>'[26]Цены-2016г.'!$B$10</f>
        <v>-</v>
      </c>
      <c r="C6" s="74">
        <f>'[26]Цены-2016г.'!$C$6</f>
        <v>26201</v>
      </c>
      <c r="D6" s="74">
        <f>'[26]Цены-2016г.'!$D$6</f>
        <v>20069</v>
      </c>
      <c r="E6" s="87" t="s">
        <v>300</v>
      </c>
      <c r="F6" s="87" t="str">
        <f>'[26]Цены-2016г.'!$F$10</f>
        <v>-</v>
      </c>
      <c r="G6" s="87" t="str">
        <f>'[26]Цены-2016г.'!$G$10</f>
        <v>-</v>
      </c>
      <c r="H6" s="87">
        <v>0</v>
      </c>
      <c r="I6" s="87">
        <v>0</v>
      </c>
      <c r="J6" s="87">
        <v>0</v>
      </c>
      <c r="K6" s="87">
        <v>0</v>
      </c>
      <c r="L6" s="87">
        <v>0</v>
      </c>
      <c r="M6" s="87">
        <v>0</v>
      </c>
      <c r="N6" s="87">
        <v>0</v>
      </c>
      <c r="O6" s="87">
        <v>0</v>
      </c>
      <c r="P6" s="87">
        <v>0</v>
      </c>
      <c r="Q6" s="74">
        <f>'[26]Цены-2016г.'!Q$10</f>
        <v>69488</v>
      </c>
      <c r="R6" s="74">
        <f>'[26]Цены-2016г.'!R$10</f>
        <v>48002</v>
      </c>
      <c r="S6" s="74">
        <f>'[26]Цены-2016г.'!S$10</f>
        <v>65598</v>
      </c>
      <c r="T6" s="74">
        <f>'[26]Цены-2016г.'!T$10</f>
        <v>58976</v>
      </c>
      <c r="U6" s="74">
        <f>'[26]Цены-2016г.'!U$10</f>
        <v>71162</v>
      </c>
      <c r="V6" s="74">
        <f>'[26]Цены-2016г.'!V$10</f>
        <v>72995</v>
      </c>
      <c r="W6" s="74">
        <f>'[26]Цены-2016г.'!W$10</f>
        <v>50102</v>
      </c>
      <c r="X6" s="74">
        <f>'[26]Цены-2016г.'!X$10</f>
        <v>42052</v>
      </c>
      <c r="Y6" s="74">
        <f>'[26]Цены-2016г.'!$Y$10</f>
        <v>69130</v>
      </c>
    </row>
    <row r="7" spans="1:25">
      <c r="A7" s="20" t="str">
        <f>'урожайность (к удалению)'!A119</f>
        <v>Восточно-Казахстанская
область</v>
      </c>
      <c r="B7" s="74">
        <f>'[26]Цены-2016г.'!$B$11</f>
        <v>39098</v>
      </c>
      <c r="C7" s="74">
        <f>'[26]Цены-2016г.'!$C$11</f>
        <v>32753</v>
      </c>
      <c r="D7" s="74">
        <f>'[26]Цены-2016г.'!$D$11</f>
        <v>26487</v>
      </c>
      <c r="E7" s="74">
        <f>'[26]Цены-2016г.'!$E$11</f>
        <v>37114</v>
      </c>
      <c r="F7" s="74">
        <f>'[26]Цены-2016г.'!$F$11</f>
        <v>60545</v>
      </c>
      <c r="G7" s="74">
        <f>'[26]Цены-2016г.'!$G$11</f>
        <v>43023</v>
      </c>
      <c r="H7" s="87">
        <v>0</v>
      </c>
      <c r="I7" s="74">
        <f>'[26]Цены-2016г.'!$I$11</f>
        <v>86824</v>
      </c>
      <c r="J7" s="74">
        <f>'[26]Цены-2016г.'!$J$6</f>
        <v>71562</v>
      </c>
      <c r="K7" s="74">
        <f>'[26]Цены-2016г.'!$K$11</f>
        <v>70819</v>
      </c>
      <c r="L7" s="74"/>
      <c r="M7" s="74">
        <f>'[26]Цены-2016г.'!$M$6</f>
        <v>45199</v>
      </c>
      <c r="N7" s="74"/>
      <c r="O7" s="74">
        <f>'[26]Цены-2016г.'!$O$11</f>
        <v>61446</v>
      </c>
      <c r="P7" s="74"/>
      <c r="Q7" s="74">
        <f>'[26]Цены-2016г.'!Q$11</f>
        <v>44051</v>
      </c>
      <c r="R7" s="74">
        <f>'[26]Цены-2016г.'!R$11</f>
        <v>41617</v>
      </c>
      <c r="S7" s="74">
        <f>'[26]Цены-2016г.'!S$11</f>
        <v>45564</v>
      </c>
      <c r="T7" s="74">
        <f>'[26]Цены-2016г.'!T$11</f>
        <v>43830</v>
      </c>
      <c r="U7" s="74">
        <f>'[26]Цены-2016г.'!U$11</f>
        <v>80244</v>
      </c>
      <c r="V7" s="74">
        <f>'[26]Цены-2016г.'!V$11</f>
        <v>98516</v>
      </c>
      <c r="W7" s="74">
        <f>'[26]Цены-2016г.'!W$11</f>
        <v>42963</v>
      </c>
      <c r="X7" s="74">
        <f>'[26]Цены-2016г.'!X$11</f>
        <v>26414</v>
      </c>
      <c r="Y7" s="74">
        <f>'[26]Цены-2016г.'!$Y$11</f>
        <v>59266</v>
      </c>
    </row>
    <row r="8" spans="1:25">
      <c r="A8" s="20" t="str">
        <f>'урожайность (к удалению)'!A142</f>
        <v>Жамбылская область</v>
      </c>
      <c r="B8" s="74">
        <f>'[26]Цены-2016г.'!$B$12</f>
        <v>33586</v>
      </c>
      <c r="C8" s="74">
        <f>'[26]Цены-2016г.'!$C$12</f>
        <v>30042</v>
      </c>
      <c r="D8" s="74">
        <f>'[26]Цены-2016г.'!$D$6</f>
        <v>20069</v>
      </c>
      <c r="E8" s="74">
        <f>'[26]Цены-2016г.'!$E$6</f>
        <v>31966</v>
      </c>
      <c r="F8" s="87" t="str">
        <f>'[26]Цены-2016г.'!$F$12</f>
        <v>-</v>
      </c>
      <c r="G8" s="74">
        <f>'[26]Цены-2016г.'!$G$12</f>
        <v>37461</v>
      </c>
      <c r="H8" s="87">
        <v>0</v>
      </c>
      <c r="I8" s="74">
        <f>'[26]Цены-2016г.'!$I$6</f>
        <v>84783</v>
      </c>
      <c r="J8" s="74">
        <f>'[26]Цены-2016г.'!$J$6</f>
        <v>71562</v>
      </c>
      <c r="K8" s="87">
        <v>0</v>
      </c>
      <c r="L8" s="74"/>
      <c r="M8" s="74">
        <f>'[26]Цены-2016г.'!$M$12</f>
        <v>40841</v>
      </c>
      <c r="N8" s="74"/>
      <c r="O8" s="74">
        <f>'[26]Цены-2016г.'!$O$6</f>
        <v>52615</v>
      </c>
      <c r="P8" s="74"/>
      <c r="Q8" s="74">
        <f>'[26]Цены-2016г.'!Q$12</f>
        <v>41739</v>
      </c>
      <c r="R8" s="74">
        <f>'[26]Цены-2016г.'!R$12</f>
        <v>29923</v>
      </c>
      <c r="S8" s="74">
        <f>'[26]Цены-2016г.'!S$12</f>
        <v>40202</v>
      </c>
      <c r="T8" s="74">
        <f>'[26]Цены-2016г.'!T$12</f>
        <v>37248</v>
      </c>
      <c r="U8" s="74">
        <f>'[26]Цены-2016г.'!U$12</f>
        <v>51977</v>
      </c>
      <c r="V8" s="74">
        <f>'[26]Цены-2016г.'!V$12</f>
        <v>74503</v>
      </c>
      <c r="W8" s="74">
        <f>'[26]Цены-2016г.'!$W$6</f>
        <v>46726</v>
      </c>
      <c r="X8" s="74">
        <f>'[26]Цены-2016г.'!X$12</f>
        <v>19101</v>
      </c>
      <c r="Y8" s="74">
        <f>'[26]Цены-2016г.'!$Y$12</f>
        <v>38987</v>
      </c>
    </row>
    <row r="9" spans="1:25">
      <c r="A9" s="20" t="str">
        <f>'урожайность (к удалению)'!A165</f>
        <v>Западно-Казахстанская
область</v>
      </c>
      <c r="B9" s="74">
        <f>'[26]Цены-2016г.'!$B$13</f>
        <v>41246</v>
      </c>
      <c r="C9" s="74">
        <f>'[26]Цены-2016г.'!$C$13</f>
        <v>27297</v>
      </c>
      <c r="D9" s="74">
        <f>'[26]Цены-2016г.'!$D$13</f>
        <v>18824</v>
      </c>
      <c r="E9" s="74">
        <f>'[26]Цены-2016г.'!$E$13</f>
        <v>24294</v>
      </c>
      <c r="F9" s="74">
        <f>'[26]Цены-2016г.'!$F$6</f>
        <v>75994</v>
      </c>
      <c r="G9" s="87">
        <v>0</v>
      </c>
      <c r="H9" s="87">
        <v>0</v>
      </c>
      <c r="I9" s="74">
        <f>'[26]Цены-2016г.'!$I$13</f>
        <v>66005</v>
      </c>
      <c r="J9" s="87">
        <v>0</v>
      </c>
      <c r="K9" s="74">
        <f>'[26]Цены-2016г.'!$K$6</f>
        <v>71431</v>
      </c>
      <c r="L9" s="74"/>
      <c r="M9" s="74">
        <f>'[26]Цены-2016г.'!$M$6</f>
        <v>45199</v>
      </c>
      <c r="N9" s="74"/>
      <c r="O9" s="87">
        <v>0</v>
      </c>
      <c r="P9" s="87">
        <v>0</v>
      </c>
      <c r="Q9" s="74">
        <f>'[26]Цены-2016г.'!Q$13</f>
        <v>50306</v>
      </c>
      <c r="R9" s="74">
        <f>'[26]Цены-2016г.'!R$13</f>
        <v>64651</v>
      </c>
      <c r="S9" s="74">
        <f>'[26]Цены-2016г.'!S$13</f>
        <v>80212</v>
      </c>
      <c r="T9" s="74">
        <f>'[26]Цены-2016г.'!T$13</f>
        <v>56209</v>
      </c>
      <c r="U9" s="74">
        <f>'[26]Цены-2016г.'!U$13</f>
        <v>92482</v>
      </c>
      <c r="V9" s="74">
        <f>'[26]Цены-2016г.'!V$13</f>
        <v>90874</v>
      </c>
      <c r="W9" s="74">
        <f>'[26]Цены-2016г.'!W$13</f>
        <v>68268</v>
      </c>
      <c r="X9" s="74">
        <f>'[26]Цены-2016г.'!X$13</f>
        <v>44908</v>
      </c>
      <c r="Y9" s="74">
        <f>'[26]Цены-2016г.'!$Y$13</f>
        <v>67398</v>
      </c>
    </row>
    <row r="10" spans="1:25">
      <c r="A10" s="20" t="str">
        <f>'урожайность (к удалению)'!A188</f>
        <v>Карагандинская область</v>
      </c>
      <c r="B10" s="74">
        <f>'[26]Цены-2016г.'!$B$14</f>
        <v>38914</v>
      </c>
      <c r="C10" s="74">
        <f>'[26]Цены-2016г.'!$C$14</f>
        <v>24080</v>
      </c>
      <c r="D10" s="74">
        <f>'[26]Цены-2016г.'!$D$14</f>
        <v>19290</v>
      </c>
      <c r="E10" s="74">
        <f>'[26]Цены-2016г.'!$E$6</f>
        <v>31966</v>
      </c>
      <c r="F10" s="74">
        <f>'[26]Цены-2016г.'!$F$6</f>
        <v>75994</v>
      </c>
      <c r="G10" s="74">
        <f>'[26]Цены-2016г.'!$G$6</f>
        <v>39060</v>
      </c>
      <c r="H10" s="87">
        <v>0</v>
      </c>
      <c r="I10" s="74">
        <f>'[26]Цены-2016г.'!$I$6</f>
        <v>84783</v>
      </c>
      <c r="J10" s="74">
        <f>'[26]Цены-2016г.'!$J$6</f>
        <v>71562</v>
      </c>
      <c r="K10" s="74">
        <f>'[26]Цены-2016г.'!$K$14</f>
        <v>90685</v>
      </c>
      <c r="L10" s="87">
        <v>0</v>
      </c>
      <c r="M10" s="74">
        <f>'[26]Цены-2016г.'!$M$6</f>
        <v>45199</v>
      </c>
      <c r="N10" s="74"/>
      <c r="O10" s="74">
        <f>'[26]Цены-2016г.'!$O$6</f>
        <v>52615</v>
      </c>
      <c r="P10" s="74"/>
      <c r="Q10" s="74">
        <f>'[26]Цены-2016г.'!Q$14</f>
        <v>40880</v>
      </c>
      <c r="R10" s="74">
        <f>'[26]Цены-2016г.'!$R$6</f>
        <v>36872</v>
      </c>
      <c r="S10" s="74">
        <f>'[26]Цены-2016г.'!S$14</f>
        <v>42342</v>
      </c>
      <c r="T10" s="74">
        <f>'[26]Цены-2016г.'!T$14</f>
        <v>46572</v>
      </c>
      <c r="U10" s="74">
        <f>'[26]Цены-2016г.'!U$14</f>
        <v>78622</v>
      </c>
      <c r="V10" s="74">
        <f>'[26]Цены-2016г.'!V$14</f>
        <v>102525</v>
      </c>
      <c r="W10" s="74">
        <f>'[26]Цены-2016г.'!W$14</f>
        <v>32712</v>
      </c>
      <c r="X10" s="74">
        <f>'[26]Цены-2016г.'!X$14</f>
        <v>48597</v>
      </c>
      <c r="Y10" s="74">
        <f>'[26]Цены-2016г.'!$Y$14</f>
        <v>74630</v>
      </c>
    </row>
    <row r="11" spans="1:25">
      <c r="A11" s="20" t="str">
        <f>'урожайность (к удалению)'!A211</f>
        <v>Костанайская область</v>
      </c>
      <c r="B11" s="74">
        <f>'[26]Цены-2016г.'!$B$15</f>
        <v>36565</v>
      </c>
      <c r="C11" s="74">
        <f>'[26]Цены-2016г.'!$C$15</f>
        <v>23559</v>
      </c>
      <c r="D11" s="74">
        <f>'[26]Цены-2016г.'!$D$15</f>
        <v>18353</v>
      </c>
      <c r="E11" s="74">
        <f>'[26]Цены-2016г.'!$E$15</f>
        <v>29304</v>
      </c>
      <c r="F11" s="74">
        <f>'[26]Цены-2016г.'!$F$15</f>
        <v>48513</v>
      </c>
      <c r="G11" s="74">
        <f>'[26]Цены-2016г.'!$G$6</f>
        <v>39060</v>
      </c>
      <c r="H11" s="87">
        <v>0</v>
      </c>
      <c r="I11" s="74">
        <f>'[26]Цены-2016г.'!$I$15</f>
        <v>70123</v>
      </c>
      <c r="J11" s="74">
        <f>'[26]Цены-2016г.'!$J$15</f>
        <v>50302</v>
      </c>
      <c r="K11" s="74">
        <f>'[26]Цены-2016г.'!$K$15</f>
        <v>69298</v>
      </c>
      <c r="L11" s="74"/>
      <c r="M11" s="74">
        <f>'[26]Цены-2016г.'!$M$15</f>
        <v>43663</v>
      </c>
      <c r="N11" s="74"/>
      <c r="O11" s="74">
        <f>'[26]Цены-2016г.'!$O$6</f>
        <v>52615</v>
      </c>
      <c r="P11" s="74"/>
      <c r="Q11" s="74">
        <f>'[26]Цены-2016г.'!Q$15</f>
        <v>45829</v>
      </c>
      <c r="R11" s="74">
        <f>'[26]Цены-2016г.'!R$15</f>
        <v>55500</v>
      </c>
      <c r="S11" s="74">
        <f>'[26]Цены-2016г.'!S$15</f>
        <v>49788</v>
      </c>
      <c r="T11" s="74">
        <f>'[26]Цены-2016г.'!T$15</f>
        <v>37034</v>
      </c>
      <c r="U11" s="74">
        <f>'[26]Цены-2016г.'!U$15</f>
        <v>69899</v>
      </c>
      <c r="V11" s="74">
        <f>'[26]Цены-2016г.'!V$15</f>
        <v>96141</v>
      </c>
      <c r="W11" s="74">
        <f>'[26]Цены-2016г.'!W$15</f>
        <v>50523</v>
      </c>
      <c r="X11" s="74">
        <f>'[26]Цены-2016г.'!X$15</f>
        <v>44299</v>
      </c>
      <c r="Y11" s="74">
        <f>'[26]Цены-2016г.'!$Y$6</f>
        <v>39261</v>
      </c>
    </row>
    <row r="12" spans="1:25">
      <c r="A12" s="20" t="str">
        <f>'урожайность (к удалению)'!A234</f>
        <v>Кызылординская область</v>
      </c>
      <c r="B12" s="74">
        <f>'[26]Цены-2016г.'!$B$16</f>
        <v>36236</v>
      </c>
      <c r="C12" s="74">
        <f>'[26]Цены-2016г.'!$C$6</f>
        <v>26201</v>
      </c>
      <c r="D12" s="74">
        <f>'[26]Цены-2016г.'!$D$6</f>
        <v>20069</v>
      </c>
      <c r="E12" s="74">
        <f>'[26]Цены-2016г.'!$E$6</f>
        <v>31966</v>
      </c>
      <c r="F12" s="87" t="str">
        <f>'[26]Цены-2016г.'!$F$16</f>
        <v>-</v>
      </c>
      <c r="G12" s="74">
        <f>'[26]Цены-2016г.'!$G$6</f>
        <v>39060</v>
      </c>
      <c r="H12" s="74">
        <f>'[26]Цены-2016г.'!$H$16</f>
        <v>48092</v>
      </c>
      <c r="I12" s="74">
        <f>'[26]Цены-2016г.'!$I$6</f>
        <v>84783</v>
      </c>
      <c r="J12" s="87">
        <v>0</v>
      </c>
      <c r="K12" s="87">
        <v>0</v>
      </c>
      <c r="L12" s="87">
        <v>0</v>
      </c>
      <c r="M12" s="74">
        <f>'[26]Цены-2016г.'!$M$6</f>
        <v>45199</v>
      </c>
      <c r="N12" s="87">
        <v>0</v>
      </c>
      <c r="O12" s="87">
        <v>0</v>
      </c>
      <c r="P12" s="74"/>
      <c r="Q12" s="74">
        <f>'[26]Цены-2016г.'!Q$16</f>
        <v>55226</v>
      </c>
      <c r="R12" s="74">
        <f>'[26]Цены-2016г.'!R$16</f>
        <v>57845</v>
      </c>
      <c r="S12" s="74">
        <f>'[26]Цены-2016г.'!S$16</f>
        <v>49251</v>
      </c>
      <c r="T12" s="74">
        <f>'[26]Цены-2016г.'!$T$6</f>
        <v>45564</v>
      </c>
      <c r="U12" s="74">
        <f>'[26]Цены-2016г.'!U$16</f>
        <v>35980</v>
      </c>
      <c r="V12" s="74">
        <f>'[26]Цены-2016г.'!V$16</f>
        <v>38803</v>
      </c>
      <c r="W12" s="74">
        <f>'[26]Цены-2016г.'!$W$6</f>
        <v>46726</v>
      </c>
      <c r="X12" s="74">
        <f>'[26]Цены-2016г.'!X$16</f>
        <v>23813</v>
      </c>
      <c r="Y12" s="74">
        <f>'[26]Цены-2016г.'!$Y$16</f>
        <v>29027</v>
      </c>
    </row>
    <row r="13" spans="1:25">
      <c r="A13" s="20" t="str">
        <f>'урожайность (к удалению)'!A257</f>
        <v>Мангистауская область</v>
      </c>
      <c r="B13" s="87" t="str">
        <f>'[26]Цены-2016г.'!$B$17</f>
        <v>-</v>
      </c>
      <c r="C13" s="87" t="str">
        <f>'[26]Цены-2016г.'!$C$17</f>
        <v>-</v>
      </c>
      <c r="D13" s="87" t="str">
        <f>'[26]Цены-2016г.'!$D$17</f>
        <v>-</v>
      </c>
      <c r="E13" s="87" t="str">
        <f>'[26]Цены-2016г.'!$E$17</f>
        <v>-</v>
      </c>
      <c r="F13" s="87" t="str">
        <f>'[26]Цены-2016г.'!$F$17</f>
        <v>-</v>
      </c>
      <c r="G13" s="87"/>
      <c r="H13" s="87"/>
      <c r="I13" s="87"/>
      <c r="J13" s="87"/>
      <c r="K13" s="87"/>
      <c r="L13" s="87"/>
      <c r="M13" s="87"/>
      <c r="N13" s="87"/>
      <c r="O13" s="87"/>
      <c r="P13" s="87"/>
      <c r="Q13" s="74">
        <f>'[26]Цены-2016г.'!$Q$6</f>
        <v>46534</v>
      </c>
      <c r="R13" s="74">
        <f>'[26]Цены-2016г.'!$R$6</f>
        <v>36872</v>
      </c>
      <c r="S13" s="74">
        <f>'[26]Цены-2016г.'!$S$6</f>
        <v>49795</v>
      </c>
      <c r="T13" s="74">
        <f>'[26]Цены-2016г.'!T$17</f>
        <v>93287</v>
      </c>
      <c r="U13" s="74">
        <f>'[26]Цены-2016г.'!U$17</f>
        <v>140818</v>
      </c>
      <c r="V13" s="74">
        <f>'[26]Цены-2016г.'!V$17</f>
        <v>113861</v>
      </c>
      <c r="W13" s="74">
        <f>'[26]Цены-2016г.'!$W$6</f>
        <v>46726</v>
      </c>
      <c r="X13" s="74">
        <f>'[26]Цены-2016г.'!X$17</f>
        <v>78644</v>
      </c>
      <c r="Y13" s="74">
        <f>'[26]Цены-2016г.'!$Y$17</f>
        <v>97955</v>
      </c>
    </row>
    <row r="14" spans="1:25">
      <c r="A14" s="20" t="str">
        <f>'урожайность (к удалению)'!A280</f>
        <v>Павлодарская область</v>
      </c>
      <c r="B14" s="74">
        <f>'[26]Цены-2016г.'!$B$18</f>
        <v>38261</v>
      </c>
      <c r="C14" s="74">
        <f>'[26]Цены-2016г.'!$C$18</f>
        <v>32028</v>
      </c>
      <c r="D14" s="74">
        <f>'[26]Цены-2016г.'!$D$18</f>
        <v>26479</v>
      </c>
      <c r="E14" s="74">
        <f>'[26]Цены-2016г.'!$E$18</f>
        <v>32185</v>
      </c>
      <c r="F14" s="74">
        <f>'[26]Цены-2016г.'!$F$18</f>
        <v>88577</v>
      </c>
      <c r="G14" s="87">
        <v>0</v>
      </c>
      <c r="H14" s="87">
        <v>0</v>
      </c>
      <c r="I14" s="74">
        <f>'[26]Цены-2016г.'!$I$18</f>
        <v>80936</v>
      </c>
      <c r="J14" s="74">
        <f>'[26]Цены-2016г.'!$J$6</f>
        <v>71562</v>
      </c>
      <c r="K14" s="74">
        <f>'[26]Цены-2016г.'!$K$6</f>
        <v>71431</v>
      </c>
      <c r="L14" s="74"/>
      <c r="M14" s="87">
        <v>0</v>
      </c>
      <c r="N14" s="74"/>
      <c r="O14" s="74">
        <f>'[26]Цены-2016г.'!$O$6</f>
        <v>52615</v>
      </c>
      <c r="P14" s="87">
        <v>0</v>
      </c>
      <c r="Q14" s="74">
        <f>'[26]Цены-2016г.'!Q$18</f>
        <v>36179</v>
      </c>
      <c r="R14" s="74">
        <f>'[26]Цены-2016г.'!$R$6</f>
        <v>36872</v>
      </c>
      <c r="S14" s="74">
        <f>'[26]Цены-2016г.'!S$18</f>
        <v>36842</v>
      </c>
      <c r="T14" s="74">
        <f>'[26]Цены-2016г.'!T$18</f>
        <v>44914</v>
      </c>
      <c r="U14" s="74">
        <f>'[26]Цены-2016г.'!U$18</f>
        <v>42185</v>
      </c>
      <c r="V14" s="74">
        <f>'[26]Цены-2016г.'!V$18</f>
        <v>50304</v>
      </c>
      <c r="W14" s="74">
        <f>'[26]Цены-2016г.'!W$18</f>
        <v>38366</v>
      </c>
      <c r="X14" s="74">
        <f>'[26]Цены-2016г.'!X$18</f>
        <v>26918</v>
      </c>
      <c r="Y14" s="74">
        <f>'[26]Цены-2016г.'!$Y$6</f>
        <v>39261</v>
      </c>
    </row>
    <row r="15" spans="1:25" ht="12.75" customHeight="1">
      <c r="A15" s="20" t="str">
        <f>'урожайность (к удалению)'!A303</f>
        <v>Северо-Казахстанская
область</v>
      </c>
      <c r="B15" s="74">
        <f>'[26]Цены-2016г.'!$B$19</f>
        <v>32526</v>
      </c>
      <c r="C15" s="74">
        <f>'[26]Цены-2016г.'!$C$19</f>
        <v>23949</v>
      </c>
      <c r="D15" s="74">
        <f>'[26]Цены-2016г.'!$D$19</f>
        <v>18344</v>
      </c>
      <c r="E15" s="74">
        <f>'[26]Цены-2016г.'!$E$19</f>
        <v>20842</v>
      </c>
      <c r="F15" s="74">
        <f>'[26]Цены-2016г.'!$F$19</f>
        <v>76802</v>
      </c>
      <c r="G15" s="74">
        <f>'[26]Цены-2016г.'!$G$6</f>
        <v>39060</v>
      </c>
      <c r="H15" s="87">
        <v>0</v>
      </c>
      <c r="I15" s="74">
        <f>'[26]Цены-2016г.'!$I$19</f>
        <v>76825</v>
      </c>
      <c r="J15" s="74">
        <f>'[26]Цены-2016г.'!$J$19</f>
        <v>66372</v>
      </c>
      <c r="K15" s="74">
        <f>'[26]Цены-2016г.'!$K$19</f>
        <v>69741</v>
      </c>
      <c r="L15" s="74"/>
      <c r="M15" s="87">
        <v>0</v>
      </c>
      <c r="N15" s="74"/>
      <c r="O15" s="74">
        <f>'[26]Цены-2016г.'!$O$19</f>
        <v>34719</v>
      </c>
      <c r="P15" s="87">
        <v>0</v>
      </c>
      <c r="Q15" s="74">
        <f>'[26]Цены-2016г.'!Q$19</f>
        <v>41632</v>
      </c>
      <c r="R15" s="74">
        <f>'[26]Цены-2016г.'!$R$6</f>
        <v>36872</v>
      </c>
      <c r="S15" s="74">
        <f>'[26]Цены-2016г.'!S$19</f>
        <v>58648</v>
      </c>
      <c r="T15" s="74">
        <f>'[26]Цены-2016г.'!T$19</f>
        <v>44282</v>
      </c>
      <c r="U15" s="74">
        <f>'[26]Цены-2016г.'!$U$6</f>
        <v>55074</v>
      </c>
      <c r="V15" s="74">
        <f>'[26]Цены-2016г.'!$V$6</f>
        <v>86688</v>
      </c>
      <c r="W15" s="74">
        <f>'[26]Цены-2016г.'!W$19</f>
        <v>63623</v>
      </c>
      <c r="X15" s="74">
        <f>'[26]Цены-2016г.'!$X$6</f>
        <v>28301</v>
      </c>
      <c r="Y15" s="74">
        <f>'[26]Цены-2016г.'!$Y$6</f>
        <v>39261</v>
      </c>
    </row>
    <row r="16" spans="1:25" ht="12.75" customHeight="1">
      <c r="A16" s="20" t="str">
        <f>'урожайность (к удалению)'!A326</f>
        <v>Южно-Казахстанская
область</v>
      </c>
      <c r="B16" s="74">
        <f>'[26]Цены-2016г.'!$B$20</f>
        <v>37371</v>
      </c>
      <c r="C16" s="74">
        <f>'[26]Цены-2016г.'!$C$20</f>
        <v>35438</v>
      </c>
      <c r="D16" s="74">
        <f>'[26]Цены-2016г.'!$D$6</f>
        <v>20069</v>
      </c>
      <c r="E16" s="74">
        <f>'[26]Цены-2016г.'!$E$6</f>
        <v>31966</v>
      </c>
      <c r="F16" s="87" t="str">
        <f>'[26]Цены-2016г.'!$F$20</f>
        <v>-</v>
      </c>
      <c r="G16" s="74">
        <f>'[26]Цены-2016г.'!$G$20</f>
        <v>35317</v>
      </c>
      <c r="H16" s="74">
        <f>'[26]Цены-2016г.'!$H$20</f>
        <v>96716</v>
      </c>
      <c r="I16" s="74">
        <f>'[26]Цены-2016г.'!$I$20</f>
        <v>104580</v>
      </c>
      <c r="J16" s="87">
        <v>0</v>
      </c>
      <c r="K16" s="87">
        <v>0</v>
      </c>
      <c r="L16" s="87">
        <v>0</v>
      </c>
      <c r="M16" s="74">
        <f>'[26]Цены-2016г.'!$M$20</f>
        <v>45285</v>
      </c>
      <c r="N16" s="74"/>
      <c r="O16" s="74">
        <f>'[26]Цены-2016г.'!$O$6</f>
        <v>52615</v>
      </c>
      <c r="P16" s="74"/>
      <c r="Q16" s="74">
        <f>'[26]Цены-2016г.'!Q$20</f>
        <v>46850</v>
      </c>
      <c r="R16" s="74">
        <f>'[26]Цены-2016г.'!R$20</f>
        <v>39684</v>
      </c>
      <c r="S16" s="74">
        <f>'[26]Цены-2016г.'!S$20</f>
        <v>43153</v>
      </c>
      <c r="T16" s="74">
        <f>'[26]Цены-2016г.'!T$20</f>
        <v>15471</v>
      </c>
      <c r="U16" s="74">
        <f>'[26]Цены-2016г.'!U$20</f>
        <v>40122</v>
      </c>
      <c r="V16" s="74">
        <f>'[26]Цены-2016г.'!V$20</f>
        <v>60868</v>
      </c>
      <c r="W16" s="74">
        <f>'[26]Цены-2016г.'!W$20</f>
        <v>52242</v>
      </c>
      <c r="X16" s="74">
        <f>'[26]Цены-2016г.'!X$20</f>
        <v>16029</v>
      </c>
      <c r="Y16" s="74">
        <f>'[26]Цены-2016г.'!$Y$20</f>
        <v>22324</v>
      </c>
    </row>
  </sheetData>
  <sheetProtection algorithmName="SHA-512" hashValue="Tlx2p2qoIwO6NUcYTKykaalxHE6aH2OmfQOiUH5O5BYA/iV6QnvP/1FVCttZSr5Q3OkgCn3J4qEuug9D4lxSFg==" saltValue="t/R1DR9hMPIIVBtLTuf1JA==" spinCount="100000" sheet="1" objects="1" scenarios="1"/>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Y342"/>
  <sheetViews>
    <sheetView topLeftCell="A76" workbookViewId="0">
      <selection activeCell="O22" sqref="O22"/>
    </sheetView>
  </sheetViews>
  <sheetFormatPr defaultRowHeight="12.75"/>
  <cols>
    <col min="1" max="1" width="21.140625" bestFit="1" customWidth="1"/>
    <col min="9" max="9" width="12.42578125" customWidth="1"/>
  </cols>
  <sheetData>
    <row r="1" spans="1:11">
      <c r="A1" s="650" t="s">
        <v>234</v>
      </c>
      <c r="B1" s="650"/>
      <c r="C1" s="650"/>
      <c r="D1" s="650"/>
      <c r="E1" s="650"/>
      <c r="F1" s="650"/>
      <c r="G1" s="650"/>
      <c r="H1" s="650"/>
    </row>
    <row r="2" spans="1:11">
      <c r="A2" s="7" t="s">
        <v>70</v>
      </c>
      <c r="B2" s="5"/>
      <c r="C2" s="5"/>
      <c r="D2" s="5"/>
      <c r="E2" s="5"/>
      <c r="F2" s="5"/>
      <c r="G2" s="5"/>
      <c r="H2" s="5"/>
    </row>
    <row r="3" spans="1:11">
      <c r="B3" s="35"/>
      <c r="C3" s="35"/>
      <c r="D3" s="35"/>
      <c r="E3" s="35"/>
      <c r="F3" s="35"/>
      <c r="G3" s="35"/>
      <c r="H3" s="35"/>
      <c r="I3" s="35"/>
      <c r="J3" s="35"/>
      <c r="K3" s="35"/>
    </row>
    <row r="4" spans="1:11" ht="12.75" customHeight="1">
      <c r="A4" s="97" t="e">
        <f>CHOOSE(ОБЛАСТЬ,A27,A50,A73,A96,A119,A142,A165,A188,A211,A234,A257,A280,A303,A326)</f>
        <v>#REF!</v>
      </c>
      <c r="B4" s="35" t="e">
        <f>CHOOSE(КУЛЬТУРА_1,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C4" s="35" t="e">
        <f t="shared" ref="C4:C24" si="0">CHOOSE(КУЛЬТУРА_2,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D4" s="35" t="e">
        <f t="shared" ref="D4" si="1">CHOOSE(КУЛЬТУРА_3,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E4" s="35" t="e">
        <f t="shared" ref="E4" si="2">CHOOSE(КУЛЬТУРА_4,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F4" s="35" t="e">
        <f t="shared" ref="F4" si="3">CHOOSE(КУЛЬТУРА_5,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G4" s="35" t="e">
        <f t="shared" ref="G4" si="4">CHOOSE(КУЛЬТУРА_6,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H4" s="35" t="e">
        <f t="shared" ref="H4" si="5">CHOOSE(КУЛЬТУРА_7,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I4" s="35" t="e">
        <f t="shared" ref="I4" si="6">CHOOSE(КУЛЬТУРА_8,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J4" s="35" t="e">
        <f t="shared" ref="J4" si="7">CHOOSE(КУЛЬТУРА_9,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c r="K4" s="35" t="e">
        <f t="shared" ref="K4" si="8">CHOOSE(КУЛЬТУРА_10,CHOOSE(ОБЛАСТЬ,B28,B51,B74,B97,B120,B143,B166,B189,B212,B235,B258,B283,B304,B327),CHOOSE(ОБЛАСТЬ,C28,C51,C74,C97,C120,C143,C166,C189,C212,C235,C258,C283,C304,C327),CHOOSE(ОБЛАСТЬ,D28,D51,D74,D97,D120,D143,D166,D189,D212,D235,D258,D283,D304,D327),CHOOSE(ОБЛАСТЬ,E28,E51,E74,E97,E120,E143,E166,E189,E212,E235,E258,E283,E304,E327),CHOOSE(ОБЛАСТЬ,F28,F51,F74,F97,F120,F143,F166,F189,F212,F235,F258,F283,F304,F327),CHOOSE(ОБЛАСТЬ,G28,G51,G74,G97,G120,G143,G166,G189,G212,G235,G258,G283,G304,G327),CHOOSE(ОБЛАСТЬ,H28,H51,H74,H97,H120,H143,H166,H189,H212,H235,H258,H283,H304,H327),CHOOSE(ОБЛАСТЬ,I28,I51,I74,I97,I120,I143,I166,I189,I212,I235,I258,I283,I304,I327),CHOOSE(ОБЛАСТЬ,J28,J51,J74,J97,J120,J143,J166,J189,J212,J235,J258,J283,J304,J327),CHOOSE(ОБЛАСТЬ,K28,K51,K74,K97,K120,K143,K166,K189,K212,K235,K258,K283,K304,K327),CHOOSE(ОБЛАСТЬ,L28,L51,L74,L97,L120,L143,L166,L189,L212,L235,L258,L283,L304,L327),CHOOSE(ОБЛАСТЬ,M28,M51,M74,M97,M120,M143,M166,M189,M212,M235,M258,M283,M304,M327),CHOOSE(ОБЛАСТЬ,N28,N51,N74,N97,N120,N143,N166,N189,N212,N235,N258,N283,N304,N327),CHOOSE(ОБЛАСТЬ,O28,O51,O74,O97,O120,O143,O166,O189,O212,O235,O258,O283,O304,O327),CHOOSE(ОБЛАСТЬ,P28,P51,P74,P97,P120,P143,P166,P189,P212,P235,P258,P283,P304,P327),CHOOSE(ОБЛАСТЬ,Q28,Q51,Q74,Q97,Q120,Q143,Q166,Q189,Q212,Q235,Q258,Q283,Q304,Q327),CHOOSE(ОБЛАСТЬ,R28,R51,R74,R97,R120,R143,R166,R189,R212,R235,R258,R283,R304,R327),CHOOSE(ОБЛАСТЬ,S28,S51,S74,S97,S120,S143,S166,S189,S212,S235,S258,S283,S304,S327),CHOOSE(ОБЛАСТЬ,T28,T51,T74,T97,T120,T143,T166,T189,T212,T235,T258,T283,T304,T327),CHOOSE(ОБЛАСТЬ,U28,U51,U74,U97,U120,U143,U166,U189,U212,U235,U258,U283,U304,U327),CHOOSE(ОБЛАСТЬ,V28,V51,V74,V97,V120,V143,V166,V189,V212,V235,V258,V283,V304,V327),CHOOSE(ОБЛАСТЬ,W28,W51,W74,W97,W120,W143,W166,W189,W212,W235,W258,W283,W304,W327),CHOOSE(ОБЛАСТЬ,X28,X51,X74,X97,X120,X143,X166,X189,X212,X235,X258,X283,X304,X327),CHOOSE(ОБЛАСТЬ,Y28,Y51,Y74,Y97,Y120,Y143,Y166,Y189,Y212,Y235,Y258,Y283,Y304,Y327))</f>
        <v>#REF!</v>
      </c>
    </row>
    <row r="5" spans="1:11">
      <c r="A5" s="97" t="e">
        <f t="shared" ref="A5:A23" si="9">CHOOSE(ОБЛАСТЬ,A29,A52,A75,A98,A121,A144,A167,A190,A213,A236,A259,A282,A305,A328)</f>
        <v>#REF!</v>
      </c>
      <c r="B5" s="8" t="e">
        <f>CHOOSE(КУЛЬТУРА_1,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C5" s="8" t="e">
        <f t="shared" ref="C5:C17" si="10">CHOOSE(КУЛЬТУРА_2,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D5" s="8" t="e">
        <f>CHOOSE(КУЛЬТУРА_3,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E5" s="8" t="e">
        <f t="shared" ref="E5:E24" si="11">CHOOSE(КУЛЬТУРА_4,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F5" s="8" t="e">
        <f t="shared" ref="F5:F24" si="12">CHOOSE(КУЛЬТУРА_5,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G5" s="8" t="e">
        <f t="shared" ref="G5:G24" si="13">CHOOSE(КУЛЬТУРА_6,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H5" s="8" t="e">
        <f t="shared" ref="H5:H24" si="14">CHOOSE(КУЛЬТУРА_7,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I5" s="8" t="e">
        <f t="shared" ref="I5:I24" si="15">CHOOSE(КУЛЬТУРА_8,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J5" s="8" t="e">
        <f t="shared" ref="J5:J24" si="16">CHOOSE(КУЛЬТУРА_9,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c r="K5" s="8" t="e">
        <f t="shared" ref="K5:K24" si="17">CHOOSE(КУЛЬТУРА_10,CHOOSE(ОБЛАСТЬ,B29,B52,B75,B98,B121,B144,B167,B190,B213,B236,B259,B282,B305,B328),CHOOSE(ОБЛАСТЬ,C29,C52,C75,C98,C121,C144,C167,C190,C213,C236,C259,C282,C305,C328),CHOOSE(ОБЛАСТЬ,D29,D52,D75,D98,D121,D144,D167,D190,D213,D236,D259,D282,D305,D328),CHOOSE(ОБЛАСТЬ,E29,E52,E75,E98,E121,E144,E167,E190,E213,E236,E259,E282,E305,E328),CHOOSE(ОБЛАСТЬ,F29,F52,F75,F98,F121,F144,F167,F190,F213,F236,F259,F282,F305,F328),CHOOSE(ОБЛАСТЬ,G29,G52,G75,G98,G121,G144,G167,G190,G213,G236,G259,G282,G305,G328),CHOOSE(ОБЛАСТЬ,H29,H52,H75,H98,H121,H144,H167,H190,H213,H236,H259,H282,H305,H328),CHOOSE(ОБЛАСТЬ,I29,I52,I75,I98,I121,I144,I167,I190,I213,I236,I259,I282,I305,I328),CHOOSE(ОБЛАСТЬ,J29,J52,J75,J98,J121,J144,J167,J190,J213,J236,J259,J282,J305,J328),CHOOSE(ОБЛАСТЬ,K29,K52,K75,K98,K121,K144,K167,K190,K213,K236,K259,K282,K305,K328),CHOOSE(ОБЛАСТЬ,L29,L52,L75,L98,L121,L144,L167,L190,L213,L236,L259,L282,L305,L328),CHOOSE(ОБЛАСТЬ,M29,M52,M75,M98,M121,M144,M167,M190,M213,M236,M259,M282,M305,M328),CHOOSE(ОБЛАСТЬ,N29,N52,N75,N98,N121,N144,N167,N190,N213,N236,N259,N282,N305,N328),CHOOSE(ОБЛАСТЬ,O29,O52,O75,O98,O121,O144,O167,O190,O213,O236,O259,O282,O305,O328),CHOOSE(ОБЛАСТЬ,P29,P52,P75,P98,P121,P144,P167,P190,P213,P236,P259,P282,P305,P328),CHOOSE(ОБЛАСТЬ,Q29,Q52,Q75,Q98,Q121,Q144,Q167,Q190,Q213,Q236,Q259,Q282,Q305,Q328),CHOOSE(ОБЛАСТЬ,R29,R52,R75,R98,R121,R144,R167,R190,R213,R236,R259,R282,R305,R328),CHOOSE(ОБЛАСТЬ,S29,S52,S75,S98,S121,S144,S167,S190,S213,S236,S259,S282,S305,S328),CHOOSE(ОБЛАСТЬ,T29,T52,T75,T98,T121,T144,T167,T190,T213,T236,T259,T282,T305,T328),CHOOSE(ОБЛАСТЬ,U29,U52,U75,U98,U121,U144,U167,U190,U213,U236,U259,U282,U305,U328),CHOOSE(ОБЛАСТЬ,V29,V52,V75,V98,V121,V144,V167,V190,V213,V236,V259,V282,V305,V328),CHOOSE(ОБЛАСТЬ,W29,W52,W75,W98,W121,W144,W167,W190,W213,W236,W259,W282,W305,W328),CHOOSE(ОБЛАСТЬ,X29,X52,X75,X98,X121,X144,X167,X190,X213,X236,X259,X282,X305,X328),CHOOSE(ОБЛАСТЬ,Y29,Y52,Y75,Y98,Y121,Y144,Y167,Y190,Y213,Y236,Y259,Y282,Y305,Y328))</f>
        <v>#REF!</v>
      </c>
    </row>
    <row r="6" spans="1:11">
      <c r="A6" s="97" t="e">
        <f t="shared" si="9"/>
        <v>#REF!</v>
      </c>
      <c r="B6" s="8" t="e">
        <f>CHOOSE(КУЛЬТУРА_1,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#REF!</v>
      </c>
      <c r="C6" s="8" t="e">
        <f t="shared" si="10"/>
        <v>#REF!</v>
      </c>
      <c r="D6" s="8" t="e">
        <f t="shared" ref="D6:D24" si="18">CHOOSE(КУЛЬТУРА_3,CHOOSE(ОБЛАСТЬ,B30,B53,B76,B99,B122,B145,B168,B191,B214,B237,B260,B283,B306,B329),CHOOSE(ОБЛАСТЬ,C30,C53,C76,C99,C122,C145,C168,C191,C214,C237,C260,C283,C306,C329),CHOOSE(ОБЛАСТЬ,D30,D53,D76,D99,D122,D145,D168,D191,D214,D237,D260,D283,D306,D329),CHOOSE(ОБЛАСТЬ,E30,E53,E76,E99,E122,E145,E168,E191,E214,E237,E260,E283,E306,E329),CHOOSE(ОБЛАСТЬ,F30,F53,F76,F99,F122,F145,F168,F191,F214,F237,F260,F283,F306,F329),CHOOSE(ОБЛАСТЬ,G30,G53,G76,G99,G122,G145,G168,G191,G214,G237,G260,G283,G306,G329),CHOOSE(ОБЛАСТЬ,H30,H53,H76,H99,H122,H145,H168,H191,H214,H237,H260,H283,H306,H329),CHOOSE(ОБЛАСТЬ,I30,I53,I76,I99,I122,I145,I168,I191,I214,I237,I260,I283,I306,I329),CHOOSE(ОБЛАСТЬ,J30,J53,J76,J99,J122,J145,J168,J191,J214,J237,J260,J283,J306,J329),CHOOSE(ОБЛАСТЬ,K30,K53,K76,K99,K122,K145,K168,K191,K214,K237,K260,K283,K306,K329),CHOOSE(ОБЛАСТЬ,L30,L53,L76,L99,L122,L145,L168,L191,L214,L237,L260,L283,L306,L329),CHOOSE(ОБЛАСТЬ,M30,M53,M76,M99,M122,M145,M168,M191,M214,M237,M260,M283,M306,M329),CHOOSE(ОБЛАСТЬ,N30,N53,N76,N99,N122,N145,N168,N191,N214,N237,N260,N283,N306,N329),CHOOSE(ОБЛАСТЬ,O30,O53,O76,O99,O122,O145,O168,O191,O214,O237,O260,O283,O306,O329),CHOOSE(ОБЛАСТЬ,P30,P53,P76,P99,P122,P145,P168,P191,P214,P237,P260,P283,P306,P329),CHOOSE(ОБЛАСТЬ,Q30,Q53,Q76,Q99,Q122,Q145,Q168,Q191,Q214,Q237,Q260,Q283,Q306,Q329),CHOOSE(ОБЛАСТЬ,R30,R53,R76,R99,R122,R145,R168,R191,R214,R237,R260,R283,R306,R329),CHOOSE(ОБЛАСТЬ,S30,S53,S76,S99,S122,S145,S168,S191,S214,S237,S260,S283,S306,S329),CHOOSE(ОБЛАСТЬ,T30,T53,T76,T99,T122,T145,T168,T191,T214,T237,T260,T283,T306,T329),CHOOSE(ОБЛАСТЬ,U30,U53,U76,U99,U122,U145,U168,U191,U214,U237,U260,U283,U306,U329),CHOOSE(ОБЛАСТЬ,V30,V53,V76,V99,V122,V145,V168,V191,V214,V237,V260,V283,V306,V329),CHOOSE(ОБЛАСТЬ,W30,W53,W76,W99,W122,W145,W168,W191,W214,W237,W260,W283,W306,W329),CHOOSE(ОБЛАСТЬ,X30,X53,X76,X99,X122,X145,X168,X191,X214,X237,X260,X283,X306,X329),CHOOSE(ОБЛАСТЬ,Y30,Y53,Y76,Y99,Y122,Y145,Y168,Y191,Y214,Y237,Y260,Y283,Y306,Y329))</f>
        <v>#REF!</v>
      </c>
      <c r="E6" s="8" t="e">
        <f t="shared" si="11"/>
        <v>#REF!</v>
      </c>
      <c r="F6" s="8" t="e">
        <f t="shared" si="12"/>
        <v>#REF!</v>
      </c>
      <c r="G6" s="8" t="e">
        <f t="shared" si="13"/>
        <v>#REF!</v>
      </c>
      <c r="H6" s="8" t="e">
        <f t="shared" si="14"/>
        <v>#REF!</v>
      </c>
      <c r="I6" s="8" t="e">
        <f t="shared" si="15"/>
        <v>#REF!</v>
      </c>
      <c r="J6" s="8" t="e">
        <f t="shared" si="16"/>
        <v>#REF!</v>
      </c>
      <c r="K6" s="8" t="e">
        <f t="shared" si="17"/>
        <v>#REF!</v>
      </c>
    </row>
    <row r="7" spans="1:11">
      <c r="A7" s="97" t="e">
        <f t="shared" si="9"/>
        <v>#REF!</v>
      </c>
      <c r="B7" s="8" t="e">
        <f t="shared" ref="B7:B17" si="19">CHOOSE(КУЛЬТУРА_1,CHOOSE(ОБЛАСТЬ,B31,B54,B77,B100,B123,B146,B169,B192,B215,B238,B261,B284,B307,B330),CHOOSE(ОБЛАСТЬ,C31,C54,C77,C100,C123,C146,C169,C192,C215,C238,C261,C284,C307,C330),CHOOSE(ОБЛАСТЬ,D31,D54,D77,D100,D123,D146,D169,D192,D215,D238,D261,D284,D307,D330),CHOOSE(ОБЛАСТЬ,E31,E54,E77,E100,E123,E146,E169,E192,E215,E238,E261,E284,E307,E330),CHOOSE(ОБЛАСТЬ,F31,F54,F77,F100,F123,F146,F169,F192,F215,F238,F261,F284,F307,F330),CHOOSE(ОБЛАСТЬ,G31,G54,G77,G100,G123,G146,G169,G192,G215,G238,G261,G284,G307,G330),CHOOSE(ОБЛАСТЬ,H31,H54,H77,H100,H123,H146,H169,H192,H215,H238,H261,H284,H307,H330),CHOOSE(ОБЛАСТЬ,I31,I54,I77,I100,I123,I146,I169,I192,I215,I238,I261,I284,I307,I330),CHOOSE(ОБЛАСТЬ,J31,J54,J77,J100,J123,J146,J169,J192,J215,J238,J261,J284,J307,J330),CHOOSE(ОБЛАСТЬ,K31,K54,K77,K100,K123,K146,K169,K192,K215,K238,K261,K284,K307,K330),CHOOSE(ОБЛАСТЬ,L31,L54,L77,L100,L123,L146,L169,L192,L215,L238,L261,L284,L307,L330),CHOOSE(ОБЛАСТЬ,M31,M54,M77,M100,M123,M146,M169,M192,M215,M238,M261,M284,M307,M330),CHOOSE(ОБЛАСТЬ,N31,N54,N77,N100,N123,N146,N169,N192,N215,N238,N261,N284,N307,N330),CHOOSE(ОБЛАСТЬ,O31,O54,O77,O100,O123,O146,O169,O192,O215,O238,O261,O284,O307,O330),CHOOSE(ОБЛАСТЬ,P31,P54,P77,P100,P123,P146,P169,P192,P215,P238,P261,P284,P307,P330),CHOOSE(ОБЛАСТЬ,Q31,Q54,Q77,Q100,Q123,Q146,Q169,Q192,Q215,Q238,Q261,Q284,Q307,Q330),CHOOSE(ОБЛАСТЬ,R31,R54,R77,R100,R123,R146,R169,R192,R215,R238,R261,R284,R307,R330),CHOOSE(ОБЛАСТЬ,S31,S54,S77,S100,S123,S146,S169,S192,S215,S238,S261,S284,S307,S330),CHOOSE(ОБЛАСТЬ,T31,T54,T77,T100,T123,T146,T169,T192,T215,T238,T261,T284,T307,T330),CHOOSE(ОБЛАСТЬ,U31,U54,U77,U100,U123,U146,U169,U192,U215,U238,U261,U284,U307,U330),CHOOSE(ОБЛАСТЬ,V31,V54,V77,V100,V123,V146,V169,V192,V215,V238,V261,V284,V307,V330),CHOOSE(ОБЛАСТЬ,W31,W54,W77,W100,W123,W146,W169,W192,W215,W238,W261,W284,W307,W330),CHOOSE(ОБЛАСТЬ,X31,X54,X77,X100,X123,X146,X169,X192,X215,X238,X261,X284,X307,X330),CHOOSE(ОБЛАСТЬ,Y31,Y54,Y77,Y100,Y123,Y146,Y169,Y192,Y215,Y238,Y261,Y284,Y307,Y330))</f>
        <v>#REF!</v>
      </c>
      <c r="C7" s="8" t="e">
        <f t="shared" si="10"/>
        <v>#REF!</v>
      </c>
      <c r="D7" s="8" t="e">
        <f t="shared" si="18"/>
        <v>#REF!</v>
      </c>
      <c r="E7" s="8" t="e">
        <f t="shared" si="11"/>
        <v>#REF!</v>
      </c>
      <c r="F7" s="8" t="e">
        <f t="shared" si="12"/>
        <v>#REF!</v>
      </c>
      <c r="G7" s="8" t="e">
        <f t="shared" si="13"/>
        <v>#REF!</v>
      </c>
      <c r="H7" s="8" t="e">
        <f t="shared" si="14"/>
        <v>#REF!</v>
      </c>
      <c r="I7" s="8" t="e">
        <f t="shared" si="15"/>
        <v>#REF!</v>
      </c>
      <c r="J7" s="8" t="e">
        <f t="shared" si="16"/>
        <v>#REF!</v>
      </c>
      <c r="K7" s="8" t="e">
        <f t="shared" si="17"/>
        <v>#REF!</v>
      </c>
    </row>
    <row r="8" spans="1:11">
      <c r="A8" s="97" t="e">
        <f t="shared" si="9"/>
        <v>#REF!</v>
      </c>
      <c r="B8" s="8" t="e">
        <f t="shared" si="19"/>
        <v>#REF!</v>
      </c>
      <c r="C8" s="8" t="e">
        <f t="shared" si="10"/>
        <v>#REF!</v>
      </c>
      <c r="D8" s="8" t="e">
        <f t="shared" si="18"/>
        <v>#REF!</v>
      </c>
      <c r="E8" s="8" t="e">
        <f t="shared" si="11"/>
        <v>#REF!</v>
      </c>
      <c r="F8" s="8" t="e">
        <f t="shared" si="12"/>
        <v>#REF!</v>
      </c>
      <c r="G8" s="8" t="e">
        <f t="shared" si="13"/>
        <v>#REF!</v>
      </c>
      <c r="H8" s="8" t="e">
        <f t="shared" si="14"/>
        <v>#REF!</v>
      </c>
      <c r="I8" s="8" t="e">
        <f t="shared" si="15"/>
        <v>#REF!</v>
      </c>
      <c r="J8" s="8" t="e">
        <f t="shared" si="16"/>
        <v>#REF!</v>
      </c>
      <c r="K8" s="8" t="e">
        <f t="shared" si="17"/>
        <v>#REF!</v>
      </c>
    </row>
    <row r="9" spans="1:11">
      <c r="A9" s="97" t="e">
        <f t="shared" si="9"/>
        <v>#REF!</v>
      </c>
      <c r="B9" s="8" t="e">
        <f t="shared" si="19"/>
        <v>#REF!</v>
      </c>
      <c r="C9" s="8" t="e">
        <f t="shared" si="10"/>
        <v>#REF!</v>
      </c>
      <c r="D9" s="8" t="e">
        <f t="shared" si="18"/>
        <v>#REF!</v>
      </c>
      <c r="E9" s="8" t="e">
        <f t="shared" si="11"/>
        <v>#REF!</v>
      </c>
      <c r="F9" s="8" t="e">
        <f t="shared" si="12"/>
        <v>#REF!</v>
      </c>
      <c r="G9" s="8" t="e">
        <f t="shared" si="13"/>
        <v>#REF!</v>
      </c>
      <c r="H9" s="8" t="e">
        <f t="shared" si="14"/>
        <v>#REF!</v>
      </c>
      <c r="I9" s="8" t="e">
        <f t="shared" si="15"/>
        <v>#REF!</v>
      </c>
      <c r="J9" s="8" t="e">
        <f t="shared" si="16"/>
        <v>#REF!</v>
      </c>
      <c r="K9" s="8" t="e">
        <f t="shared" si="17"/>
        <v>#REF!</v>
      </c>
    </row>
    <row r="10" spans="1:11">
      <c r="A10" s="97" t="e">
        <f t="shared" si="9"/>
        <v>#REF!</v>
      </c>
      <c r="B10" s="8" t="e">
        <f t="shared" si="19"/>
        <v>#REF!</v>
      </c>
      <c r="C10" s="8" t="e">
        <f t="shared" si="10"/>
        <v>#REF!</v>
      </c>
      <c r="D10" s="8" t="e">
        <f t="shared" si="18"/>
        <v>#REF!</v>
      </c>
      <c r="E10" s="8" t="e">
        <f t="shared" si="11"/>
        <v>#REF!</v>
      </c>
      <c r="F10" s="8" t="e">
        <f t="shared" si="12"/>
        <v>#REF!</v>
      </c>
      <c r="G10" s="8" t="e">
        <f t="shared" si="13"/>
        <v>#REF!</v>
      </c>
      <c r="H10" s="8" t="e">
        <f t="shared" si="14"/>
        <v>#REF!</v>
      </c>
      <c r="I10" s="8" t="e">
        <f t="shared" si="15"/>
        <v>#REF!</v>
      </c>
      <c r="J10" s="8" t="e">
        <f t="shared" si="16"/>
        <v>#REF!</v>
      </c>
      <c r="K10" s="8" t="e">
        <f t="shared" si="17"/>
        <v>#REF!</v>
      </c>
    </row>
    <row r="11" spans="1:11">
      <c r="A11" s="97" t="e">
        <f t="shared" si="9"/>
        <v>#REF!</v>
      </c>
      <c r="B11" s="8" t="e">
        <f t="shared" si="19"/>
        <v>#REF!</v>
      </c>
      <c r="C11" s="8" t="e">
        <f t="shared" si="10"/>
        <v>#REF!</v>
      </c>
      <c r="D11" s="8" t="e">
        <f t="shared" si="18"/>
        <v>#REF!</v>
      </c>
      <c r="E11" s="8" t="e">
        <f t="shared" si="11"/>
        <v>#REF!</v>
      </c>
      <c r="F11" s="8" t="e">
        <f t="shared" si="12"/>
        <v>#REF!</v>
      </c>
      <c r="G11" s="8" t="e">
        <f t="shared" si="13"/>
        <v>#REF!</v>
      </c>
      <c r="H11" s="8" t="e">
        <f t="shared" si="14"/>
        <v>#REF!</v>
      </c>
      <c r="I11" s="8" t="e">
        <f t="shared" si="15"/>
        <v>#REF!</v>
      </c>
      <c r="J11" s="8" t="e">
        <f t="shared" si="16"/>
        <v>#REF!</v>
      </c>
      <c r="K11" s="8" t="e">
        <f t="shared" si="17"/>
        <v>#REF!</v>
      </c>
    </row>
    <row r="12" spans="1:11">
      <c r="A12" s="97" t="e">
        <f t="shared" si="9"/>
        <v>#REF!</v>
      </c>
      <c r="B12" s="8" t="e">
        <f t="shared" si="19"/>
        <v>#REF!</v>
      </c>
      <c r="C12" s="8" t="e">
        <f t="shared" si="10"/>
        <v>#REF!</v>
      </c>
      <c r="D12" s="8" t="e">
        <f t="shared" si="18"/>
        <v>#REF!</v>
      </c>
      <c r="E12" s="8" t="e">
        <f t="shared" si="11"/>
        <v>#REF!</v>
      </c>
      <c r="F12" s="8" t="e">
        <f t="shared" si="12"/>
        <v>#REF!</v>
      </c>
      <c r="G12" s="8" t="e">
        <f t="shared" si="13"/>
        <v>#REF!</v>
      </c>
      <c r="H12" s="8" t="e">
        <f t="shared" si="14"/>
        <v>#REF!</v>
      </c>
      <c r="I12" s="8" t="e">
        <f t="shared" si="15"/>
        <v>#REF!</v>
      </c>
      <c r="J12" s="8" t="e">
        <f t="shared" si="16"/>
        <v>#REF!</v>
      </c>
      <c r="K12" s="8" t="e">
        <f t="shared" si="17"/>
        <v>#REF!</v>
      </c>
    </row>
    <row r="13" spans="1:11">
      <c r="A13" s="97" t="e">
        <f t="shared" si="9"/>
        <v>#REF!</v>
      </c>
      <c r="B13" s="8" t="e">
        <f t="shared" si="19"/>
        <v>#REF!</v>
      </c>
      <c r="C13" s="8" t="e">
        <f t="shared" si="10"/>
        <v>#REF!</v>
      </c>
      <c r="D13" s="8" t="e">
        <f t="shared" si="18"/>
        <v>#REF!</v>
      </c>
      <c r="E13" s="8" t="e">
        <f t="shared" si="11"/>
        <v>#REF!</v>
      </c>
      <c r="F13" s="8" t="e">
        <f t="shared" si="12"/>
        <v>#REF!</v>
      </c>
      <c r="G13" s="8" t="e">
        <f t="shared" si="13"/>
        <v>#REF!</v>
      </c>
      <c r="H13" s="8" t="e">
        <f t="shared" si="14"/>
        <v>#REF!</v>
      </c>
      <c r="I13" s="8" t="e">
        <f t="shared" si="15"/>
        <v>#REF!</v>
      </c>
      <c r="J13" s="8" t="e">
        <f t="shared" si="16"/>
        <v>#REF!</v>
      </c>
      <c r="K13" s="8" t="e">
        <f t="shared" si="17"/>
        <v>#REF!</v>
      </c>
    </row>
    <row r="14" spans="1:11">
      <c r="A14" s="97" t="e">
        <f t="shared" si="9"/>
        <v>#REF!</v>
      </c>
      <c r="B14" s="8" t="e">
        <f t="shared" si="19"/>
        <v>#REF!</v>
      </c>
      <c r="C14" s="8" t="e">
        <f t="shared" si="10"/>
        <v>#REF!</v>
      </c>
      <c r="D14" s="8" t="e">
        <f t="shared" si="18"/>
        <v>#REF!</v>
      </c>
      <c r="E14" s="8" t="e">
        <f t="shared" si="11"/>
        <v>#REF!</v>
      </c>
      <c r="F14" s="8" t="e">
        <f>CHOOSE(КУЛЬТУРА_5,CHOOSE(ОБЛАСТЬ,B38,B61,B84,B107,B130,B153,B176,B199,B222,B245,B268,B291,B314,B337),CHOOSE(ОБЛАСТЬ,C38,C61,C84,C107,C130,C153,C176,C199,C222,C245,C268,C291,C314,C337),CHOOSE(ОБЛАСТЬ,D38,D61,D84,D107,D130,D153,D176,D199,D222,D245,D268,D291,D314,D337),CHOOSE(ОБЛАСТЬ,E38,E61,E84,E107,E130,E153,E176,E199,E222,E245,E268,E291,E314,E337),CHOOSE(ОБЛАСТЬ,F38,F61,F84,F107,F130,F153,F176,F199,F222,F245,F268,F291,F314,F337),CHOOSE(ОБЛАСТЬ,G38,G61,G84,G107,G130,G153,G176,G199,G222,G245,G268,G291,G314,G337),CHOOSE(ОБЛАСТЬ,H38,H61,H84,H107,H130,H153,H176,H199,H222,H245,H268,H291,H314,H337),CHOOSE(ОБЛАСТЬ,I38,I61,I84,I107,I130,I153,I176,I199,I222,I245,I268,I291,I314,I337),CHOOSE(ОБЛАСТЬ,J38,J61,J84,J107,J130,J153,J176,J199,J222,J245,J268,J291,J314,J337),CHOOSE(ОБЛАСТЬ,K38,K61,K84,K107,K130,K153,K176,K199,K222,K245,K268,K291,K314,K337),CHOOSE(ОБЛАСТЬ,L38,L61,L84,L107,L130,L153,L176,L199,L222,L245,L268,L291,L314,L337),CHOOSE(ОБЛАСТЬ,M38,M61,M84,M107,M130,M153,M176,M199,M222,M245,M268,M291,M314,M337),CHOOSE(ОБЛАСТЬ,N38,N61,N84,N107,N130,N153,N176,N199,N222,N245,N268,N291,N314,N337),CHOOSE(ОБЛАСТЬ,O38,O61,O84,O107,O130,O153,O176,O199,O222,O245,O268,O291,O314,O337),CHOOSE(ОБЛАСТЬ,P38,P61,P84,P107,P130,P153,P176,P199,P222,P245,P268,P291,P314,P337),CHOOSE(ОБЛАСТЬ,Q38,Q61,Q84,Q107,Q130,Q153,Q176,Q199,Q222,Q245,Q268,Q291,Q314,Q337),CHOOSE(ОБЛАСТЬ,R38,R61,R84,R107,R130,R153,R176,R199,R222,R245,R268,R291,R314,R337),CHOOSE(ОБЛАСТЬ,S38,S61,S84,S107,S130,S153,S176,S199,S222,S245,S268,S291,S314,S337),CHOOSE(ОБЛАСТЬ,T38,T61,T84,T107,T130,T153,T176,T199,T222,T245,T268,T291,T314,T337),CHOOSE(ОБЛАСТЬ,U38,U61,U84,U107,U130,U153,U176,U199,U222,U245,U268,U291,U314,U337),CHOOSE(ОБЛАСТЬ,V38,V61,V84,V107,V130,V153,V176,V199,V222,V245,V268,V291,V314,V337),CHOOSE(ОБЛАСТЬ,W38,W61,W84,W107,W130,W153,W176,W199,W222,W245,W268,W291,W314,W337),CHOOSE(ОБЛАСТЬ,X38,X61,X84,X107,X130,X153,X176,X199,X222,X245,X268,X291,X314,X337),CHOOSE(ОБЛАСТЬ,Y38,Y61,Y84,Y107,Y130,Y153,Y176,Y199,Y222,Y245,Y268,Y291,Y314,Y337))</f>
        <v>#REF!</v>
      </c>
      <c r="G14" s="8" t="e">
        <f t="shared" si="13"/>
        <v>#REF!</v>
      </c>
      <c r="H14" s="8" t="e">
        <f t="shared" si="14"/>
        <v>#REF!</v>
      </c>
      <c r="I14" s="8" t="e">
        <f t="shared" si="15"/>
        <v>#REF!</v>
      </c>
      <c r="J14" s="8" t="e">
        <f t="shared" si="16"/>
        <v>#REF!</v>
      </c>
      <c r="K14" s="8" t="e">
        <f t="shared" si="17"/>
        <v>#REF!</v>
      </c>
    </row>
    <row r="15" spans="1:11">
      <c r="A15" s="97" t="e">
        <f t="shared" si="9"/>
        <v>#REF!</v>
      </c>
      <c r="B15" s="8" t="e">
        <f t="shared" si="19"/>
        <v>#REF!</v>
      </c>
      <c r="C15" s="8" t="e">
        <f t="shared" si="10"/>
        <v>#REF!</v>
      </c>
      <c r="D15" s="8" t="e">
        <f t="shared" si="18"/>
        <v>#REF!</v>
      </c>
      <c r="E15" s="8" t="e">
        <f t="shared" si="11"/>
        <v>#REF!</v>
      </c>
      <c r="F15" s="8" t="e">
        <f t="shared" si="12"/>
        <v>#REF!</v>
      </c>
      <c r="G15" s="8" t="e">
        <f t="shared" si="13"/>
        <v>#REF!</v>
      </c>
      <c r="H15" s="8" t="e">
        <f t="shared" si="14"/>
        <v>#REF!</v>
      </c>
      <c r="I15" s="8" t="e">
        <f t="shared" si="15"/>
        <v>#REF!</v>
      </c>
      <c r="J15" s="8" t="e">
        <f t="shared" si="16"/>
        <v>#REF!</v>
      </c>
      <c r="K15" s="8" t="e">
        <f t="shared" si="17"/>
        <v>#REF!</v>
      </c>
    </row>
    <row r="16" spans="1:11">
      <c r="A16" s="97" t="e">
        <f t="shared" si="9"/>
        <v>#REF!</v>
      </c>
      <c r="B16" s="8" t="e">
        <f t="shared" si="19"/>
        <v>#REF!</v>
      </c>
      <c r="C16" s="8" t="e">
        <f t="shared" si="10"/>
        <v>#REF!</v>
      </c>
      <c r="D16" s="8" t="e">
        <f t="shared" si="18"/>
        <v>#REF!</v>
      </c>
      <c r="E16" s="8" t="e">
        <f t="shared" si="11"/>
        <v>#REF!</v>
      </c>
      <c r="F16" s="8" t="e">
        <f t="shared" si="12"/>
        <v>#REF!</v>
      </c>
      <c r="G16" s="8" t="e">
        <f t="shared" si="13"/>
        <v>#REF!</v>
      </c>
      <c r="H16" s="8" t="e">
        <f t="shared" si="14"/>
        <v>#REF!</v>
      </c>
      <c r="I16" s="8" t="e">
        <f t="shared" si="15"/>
        <v>#REF!</v>
      </c>
      <c r="J16" s="8" t="e">
        <f t="shared" si="16"/>
        <v>#REF!</v>
      </c>
      <c r="K16" s="8" t="e">
        <f t="shared" si="17"/>
        <v>#REF!</v>
      </c>
    </row>
    <row r="17" spans="1:25">
      <c r="A17" s="97" t="e">
        <f t="shared" si="9"/>
        <v>#REF!</v>
      </c>
      <c r="B17" s="8" t="e">
        <f t="shared" si="19"/>
        <v>#REF!</v>
      </c>
      <c r="C17" s="8" t="e">
        <f t="shared" si="10"/>
        <v>#REF!</v>
      </c>
      <c r="D17" s="8" t="e">
        <f t="shared" si="18"/>
        <v>#REF!</v>
      </c>
      <c r="E17" s="8" t="e">
        <f t="shared" si="11"/>
        <v>#REF!</v>
      </c>
      <c r="F17" s="8" t="e">
        <f t="shared" si="12"/>
        <v>#REF!</v>
      </c>
      <c r="G17" s="8" t="e">
        <f t="shared" si="13"/>
        <v>#REF!</v>
      </c>
      <c r="H17" s="8" t="e">
        <f t="shared" si="14"/>
        <v>#REF!</v>
      </c>
      <c r="I17" s="8" t="e">
        <f t="shared" si="15"/>
        <v>#REF!</v>
      </c>
      <c r="J17" s="8" t="e">
        <f t="shared" si="16"/>
        <v>#REF!</v>
      </c>
      <c r="K17" s="8" t="e">
        <f t="shared" si="17"/>
        <v>#REF!</v>
      </c>
    </row>
    <row r="18" spans="1:25">
      <c r="A18" s="97" t="e">
        <f t="shared" si="9"/>
        <v>#REF!</v>
      </c>
      <c r="B18" s="8" t="e">
        <f t="shared" ref="B18:B24" si="20">CHOOSE(КУЛЬТУРА_1,CHOOSE(ОБЛАСТЬ,B42,B65,B88,B111,B134,B157,B180,B203,B226,B249,B272,B297,B318,B341),CHOOSE(ОБЛАСТЬ,C42,C65,C88,C111,C134,C157,C180,C203,C226,C249,C272,C297,C318,C341),CHOOSE(ОБЛАСТЬ,D42,D65,D88,D111,D134,D157,D180,D203,D226,D249,D272,D297,D318,D341),CHOOSE(ОБЛАСТЬ,E42,E65,E88,E111,E134,E157,E180,E203,E226,E249,E272,E297,E318,E341),CHOOSE(ОБЛАСТЬ,F42,F65,F88,F111,F134,F157,F180,F203,F226,F249,F272,F297,F318,F341),CHOOSE(ОБЛАСТЬ,G42,G65,G88,G111,G134,G157,G180,G203,G226,G249,G272,G297,G318,G341),CHOOSE(ОБЛАСТЬ,H42,H65,H88,H111,H134,H157,H180,H203,H226,H249,H272,H297,H318,H341),CHOOSE(ОБЛАСТЬ,I42,I65,I88,I111,I134,I157,I180,I203,I226,I249,I272,I297,I318,I341),CHOOSE(ОБЛАСТЬ,J42,J65,J88,J111,J134,J157,J180,J203,J226,J249,J272,J297,J318,J341),CHOOSE(ОБЛАСТЬ,K42,K65,K88,K111,K134,K157,K180,K203,K226,K249,K272,K297,K318,K341),CHOOSE(ОБЛАСТЬ,L42,L65,L88,L111,L134,L157,L180,L203,L226,L249,L272,L297,L318,L341),CHOOSE(ОБЛАСТЬ,M42,M65,M88,M111,M134,M157,M180,M203,M226,M249,M272,M297,M318,M341),CHOOSE(ОБЛАСТЬ,N42,N65,N88,N111,N134,N157,N180,N203,N226,N249,N272,N297,N318,N341),CHOOSE(ОБЛАСТЬ,O42,O65,O88,O111,O134,O157,O180,O203,O226,O249,O272,O297,O318,O341),CHOOSE(ОБЛАСТЬ,P42,P65,P88,P111,P134,P157,P180,P203,P226,P249,P272,P297,P318,P341),CHOOSE(ОБЛАСТЬ,Q42,Q65,Q88,Q111,Q134,Q157,Q180,Q203,Q226,Q249,Q272,Q297,Q318,Q341),CHOOSE(ОБЛАСТЬ,R42,R65,R88,R111,R134,R157,R180,R203,R226,R249,R272,R297,R318,R341),CHOOSE(ОБЛАСТЬ,S42,S65,S88,S111,S134,S157,S180,S203,S226,S249,S272,S297,S318,S341),CHOOSE(ОБЛАСТЬ,T42,T65,T88,T111,T134,T157,T180,T203,T226,T249,T272,T297,T318,T341),CHOOSE(ОБЛАСТЬ,U42,U65,U88,U111,U134,U157,U180,U203,U226,U249,U272,U297,U318,U341),CHOOSE(ОБЛАСТЬ,V42,V65,V88,V111,V134,V157,V180,V203,V226,V249,V272,V297,V318,V341),CHOOSE(ОБЛАСТЬ,W42,W65,W88,W111,W134,W157,W180,W203,W226,W249,W272,W297,W318,W341),CHOOSE(ОБЛАСТЬ,X42,X65,X88,X111,X134,X157,X180,X203,X226,X249,X272,X297,X318,X341),CHOOSE(ОБЛАСТЬ,Y42,Y65,Y88,Y111,Y134,Y157,Y180,Y203,Y226,Y249,Y272,Y297,Y318,Y341))</f>
        <v>#REF!</v>
      </c>
      <c r="C18" s="8" t="e">
        <f t="shared" si="0"/>
        <v>#REF!</v>
      </c>
      <c r="D18" s="8" t="e">
        <f t="shared" si="18"/>
        <v>#REF!</v>
      </c>
      <c r="E18" s="8" t="e">
        <f t="shared" si="11"/>
        <v>#REF!</v>
      </c>
      <c r="F18" s="8" t="e">
        <f t="shared" si="12"/>
        <v>#REF!</v>
      </c>
      <c r="G18" s="8" t="e">
        <f t="shared" si="13"/>
        <v>#REF!</v>
      </c>
      <c r="H18" s="8" t="e">
        <f t="shared" si="14"/>
        <v>#REF!</v>
      </c>
      <c r="I18" s="8" t="e">
        <f t="shared" si="15"/>
        <v>#REF!</v>
      </c>
      <c r="J18" s="8" t="e">
        <f t="shared" si="16"/>
        <v>#REF!</v>
      </c>
      <c r="K18" s="8" t="e">
        <f t="shared" si="17"/>
        <v>#REF!</v>
      </c>
    </row>
    <row r="19" spans="1:25">
      <c r="A19" s="97" t="e">
        <f t="shared" si="9"/>
        <v>#REF!</v>
      </c>
      <c r="B19" s="8" t="e">
        <f t="shared" si="20"/>
        <v>#REF!</v>
      </c>
      <c r="C19" s="8" t="e">
        <f t="shared" si="0"/>
        <v>#REF!</v>
      </c>
      <c r="D19" s="8" t="e">
        <f t="shared" si="18"/>
        <v>#REF!</v>
      </c>
      <c r="E19" s="8" t="e">
        <f t="shared" si="11"/>
        <v>#REF!</v>
      </c>
      <c r="F19" s="8" t="e">
        <f t="shared" si="12"/>
        <v>#REF!</v>
      </c>
      <c r="G19" s="8" t="e">
        <f t="shared" si="13"/>
        <v>#REF!</v>
      </c>
      <c r="H19" s="8" t="e">
        <f t="shared" si="14"/>
        <v>#REF!</v>
      </c>
      <c r="I19" s="8" t="e">
        <f t="shared" si="15"/>
        <v>#REF!</v>
      </c>
      <c r="J19" s="8" t="e">
        <f t="shared" si="16"/>
        <v>#REF!</v>
      </c>
      <c r="K19" s="8" t="e">
        <f t="shared" si="17"/>
        <v>#REF!</v>
      </c>
    </row>
    <row r="20" spans="1:25">
      <c r="A20" s="97" t="e">
        <f t="shared" si="9"/>
        <v>#REF!</v>
      </c>
      <c r="B20" s="8" t="e">
        <f t="shared" si="20"/>
        <v>#REF!</v>
      </c>
      <c r="C20" s="8" t="e">
        <f t="shared" si="0"/>
        <v>#REF!</v>
      </c>
      <c r="D20" s="8" t="e">
        <f t="shared" si="18"/>
        <v>#REF!</v>
      </c>
      <c r="E20" s="8" t="e">
        <f t="shared" si="11"/>
        <v>#REF!</v>
      </c>
      <c r="F20" s="8" t="e">
        <f t="shared" si="12"/>
        <v>#REF!</v>
      </c>
      <c r="G20" s="8" t="e">
        <f t="shared" si="13"/>
        <v>#REF!</v>
      </c>
      <c r="H20" s="8" t="e">
        <f t="shared" si="14"/>
        <v>#REF!</v>
      </c>
      <c r="I20" s="8" t="e">
        <f t="shared" si="15"/>
        <v>#REF!</v>
      </c>
      <c r="J20" s="8" t="e">
        <f t="shared" si="16"/>
        <v>#REF!</v>
      </c>
      <c r="K20" s="8" t="e">
        <f t="shared" si="17"/>
        <v>#REF!</v>
      </c>
    </row>
    <row r="21" spans="1:25">
      <c r="A21" s="97" t="e">
        <f t="shared" si="9"/>
        <v>#REF!</v>
      </c>
      <c r="B21" s="8" t="e">
        <f t="shared" si="20"/>
        <v>#REF!</v>
      </c>
      <c r="C21" s="8" t="e">
        <f t="shared" si="0"/>
        <v>#REF!</v>
      </c>
      <c r="D21" s="8" t="e">
        <f t="shared" si="18"/>
        <v>#REF!</v>
      </c>
      <c r="E21" s="8" t="e">
        <f t="shared" si="11"/>
        <v>#REF!</v>
      </c>
      <c r="F21" s="8" t="e">
        <f t="shared" si="12"/>
        <v>#REF!</v>
      </c>
      <c r="G21" s="8" t="e">
        <f t="shared" si="13"/>
        <v>#REF!</v>
      </c>
      <c r="H21" s="8" t="e">
        <f t="shared" si="14"/>
        <v>#REF!</v>
      </c>
      <c r="I21" s="8" t="e">
        <f t="shared" si="15"/>
        <v>#REF!</v>
      </c>
      <c r="J21" s="8" t="e">
        <f t="shared" si="16"/>
        <v>#REF!</v>
      </c>
      <c r="K21" s="8" t="e">
        <f t="shared" si="17"/>
        <v>#REF!</v>
      </c>
    </row>
    <row r="22" spans="1:25">
      <c r="A22" s="97" t="e">
        <f t="shared" si="9"/>
        <v>#REF!</v>
      </c>
      <c r="B22" s="8" t="e">
        <f t="shared" si="20"/>
        <v>#REF!</v>
      </c>
      <c r="C22" s="8" t="e">
        <f t="shared" si="0"/>
        <v>#REF!</v>
      </c>
      <c r="D22" s="8" t="e">
        <f t="shared" si="18"/>
        <v>#REF!</v>
      </c>
      <c r="E22" s="8" t="e">
        <f t="shared" si="11"/>
        <v>#REF!</v>
      </c>
      <c r="F22" s="8" t="e">
        <f t="shared" si="12"/>
        <v>#REF!</v>
      </c>
      <c r="G22" s="8" t="e">
        <f t="shared" si="13"/>
        <v>#REF!</v>
      </c>
      <c r="H22" s="8" t="e">
        <f t="shared" si="14"/>
        <v>#REF!</v>
      </c>
      <c r="I22" s="8" t="e">
        <f t="shared" si="15"/>
        <v>#REF!</v>
      </c>
      <c r="J22" s="8" t="e">
        <f t="shared" si="16"/>
        <v>#REF!</v>
      </c>
      <c r="K22" s="8" t="e">
        <f t="shared" si="17"/>
        <v>#REF!</v>
      </c>
    </row>
    <row r="23" spans="1:25">
      <c r="A23" s="97" t="e">
        <f t="shared" si="9"/>
        <v>#REF!</v>
      </c>
      <c r="B23" s="8" t="e">
        <f t="shared" si="20"/>
        <v>#REF!</v>
      </c>
      <c r="C23" s="8" t="e">
        <f t="shared" si="0"/>
        <v>#REF!</v>
      </c>
      <c r="D23" s="8" t="e">
        <f t="shared" si="18"/>
        <v>#REF!</v>
      </c>
      <c r="E23" s="8" t="e">
        <f t="shared" si="11"/>
        <v>#REF!</v>
      </c>
      <c r="F23" s="8" t="e">
        <f t="shared" si="12"/>
        <v>#REF!</v>
      </c>
      <c r="G23" s="8" t="e">
        <f t="shared" si="13"/>
        <v>#REF!</v>
      </c>
      <c r="H23" s="8" t="e">
        <f t="shared" si="14"/>
        <v>#REF!</v>
      </c>
      <c r="I23" s="8" t="e">
        <f t="shared" si="15"/>
        <v>#REF!</v>
      </c>
      <c r="J23" s="8" t="e">
        <f t="shared" si="16"/>
        <v>#REF!</v>
      </c>
      <c r="K23" s="8" t="e">
        <f t="shared" si="17"/>
        <v>#REF!</v>
      </c>
    </row>
    <row r="24" spans="1:25">
      <c r="A24" s="97" t="e">
        <f>CHOOSE(ОБЛАСТЬ,A48,A71,A94,A117,A140,A163,A186,A209,A232,A256,A278,A301,A324,A347)</f>
        <v>#REF!</v>
      </c>
      <c r="B24" s="8" t="e">
        <f t="shared" si="20"/>
        <v>#REF!</v>
      </c>
      <c r="C24" s="8" t="e">
        <f t="shared" si="0"/>
        <v>#REF!</v>
      </c>
      <c r="D24" s="8" t="e">
        <f t="shared" si="18"/>
        <v>#REF!</v>
      </c>
      <c r="E24" s="8" t="e">
        <f t="shared" si="11"/>
        <v>#REF!</v>
      </c>
      <c r="F24" s="8" t="e">
        <f t="shared" si="12"/>
        <v>#REF!</v>
      </c>
      <c r="G24" s="8" t="e">
        <f t="shared" si="13"/>
        <v>#REF!</v>
      </c>
      <c r="H24" s="8" t="e">
        <f t="shared" si="14"/>
        <v>#REF!</v>
      </c>
      <c r="I24" s="8" t="e">
        <f t="shared" si="15"/>
        <v>#REF!</v>
      </c>
      <c r="J24" s="8" t="e">
        <f t="shared" si="16"/>
        <v>#REF!</v>
      </c>
      <c r="K24" s="8" t="e">
        <f t="shared" si="17"/>
        <v>#REF!</v>
      </c>
    </row>
    <row r="25" spans="1:25">
      <c r="A25" s="7"/>
      <c r="B25" s="5"/>
      <c r="C25" s="5"/>
      <c r="D25" s="5"/>
      <c r="E25" s="5"/>
      <c r="F25" s="5"/>
      <c r="G25" s="5"/>
      <c r="H25" s="5"/>
    </row>
    <row r="26" spans="1:25" ht="13.5" thickBot="1">
      <c r="A26" s="7"/>
      <c r="B26" s="5"/>
      <c r="C26" s="5"/>
      <c r="D26" s="5"/>
      <c r="E26" s="5"/>
      <c r="F26" s="5"/>
      <c r="G26" s="5"/>
      <c r="H26" s="5"/>
    </row>
    <row r="27" spans="1:25">
      <c r="A27" s="651" t="s">
        <v>235</v>
      </c>
      <c r="B27" s="653" t="s">
        <v>236</v>
      </c>
      <c r="C27" s="654"/>
      <c r="D27" s="654"/>
      <c r="E27" s="654"/>
      <c r="F27" s="654"/>
      <c r="G27" s="654"/>
      <c r="H27" s="655"/>
      <c r="I27" s="656" t="s">
        <v>283</v>
      </c>
      <c r="J27" s="657"/>
      <c r="K27" s="657"/>
      <c r="L27" s="657"/>
      <c r="M27" s="658"/>
      <c r="N27" s="656" t="s">
        <v>284</v>
      </c>
      <c r="O27" s="657"/>
      <c r="P27" s="657"/>
      <c r="Q27" s="656" t="s">
        <v>289</v>
      </c>
      <c r="R27" s="657"/>
      <c r="S27" s="657"/>
      <c r="T27" s="657"/>
      <c r="U27" s="657"/>
      <c r="V27" s="657"/>
      <c r="W27" s="658"/>
      <c r="X27" s="656" t="s">
        <v>297</v>
      </c>
      <c r="Y27" s="658"/>
    </row>
    <row r="28" spans="1:25" ht="21">
      <c r="A28" s="652"/>
      <c r="B28" s="35" t="s">
        <v>237</v>
      </c>
      <c r="C28" s="32" t="s">
        <v>79</v>
      </c>
      <c r="D28" s="32" t="s">
        <v>80</v>
      </c>
      <c r="E28" s="32" t="s">
        <v>238</v>
      </c>
      <c r="F28" s="32" t="s">
        <v>239</v>
      </c>
      <c r="G28" s="32" t="s">
        <v>281</v>
      </c>
      <c r="H28" s="36" t="s">
        <v>240</v>
      </c>
      <c r="I28" s="35" t="s">
        <v>221</v>
      </c>
      <c r="J28" s="32" t="s">
        <v>222</v>
      </c>
      <c r="K28" s="32" t="s">
        <v>230</v>
      </c>
      <c r="L28" s="32" t="s">
        <v>282</v>
      </c>
      <c r="M28" s="36" t="s">
        <v>223</v>
      </c>
      <c r="N28" s="35" t="s">
        <v>285</v>
      </c>
      <c r="O28" s="32" t="s">
        <v>286</v>
      </c>
      <c r="P28" s="32" t="s">
        <v>287</v>
      </c>
      <c r="Q28" s="35" t="s">
        <v>290</v>
      </c>
      <c r="R28" s="32" t="s">
        <v>291</v>
      </c>
      <c r="S28" s="32" t="s">
        <v>292</v>
      </c>
      <c r="T28" s="32" t="s">
        <v>293</v>
      </c>
      <c r="U28" s="32" t="s">
        <v>294</v>
      </c>
      <c r="V28" s="32" t="s">
        <v>295</v>
      </c>
      <c r="W28" s="36" t="s">
        <v>296</v>
      </c>
      <c r="X28" s="35" t="s">
        <v>298</v>
      </c>
      <c r="Y28" s="36" t="s">
        <v>299</v>
      </c>
    </row>
    <row r="29" spans="1:25">
      <c r="A29" s="20" t="s">
        <v>88</v>
      </c>
      <c r="B29" s="8">
        <f>VLOOKUP(A29,[26]Зерновые!$A$6:$L$24,12,)</f>
        <v>7.5970699999999995</v>
      </c>
      <c r="C29" s="9">
        <f>VLOOKUP(A29,[26]Зерновые!$A$6:$W$24,23,)</f>
        <v>8.8442100000000003</v>
      </c>
      <c r="D29" s="9">
        <f>VLOOKUP(A29,[26]Зерновые!$A$6:$AH$24,34,)</f>
        <v>8.2898600000000009</v>
      </c>
      <c r="E29" s="9">
        <f>VLOOKUP(A29,[26]Зерновые!$A$6:$AS$24,45,)</f>
        <v>0</v>
      </c>
      <c r="F29" s="9">
        <f>VLOOKUP(A29,[26]Зерновые!$A$6:$BD$24,56,)</f>
        <v>0</v>
      </c>
      <c r="G29" s="12">
        <f>VLOOKUP(A29,[26]Зерновые!$A$6:$BO$24,67,)</f>
        <v>0</v>
      </c>
      <c r="H29" s="75">
        <f>VLOOKUP(A29,[26]Зерновые!$A$6:$BZ$24,78,)</f>
        <v>0</v>
      </c>
      <c r="I29" s="8">
        <f>VLOOKUP(A29,[26]Масличные!$A$6:$L$24,12,)</f>
        <v>1.8</v>
      </c>
      <c r="J29" s="9">
        <f>VLOOKUP(A29,[26]Масличные!$A$6:$W$24,23,)</f>
        <v>2.0694299999999997</v>
      </c>
      <c r="K29" s="9">
        <f>VLOOKUP(A29,[26]Масличные!$A$6:$AH$24,34,)</f>
        <v>3.6770299999999998</v>
      </c>
      <c r="L29" s="9">
        <f>VLOOKUP(A29,[26]Масличные!$A$6:$AS$24,45,)</f>
        <v>0</v>
      </c>
      <c r="M29" s="39">
        <f>VLOOKUP(A29,[26]Масличные!$A$6:$BD$24,56,)</f>
        <v>0</v>
      </c>
      <c r="N29" s="8">
        <f>VLOOKUP(A29,[26]Бобовые!$A$6:$L$24,12,)</f>
        <v>0</v>
      </c>
      <c r="O29" s="9">
        <f>VLOOKUP(A29,[26]Бобовые!$A$6:$W$24,23,)</f>
        <v>0.875</v>
      </c>
      <c r="P29" s="12">
        <f>VLOOKUP(A29,[26]Бобовые!$A$6:$AH$24,34,)</f>
        <v>0</v>
      </c>
      <c r="Q29" s="8">
        <f>VLOOKUP(A29,[26]Овощи!$A$6:$L$24,12,)</f>
        <v>150.66596999999996</v>
      </c>
      <c r="R29" s="9">
        <f>VLOOKUP(A29,[26]Овощи!$A$6:$W$24,23,)</f>
        <v>173.84121000000002</v>
      </c>
      <c r="S29" s="9">
        <f>VLOOKUP(A29,[26]Овощи!$A$6:$AH$24,34,)</f>
        <v>186.79508000000001</v>
      </c>
      <c r="T29" s="9">
        <f>VLOOKUP(A29,[26]Овощи!$A$6:$AS$24,45,)</f>
        <v>204.48869999999999</v>
      </c>
      <c r="U29" s="9">
        <f>VLOOKUP(A29,[26]Овощи!$A$6:$BD$24,56,)</f>
        <v>192.70567</v>
      </c>
      <c r="V29" s="9">
        <f>VLOOKUP(A29,[26]Овощи!$A$6:$BO$24,67,)</f>
        <v>200.18522999999999</v>
      </c>
      <c r="W29" s="39">
        <f>VLOOKUP(A29,[26]Овощи!$A$6:$BZ$24,78,)</f>
        <v>193.48548999999997</v>
      </c>
      <c r="X29" s="8">
        <f>VLOOKUP(A29,[26]Бахчевые!$A$6:$L$24,12,)</f>
        <v>0</v>
      </c>
      <c r="Y29" s="39">
        <f>VLOOKUP(A29,[26]Бахчевые!$A$6:$W$24,23,)</f>
        <v>0</v>
      </c>
    </row>
    <row r="30" spans="1:25">
      <c r="A30" s="20" t="s">
        <v>89</v>
      </c>
      <c r="B30" s="8">
        <f>VLOOKUP(A30,[26]Зерновые!$A$6:$L$24,12,)</f>
        <v>4.7217000000000002</v>
      </c>
      <c r="C30" s="9">
        <f>VLOOKUP(A30,[26]Зерновые!$A$6:$W$24,23,)</f>
        <v>4.8219199999999995</v>
      </c>
      <c r="D30" s="9">
        <f>VLOOKUP(A30,[26]Зерновые!$A$6:$AH$24,34,)</f>
        <v>4.9723200000000007</v>
      </c>
      <c r="E30" s="9">
        <f>VLOOKUP(A30,[26]Зерновые!$A$6:$AS$24,45,)</f>
        <v>0</v>
      </c>
      <c r="F30" s="9">
        <f>VLOOKUP(A30,[26]Зерновые!$A$6:$BD$24,56,)</f>
        <v>0</v>
      </c>
      <c r="G30" s="12">
        <f>VLOOKUP(A30,[26]Зерновые!$A$6:$BO$24,67,)</f>
        <v>0</v>
      </c>
      <c r="H30" s="75">
        <f>VLOOKUP(A30,[26]Зерновые!$A$6:$BZ$24,78,)</f>
        <v>0</v>
      </c>
      <c r="I30" s="8">
        <f>VLOOKUP(A30,[26]Масличные!$A$6:$L$24,12,)</f>
        <v>0.76632999999999996</v>
      </c>
      <c r="J30" s="9">
        <f>VLOOKUP(A30,[26]Масличные!$A$6:$W$24,23,)</f>
        <v>0</v>
      </c>
      <c r="K30" s="9">
        <f>VLOOKUP(A30,[26]Масличные!$A$6:$AH$24,34,)</f>
        <v>0.14499999999999999</v>
      </c>
      <c r="L30" s="9">
        <f>VLOOKUP(A30,[26]Масличные!$A$6:$AS$24,45,)</f>
        <v>0</v>
      </c>
      <c r="M30" s="39">
        <f>VLOOKUP(A30,[26]Масличные!$A$6:$BD$24,56,)</f>
        <v>0</v>
      </c>
      <c r="N30" s="8">
        <f>VLOOKUP(A30,[26]Бобовые!$A$6:$L$24,12,)</f>
        <v>0</v>
      </c>
      <c r="O30" s="9">
        <f>VLOOKUP(A30,[26]Бобовые!$A$6:$W$24,23,)</f>
        <v>0</v>
      </c>
      <c r="P30" s="12">
        <f>VLOOKUP(A30,[26]Бобовые!$A$6:$AH$24,34,)</f>
        <v>0</v>
      </c>
      <c r="Q30" s="8">
        <f>VLOOKUP(A30,[26]Овощи!$A$6:$L$24,12,)</f>
        <v>103.70515</v>
      </c>
      <c r="R30" s="9">
        <f>VLOOKUP(A30,[26]Овощи!$A$6:$W$24,23,)</f>
        <v>84.753370000000018</v>
      </c>
      <c r="S30" s="9">
        <f>VLOOKUP(A30,[26]Овощи!$A$6:$AH$24,34,)</f>
        <v>80.470870000000019</v>
      </c>
      <c r="T30" s="9">
        <f>VLOOKUP(A30,[26]Овощи!$A$6:$AS$24,45,)</f>
        <v>108.20799000000002</v>
      </c>
      <c r="U30" s="9">
        <f>VLOOKUP(A30,[26]Овощи!$A$6:$BD$24,56,)</f>
        <v>90.930430000000001</v>
      </c>
      <c r="V30" s="9">
        <f>VLOOKUP(A30,[26]Овощи!$A$6:$BO$24,67,)</f>
        <v>83.912300000000002</v>
      </c>
      <c r="W30" s="39">
        <f>VLOOKUP(A30,[26]Овощи!$A$6:$BZ$24,78,)</f>
        <v>87.037300000000002</v>
      </c>
      <c r="X30" s="8">
        <f>VLOOKUP(A30,[26]Бахчевые!$A$6:$L$24,12,)</f>
        <v>0</v>
      </c>
      <c r="Y30" s="39">
        <f>VLOOKUP(A30,[26]Бахчевые!$A$6:$W$24,23,)</f>
        <v>0</v>
      </c>
    </row>
    <row r="31" spans="1:25">
      <c r="A31" s="20" t="s">
        <v>28</v>
      </c>
      <c r="B31" s="8">
        <f>VLOOKUP(A31,[26]Зерновые!$A$6:$L$24,12,)</f>
        <v>8.7953500000000009</v>
      </c>
      <c r="C31" s="9">
        <f>VLOOKUP(A31,[26]Зерновые!$A$6:$W$24,23,)</f>
        <v>9.5976099999999995</v>
      </c>
      <c r="D31" s="9">
        <f>VLOOKUP(A31,[26]Зерновые!$A$6:$AH$24,34,)</f>
        <v>8.3679900000000007</v>
      </c>
      <c r="E31" s="9">
        <f>VLOOKUP(A31,[26]Зерновые!$A$6:$AS$24,45,)</f>
        <v>3.0597300000000001</v>
      </c>
      <c r="F31" s="9">
        <f>VLOOKUP(A31,[26]Зерновые!$A$6:$BD$24,56,)</f>
        <v>0.92519999999999991</v>
      </c>
      <c r="G31" s="12">
        <f>VLOOKUP(A31,[26]Зерновые!$A$6:$BO$24,67,)</f>
        <v>0</v>
      </c>
      <c r="H31" s="75">
        <f>VLOOKUP(A31,[26]Зерновые!$A$6:$BZ$24,78,)</f>
        <v>0</v>
      </c>
      <c r="I31" s="8">
        <f>VLOOKUP(A31,[26]Масличные!$A$6:$L$24,12,)</f>
        <v>2.1528199999999997</v>
      </c>
      <c r="J31" s="9">
        <f>VLOOKUP(A31,[26]Масличные!$A$6:$W$24,23,)</f>
        <v>6.9999999999999993E-2</v>
      </c>
      <c r="K31" s="9">
        <f>VLOOKUP(A31,[26]Масличные!$A$6:$AH$24,34,)</f>
        <v>1.6688199999999997</v>
      </c>
      <c r="L31" s="9">
        <f>VLOOKUP(A31,[26]Масличные!$A$6:$AS$24,45,)</f>
        <v>0</v>
      </c>
      <c r="M31" s="39">
        <f>VLOOKUP(A31,[26]Масличные!$A$6:$BD$24,56,)</f>
        <v>0</v>
      </c>
      <c r="N31" s="8">
        <f>VLOOKUP(A31,[26]Бобовые!$A$6:$L$24,12,)</f>
        <v>0.9</v>
      </c>
      <c r="O31" s="9">
        <f>VLOOKUP(A31,[26]Бобовые!$A$6:$W$24,23,)</f>
        <v>5.60792</v>
      </c>
      <c r="P31" s="12">
        <f>VLOOKUP(A31,[26]Бобовые!$A$6:$AH$24,34,)</f>
        <v>0</v>
      </c>
      <c r="Q31" s="8">
        <f>VLOOKUP(A31,[26]Овощи!$A$6:$L$24,12,)</f>
        <v>104.25372999999999</v>
      </c>
      <c r="R31" s="9">
        <f>VLOOKUP(A31,[26]Овощи!$A$6:$W$24,23,)</f>
        <v>73.187629999999999</v>
      </c>
      <c r="S31" s="9">
        <f>VLOOKUP(A31,[26]Овощи!$A$6:$AH$24,34,)</f>
        <v>99.990899999999996</v>
      </c>
      <c r="T31" s="9">
        <f>VLOOKUP(A31,[26]Овощи!$A$6:$AS$24,45,)</f>
        <v>214.72648000000004</v>
      </c>
      <c r="U31" s="9">
        <f>VLOOKUP(A31,[26]Овощи!$A$6:$BD$24,56,)</f>
        <v>73.382480000000015</v>
      </c>
      <c r="V31" s="9">
        <f>VLOOKUP(A31,[26]Овощи!$A$6:$BO$24,67,)</f>
        <v>86.09205</v>
      </c>
      <c r="W31" s="39">
        <f>VLOOKUP(A31,[26]Овощи!$A$6:$BZ$24,78,)</f>
        <v>105.65734999999998</v>
      </c>
      <c r="X31" s="8">
        <f>VLOOKUP(A31,[26]Бахчевые!$A$6:$L$24,12,)</f>
        <v>3</v>
      </c>
      <c r="Y31" s="39">
        <f>VLOOKUP(A31,[26]Бахчевые!$A$6:$W$24,23,)</f>
        <v>0</v>
      </c>
    </row>
    <row r="32" spans="1:25">
      <c r="A32" s="20" t="s">
        <v>29</v>
      </c>
      <c r="B32" s="8">
        <f>VLOOKUP(A32,[26]Зерновые!$A$6:$L$24,12,)</f>
        <v>10.11275</v>
      </c>
      <c r="C32" s="9">
        <f>VLOOKUP(A32,[26]Зерновые!$A$6:$W$24,23,)</f>
        <v>12.328759999999999</v>
      </c>
      <c r="D32" s="9">
        <f>VLOOKUP(A32,[26]Зерновые!$A$6:$AH$24,34,)</f>
        <v>10.970860000000002</v>
      </c>
      <c r="E32" s="9">
        <f>VLOOKUP(A32,[26]Зерновые!$A$6:$AS$24,45,)</f>
        <v>1.0628599999999999</v>
      </c>
      <c r="F32" s="9">
        <f>VLOOKUP(A32,[26]Зерновые!$A$6:$BD$24,56,)</f>
        <v>3.9031700000000003</v>
      </c>
      <c r="G32" s="12">
        <f>VLOOKUP(A32,[26]Зерновые!$A$6:$BO$24,67,)</f>
        <v>0</v>
      </c>
      <c r="H32" s="75">
        <f>VLOOKUP(A32,[26]Зерновые!$A$6:$BZ$24,78,)</f>
        <v>0</v>
      </c>
      <c r="I32" s="8">
        <f>VLOOKUP(A32,[26]Масличные!$A$6:$L$24,12,)</f>
        <v>3.0239700000000003</v>
      </c>
      <c r="J32" s="9">
        <f>VLOOKUP(A32,[26]Масличные!$A$6:$W$24,23,)</f>
        <v>0.15</v>
      </c>
      <c r="K32" s="9">
        <f>VLOOKUP(A32,[26]Масличные!$A$6:$AH$24,34,)</f>
        <v>3.4806300000000006</v>
      </c>
      <c r="L32" s="9">
        <f>VLOOKUP(A32,[26]Масличные!$A$6:$AS$24,45,)</f>
        <v>0.54442999999999997</v>
      </c>
      <c r="M32" s="39">
        <f>VLOOKUP(A32,[26]Масличные!$A$6:$BD$24,56,)</f>
        <v>0.52561000000000002</v>
      </c>
      <c r="N32" s="8">
        <f>VLOOKUP(A32,[26]Бобовые!$A$6:$L$24,12,)</f>
        <v>4.0492900000000009</v>
      </c>
      <c r="O32" s="9">
        <f>VLOOKUP(A32,[26]Бобовые!$A$6:$W$24,23,)</f>
        <v>7.0550899999999999</v>
      </c>
      <c r="P32" s="12">
        <f>VLOOKUP(A32,[26]Бобовые!$A$6:$AH$24,34,)</f>
        <v>0</v>
      </c>
      <c r="Q32" s="8">
        <f>VLOOKUP(A32,[26]Овощи!$A$6:$L$24,12,)</f>
        <v>156.75451000000001</v>
      </c>
      <c r="R32" s="9">
        <f>VLOOKUP(A32,[26]Овощи!$A$6:$W$24,23,)</f>
        <v>61.518239999999992</v>
      </c>
      <c r="S32" s="9">
        <f>VLOOKUP(A32,[26]Овощи!$A$6:$AH$24,34,)</f>
        <v>145.33805999999998</v>
      </c>
      <c r="T32" s="9">
        <f>VLOOKUP(A32,[26]Овощи!$A$6:$AS$24,45,)</f>
        <v>154.16802000000001</v>
      </c>
      <c r="U32" s="9">
        <f>VLOOKUP(A32,[26]Овощи!$A$6:$BD$24,56,)</f>
        <v>121.14445000000001</v>
      </c>
      <c r="V32" s="9">
        <f>VLOOKUP(A32,[26]Овощи!$A$6:$BO$24,67,)</f>
        <v>133.42325999999997</v>
      </c>
      <c r="W32" s="39">
        <f>VLOOKUP(A32,[26]Овощи!$A$6:$BZ$24,78,)</f>
        <v>130.23426000000001</v>
      </c>
      <c r="X32" s="8">
        <f>VLOOKUP(A32,[26]Бахчевые!$A$6:$L$24,12,)</f>
        <v>20</v>
      </c>
      <c r="Y32" s="39">
        <f>VLOOKUP(A32,[26]Бахчевые!$A$6:$W$24,23,)</f>
        <v>0</v>
      </c>
    </row>
    <row r="33" spans="1:25">
      <c r="A33" s="20" t="s">
        <v>30</v>
      </c>
      <c r="B33" s="8">
        <f>VLOOKUP(A33,[26]Зерновые!$A$6:$L$24,12,)</f>
        <v>8.9959200000000017</v>
      </c>
      <c r="C33" s="9">
        <f>VLOOKUP(A33,[26]Зерновые!$A$6:$W$24,23,)</f>
        <v>9.2708499999999994</v>
      </c>
      <c r="D33" s="9">
        <f>VLOOKUP(A33,[26]Зерновые!$A$6:$AH$24,34,)</f>
        <v>9.0288699999999995</v>
      </c>
      <c r="E33" s="9">
        <f>VLOOKUP(A33,[26]Зерновые!$A$6:$AS$24,45,)</f>
        <v>5.0389399999999993</v>
      </c>
      <c r="F33" s="9">
        <f>VLOOKUP(A33,[26]Зерновые!$A$6:$BD$24,56,)</f>
        <v>1.85</v>
      </c>
      <c r="G33" s="12">
        <f>VLOOKUP(A33,[26]Зерновые!$A$6:$BO$24,67,)</f>
        <v>0</v>
      </c>
      <c r="H33" s="75">
        <f>VLOOKUP(A33,[26]Зерновые!$A$6:$BZ$24,78,)</f>
        <v>0</v>
      </c>
      <c r="I33" s="8">
        <f>VLOOKUP(A33,[26]Масличные!$A$6:$L$24,12,)</f>
        <v>2.9135499999999999</v>
      </c>
      <c r="J33" s="9">
        <f>VLOOKUP(A33,[26]Масличные!$A$6:$W$24,23,)</f>
        <v>1.23</v>
      </c>
      <c r="K33" s="9">
        <f>VLOOKUP(A33,[26]Масличные!$A$6:$AH$24,34,)</f>
        <v>3.3527800000000001</v>
      </c>
      <c r="L33" s="9">
        <f>VLOOKUP(A33,[26]Масличные!$A$6:$AS$24,45,)</f>
        <v>0</v>
      </c>
      <c r="M33" s="39">
        <f>VLOOKUP(A33,[26]Масличные!$A$6:$BD$24,56,)</f>
        <v>0.79159000000000002</v>
      </c>
      <c r="N33" s="8">
        <f>VLOOKUP(A33,[26]Бобовые!$A$6:$L$24,12,)</f>
        <v>2.0634100000000002</v>
      </c>
      <c r="O33" s="9">
        <f>VLOOKUP(A33,[26]Бобовые!$A$6:$W$24,23,)</f>
        <v>9.1037400000000002</v>
      </c>
      <c r="P33" s="12">
        <f>VLOOKUP(A33,[26]Бобовые!$A$6:$AH$24,34,)</f>
        <v>0</v>
      </c>
      <c r="Q33" s="8">
        <f>VLOOKUP(A33,[26]Овощи!$A$6:$L$24,12,)</f>
        <v>107.49757</v>
      </c>
      <c r="R33" s="9">
        <f>VLOOKUP(A33,[26]Овощи!$A$6:$W$24,23,)</f>
        <v>52.977160000000005</v>
      </c>
      <c r="S33" s="9">
        <f>VLOOKUP(A33,[26]Овощи!$A$6:$AH$24,34,)</f>
        <v>76.005610000000004</v>
      </c>
      <c r="T33" s="9">
        <f>VLOOKUP(A33,[26]Овощи!$A$6:$AS$24,45,)</f>
        <v>136.18231</v>
      </c>
      <c r="U33" s="9">
        <f>VLOOKUP(A33,[26]Овощи!$A$6:$BD$24,56,)</f>
        <v>60.690799999999989</v>
      </c>
      <c r="V33" s="9">
        <f>VLOOKUP(A33,[26]Овощи!$A$6:$BO$24,67,)</f>
        <v>70.27785999999999</v>
      </c>
      <c r="W33" s="39">
        <f>VLOOKUP(A33,[26]Овощи!$A$6:$BZ$24,78,)</f>
        <v>81.530960000000007</v>
      </c>
      <c r="X33" s="8">
        <f>VLOOKUP(A33,[26]Бахчевые!$A$6:$L$24,12,)</f>
        <v>4.34</v>
      </c>
      <c r="Y33" s="39">
        <f>VLOOKUP(A33,[26]Бахчевые!$A$6:$W$24,23,)</f>
        <v>0</v>
      </c>
    </row>
    <row r="34" spans="1:25">
      <c r="A34" s="20" t="s">
        <v>31</v>
      </c>
      <c r="B34" s="8">
        <f>VLOOKUP(A34,[26]Зерновые!$A$6:$L$24,12,)</f>
        <v>9.7196300000000004</v>
      </c>
      <c r="C34" s="9">
        <f>VLOOKUP(A34,[26]Зерновые!$A$6:$W$24,23,)</f>
        <v>12.37091</v>
      </c>
      <c r="D34" s="9">
        <f>VLOOKUP(A34,[26]Зерновые!$A$6:$AH$24,34,)</f>
        <v>13.03243</v>
      </c>
      <c r="E34" s="9">
        <f>VLOOKUP(A34,[26]Зерновые!$A$6:$AS$24,45,)</f>
        <v>0</v>
      </c>
      <c r="F34" s="9">
        <f>VLOOKUP(A34,[26]Зерновые!$A$6:$BD$24,56,)</f>
        <v>2.2980200000000002</v>
      </c>
      <c r="G34" s="12">
        <f>VLOOKUP(A34,[26]Зерновые!$A$6:$BO$24,67,)</f>
        <v>0</v>
      </c>
      <c r="H34" s="75">
        <f>VLOOKUP(A34,[26]Зерновые!$A$6:$BZ$24,78,)</f>
        <v>0</v>
      </c>
      <c r="I34" s="8">
        <f>VLOOKUP(A34,[26]Масличные!$A$6:$L$24,12,)</f>
        <v>3.4075099999999998</v>
      </c>
      <c r="J34" s="9">
        <f>VLOOKUP(A34,[26]Масличные!$A$6:$W$24,23,)</f>
        <v>0.06</v>
      </c>
      <c r="K34" s="9">
        <f>VLOOKUP(A34,[26]Масличные!$A$6:$AH$24,34,)</f>
        <v>4.0999699999999999</v>
      </c>
      <c r="L34" s="9">
        <f>VLOOKUP(A34,[26]Масличные!$A$6:$AS$24,45,)</f>
        <v>0.61250000000000004</v>
      </c>
      <c r="M34" s="39">
        <f>VLOOKUP(A34,[26]Масличные!$A$6:$BD$24,56,)</f>
        <v>0</v>
      </c>
      <c r="N34" s="8">
        <f>VLOOKUP(A34,[26]Бобовые!$A$6:$L$24,12,)</f>
        <v>2.59</v>
      </c>
      <c r="O34" s="9">
        <f>VLOOKUP(A34,[26]Бобовые!$A$6:$W$24,23,)</f>
        <v>5.0442800000000005</v>
      </c>
      <c r="P34" s="12">
        <f>VLOOKUP(A34,[26]Бобовые!$A$6:$AH$24,34,)</f>
        <v>0</v>
      </c>
      <c r="Q34" s="8">
        <f>VLOOKUP(A34,[26]Овощи!$A$6:$L$24,12,)</f>
        <v>87.940519999999992</v>
      </c>
      <c r="R34" s="9">
        <f>VLOOKUP(A34,[26]Овощи!$A$6:$W$24,23,)</f>
        <v>106.62940999999998</v>
      </c>
      <c r="S34" s="9">
        <f>VLOOKUP(A34,[26]Овощи!$A$6:$AH$24,34,)</f>
        <v>143.59698</v>
      </c>
      <c r="T34" s="9">
        <f>VLOOKUP(A34,[26]Овощи!$A$6:$AS$24,45,)</f>
        <v>145.01065999999997</v>
      </c>
      <c r="U34" s="9">
        <f>VLOOKUP(A34,[26]Овощи!$A$6:$BD$24,56,)</f>
        <v>82.10248</v>
      </c>
      <c r="V34" s="9">
        <f>VLOOKUP(A34,[26]Овощи!$A$6:$BO$24,67,)</f>
        <v>90.974999999999994</v>
      </c>
      <c r="W34" s="39">
        <f>VLOOKUP(A34,[26]Овощи!$A$6:$BZ$24,78,)</f>
        <v>86.359220000000008</v>
      </c>
      <c r="X34" s="8">
        <f>VLOOKUP(A34,[26]Бахчевые!$A$6:$L$24,12,)</f>
        <v>37.783329999999999</v>
      </c>
      <c r="Y34" s="39">
        <f>VLOOKUP(A34,[26]Бахчевые!$A$6:$W$24,23,)</f>
        <v>29.95</v>
      </c>
    </row>
    <row r="35" spans="1:25">
      <c r="A35" s="20" t="s">
        <v>87</v>
      </c>
      <c r="B35" s="8">
        <f>VLOOKUP(A35,[26]Зерновые!$A$6:$L$24,12,)</f>
        <v>10.728529999999999</v>
      </c>
      <c r="C35" s="9">
        <f>VLOOKUP(A35,[26]Зерновые!$A$6:$W$24,23,)</f>
        <v>14.093209999999999</v>
      </c>
      <c r="D35" s="9">
        <f>VLOOKUP(A35,[26]Зерновые!$A$6:$AH$24,34,)</f>
        <v>14.570060000000002</v>
      </c>
      <c r="E35" s="9">
        <f>VLOOKUP(A35,[26]Зерновые!$A$6:$AS$24,45,)</f>
        <v>0.98000000000000009</v>
      </c>
      <c r="F35" s="9">
        <f>VLOOKUP(A35,[26]Зерновые!$A$6:$BD$24,56,)</f>
        <v>2.23942</v>
      </c>
      <c r="G35" s="12">
        <f>VLOOKUP(A35,[26]Зерновые!$A$6:$BO$24,67,)</f>
        <v>0</v>
      </c>
      <c r="H35" s="75">
        <f>VLOOKUP(A35,[26]Зерновые!$A$6:$BZ$24,78,)</f>
        <v>0</v>
      </c>
      <c r="I35" s="8">
        <f>VLOOKUP(A35,[26]Масличные!$A$6:$L$24,12,)</f>
        <v>2.52258</v>
      </c>
      <c r="J35" s="9">
        <f>VLOOKUP(A35,[26]Масличные!$A$6:$W$24,23,)</f>
        <v>5.5040500000000003</v>
      </c>
      <c r="K35" s="9">
        <f>VLOOKUP(A35,[26]Масличные!$A$6:$AH$24,34,)</f>
        <v>4.1761399999999993</v>
      </c>
      <c r="L35" s="9">
        <f>VLOOKUP(A35,[26]Масличные!$A$6:$AS$24,45,)</f>
        <v>0</v>
      </c>
      <c r="M35" s="39">
        <f>VLOOKUP(A35,[26]Масличные!$A$6:$BD$24,56,)</f>
        <v>0.95591000000000004</v>
      </c>
      <c r="N35" s="8">
        <f>VLOOKUP(A35,[26]Бобовые!$A$6:$L$24,12,)</f>
        <v>2.92</v>
      </c>
      <c r="O35" s="9">
        <f>VLOOKUP(A35,[26]Бобовые!$A$6:$W$24,23,)</f>
        <v>7.3259200000000009</v>
      </c>
      <c r="P35" s="12">
        <f>VLOOKUP(A35,[26]Бобовые!$A$6:$AH$24,34,)</f>
        <v>0</v>
      </c>
      <c r="Q35" s="8">
        <f>VLOOKUP(A35,[26]Овощи!$A$6:$L$24,12,)</f>
        <v>127.07691</v>
      </c>
      <c r="R35" s="9">
        <f>VLOOKUP(A35,[26]Овощи!$A$6:$W$24,23,)</f>
        <v>207.62165999999996</v>
      </c>
      <c r="S35" s="9">
        <f>VLOOKUP(A35,[26]Овощи!$A$6:$AH$24,34,)</f>
        <v>205.86597</v>
      </c>
      <c r="T35" s="9">
        <f>VLOOKUP(A35,[26]Овощи!$A$6:$AS$24,45,)</f>
        <v>176.98093</v>
      </c>
      <c r="U35" s="9">
        <f>VLOOKUP(A35,[26]Овощи!$A$6:$BD$24,56,)</f>
        <v>202.94223</v>
      </c>
      <c r="V35" s="9">
        <f>VLOOKUP(A35,[26]Овощи!$A$6:$BO$24,67,)</f>
        <v>253.68673999999996</v>
      </c>
      <c r="W35" s="39">
        <f>VLOOKUP(A35,[26]Овощи!$A$6:$BZ$24,78,)</f>
        <v>197.65090000000001</v>
      </c>
      <c r="X35" s="8">
        <f>VLOOKUP(A35,[26]Бахчевые!$A$6:$L$24,12,)</f>
        <v>0.6</v>
      </c>
      <c r="Y35" s="39">
        <f>VLOOKUP(A35,[26]Бахчевые!$A$6:$W$24,23,)</f>
        <v>0</v>
      </c>
    </row>
    <row r="36" spans="1:25">
      <c r="A36" s="20" t="s">
        <v>41</v>
      </c>
      <c r="B36" s="8">
        <f>VLOOKUP(A36,[26]Зерновые!$A$6:$L$24,12,)</f>
        <v>11.31883</v>
      </c>
      <c r="C36" s="9">
        <f>VLOOKUP(A36,[26]Зерновые!$A$6:$W$24,23,)</f>
        <v>13.472829999999998</v>
      </c>
      <c r="D36" s="9">
        <f>VLOOKUP(A36,[26]Зерновые!$A$6:$AH$24,34,)</f>
        <v>10.82104</v>
      </c>
      <c r="E36" s="9">
        <f>VLOOKUP(A36,[26]Зерновые!$A$6:$AS$24,45,)</f>
        <v>0</v>
      </c>
      <c r="F36" s="9">
        <f>VLOOKUP(A36,[26]Зерновые!$A$6:$BD$24,56,)</f>
        <v>2.1419000000000001</v>
      </c>
      <c r="G36" s="12">
        <f>VLOOKUP(A36,[26]Зерновые!$A$6:$BO$24,67,)</f>
        <v>0</v>
      </c>
      <c r="H36" s="75">
        <f>VLOOKUP(A36,[26]Зерновые!$A$6:$BZ$24,78,)</f>
        <v>0</v>
      </c>
      <c r="I36" s="8">
        <f>VLOOKUP(A36,[26]Масличные!$A$6:$L$24,12,)</f>
        <v>3.3201900000000002</v>
      </c>
      <c r="J36" s="9">
        <f>VLOOKUP(A36,[26]Масличные!$A$6:$W$24,23,)</f>
        <v>6.6338200000000001</v>
      </c>
      <c r="K36" s="9">
        <f>VLOOKUP(A36,[26]Масличные!$A$6:$AH$24,34,)</f>
        <v>4.33033</v>
      </c>
      <c r="L36" s="9">
        <f>VLOOKUP(A36,[26]Масличные!$A$6:$AS$24,45,)</f>
        <v>1.61538</v>
      </c>
      <c r="M36" s="39">
        <f>VLOOKUP(A36,[26]Масличные!$A$6:$BD$24,56,)</f>
        <v>0</v>
      </c>
      <c r="N36" s="8">
        <f>VLOOKUP(A36,[26]Бобовые!$A$6:$L$24,12,)</f>
        <v>0</v>
      </c>
      <c r="O36" s="9">
        <f>VLOOKUP(A36,[26]Бобовые!$A$6:$W$24,23,)</f>
        <v>7.8145600000000002</v>
      </c>
      <c r="P36" s="12">
        <f>VLOOKUP(A36,[26]Бобовые!$A$6:$AH$24,34,)</f>
        <v>0</v>
      </c>
      <c r="Q36" s="8">
        <f>VLOOKUP(A36,[26]Овощи!$A$6:$L$24,12,)</f>
        <v>146.88755999999998</v>
      </c>
      <c r="R36" s="9">
        <f>VLOOKUP(A36,[26]Овощи!$A$6:$W$24,23,)</f>
        <v>0</v>
      </c>
      <c r="S36" s="9">
        <f>VLOOKUP(A36,[26]Овощи!$A$6:$AH$24,34,)</f>
        <v>162.88029</v>
      </c>
      <c r="T36" s="9">
        <f>VLOOKUP(A36,[26]Овощи!$A$6:$AS$24,45,)</f>
        <v>202.66131999999999</v>
      </c>
      <c r="U36" s="9">
        <f>VLOOKUP(A36,[26]Овощи!$A$6:$BD$24,56,)</f>
        <v>147.96822999999998</v>
      </c>
      <c r="V36" s="9">
        <f>VLOOKUP(A36,[26]Овощи!$A$6:$BO$24,67,)</f>
        <v>160.51898999999997</v>
      </c>
      <c r="W36" s="39">
        <f>VLOOKUP(A36,[26]Овощи!$A$6:$BZ$24,78,)</f>
        <v>176.84190000000001</v>
      </c>
      <c r="X36" s="8">
        <f>VLOOKUP(A36,[26]Бахчевые!$A$6:$L$24,12,)</f>
        <v>0</v>
      </c>
      <c r="Y36" s="39">
        <f>VLOOKUP(A36,[26]Бахчевые!$A$6:$W$24,23,)</f>
        <v>0</v>
      </c>
    </row>
    <row r="37" spans="1:25">
      <c r="A37" s="20" t="s">
        <v>32</v>
      </c>
      <c r="B37" s="8">
        <f>VLOOKUP(A37,[26]Зерновые!$A$6:$L$24,12,)</f>
        <v>8.4215699999999991</v>
      </c>
      <c r="C37" s="9">
        <f>VLOOKUP(A37,[26]Зерновые!$A$6:$W$24,23,)</f>
        <v>8.233550000000001</v>
      </c>
      <c r="D37" s="9">
        <f>VLOOKUP(A37,[26]Зерновые!$A$6:$AH$24,34,)</f>
        <v>9.0180100000000003</v>
      </c>
      <c r="E37" s="9">
        <f>VLOOKUP(A37,[26]Зерновые!$A$6:$AS$24,45,)</f>
        <v>0.57999999999999996</v>
      </c>
      <c r="F37" s="9">
        <f>VLOOKUP(A37,[26]Зерновые!$A$6:$BD$24,56,)</f>
        <v>0</v>
      </c>
      <c r="G37" s="12">
        <f>VLOOKUP(A37,[26]Зерновые!$A$6:$BO$24,67,)</f>
        <v>0</v>
      </c>
      <c r="H37" s="75">
        <f>VLOOKUP(A37,[26]Зерновые!$A$6:$BZ$24,78,)</f>
        <v>0</v>
      </c>
      <c r="I37" s="8">
        <f>VLOOKUP(A37,[26]Масличные!$A$6:$L$24,12,)</f>
        <v>0.47762000000000004</v>
      </c>
      <c r="J37" s="9">
        <f>VLOOKUP(A37,[26]Масличные!$A$6:$W$24,23,)</f>
        <v>0</v>
      </c>
      <c r="K37" s="9">
        <f>VLOOKUP(A37,[26]Масличные!$A$6:$AH$24,34,)</f>
        <v>1.4688300000000001</v>
      </c>
      <c r="L37" s="9">
        <f>VLOOKUP(A37,[26]Масличные!$A$6:$AS$24,45,)</f>
        <v>0.1</v>
      </c>
      <c r="M37" s="39">
        <f>VLOOKUP(A37,[26]Масличные!$A$6:$BD$24,56,)</f>
        <v>0</v>
      </c>
      <c r="N37" s="8">
        <f>VLOOKUP(A37,[26]Бобовые!$A$6:$L$24,12,)</f>
        <v>0.11000000000000001</v>
      </c>
      <c r="O37" s="9">
        <f>VLOOKUP(A37,[26]Бобовые!$A$6:$W$24,23,)</f>
        <v>0</v>
      </c>
      <c r="P37" s="12">
        <f>VLOOKUP(A37,[26]Бобовые!$A$6:$AH$24,34,)</f>
        <v>0</v>
      </c>
      <c r="Q37" s="8">
        <f>VLOOKUP(A37,[26]Овощи!$A$6:$L$24,12,)</f>
        <v>165.76626000000002</v>
      </c>
      <c r="R37" s="9">
        <f>VLOOKUP(A37,[26]Овощи!$A$6:$W$24,23,)</f>
        <v>221.91423</v>
      </c>
      <c r="S37" s="9">
        <f>VLOOKUP(A37,[26]Овощи!$A$6:$AH$24,34,)</f>
        <v>224.79715000000002</v>
      </c>
      <c r="T37" s="9">
        <f>VLOOKUP(A37,[26]Овощи!$A$6:$AS$24,45,)</f>
        <v>211.79065</v>
      </c>
      <c r="U37" s="9">
        <f>VLOOKUP(A37,[26]Овощи!$A$6:$BD$24,56,)</f>
        <v>233.40970999999999</v>
      </c>
      <c r="V37" s="9">
        <f>VLOOKUP(A37,[26]Овощи!$A$6:$BO$24,67,)</f>
        <v>231.87123000000003</v>
      </c>
      <c r="W37" s="39">
        <f>VLOOKUP(A37,[26]Овощи!$A$6:$BZ$24,78,)</f>
        <v>281.15719999999999</v>
      </c>
      <c r="X37" s="8">
        <f>VLOOKUP(A37,[26]Бахчевые!$A$6:$L$24,12,)</f>
        <v>12.459999999999999</v>
      </c>
      <c r="Y37" s="39">
        <f>VLOOKUP(A37,[26]Бахчевые!$A$6:$W$24,23,)</f>
        <v>0</v>
      </c>
    </row>
    <row r="38" spans="1:25">
      <c r="A38" s="20" t="s">
        <v>33</v>
      </c>
      <c r="B38" s="8">
        <f>VLOOKUP(A38,[26]Зерновые!$A$6:$L$24,12,)</f>
        <v>10.618179999999999</v>
      </c>
      <c r="C38" s="9">
        <f>VLOOKUP(A38,[26]Зерновые!$A$6:$W$24,23,)</f>
        <v>10.596299999999999</v>
      </c>
      <c r="D38" s="9">
        <f>VLOOKUP(A38,[26]Зерновые!$A$6:$AH$24,34,)</f>
        <v>9.7919900000000002</v>
      </c>
      <c r="E38" s="9">
        <f>VLOOKUP(A38,[26]Зерновые!$A$6:$AS$24,45,)</f>
        <v>0.78332999999999997</v>
      </c>
      <c r="F38" s="9">
        <f>VLOOKUP(A38,[26]Зерновые!$A$6:$BD$24,56,)</f>
        <v>1.51</v>
      </c>
      <c r="G38" s="12">
        <f>VLOOKUP(A38,[26]Зерновые!$A$6:$BO$24,67,)</f>
        <v>0</v>
      </c>
      <c r="H38" s="75">
        <f>VLOOKUP(A38,[26]Зерновые!$A$6:$BZ$24,78,)</f>
        <v>0</v>
      </c>
      <c r="I38" s="8">
        <f>VLOOKUP(A38,[26]Масличные!$A$6:$L$24,12,)</f>
        <v>4.7864599999999999</v>
      </c>
      <c r="J38" s="9">
        <f>VLOOKUP(A38,[26]Масличные!$A$6:$W$24,23,)</f>
        <v>3.4081000000000001</v>
      </c>
      <c r="K38" s="9">
        <f>VLOOKUP(A38,[26]Масличные!$A$6:$AH$24,34,)</f>
        <v>4.1748499999999993</v>
      </c>
      <c r="L38" s="9">
        <f>VLOOKUP(A38,[26]Масличные!$A$6:$AS$24,45,)</f>
        <v>0.73686999999999991</v>
      </c>
      <c r="M38" s="39">
        <f>VLOOKUP(A38,[26]Масличные!$A$6:$BD$24,56,)</f>
        <v>0</v>
      </c>
      <c r="N38" s="8">
        <f>VLOOKUP(A38,[26]Бобовые!$A$6:$L$24,12,)</f>
        <v>1.16442</v>
      </c>
      <c r="O38" s="9">
        <f>VLOOKUP(A38,[26]Бобовые!$A$6:$W$24,23,)</f>
        <v>2.7024999999999997</v>
      </c>
      <c r="P38" s="12">
        <f>VLOOKUP(A38,[26]Бобовые!$A$6:$AH$24,34,)</f>
        <v>0</v>
      </c>
      <c r="Q38" s="8">
        <f>VLOOKUP(A38,[26]Овощи!$A$6:$L$24,12,)</f>
        <v>94.929220000000001</v>
      </c>
      <c r="R38" s="9">
        <f>VLOOKUP(A38,[26]Овощи!$A$6:$W$24,23,)</f>
        <v>101.2116</v>
      </c>
      <c r="S38" s="9">
        <f>VLOOKUP(A38,[26]Овощи!$A$6:$AH$24,34,)</f>
        <v>85.761680000000013</v>
      </c>
      <c r="T38" s="9">
        <f>VLOOKUP(A38,[26]Овощи!$A$6:$AS$24,45,)</f>
        <v>105.23229999999998</v>
      </c>
      <c r="U38" s="9">
        <f>VLOOKUP(A38,[26]Овощи!$A$6:$BD$24,56,)</f>
        <v>91.485829999999993</v>
      </c>
      <c r="V38" s="9">
        <f>VLOOKUP(A38,[26]Овощи!$A$6:$BO$24,67,)</f>
        <v>91.511979999999994</v>
      </c>
      <c r="W38" s="39">
        <f>VLOOKUP(A38,[26]Овощи!$A$6:$BZ$24,78,)</f>
        <v>89.444540000000003</v>
      </c>
      <c r="X38" s="8">
        <f>VLOOKUP(A38,[26]Бахчевые!$A$6:$L$24,12,)</f>
        <v>0</v>
      </c>
      <c r="Y38" s="39">
        <f>VLOOKUP(A38,[26]Бахчевые!$A$6:$W$24,23,)</f>
        <v>0</v>
      </c>
    </row>
    <row r="39" spans="1:25">
      <c r="A39" s="20" t="s">
        <v>34</v>
      </c>
      <c r="B39" s="8">
        <f>VLOOKUP(A39,[26]Зерновые!$A$6:$L$24,12,)</f>
        <v>6.4001000000000001</v>
      </c>
      <c r="C39" s="9">
        <f>VLOOKUP(A39,[26]Зерновые!$A$6:$W$24,23,)</f>
        <v>6.7367299999999997</v>
      </c>
      <c r="D39" s="9">
        <f>VLOOKUP(A39,[26]Зерновые!$A$6:$AH$24,34,)</f>
        <v>6.6648699999999987</v>
      </c>
      <c r="E39" s="9">
        <f>VLOOKUP(A39,[26]Зерновые!$A$6:$AS$24,45,)</f>
        <v>0.64185000000000003</v>
      </c>
      <c r="F39" s="9">
        <f>VLOOKUP(A39,[26]Зерновые!$A$6:$BD$24,56,)</f>
        <v>0.45</v>
      </c>
      <c r="G39" s="12">
        <f>VLOOKUP(A39,[26]Зерновые!$A$6:$BO$24,67,)</f>
        <v>0</v>
      </c>
      <c r="H39" s="75">
        <f>VLOOKUP(A39,[26]Зерновые!$A$6:$BZ$24,78,)</f>
        <v>0</v>
      </c>
      <c r="I39" s="8">
        <f>VLOOKUP(A39,[26]Масличные!$A$6:$L$24,12,)</f>
        <v>1.9829999999999999</v>
      </c>
      <c r="J39" s="9">
        <f>VLOOKUP(A39,[26]Масличные!$A$6:$W$24,23,)</f>
        <v>0.17009000000000002</v>
      </c>
      <c r="K39" s="9">
        <f>VLOOKUP(A39,[26]Масличные!$A$6:$AH$24,34,)</f>
        <v>2.5012999999999996</v>
      </c>
      <c r="L39" s="9">
        <f>VLOOKUP(A39,[26]Масличные!$A$6:$AS$24,45,)</f>
        <v>0.93696000000000002</v>
      </c>
      <c r="M39" s="39">
        <f>VLOOKUP(A39,[26]Масличные!$A$6:$BD$24,56,)</f>
        <v>0</v>
      </c>
      <c r="N39" s="8">
        <f>VLOOKUP(A39,[26]Бобовые!$A$6:$L$24,12,)</f>
        <v>0</v>
      </c>
      <c r="O39" s="9">
        <f>VLOOKUP(A39,[26]Бобовые!$A$6:$W$24,23,)</f>
        <v>0.09</v>
      </c>
      <c r="P39" s="12">
        <f>VLOOKUP(A39,[26]Бобовые!$A$6:$AH$24,34,)</f>
        <v>0</v>
      </c>
      <c r="Q39" s="8">
        <f>VLOOKUP(A39,[26]Овощи!$A$6:$L$24,12,)</f>
        <v>110.01748000000001</v>
      </c>
      <c r="R39" s="9">
        <f>VLOOKUP(A39,[26]Овощи!$A$6:$W$24,23,)</f>
        <v>108.94090000000001</v>
      </c>
      <c r="S39" s="9">
        <f>VLOOKUP(A39,[26]Овощи!$A$6:$AH$24,34,)</f>
        <v>181.43373000000003</v>
      </c>
      <c r="T39" s="9">
        <f>VLOOKUP(A39,[26]Овощи!$A$6:$AS$24,45,)</f>
        <v>215.48865000000001</v>
      </c>
      <c r="U39" s="9">
        <f>VLOOKUP(A39,[26]Овощи!$A$6:$BD$24,56,)</f>
        <v>172.77723999999998</v>
      </c>
      <c r="V39" s="9">
        <f>VLOOKUP(A39,[26]Овощи!$A$6:$BO$24,67,)</f>
        <v>206.72757000000001</v>
      </c>
      <c r="W39" s="39">
        <f>VLOOKUP(A39,[26]Овощи!$A$6:$BZ$24,78,)</f>
        <v>156.34351999999998</v>
      </c>
      <c r="X39" s="8">
        <f>VLOOKUP(A39,[26]Бахчевые!$A$6:$L$24,12,)</f>
        <v>32.5</v>
      </c>
      <c r="Y39" s="39">
        <f>VLOOKUP(A39,[26]Бахчевые!$A$6:$W$24,23,)</f>
        <v>0</v>
      </c>
    </row>
    <row r="40" spans="1:25">
      <c r="A40" s="20" t="s">
        <v>10</v>
      </c>
      <c r="B40" s="8">
        <f>VLOOKUP(A40,[26]Зерновые!$A$6:$L$24,12,)</f>
        <v>9.4984199999999994</v>
      </c>
      <c r="C40" s="9">
        <f>VLOOKUP(A40,[26]Зерновые!$A$6:$W$24,23,)</f>
        <v>12.243449999999999</v>
      </c>
      <c r="D40" s="9">
        <f>VLOOKUP(A40,[26]Зерновые!$A$6:$AH$24,34,)</f>
        <v>10.55897</v>
      </c>
      <c r="E40" s="9">
        <f>VLOOKUP(A40,[26]Зерновые!$A$6:$AS$24,45,)</f>
        <v>4.2898800000000001</v>
      </c>
      <c r="F40" s="9">
        <f>VLOOKUP(A40,[26]Зерновые!$A$6:$BD$24,56,)</f>
        <v>8.7494499999999995</v>
      </c>
      <c r="G40" s="12">
        <f>VLOOKUP(A40,[26]Зерновые!$A$6:$BO$24,67,)</f>
        <v>0</v>
      </c>
      <c r="H40" s="75">
        <f>VLOOKUP(A40,[26]Зерновые!$A$6:$BZ$24,78,)</f>
        <v>0</v>
      </c>
      <c r="I40" s="8">
        <f>VLOOKUP(A40,[26]Масличные!$A$6:$L$24,12,)</f>
        <v>3.8811100000000005</v>
      </c>
      <c r="J40" s="9">
        <f>VLOOKUP(A40,[26]Масличные!$A$6:$W$24,23,)</f>
        <v>0.25667000000000001</v>
      </c>
      <c r="K40" s="9">
        <f>VLOOKUP(A40,[26]Масличные!$A$6:$AH$24,34,)</f>
        <v>3.1099899999999998</v>
      </c>
      <c r="L40" s="9">
        <f>VLOOKUP(A40,[26]Масличные!$A$6:$AS$24,45,)</f>
        <v>3.7335300000000005</v>
      </c>
      <c r="M40" s="39">
        <f>VLOOKUP(A40,[26]Масличные!$A$6:$BD$24,56,)</f>
        <v>1.48512</v>
      </c>
      <c r="N40" s="8">
        <f>VLOOKUP(A40,[26]Бобовые!$A$6:$L$24,12,)</f>
        <v>3.9996699999999996</v>
      </c>
      <c r="O40" s="9">
        <f>VLOOKUP(A40,[26]Бобовые!$A$6:$W$24,23,)</f>
        <v>4.2804599999999997</v>
      </c>
      <c r="P40" s="12">
        <f>VLOOKUP(A40,[26]Бобовые!$A$6:$AH$24,34,)</f>
        <v>0</v>
      </c>
      <c r="Q40" s="8">
        <f>VLOOKUP(A40,[26]Овощи!$A$6:$L$24,12,)</f>
        <v>151.20359999999999</v>
      </c>
      <c r="R40" s="9">
        <f>VLOOKUP(A40,[26]Овощи!$A$6:$W$24,23,)</f>
        <v>160.66605999999999</v>
      </c>
      <c r="S40" s="9">
        <f>VLOOKUP(A40,[26]Овощи!$A$6:$AH$24,34,)</f>
        <v>209.36491000000001</v>
      </c>
      <c r="T40" s="9">
        <f>VLOOKUP(A40,[26]Овощи!$A$6:$AS$24,45,)</f>
        <v>199.23944999999998</v>
      </c>
      <c r="U40" s="9">
        <f>VLOOKUP(A40,[26]Овощи!$A$6:$BD$24,56,)</f>
        <v>216.25498999999999</v>
      </c>
      <c r="V40" s="9">
        <f>VLOOKUP(A40,[26]Овощи!$A$6:$BO$24,67,)</f>
        <v>230.15690000000001</v>
      </c>
      <c r="W40" s="39">
        <f>VLOOKUP(A40,[26]Овощи!$A$6:$BZ$24,78,)</f>
        <v>198.61943000000002</v>
      </c>
      <c r="X40" s="8">
        <f>VLOOKUP(A40,[26]Бахчевые!$A$6:$L$24,12,)</f>
        <v>143.93126999999998</v>
      </c>
      <c r="Y40" s="39">
        <f>VLOOKUP(A40,[26]Бахчевые!$A$6:$W$24,23,)</f>
        <v>0</v>
      </c>
    </row>
    <row r="41" spans="1:25">
      <c r="A41" s="20" t="s">
        <v>36</v>
      </c>
      <c r="B41" s="8">
        <f>VLOOKUP(A41,[26]Зерновые!$A$6:$L$24,12,)</f>
        <v>12.083960000000001</v>
      </c>
      <c r="C41" s="9">
        <f>VLOOKUP(A41,[26]Зерновые!$A$6:$W$24,23,)</f>
        <v>13.706010000000001</v>
      </c>
      <c r="D41" s="9">
        <f>VLOOKUP(A41,[26]Зерновые!$A$6:$AH$24,34,)</f>
        <v>12.169029999999999</v>
      </c>
      <c r="E41" s="9">
        <f>VLOOKUP(A41,[26]Зерновые!$A$6:$AS$24,45,)</f>
        <v>0.09</v>
      </c>
      <c r="F41" s="9">
        <f>VLOOKUP(A41,[26]Зерновые!$A$6:$BD$24,56,)</f>
        <v>0</v>
      </c>
      <c r="G41" s="12">
        <f>VLOOKUP(A41,[26]Зерновые!$A$6:$BO$24,67,)</f>
        <v>0</v>
      </c>
      <c r="H41" s="75">
        <f>VLOOKUP(A41,[26]Зерновые!$A$6:$BZ$24,78,)</f>
        <v>0</v>
      </c>
      <c r="I41" s="8">
        <f>VLOOKUP(A41,[26]Масличные!$A$6:$L$24,12,)</f>
        <v>1.2469700000000001</v>
      </c>
      <c r="J41" s="9">
        <f>VLOOKUP(A41,[26]Масличные!$A$6:$W$24,23,)</f>
        <v>0.26182</v>
      </c>
      <c r="K41" s="9">
        <f>VLOOKUP(A41,[26]Масличные!$A$6:$AH$24,34,)</f>
        <v>6.1246800000000006</v>
      </c>
      <c r="L41" s="9">
        <f>VLOOKUP(A41,[26]Масличные!$A$6:$AS$24,45,)</f>
        <v>1.4560200000000001</v>
      </c>
      <c r="M41" s="39">
        <f>VLOOKUP(A41,[26]Масличные!$A$6:$BD$24,56,)</f>
        <v>1.03</v>
      </c>
      <c r="N41" s="8">
        <f>VLOOKUP(A41,[26]Бобовые!$A$6:$L$24,12,)</f>
        <v>0.73255999999999999</v>
      </c>
      <c r="O41" s="9">
        <f>VLOOKUP(A41,[26]Бобовые!$A$6:$W$24,23,)</f>
        <v>8.07118</v>
      </c>
      <c r="P41" s="12">
        <f>VLOOKUP(A41,[26]Бобовые!$A$6:$AH$24,34,)</f>
        <v>0</v>
      </c>
      <c r="Q41" s="8">
        <f>VLOOKUP(A41,[26]Овощи!$A$6:$L$24,12,)</f>
        <v>105.65988999999999</v>
      </c>
      <c r="R41" s="9">
        <f>VLOOKUP(A41,[26]Овощи!$A$6:$W$24,23,)</f>
        <v>151.51296000000002</v>
      </c>
      <c r="S41" s="9">
        <f>VLOOKUP(A41,[26]Овощи!$A$6:$AH$24,34,)</f>
        <v>161.12512999999996</v>
      </c>
      <c r="T41" s="9">
        <f>VLOOKUP(A41,[26]Овощи!$A$6:$AS$24,45,)</f>
        <v>153.80285000000001</v>
      </c>
      <c r="U41" s="9">
        <f>VLOOKUP(A41,[26]Овощи!$A$6:$BD$24,56,)</f>
        <v>133.62502000000001</v>
      </c>
      <c r="V41" s="9">
        <f>VLOOKUP(A41,[26]Овощи!$A$6:$BO$24,67,)</f>
        <v>162.72623000000002</v>
      </c>
      <c r="W41" s="39">
        <f>VLOOKUP(A41,[26]Овощи!$A$6:$BZ$24,78,)</f>
        <v>186.15808000000001</v>
      </c>
      <c r="X41" s="8">
        <f>VLOOKUP(A41,[26]Бахчевые!$A$6:$L$24,12,)</f>
        <v>78.27</v>
      </c>
      <c r="Y41" s="39">
        <f>VLOOKUP(A41,[26]Бахчевые!$A$6:$W$24,23,)</f>
        <v>54.066670000000002</v>
      </c>
    </row>
    <row r="42" spans="1:25">
      <c r="A42" s="20" t="s">
        <v>37</v>
      </c>
      <c r="B42" s="8">
        <f>VLOOKUP(A42,[26]Зерновые!$A$6:$L$24,12,)</f>
        <v>9.9304400000000008</v>
      </c>
      <c r="C42" s="9">
        <f>VLOOKUP(A42,[26]Зерновые!$A$6:$W$24,23,)</f>
        <v>9.5467799999999983</v>
      </c>
      <c r="D42" s="9">
        <f>VLOOKUP(A42,[26]Зерновые!$A$6:$AH$24,34,)</f>
        <v>9.4026500000000013</v>
      </c>
      <c r="E42" s="9">
        <f>VLOOKUP(A42,[26]Зерновые!$A$6:$AS$24,45,)</f>
        <v>0</v>
      </c>
      <c r="F42" s="9">
        <f>VLOOKUP(A42,[26]Зерновые!$A$6:$BD$24,56,)</f>
        <v>2.9130799999999999</v>
      </c>
      <c r="G42" s="12">
        <f>VLOOKUP(A42,[26]Зерновые!$A$6:$BO$24,67,)</f>
        <v>0</v>
      </c>
      <c r="H42" s="75">
        <f>VLOOKUP(A42,[26]Зерновые!$A$6:$BZ$24,78,)</f>
        <v>0</v>
      </c>
      <c r="I42" s="8">
        <f>VLOOKUP(A42,[26]Масличные!$A$6:$L$24,12,)</f>
        <v>0.74946000000000002</v>
      </c>
      <c r="J42" s="9">
        <f>VLOOKUP(A42,[26]Масличные!$A$6:$W$24,23,)</f>
        <v>0.45279999999999998</v>
      </c>
      <c r="K42" s="9">
        <f>VLOOKUP(A42,[26]Масличные!$A$6:$AH$24,34,)</f>
        <v>3.6370899999999997</v>
      </c>
      <c r="L42" s="9">
        <f>VLOOKUP(A42,[26]Масличные!$A$6:$AS$24,45,)</f>
        <v>0</v>
      </c>
      <c r="M42" s="39">
        <f>VLOOKUP(A42,[26]Масличные!$A$6:$BD$24,56,)</f>
        <v>1.4442299999999999</v>
      </c>
      <c r="N42" s="8">
        <f>VLOOKUP(A42,[26]Бобовые!$A$6:$L$24,12,)</f>
        <v>4.6960600000000001</v>
      </c>
      <c r="O42" s="9">
        <f>VLOOKUP(A42,[26]Бобовые!$A$6:$W$24,23,)</f>
        <v>1.2</v>
      </c>
      <c r="P42" s="12">
        <f>VLOOKUP(A42,[26]Бобовые!$A$6:$AH$24,34,)</f>
        <v>0</v>
      </c>
      <c r="Q42" s="8">
        <f>VLOOKUP(A42,[26]Овощи!$A$6:$L$24,12,)</f>
        <v>131.86322000000001</v>
      </c>
      <c r="R42" s="9">
        <f>VLOOKUP(A42,[26]Овощи!$A$6:$W$24,23,)</f>
        <v>59.366669999999999</v>
      </c>
      <c r="S42" s="9">
        <f>VLOOKUP(A42,[26]Овощи!$A$6:$AH$24,34,)</f>
        <v>214.24081999999999</v>
      </c>
      <c r="T42" s="9">
        <f>VLOOKUP(A42,[26]Овощи!$A$6:$AS$24,45,)</f>
        <v>158.79515000000001</v>
      </c>
      <c r="U42" s="9">
        <f>VLOOKUP(A42,[26]Овощи!$A$6:$BD$24,56,)</f>
        <v>211.60009999999997</v>
      </c>
      <c r="V42" s="9">
        <f>VLOOKUP(A42,[26]Овощи!$A$6:$BO$24,67,)</f>
        <v>238.85007000000002</v>
      </c>
      <c r="W42" s="39">
        <f>VLOOKUP(A42,[26]Овощи!$A$6:$BZ$24,78,)</f>
        <v>183.97425000000001</v>
      </c>
      <c r="X42" s="8">
        <f>VLOOKUP(A42,[26]Бахчевые!$A$6:$L$24,12,)</f>
        <v>116.12307000000001</v>
      </c>
      <c r="Y42" s="39">
        <f>VLOOKUP(A42,[26]Бахчевые!$A$6:$W$24,23,)</f>
        <v>60.142859999999999</v>
      </c>
    </row>
    <row r="43" spans="1:25">
      <c r="A43" s="20" t="s">
        <v>35</v>
      </c>
      <c r="B43" s="8">
        <f>VLOOKUP(A43,[26]Зерновые!$A$6:$L$24,12,)</f>
        <v>13.386240000000001</v>
      </c>
      <c r="C43" s="9">
        <f>VLOOKUP(A43,[26]Зерновые!$A$6:$W$24,23,)</f>
        <v>14.823029999999999</v>
      </c>
      <c r="D43" s="9">
        <f>VLOOKUP(A43,[26]Зерновые!$A$6:$AH$24,34,)</f>
        <v>14.5589</v>
      </c>
      <c r="E43" s="9">
        <f>VLOOKUP(A43,[26]Зерновые!$A$6:$AS$24,45,)</f>
        <v>2.5300000000000002</v>
      </c>
      <c r="F43" s="9">
        <f>VLOOKUP(A43,[26]Зерновые!$A$6:$BD$24,56,)</f>
        <v>3.8792200000000001</v>
      </c>
      <c r="G43" s="12">
        <f>VLOOKUP(A43,[26]Зерновые!$A$6:$BO$24,67,)</f>
        <v>0</v>
      </c>
      <c r="H43" s="75">
        <f>VLOOKUP(A43,[26]Зерновые!$A$6:$BZ$24,78,)</f>
        <v>0</v>
      </c>
      <c r="I43" s="8">
        <f>VLOOKUP(A43,[26]Масличные!$A$6:$L$24,12,)</f>
        <v>3.1517500000000003</v>
      </c>
      <c r="J43" s="9">
        <f>VLOOKUP(A43,[26]Масличные!$A$6:$W$24,23,)</f>
        <v>7.1129999999999995</v>
      </c>
      <c r="K43" s="9">
        <f>VLOOKUP(A43,[26]Масличные!$A$6:$AH$24,34,)</f>
        <v>4.8961400000000008</v>
      </c>
      <c r="L43" s="9">
        <f>VLOOKUP(A43,[26]Масличные!$A$6:$AS$24,45,)</f>
        <v>0.96150000000000002</v>
      </c>
      <c r="M43" s="39">
        <f>VLOOKUP(A43,[26]Масличные!$A$6:$BD$24,56,)</f>
        <v>0</v>
      </c>
      <c r="N43" s="8">
        <f>VLOOKUP(A43,[26]Бобовые!$A$6:$L$24,12,)</f>
        <v>0.24</v>
      </c>
      <c r="O43" s="9">
        <f>VLOOKUP(A43,[26]Бобовые!$A$6:$W$24,23,)</f>
        <v>13.216060000000002</v>
      </c>
      <c r="P43" s="12">
        <f>VLOOKUP(A43,[26]Бобовые!$A$6:$AH$24,34,)</f>
        <v>0</v>
      </c>
      <c r="Q43" s="8">
        <f>VLOOKUP(A43,[26]Овощи!$A$6:$L$24,12,)</f>
        <v>106.88332999999997</v>
      </c>
      <c r="R43" s="9">
        <f>VLOOKUP(A43,[26]Овощи!$A$6:$W$24,23,)</f>
        <v>5.34</v>
      </c>
      <c r="S43" s="9">
        <f>VLOOKUP(A43,[26]Овощи!$A$6:$AH$24,34,)</f>
        <v>161.40496000000002</v>
      </c>
      <c r="T43" s="9">
        <f>VLOOKUP(A43,[26]Овощи!$A$6:$AS$24,45,)</f>
        <v>147.36960000000002</v>
      </c>
      <c r="U43" s="9">
        <f>VLOOKUP(A43,[26]Овощи!$A$6:$BD$24,56,)</f>
        <v>144.47300999999999</v>
      </c>
      <c r="V43" s="9">
        <f>VLOOKUP(A43,[26]Овощи!$A$6:$BO$24,67,)</f>
        <v>151.95284999999998</v>
      </c>
      <c r="W43" s="39">
        <f>VLOOKUP(A43,[26]Овощи!$A$6:$BZ$24,78,)</f>
        <v>137.59101999999999</v>
      </c>
      <c r="X43" s="8">
        <f>VLOOKUP(A43,[26]Бахчевые!$A$6:$L$24,12,)</f>
        <v>0</v>
      </c>
      <c r="Y43" s="39">
        <f>VLOOKUP(A43,[26]Бахчевые!$A$6:$W$24,23,)</f>
        <v>0</v>
      </c>
    </row>
    <row r="44" spans="1:25">
      <c r="A44" s="20" t="s">
        <v>38</v>
      </c>
      <c r="B44" s="8">
        <f>VLOOKUP(A44,[26]Зерновые!$A$6:$L$24,12,)</f>
        <v>7.29087</v>
      </c>
      <c r="C44" s="9">
        <f>VLOOKUP(A44,[26]Зерновые!$A$6:$W$24,23,)</f>
        <v>5.984</v>
      </c>
      <c r="D44" s="9">
        <f>VLOOKUP(A44,[26]Зерновые!$A$6:$AH$24,34,)</f>
        <v>4.3025099999999998</v>
      </c>
      <c r="E44" s="9">
        <f>VLOOKUP(A44,[26]Зерновые!$A$6:$AS$24,45,)</f>
        <v>0.58611000000000002</v>
      </c>
      <c r="F44" s="9">
        <f>VLOOKUP(A44,[26]Зерновые!$A$6:$BD$24,56,)</f>
        <v>0</v>
      </c>
      <c r="G44" s="12">
        <f>VLOOKUP(A44,[26]Зерновые!$A$6:$BO$24,67,)</f>
        <v>0</v>
      </c>
      <c r="H44" s="75">
        <f>VLOOKUP(A44,[26]Зерновые!$A$6:$BZ$24,78,)</f>
        <v>0</v>
      </c>
      <c r="I44" s="8">
        <f>VLOOKUP(A44,[26]Масличные!$A$6:$L$24,12,)</f>
        <v>0.40038000000000001</v>
      </c>
      <c r="J44" s="9">
        <f>VLOOKUP(A44,[26]Масличные!$A$6:$W$24,23,)</f>
        <v>0</v>
      </c>
      <c r="K44" s="9">
        <f>VLOOKUP(A44,[26]Масличные!$A$6:$AH$24,34,)</f>
        <v>1.4108000000000001</v>
      </c>
      <c r="L44" s="9">
        <f>VLOOKUP(A44,[26]Масличные!$A$6:$AS$24,45,)</f>
        <v>0</v>
      </c>
      <c r="M44" s="39">
        <f>VLOOKUP(A44,[26]Масличные!$A$6:$BD$24,56,)</f>
        <v>0.32125000000000004</v>
      </c>
      <c r="N44" s="8">
        <f>VLOOKUP(A44,[26]Бобовые!$A$6:$L$24,12,)</f>
        <v>0</v>
      </c>
      <c r="O44" s="9">
        <f>VLOOKUP(A44,[26]Бобовые!$A$6:$W$24,23,)</f>
        <v>0</v>
      </c>
      <c r="P44" s="12">
        <f>VLOOKUP(A44,[26]Бобовые!$A$6:$AH$24,34,)</f>
        <v>0</v>
      </c>
      <c r="Q44" s="8">
        <f>VLOOKUP(A44,[26]Овощи!$A$6:$L$24,12,)</f>
        <v>72.264969999999991</v>
      </c>
      <c r="R44" s="9">
        <f>VLOOKUP(A44,[26]Овощи!$A$6:$W$24,23,)</f>
        <v>74.718109999999996</v>
      </c>
      <c r="S44" s="9">
        <f>VLOOKUP(A44,[26]Овощи!$A$6:$AH$24,34,)</f>
        <v>66.855080000000001</v>
      </c>
      <c r="T44" s="9">
        <f>VLOOKUP(A44,[26]Овощи!$A$6:$AS$24,45,)</f>
        <v>103.01954000000001</v>
      </c>
      <c r="U44" s="9">
        <f>VLOOKUP(A44,[26]Овощи!$A$6:$BD$24,56,)</f>
        <v>67.033580000000001</v>
      </c>
      <c r="V44" s="9">
        <f>VLOOKUP(A44,[26]Овощи!$A$6:$BO$24,67,)</f>
        <v>70.898539999999997</v>
      </c>
      <c r="W44" s="39">
        <f>VLOOKUP(A44,[26]Овощи!$A$6:$BZ$24,78,)</f>
        <v>75.421750000000003</v>
      </c>
      <c r="X44" s="8">
        <f>VLOOKUP(A44,[26]Бахчевые!$A$6:$L$24,12,)</f>
        <v>26.880000000000003</v>
      </c>
      <c r="Y44" s="39">
        <f>VLOOKUP(A44,[26]Бахчевые!$A$6:$W$24,23,)</f>
        <v>7.3599999999999994</v>
      </c>
    </row>
    <row r="45" spans="1:25">
      <c r="A45" s="20" t="s">
        <v>39</v>
      </c>
      <c r="B45" s="8">
        <f>VLOOKUP(A45,[26]Зерновые!$A$6:$L$24,12,)</f>
        <v>12.22217</v>
      </c>
      <c r="C45" s="9">
        <f>VLOOKUP(A45,[26]Зерновые!$A$6:$W$24,23,)</f>
        <v>14.434180000000001</v>
      </c>
      <c r="D45" s="9">
        <f>VLOOKUP(A45,[26]Зерновые!$A$6:$AH$24,34,)</f>
        <v>17.295180000000002</v>
      </c>
      <c r="E45" s="9">
        <f>VLOOKUP(A45,[26]Зерновые!$A$6:$AS$24,45,)</f>
        <v>2</v>
      </c>
      <c r="F45" s="9">
        <f>VLOOKUP(A45,[26]Зерновые!$A$6:$BD$24,56,)</f>
        <v>4.2107299999999999</v>
      </c>
      <c r="G45" s="12">
        <f>VLOOKUP(A45,[26]Зерновые!$A$6:$BO$24,67,)</f>
        <v>0</v>
      </c>
      <c r="H45" s="75">
        <f>VLOOKUP(A45,[26]Зерновые!$A$6:$BZ$24,78,)</f>
        <v>0</v>
      </c>
      <c r="I45" s="8">
        <f>VLOOKUP(A45,[26]Масличные!$A$6:$L$24,12,)</f>
        <v>7.8559300000000007</v>
      </c>
      <c r="J45" s="9">
        <f>VLOOKUP(A45,[26]Масличные!$A$6:$W$24,23,)</f>
        <v>3.8995400000000005</v>
      </c>
      <c r="K45" s="9">
        <f>VLOOKUP(A45,[26]Масличные!$A$6:$AH$24,34,)</f>
        <v>5.4761400000000009</v>
      </c>
      <c r="L45" s="9">
        <f>VLOOKUP(A45,[26]Масличные!$A$6:$AS$24,45,)</f>
        <v>1.9519200000000001</v>
      </c>
      <c r="M45" s="39">
        <f>VLOOKUP(A45,[26]Масличные!$A$6:$BD$24,56,)</f>
        <v>0</v>
      </c>
      <c r="N45" s="8">
        <f>VLOOKUP(A45,[26]Бобовые!$A$6:$L$24,12,)</f>
        <v>0</v>
      </c>
      <c r="O45" s="9">
        <f>VLOOKUP(A45,[26]Бобовые!$A$6:$W$24,23,)</f>
        <v>8.5551700000000004</v>
      </c>
      <c r="P45" s="12">
        <f>VLOOKUP(A45,[26]Бобовые!$A$6:$AH$24,34,)</f>
        <v>0</v>
      </c>
      <c r="Q45" s="8">
        <f>VLOOKUP(A45,[26]Овощи!$A$6:$L$24,12,)</f>
        <v>183.43490000000003</v>
      </c>
      <c r="R45" s="9">
        <f>VLOOKUP(A45,[26]Овощи!$A$6:$W$24,23,)</f>
        <v>130.22413</v>
      </c>
      <c r="S45" s="9">
        <f>VLOOKUP(A45,[26]Овощи!$A$6:$AH$24,34,)</f>
        <v>219.10829000000004</v>
      </c>
      <c r="T45" s="9">
        <f>VLOOKUP(A45,[26]Овощи!$A$6:$AS$24,45,)</f>
        <v>183.99110999999999</v>
      </c>
      <c r="U45" s="9">
        <f>VLOOKUP(A45,[26]Овощи!$A$6:$BD$24,56,)</f>
        <v>166.00402</v>
      </c>
      <c r="V45" s="9">
        <f>VLOOKUP(A45,[26]Овощи!$A$6:$BO$24,67,)</f>
        <v>189.27948000000001</v>
      </c>
      <c r="W45" s="39">
        <f>VLOOKUP(A45,[26]Овощи!$A$6:$BZ$24,78,)</f>
        <v>174.11176</v>
      </c>
      <c r="X45" s="8">
        <f>VLOOKUP(A45,[26]Бахчевые!$A$6:$L$24,12,)</f>
        <v>0</v>
      </c>
      <c r="Y45" s="39">
        <f>VLOOKUP(A45,[26]Бахчевые!$A$6:$W$24,23,)</f>
        <v>0</v>
      </c>
    </row>
    <row r="46" spans="1:25">
      <c r="A46" s="20" t="s">
        <v>42</v>
      </c>
      <c r="B46" s="8">
        <f>VLOOKUP(A46,[26]Зерновые!$A$6:$L$24,12,)</f>
        <v>8.4956300000000002</v>
      </c>
      <c r="C46" s="9">
        <f>VLOOKUP(A46,[26]Зерновые!$A$6:$W$24,23,)</f>
        <v>9.5507000000000009</v>
      </c>
      <c r="D46" s="9">
        <f>VLOOKUP(A46,[26]Зерновые!$A$6:$AH$24,34,)</f>
        <v>9.4722800000000014</v>
      </c>
      <c r="E46" s="9">
        <f>VLOOKUP(A46,[26]Зерновые!$A$6:$AS$24,45,)</f>
        <v>5.7427799999999998</v>
      </c>
      <c r="F46" s="9">
        <f>VLOOKUP(A46,[26]Зерновые!$A$6:$BD$24,56,)</f>
        <v>2.1</v>
      </c>
      <c r="G46" s="12">
        <f>VLOOKUP(A46,[26]Зерновые!$A$6:$BO$24,67,)</f>
        <v>0</v>
      </c>
      <c r="H46" s="75">
        <f>VLOOKUP(A46,[26]Зерновые!$A$6:$BZ$24,78,)</f>
        <v>0</v>
      </c>
      <c r="I46" s="8">
        <f>VLOOKUP(A46,[26]Масличные!$A$6:$L$24,12,)</f>
        <v>3.1817600000000001</v>
      </c>
      <c r="J46" s="9">
        <f>VLOOKUP(A46,[26]Масличные!$A$6:$W$24,23,)</f>
        <v>0.3</v>
      </c>
      <c r="K46" s="9">
        <f>VLOOKUP(A46,[26]Масличные!$A$6:$AH$24,34,)</f>
        <v>1.5090399999999999</v>
      </c>
      <c r="L46" s="9">
        <f>VLOOKUP(A46,[26]Масличные!$A$6:$AS$24,45,)</f>
        <v>0</v>
      </c>
      <c r="M46" s="39">
        <f>VLOOKUP(A46,[26]Масличные!$A$6:$BD$24,56,)</f>
        <v>0.86465999999999998</v>
      </c>
      <c r="N46" s="8">
        <f>VLOOKUP(A46,[26]Бобовые!$A$6:$L$24,12,)</f>
        <v>0.24015</v>
      </c>
      <c r="O46" s="9">
        <f>VLOOKUP(A46,[26]Бобовые!$A$6:$W$24,23,)</f>
        <v>11.913260000000001</v>
      </c>
      <c r="P46" s="12">
        <f>VLOOKUP(A46,[26]Бобовые!$A$6:$AH$24,34,)</f>
        <v>0</v>
      </c>
      <c r="Q46" s="8">
        <f>VLOOKUP(A46,[26]Овощи!$A$6:$L$24,12,)</f>
        <v>114.50112999999999</v>
      </c>
      <c r="R46" s="9">
        <f>VLOOKUP(A46,[26]Овощи!$A$6:$W$24,23,)</f>
        <v>48.365099999999998</v>
      </c>
      <c r="S46" s="9">
        <f>VLOOKUP(A46,[26]Овощи!$A$6:$AH$24,34,)</f>
        <v>152.78342000000001</v>
      </c>
      <c r="T46" s="9">
        <f>VLOOKUP(A46,[26]Овощи!$A$6:$AS$24,45,)</f>
        <v>154.93343999999999</v>
      </c>
      <c r="U46" s="9">
        <f>VLOOKUP(A46,[26]Овощи!$A$6:$BD$24,56,)</f>
        <v>142.17768000000001</v>
      </c>
      <c r="V46" s="9">
        <f>VLOOKUP(A46,[26]Овощи!$A$6:$BO$24,67,)</f>
        <v>134.85031000000001</v>
      </c>
      <c r="W46" s="39">
        <f>VLOOKUP(A46,[26]Овощи!$A$6:$BZ$24,78,)</f>
        <v>128.9734</v>
      </c>
      <c r="X46" s="8">
        <f>VLOOKUP(A46,[26]Бахчевые!$A$6:$L$24,12,)</f>
        <v>5.67</v>
      </c>
      <c r="Y46" s="39">
        <f>VLOOKUP(A46,[26]Бахчевые!$A$6:$W$24,23,)</f>
        <v>0</v>
      </c>
    </row>
    <row r="47" spans="1:25" ht="13.5" thickBot="1">
      <c r="A47" s="23" t="s">
        <v>40</v>
      </c>
      <c r="B47" s="14">
        <f>VLOOKUP(A47,[26]Зерновые!$A$6:$L$24,12,)</f>
        <v>9.1594300000000004</v>
      </c>
      <c r="C47" s="15">
        <f>VLOOKUP(A47,[26]Зерновые!$A$6:$W$24,23,)</f>
        <v>12.713990000000001</v>
      </c>
      <c r="D47" s="15">
        <f>VLOOKUP(A47,[26]Зерновые!$A$6:$AH$24,34,)</f>
        <v>13.612200000000001</v>
      </c>
      <c r="E47" s="15">
        <f>VLOOKUP(A47,[26]Зерновые!$A$6:$AS$24,45,)</f>
        <v>7.5892600000000003</v>
      </c>
      <c r="F47" s="15">
        <f>VLOOKUP(A47,[26]Зерновые!$A$6:$BD$24,56,)</f>
        <v>6.0029699999999995</v>
      </c>
      <c r="G47" s="19">
        <f>VLOOKUP(A47,[26]Зерновые!$A$6:$BO$24,67,)</f>
        <v>0</v>
      </c>
      <c r="H47" s="76">
        <f>VLOOKUP(A47,[26]Зерновые!$A$6:$BZ$24,78,)</f>
        <v>0</v>
      </c>
      <c r="I47" s="14">
        <f>VLOOKUP(A47,[26]Масличные!$A$6:$L$24,12,)</f>
        <v>5.2070800000000004</v>
      </c>
      <c r="J47" s="15">
        <f>VLOOKUP(A47,[26]Масличные!$A$6:$W$24,23,)</f>
        <v>3.8867500000000001</v>
      </c>
      <c r="K47" s="15">
        <f>VLOOKUP(A47,[26]Масличные!$A$6:$AH$24,34,)</f>
        <v>2.3832200000000001</v>
      </c>
      <c r="L47" s="15">
        <f>VLOOKUP(A47,[26]Масличные!$A$6:$AS$24,45,)</f>
        <v>0.20983000000000002</v>
      </c>
      <c r="M47" s="40">
        <f>VLOOKUP(A47,[26]Масличные!$A$6:$BD$24,56,)</f>
        <v>0.20021</v>
      </c>
      <c r="N47" s="14">
        <f>VLOOKUP(A47,[26]Бобовые!$A$6:$L$24,12,)</f>
        <v>3.3525499999999999</v>
      </c>
      <c r="O47" s="15">
        <f>VLOOKUP(A47,[26]Бобовые!$A$6:$W$24,23,)</f>
        <v>6.49918</v>
      </c>
      <c r="P47" s="19">
        <f>VLOOKUP(A47,[26]Бобовые!$A$6:$AH$24,34,)</f>
        <v>0</v>
      </c>
      <c r="Q47" s="14">
        <f>VLOOKUP(A47,[26]Овощи!$A$6:$L$24,12,)</f>
        <v>127.79756</v>
      </c>
      <c r="R47" s="15">
        <f>VLOOKUP(A47,[26]Овощи!$A$6:$W$24,23,)</f>
        <v>99.649120000000011</v>
      </c>
      <c r="S47" s="15">
        <f>VLOOKUP(A47,[26]Овощи!$A$6:$AH$24,34,)</f>
        <v>130.73634999999999</v>
      </c>
      <c r="T47" s="15">
        <f>VLOOKUP(A47,[26]Овощи!$A$6:$AS$24,45,)</f>
        <v>142.67328000000001</v>
      </c>
      <c r="U47" s="15">
        <f>VLOOKUP(A47,[26]Овощи!$A$6:$BD$24,56,)</f>
        <v>110.35590999999999</v>
      </c>
      <c r="V47" s="15">
        <f>VLOOKUP(A47,[26]Овощи!$A$6:$BO$24,67,)</f>
        <v>109.81478000000001</v>
      </c>
      <c r="W47" s="40">
        <f>VLOOKUP(A47,[26]Овощи!$A$6:$BZ$24,78,)</f>
        <v>135.59616</v>
      </c>
      <c r="X47" s="14">
        <f>VLOOKUP(A47,[26]Бахчевые!$A$6:$L$24,12,)</f>
        <v>0</v>
      </c>
      <c r="Y47" s="40">
        <f>VLOOKUP(A47,[26]Бахчевые!$A$6:$W$24,23,)</f>
        <v>0</v>
      </c>
    </row>
    <row r="48" spans="1:25">
      <c r="A48" s="88"/>
      <c r="B48" s="6"/>
      <c r="C48" s="6"/>
      <c r="D48" s="6"/>
      <c r="E48" s="6"/>
      <c r="F48" s="6"/>
      <c r="G48" s="89"/>
      <c r="H48" s="90"/>
      <c r="I48" s="6"/>
      <c r="J48" s="6"/>
      <c r="K48" s="6"/>
      <c r="L48" s="6"/>
      <c r="M48" s="6"/>
      <c r="N48" s="6"/>
      <c r="O48" s="6"/>
      <c r="P48" s="89"/>
      <c r="Q48" s="6"/>
      <c r="R48" s="6"/>
      <c r="S48" s="6"/>
      <c r="T48" s="6"/>
      <c r="U48" s="6"/>
      <c r="V48" s="6"/>
      <c r="W48" s="6"/>
      <c r="X48" s="6"/>
      <c r="Y48" s="6"/>
    </row>
    <row r="49" spans="1:25" ht="13.5" thickBot="1">
      <c r="A49" s="7"/>
      <c r="B49" s="6"/>
      <c r="C49" s="6"/>
      <c r="D49" s="6"/>
      <c r="E49" s="6"/>
      <c r="F49" s="6"/>
      <c r="G49" s="6"/>
      <c r="H49" s="6"/>
    </row>
    <row r="50" spans="1:25">
      <c r="A50" s="651" t="s">
        <v>241</v>
      </c>
      <c r="B50" s="653" t="s">
        <v>236</v>
      </c>
      <c r="C50" s="654"/>
      <c r="D50" s="654"/>
      <c r="E50" s="654"/>
      <c r="F50" s="654"/>
      <c r="G50" s="654"/>
      <c r="H50" s="655"/>
      <c r="I50" s="656" t="s">
        <v>283</v>
      </c>
      <c r="J50" s="657"/>
      <c r="K50" s="657"/>
      <c r="L50" s="657"/>
      <c r="M50" s="658"/>
      <c r="N50" s="656" t="s">
        <v>284</v>
      </c>
      <c r="O50" s="657"/>
      <c r="P50" s="657"/>
      <c r="Q50" s="657" t="s">
        <v>289</v>
      </c>
      <c r="R50" s="657"/>
      <c r="S50" s="657"/>
      <c r="T50" s="657"/>
      <c r="U50" s="657"/>
      <c r="V50" s="657"/>
      <c r="W50" s="658"/>
      <c r="X50" s="656" t="s">
        <v>297</v>
      </c>
      <c r="Y50" s="658"/>
    </row>
    <row r="51" spans="1:25" ht="21">
      <c r="A51" s="652"/>
      <c r="B51" s="35" t="s">
        <v>237</v>
      </c>
      <c r="C51" s="32" t="s">
        <v>79</v>
      </c>
      <c r="D51" s="32" t="s">
        <v>80</v>
      </c>
      <c r="E51" s="32" t="s">
        <v>238</v>
      </c>
      <c r="F51" s="32" t="s">
        <v>239</v>
      </c>
      <c r="G51" s="32" t="s">
        <v>281</v>
      </c>
      <c r="H51" s="36" t="s">
        <v>240</v>
      </c>
      <c r="I51" s="35" t="s">
        <v>221</v>
      </c>
      <c r="J51" s="32" t="s">
        <v>222</v>
      </c>
      <c r="K51" s="32" t="s">
        <v>230</v>
      </c>
      <c r="L51" s="32" t="s">
        <v>282</v>
      </c>
      <c r="M51" s="36" t="s">
        <v>223</v>
      </c>
      <c r="N51" s="35" t="s">
        <v>285</v>
      </c>
      <c r="O51" s="32" t="s">
        <v>286</v>
      </c>
      <c r="P51" s="32" t="s">
        <v>287</v>
      </c>
      <c r="Q51" s="34" t="s">
        <v>290</v>
      </c>
      <c r="R51" s="32" t="s">
        <v>291</v>
      </c>
      <c r="S51" s="32" t="s">
        <v>292</v>
      </c>
      <c r="T51" s="32" t="s">
        <v>293</v>
      </c>
      <c r="U51" s="32" t="s">
        <v>294</v>
      </c>
      <c r="V51" s="32" t="s">
        <v>295</v>
      </c>
      <c r="W51" s="36" t="s">
        <v>296</v>
      </c>
      <c r="X51" s="35" t="s">
        <v>298</v>
      </c>
      <c r="Y51" s="36" t="s">
        <v>299</v>
      </c>
    </row>
    <row r="52" spans="1:25">
      <c r="A52" s="20" t="s">
        <v>182</v>
      </c>
      <c r="B52" s="8">
        <f>VLOOKUP(A52,[26]Зерновые!$A$29:$L$41,12,)</f>
        <v>4.8600000000000003</v>
      </c>
      <c r="C52" s="9">
        <f>VLOOKUP(A52,[26]Зерновые!$A$29:$W$41,23,)</f>
        <v>4.7</v>
      </c>
      <c r="D52" s="9">
        <f>VLOOKUP(A52,[26]Зерновые!$A$29:$AH$41,34,)</f>
        <v>3.07</v>
      </c>
      <c r="E52" s="9">
        <f>VLOOKUP(A52,[26]Зерновые!$A$29:$AS$41,45,)</f>
        <v>7.1599999999999993</v>
      </c>
      <c r="F52" s="12">
        <f>VLOOKUP(A52,[26]Зерновые!$A$29:$BD$41,56,)</f>
        <v>0.63</v>
      </c>
      <c r="G52" s="12">
        <f>VLOOKUP(A52,[26]Зерновые!$A$29:$BO$41,67,FALSE)</f>
        <v>0</v>
      </c>
      <c r="H52" s="48">
        <f>VLOOKUP(A52,[26]Зерновые!$A$29:$BZ$41,78,)</f>
        <v>0</v>
      </c>
      <c r="I52" s="8">
        <f>VLOOKUP(A52,[26]Масличные!$A$29:$L$41,12,FALSE)</f>
        <v>4.2999999999999989</v>
      </c>
      <c r="J52" s="12">
        <f>VLOOKUP(A52,[26]Масличные!$A$29:$W$41,23,)</f>
        <v>0.76</v>
      </c>
      <c r="K52" s="9">
        <f>VLOOKUP(A52,[26]Масличные!$A$29:$AH$41,34,)</f>
        <v>0</v>
      </c>
      <c r="L52" s="12">
        <f>VLOOKUP(A52,[26]Масличные!$A$29:$AS$41,45,)</f>
        <v>0</v>
      </c>
      <c r="M52" s="39">
        <f>VLOOKUP(A52,[26]Масличные!$A$29:$BD$41,56,)</f>
        <v>0.75</v>
      </c>
      <c r="N52" s="8">
        <f>VLOOKUP(A52,[26]Бобовые!$A$29:$L$41,12,)</f>
        <v>0</v>
      </c>
      <c r="O52" s="12">
        <f>VLOOKUP(A52,[26]Бобовые!$A$29:$W$41,23,)</f>
        <v>0</v>
      </c>
      <c r="P52" s="12">
        <f>VLOOKUP(A52,[26]Бобовые!$A$29:$AH$41,34,)</f>
        <v>0</v>
      </c>
      <c r="Q52" s="33">
        <f>VLOOKUP(A52,[26]Овощи!$A$29:$L$41,12,)</f>
        <v>141.17000000000002</v>
      </c>
      <c r="R52" s="9">
        <f>VLOOKUP(A52,[26]Овощи!$A$29:$W$41,23,)</f>
        <v>159.03</v>
      </c>
      <c r="S52" s="9">
        <f>VLOOKUP(A52,[26]Овощи!$A$29:$AH$41,34,)</f>
        <v>219.02999999999997</v>
      </c>
      <c r="T52" s="9">
        <f>VLOOKUP(A52,[26]Овощи!$A$29:$AS$41,45,)</f>
        <v>154.02000000000001</v>
      </c>
      <c r="U52" s="9">
        <f>VLOOKUP(A52,[26]Овощи!$A$29:$BD$41,56,)</f>
        <v>174.54000000000002</v>
      </c>
      <c r="V52" s="9">
        <f>VLOOKUP(A52,[26]Овощи!$A$29:$BO$41,67,)</f>
        <v>144.29000000000002</v>
      </c>
      <c r="W52" s="39">
        <f>VLOOKUP(A52,[26]Овощи!$A$29:$BZ$41,78,FALSE)</f>
        <v>227.00999999999993</v>
      </c>
      <c r="X52" s="8">
        <f>VLOOKUP(A52,[26]Бахчевые!$A$29:$L$41,12,FALSE)</f>
        <v>159.15000000000003</v>
      </c>
      <c r="Y52" s="39">
        <f>VLOOKUP(A52,[26]Бахчевые!$A$29:$W$41,23,)</f>
        <v>140.37</v>
      </c>
    </row>
    <row r="53" spans="1:25">
      <c r="A53" s="20" t="s">
        <v>44</v>
      </c>
      <c r="B53" s="8">
        <f>VLOOKUP(A53,[26]Зерновые!$A$29:$L$41,12,)</f>
        <v>4.0999999999999996</v>
      </c>
      <c r="C53" s="9">
        <f>VLOOKUP(A53,[26]Зерновые!$A$29:$W$41,23,)</f>
        <v>5.26</v>
      </c>
      <c r="D53" s="9">
        <f>VLOOKUP(A53,[26]Зерновые!$A$29:$AH$41,34,)</f>
        <v>1.98</v>
      </c>
      <c r="E53" s="9">
        <f>VLOOKUP(A53,[26]Зерновые!$A$29:$AS$41,45,)</f>
        <v>4.51</v>
      </c>
      <c r="F53" s="12">
        <f>VLOOKUP(A53,[26]Зерновые!$A$29:$BD$41,56,)</f>
        <v>0</v>
      </c>
      <c r="G53" s="12">
        <f>VLOOKUP(A53,[26]Зерновые!$A$29:$BO$41,67,FALSE)</f>
        <v>0</v>
      </c>
      <c r="H53" s="48">
        <f>VLOOKUP(A53,[26]Зерновые!$A$29:$BZ$41,78,)</f>
        <v>0</v>
      </c>
      <c r="I53" s="8">
        <f>VLOOKUP(A53,[26]Масличные!$A$29:$L$41,12,FALSE)</f>
        <v>2.1900000000000004</v>
      </c>
      <c r="J53" s="12">
        <f>VLOOKUP(A53,[26]Масличные!$A$29:$W$41,23,)</f>
        <v>0.03</v>
      </c>
      <c r="K53" s="9">
        <f>VLOOKUP(A53,[26]Масличные!$A$29:$AH$41,34,)</f>
        <v>0</v>
      </c>
      <c r="L53" s="12">
        <f>VLOOKUP(A53,[26]Масличные!$A$29:$AS$41,45,)</f>
        <v>0</v>
      </c>
      <c r="M53" s="39">
        <f>VLOOKUP(A53,[26]Масличные!$A$29:$BD$41,56,)</f>
        <v>0.43</v>
      </c>
      <c r="N53" s="8">
        <f>VLOOKUP(A53,[26]Бобовые!$A$29:$L$41,12,)</f>
        <v>0</v>
      </c>
      <c r="O53" s="12">
        <f>VLOOKUP(A53,[26]Бобовые!$A$29:$W$41,23,)</f>
        <v>0</v>
      </c>
      <c r="P53" s="12">
        <f>VLOOKUP(A53,[26]Бобовые!$A$29:$AH$41,34,)</f>
        <v>0</v>
      </c>
      <c r="Q53" s="33">
        <f>VLOOKUP(A53,[26]Овощи!$A$29:$L$41,12,)</f>
        <v>129.91</v>
      </c>
      <c r="R53" s="9">
        <f>VLOOKUP(A53,[26]Овощи!$A$29:$W$41,23,)</f>
        <v>154.32</v>
      </c>
      <c r="S53" s="9">
        <f>VLOOKUP(A53,[26]Овощи!$A$29:$AH$41,34,)</f>
        <v>158.35</v>
      </c>
      <c r="T53" s="9">
        <f>VLOOKUP(A53,[26]Овощи!$A$29:$AS$41,45,)</f>
        <v>159.23999999999998</v>
      </c>
      <c r="U53" s="9">
        <f>VLOOKUP(A53,[26]Овощи!$A$29:$BD$41,56,)</f>
        <v>158.70999999999998</v>
      </c>
      <c r="V53" s="9">
        <f>VLOOKUP(A53,[26]Овощи!$A$29:$BO$41,67,)</f>
        <v>157.53</v>
      </c>
      <c r="W53" s="39">
        <f>VLOOKUP(A53,[26]Овощи!$A$29:$BZ$41,78,FALSE)</f>
        <v>159.28</v>
      </c>
      <c r="X53" s="8">
        <f>VLOOKUP(A53,[26]Бахчевые!$A$29:$L$41,12,FALSE)</f>
        <v>175.10999999999999</v>
      </c>
      <c r="Y53" s="39">
        <f>VLOOKUP(A53,[26]Бахчевые!$A$29:$W$41,23,)</f>
        <v>194.86</v>
      </c>
    </row>
    <row r="54" spans="1:25">
      <c r="A54" s="20" t="s">
        <v>183</v>
      </c>
      <c r="B54" s="8">
        <f>VLOOKUP(A54,[26]Зерновые!$A$29:$L$41,12,)</f>
        <v>6.2</v>
      </c>
      <c r="C54" s="9">
        <f>VLOOKUP(A54,[26]Зерновые!$A$29:$W$41,23,)</f>
        <v>6.01</v>
      </c>
      <c r="D54" s="9">
        <f>VLOOKUP(A54,[26]Зерновые!$A$29:$AH$41,34,)</f>
        <v>1.92</v>
      </c>
      <c r="E54" s="9">
        <f>VLOOKUP(A54,[26]Зерновые!$A$29:$AS$41,45,)</f>
        <v>1.9200000000000004</v>
      </c>
      <c r="F54" s="12">
        <f>VLOOKUP(A54,[26]Зерновые!$A$29:$BD$41,56,)</f>
        <v>0</v>
      </c>
      <c r="G54" s="12">
        <f>VLOOKUP(A54,[26]Зерновые!$A$29:$BO$41,67,FALSE)</f>
        <v>0</v>
      </c>
      <c r="H54" s="48">
        <f>VLOOKUP(A54,[26]Зерновые!$A$29:$BZ$41,78,)</f>
        <v>0</v>
      </c>
      <c r="I54" s="8">
        <f>VLOOKUP(A54,[26]Масличные!$A$29:$L$41,12,FALSE)</f>
        <v>2.0200000000000005</v>
      </c>
      <c r="J54" s="12">
        <f>VLOOKUP(A54,[26]Масличные!$A$29:$W$41,23,)</f>
        <v>0</v>
      </c>
      <c r="K54" s="9">
        <f>VLOOKUP(A54,[26]Масличные!$A$29:$AH$41,34,)</f>
        <v>0.12</v>
      </c>
      <c r="L54" s="12">
        <f>VLOOKUP(A54,[26]Масличные!$A$29:$AS$41,45,)</f>
        <v>0</v>
      </c>
      <c r="M54" s="39">
        <f>VLOOKUP(A54,[26]Масличные!$A$29:$BD$41,56,)</f>
        <v>0.91999999999999993</v>
      </c>
      <c r="N54" s="8">
        <f>VLOOKUP(A54,[26]Бобовые!$A$29:$L$41,12,)</f>
        <v>0.02</v>
      </c>
      <c r="O54" s="12">
        <f>VLOOKUP(A54,[26]Бобовые!$A$29:$W$41,23,)</f>
        <v>0</v>
      </c>
      <c r="P54" s="12">
        <f>VLOOKUP(A54,[26]Бобовые!$A$29:$AH$41,34,)</f>
        <v>0</v>
      </c>
      <c r="Q54" s="33">
        <f>VLOOKUP(A54,[26]Овощи!$A$29:$L$41,12,)</f>
        <v>114.83999999999999</v>
      </c>
      <c r="R54" s="9">
        <f>VLOOKUP(A54,[26]Овощи!$A$29:$W$41,23,)</f>
        <v>136.95999999999998</v>
      </c>
      <c r="S54" s="9">
        <f>VLOOKUP(A54,[26]Овощи!$A$29:$AH$41,34,)</f>
        <v>133.94</v>
      </c>
      <c r="T54" s="9">
        <f>VLOOKUP(A54,[26]Овощи!$A$29:$AS$41,45,)</f>
        <v>153.32</v>
      </c>
      <c r="U54" s="9">
        <f>VLOOKUP(A54,[26]Овощи!$A$29:$BD$41,56,)</f>
        <v>148.36000000000001</v>
      </c>
      <c r="V54" s="9">
        <f>VLOOKUP(A54,[26]Овощи!$A$29:$BO$41,67,)</f>
        <v>155.59</v>
      </c>
      <c r="W54" s="39">
        <f>VLOOKUP(A54,[26]Овощи!$A$29:$BZ$41,78,FALSE)</f>
        <v>137.42000000000002</v>
      </c>
      <c r="X54" s="8">
        <f>VLOOKUP(A54,[26]Бахчевые!$A$29:$L$41,12,FALSE)</f>
        <v>59.85</v>
      </c>
      <c r="Y54" s="39">
        <f>VLOOKUP(A54,[26]Бахчевые!$A$29:$W$41,23,)</f>
        <v>12.8</v>
      </c>
    </row>
    <row r="55" spans="1:25">
      <c r="A55" s="20" t="s">
        <v>184</v>
      </c>
      <c r="B55" s="8">
        <f>VLOOKUP(A55,[26]Зерновые!$A$29:$L$41,12,)</f>
        <v>0</v>
      </c>
      <c r="C55" s="9">
        <f>VLOOKUP(A55,[26]Зерновые!$A$29:$W$41,23,)</f>
        <v>0</v>
      </c>
      <c r="D55" s="9">
        <f>VLOOKUP(A55,[26]Зерновые!$A$29:$AH$41,34,)</f>
        <v>0</v>
      </c>
      <c r="E55" s="9">
        <f>VLOOKUP(A55,[26]Зерновые!$A$29:$AS$41,45,)</f>
        <v>1.33</v>
      </c>
      <c r="F55" s="12">
        <f>VLOOKUP(A55,[26]Зерновые!$A$29:$BD$41,56,)</f>
        <v>0</v>
      </c>
      <c r="G55" s="12">
        <f>VLOOKUP(A55,[26]Зерновые!$A$29:$BO$41,67,FALSE)</f>
        <v>0</v>
      </c>
      <c r="H55" s="48">
        <f>VLOOKUP(A55,[26]Зерновые!$A$29:$BZ$41,78,)</f>
        <v>0</v>
      </c>
      <c r="I55" s="8">
        <f>VLOOKUP(A55,[26]Масличные!$A$29:$L$41,12,FALSE)</f>
        <v>0</v>
      </c>
      <c r="J55" s="12">
        <f>VLOOKUP(A55,[26]Масличные!$A$29:$W$41,23,)</f>
        <v>0</v>
      </c>
      <c r="K55" s="9">
        <f>VLOOKUP(A55,[26]Масличные!$A$29:$AH$41,34,)</f>
        <v>0</v>
      </c>
      <c r="L55" s="12">
        <f>VLOOKUP(A55,[26]Масличные!$A$29:$AS$41,45,)</f>
        <v>0</v>
      </c>
      <c r="M55" s="39">
        <f>VLOOKUP(A55,[26]Масличные!$A$29:$BD$41,56,)</f>
        <v>0</v>
      </c>
      <c r="N55" s="8">
        <f>VLOOKUP(A55,[26]Бобовые!$A$29:$L$41,12,)</f>
        <v>0</v>
      </c>
      <c r="O55" s="12">
        <f>VLOOKUP(A55,[26]Бобовые!$A$29:$W$41,23,)</f>
        <v>0</v>
      </c>
      <c r="P55" s="12">
        <f>VLOOKUP(A55,[26]Бобовые!$A$29:$AH$41,34,)</f>
        <v>0</v>
      </c>
      <c r="Q55" s="33">
        <f>VLOOKUP(A55,[26]Овощи!$A$29:$L$41,12,)</f>
        <v>108.67</v>
      </c>
      <c r="R55" s="9">
        <f>VLOOKUP(A55,[26]Овощи!$A$29:$W$41,23,)</f>
        <v>164.34</v>
      </c>
      <c r="S55" s="9">
        <f>VLOOKUP(A55,[26]Овощи!$A$29:$AH$41,34,)</f>
        <v>163.54</v>
      </c>
      <c r="T55" s="9">
        <f>VLOOKUP(A55,[26]Овощи!$A$29:$AS$41,45,)</f>
        <v>0</v>
      </c>
      <c r="U55" s="9">
        <f>VLOOKUP(A55,[26]Овощи!$A$29:$BD$41,56,)</f>
        <v>153.63</v>
      </c>
      <c r="V55" s="9">
        <f>VLOOKUP(A55,[26]Овощи!$A$29:$BO$41,67,)</f>
        <v>146.56</v>
      </c>
      <c r="W55" s="39">
        <f>VLOOKUP(A55,[26]Овощи!$A$29:$BZ$41,78,FALSE)</f>
        <v>156.13000000000002</v>
      </c>
      <c r="X55" s="8">
        <f>VLOOKUP(A55,[26]Бахчевые!$A$29:$L$41,12,FALSE)</f>
        <v>112.78</v>
      </c>
      <c r="Y55" s="39">
        <f>VLOOKUP(A55,[26]Бахчевые!$A$29:$W$41,23,)</f>
        <v>132.83999999999997</v>
      </c>
    </row>
    <row r="56" spans="1:25">
      <c r="A56" s="20" t="s">
        <v>47</v>
      </c>
      <c r="B56" s="8">
        <f>VLOOKUP(A56,[26]Зерновые!$A$29:$L$41,12,)</f>
        <v>7.05</v>
      </c>
      <c r="C56" s="9">
        <f>VLOOKUP(A56,[26]Зерновые!$A$29:$W$41,23,)</f>
        <v>8.02</v>
      </c>
      <c r="D56" s="9">
        <f>VLOOKUP(A56,[26]Зерновые!$A$29:$AH$41,34,)</f>
        <v>5.931</v>
      </c>
      <c r="E56" s="9">
        <f>VLOOKUP(A56,[26]Зерновые!$A$29:$AS$41,45,)</f>
        <v>4.46</v>
      </c>
      <c r="F56" s="12">
        <f>VLOOKUP(A56,[26]Зерновые!$A$29:$BD$41,56,)</f>
        <v>0</v>
      </c>
      <c r="G56" s="12">
        <f>VLOOKUP(A56,[26]Зерновые!$A$29:$BO$41,67,FALSE)</f>
        <v>0</v>
      </c>
      <c r="H56" s="48">
        <f>VLOOKUP(A56,[26]Зерновые!$A$29:$BZ$41,78,)</f>
        <v>0</v>
      </c>
      <c r="I56" s="8">
        <f>VLOOKUP(A56,[26]Масличные!$A$29:$L$41,12,FALSE)</f>
        <v>2.7</v>
      </c>
      <c r="J56" s="12">
        <f>VLOOKUP(A56,[26]Масличные!$A$29:$W$41,23,)</f>
        <v>0</v>
      </c>
      <c r="K56" s="9">
        <f>VLOOKUP(A56,[26]Масличные!$A$29:$AH$41,34,)</f>
        <v>1.1400000000000001</v>
      </c>
      <c r="L56" s="12">
        <f>VLOOKUP(A56,[26]Масличные!$A$29:$AS$41,45,)</f>
        <v>0.29000000000000004</v>
      </c>
      <c r="M56" s="39">
        <f>VLOOKUP(A56,[26]Масличные!$A$29:$BD$41,56,)</f>
        <v>0</v>
      </c>
      <c r="N56" s="8">
        <f>VLOOKUP(A56,[26]Бобовые!$A$29:$L$41,12,)</f>
        <v>0.4</v>
      </c>
      <c r="O56" s="12">
        <f>VLOOKUP(A56,[26]Бобовые!$A$29:$W$41,23,)</f>
        <v>0</v>
      </c>
      <c r="P56" s="12">
        <f>VLOOKUP(A56,[26]Бобовые!$A$29:$AH$41,34,)</f>
        <v>0</v>
      </c>
      <c r="Q56" s="33">
        <f>VLOOKUP(A56,[26]Овощи!$A$29:$L$41,12,)</f>
        <v>131.13999999999999</v>
      </c>
      <c r="R56" s="9">
        <f>VLOOKUP(A56,[26]Овощи!$A$29:$W$41,23,)</f>
        <v>160.69</v>
      </c>
      <c r="S56" s="9">
        <f>VLOOKUP(A56,[26]Овощи!$A$29:$AH$41,34,)</f>
        <v>154.77000000000001</v>
      </c>
      <c r="T56" s="9">
        <f>VLOOKUP(A56,[26]Овощи!$A$29:$AS$41,45,)</f>
        <v>206.51</v>
      </c>
      <c r="U56" s="9">
        <f>VLOOKUP(A56,[26]Овощи!$A$29:$BD$41,56,)</f>
        <v>169.2</v>
      </c>
      <c r="V56" s="9">
        <f>VLOOKUP(A56,[26]Овощи!$A$29:$BO$41,67,)</f>
        <v>170.8</v>
      </c>
      <c r="W56" s="39">
        <f>VLOOKUP(A56,[26]Овощи!$A$29:$BZ$41,78,FALSE)</f>
        <v>176.61</v>
      </c>
      <c r="X56" s="8">
        <f>VLOOKUP(A56,[26]Бахчевые!$A$29:$L$41,12,FALSE)</f>
        <v>104.07000000000001</v>
      </c>
      <c r="Y56" s="39">
        <f>VLOOKUP(A56,[26]Бахчевые!$A$29:$W$41,23,)</f>
        <v>112.38</v>
      </c>
    </row>
    <row r="57" spans="1:25">
      <c r="A57" s="20" t="s">
        <v>90</v>
      </c>
      <c r="B57" s="8">
        <f>VLOOKUP(A57,[26]Зерновые!$A$29:$L$41,12,)</f>
        <v>4.0900000000000007</v>
      </c>
      <c r="C57" s="9">
        <f>VLOOKUP(A57,[26]Зерновые!$A$29:$W$41,23,)</f>
        <v>4.2700000000000005</v>
      </c>
      <c r="D57" s="9">
        <f>VLOOKUP(A57,[26]Зерновые!$A$29:$AH$41,34,)</f>
        <v>0</v>
      </c>
      <c r="E57" s="9">
        <f>VLOOKUP(A57,[26]Зерновые!$A$29:$AS$41,45,)</f>
        <v>3.0100000000000002</v>
      </c>
      <c r="F57" s="12">
        <f>VLOOKUP(A57,[26]Зерновые!$A$29:$BD$41,56,)</f>
        <v>0</v>
      </c>
      <c r="G57" s="12">
        <f>VLOOKUP(A57,[26]Зерновые!$A$29:$BO$41,67,FALSE)</f>
        <v>0</v>
      </c>
      <c r="H57" s="48">
        <f>VLOOKUP(A57,[26]Зерновые!$A$29:$BZ$41,78,)</f>
        <v>0</v>
      </c>
      <c r="I57" s="8">
        <f>VLOOKUP(A57,[26]Масличные!$A$29:$L$41,12,FALSE)</f>
        <v>1.1800000000000002</v>
      </c>
      <c r="J57" s="12">
        <f>VLOOKUP(A57,[26]Масличные!$A$29:$W$41,23,)</f>
        <v>0</v>
      </c>
      <c r="K57" s="9">
        <f>VLOOKUP(A57,[26]Масличные!$A$29:$AH$41,34,)</f>
        <v>0</v>
      </c>
      <c r="L57" s="12">
        <f>VLOOKUP(A57,[26]Масличные!$A$29:$AS$41,45,)</f>
        <v>0</v>
      </c>
      <c r="M57" s="39">
        <f>VLOOKUP(A57,[26]Масличные!$A$29:$BD$41,56,)</f>
        <v>0.65</v>
      </c>
      <c r="N57" s="8">
        <f>VLOOKUP(A57,[26]Бобовые!$A$29:$L$41,12,)</f>
        <v>0</v>
      </c>
      <c r="O57" s="12">
        <f>VLOOKUP(A57,[26]Бобовые!$A$29:$W$41,23,)</f>
        <v>0</v>
      </c>
      <c r="P57" s="12">
        <f>VLOOKUP(A57,[26]Бобовые!$A$29:$AH$41,34,)</f>
        <v>0</v>
      </c>
      <c r="Q57" s="33">
        <f>VLOOKUP(A57,[26]Овощи!$A$29:$L$41,12,)</f>
        <v>138.17000000000002</v>
      </c>
      <c r="R57" s="9">
        <f>VLOOKUP(A57,[26]Овощи!$A$29:$W$41,23,)</f>
        <v>192.51</v>
      </c>
      <c r="S57" s="9">
        <f>VLOOKUP(A57,[26]Овощи!$A$29:$AH$41,34,)</f>
        <v>184.73</v>
      </c>
      <c r="T57" s="9">
        <f>VLOOKUP(A57,[26]Овощи!$A$29:$AS$41,45,)</f>
        <v>203.31</v>
      </c>
      <c r="U57" s="9">
        <f>VLOOKUP(A57,[26]Овощи!$A$29:$BD$41,56,)</f>
        <v>185.76</v>
      </c>
      <c r="V57" s="9">
        <f>VLOOKUP(A57,[26]Овощи!$A$29:$BO$41,67,)</f>
        <v>180.2</v>
      </c>
      <c r="W57" s="39">
        <f>VLOOKUP(A57,[26]Овощи!$A$29:$BZ$41,78,FALSE)</f>
        <v>179.19</v>
      </c>
      <c r="X57" s="8">
        <f>VLOOKUP(A57,[26]Бахчевые!$A$29:$L$41,12,FALSE)</f>
        <v>146.83999999999997</v>
      </c>
      <c r="Y57" s="39">
        <f>VLOOKUP(A57,[26]Бахчевые!$A$29:$W$41,23,)</f>
        <v>68.710000000000008</v>
      </c>
    </row>
    <row r="58" spans="1:25">
      <c r="A58" s="20" t="s">
        <v>48</v>
      </c>
      <c r="B58" s="8">
        <f>VLOOKUP(A58,[26]Зерновые!$A$29:$L$41,12,)</f>
        <v>6.63</v>
      </c>
      <c r="C58" s="9">
        <f>VLOOKUP(A58,[26]Зерновые!$A$29:$W$41,23,)</f>
        <v>6.62</v>
      </c>
      <c r="D58" s="9">
        <f>VLOOKUP(A58,[26]Зерновые!$A$29:$AH$41,34,)</f>
        <v>5.26</v>
      </c>
      <c r="E58" s="9">
        <f>VLOOKUP(A58,[26]Зерновые!$A$29:$AS$41,45,)</f>
        <v>3.12</v>
      </c>
      <c r="F58" s="12">
        <f>VLOOKUP(A58,[26]Зерновые!$A$29:$BD$41,56,)</f>
        <v>0</v>
      </c>
      <c r="G58" s="12">
        <f>VLOOKUP(A58,[26]Зерновые!$A$29:$BO$41,67,FALSE)</f>
        <v>0</v>
      </c>
      <c r="H58" s="48">
        <f>VLOOKUP(A58,[26]Зерновые!$A$29:$BZ$41,78,)</f>
        <v>0</v>
      </c>
      <c r="I58" s="8">
        <f>VLOOKUP(A58,[26]Масличные!$A$29:$L$41,12,FALSE)</f>
        <v>3.4699999999999998</v>
      </c>
      <c r="J58" s="12">
        <f>VLOOKUP(A58,[26]Масличные!$A$29:$W$41,23,)</f>
        <v>0</v>
      </c>
      <c r="K58" s="9">
        <f>VLOOKUP(A58,[26]Масличные!$A$29:$AH$41,34,)</f>
        <v>0.22000000000000003</v>
      </c>
      <c r="L58" s="12">
        <f>VLOOKUP(A58,[26]Масличные!$A$29:$AS$41,45,)</f>
        <v>0.51</v>
      </c>
      <c r="M58" s="39">
        <f>VLOOKUP(A58,[26]Масличные!$A$29:$BD$41,56,)</f>
        <v>2.1</v>
      </c>
      <c r="N58" s="8">
        <f>VLOOKUP(A58,[26]Бобовые!$A$29:$L$41,12,)</f>
        <v>1.3199999999999998</v>
      </c>
      <c r="O58" s="12">
        <f>VLOOKUP(A58,[26]Бобовые!$A$29:$W$41,23,)</f>
        <v>0</v>
      </c>
      <c r="P58" s="12">
        <f>VLOOKUP(A58,[26]Бобовые!$A$29:$AH$41,34,)</f>
        <v>0</v>
      </c>
      <c r="Q58" s="33">
        <f>VLOOKUP(A58,[26]Овощи!$A$29:$L$41,12,)</f>
        <v>158.58000000000001</v>
      </c>
      <c r="R58" s="9">
        <f>VLOOKUP(A58,[26]Овощи!$A$29:$W$41,23,)</f>
        <v>185.83999999999997</v>
      </c>
      <c r="S58" s="9">
        <f>VLOOKUP(A58,[26]Овощи!$A$29:$AH$41,34,)</f>
        <v>196.51</v>
      </c>
      <c r="T58" s="9">
        <f>VLOOKUP(A58,[26]Овощи!$A$29:$AS$41,45,)</f>
        <v>207.62000000000003</v>
      </c>
      <c r="U58" s="9">
        <f>VLOOKUP(A58,[26]Овощи!$A$29:$BD$41,56,)</f>
        <v>188.74999999999997</v>
      </c>
      <c r="V58" s="9">
        <f>VLOOKUP(A58,[26]Овощи!$A$29:$BO$41,67,)</f>
        <v>180.54000000000002</v>
      </c>
      <c r="W58" s="39">
        <f>VLOOKUP(A58,[26]Овощи!$A$29:$BZ$41,78,FALSE)</f>
        <v>217.96999999999997</v>
      </c>
      <c r="X58" s="8">
        <f>VLOOKUP(A58,[26]Бахчевые!$A$29:$L$41,12,FALSE)</f>
        <v>222.45</v>
      </c>
      <c r="Y58" s="39">
        <f>VLOOKUP(A58,[26]Бахчевые!$A$29:$W$41,23,)</f>
        <v>169.5</v>
      </c>
    </row>
    <row r="59" spans="1:25">
      <c r="A59" s="20" t="s">
        <v>49</v>
      </c>
      <c r="B59" s="8">
        <f>VLOOKUP(A59,[26]Зерновые!$A$29:$L$41,12,)</f>
        <v>4.18</v>
      </c>
      <c r="C59" s="9">
        <f>VLOOKUP(A59,[26]Зерновые!$A$29:$W$41,23,)</f>
        <v>3.95</v>
      </c>
      <c r="D59" s="9">
        <f>VLOOKUP(A59,[26]Зерновые!$A$29:$AH$41,34,)</f>
        <v>1.02</v>
      </c>
      <c r="E59" s="9">
        <f>VLOOKUP(A59,[26]Зерновые!$A$29:$AS$41,45,)</f>
        <v>2.89</v>
      </c>
      <c r="F59" s="12">
        <f>VLOOKUP(A59,[26]Зерновые!$A$29:$BD$41,56,)</f>
        <v>0</v>
      </c>
      <c r="G59" s="12">
        <f>VLOOKUP(A59,[26]Зерновые!$A$29:$BO$41,67,FALSE)</f>
        <v>0</v>
      </c>
      <c r="H59" s="48">
        <f>VLOOKUP(A59,[26]Зерновые!$A$29:$BZ$41,78,)</f>
        <v>0</v>
      </c>
      <c r="I59" s="8">
        <f>VLOOKUP(A59,[26]Масличные!$A$29:$L$41,12,FALSE)</f>
        <v>1.65</v>
      </c>
      <c r="J59" s="12">
        <f>VLOOKUP(A59,[26]Масличные!$A$29:$W$41,23,)</f>
        <v>0</v>
      </c>
      <c r="K59" s="9">
        <f>VLOOKUP(A59,[26]Масличные!$A$29:$AH$41,34,)</f>
        <v>0</v>
      </c>
      <c r="L59" s="12">
        <f>VLOOKUP(A59,[26]Масличные!$A$29:$AS$41,45,)</f>
        <v>0</v>
      </c>
      <c r="M59" s="39">
        <f>VLOOKUP(A59,[26]Масличные!$A$29:$BD$41,56,)</f>
        <v>0</v>
      </c>
      <c r="N59" s="8">
        <f>VLOOKUP(A59,[26]Бобовые!$A$29:$L$41,12,)</f>
        <v>0</v>
      </c>
      <c r="O59" s="12">
        <f>VLOOKUP(A59,[26]Бобовые!$A$29:$W$41,23,)</f>
        <v>0</v>
      </c>
      <c r="P59" s="12">
        <f>VLOOKUP(A59,[26]Бобовые!$A$29:$AH$41,34,)</f>
        <v>0</v>
      </c>
      <c r="Q59" s="33">
        <f>VLOOKUP(A59,[26]Овощи!$A$29:$L$41,12,)</f>
        <v>114.85999999999999</v>
      </c>
      <c r="R59" s="9">
        <f>VLOOKUP(A59,[26]Овощи!$A$29:$W$41,23,)</f>
        <v>131.63</v>
      </c>
      <c r="S59" s="9">
        <f>VLOOKUP(A59,[26]Овощи!$A$29:$AH$41,34,)</f>
        <v>118.97</v>
      </c>
      <c r="T59" s="9">
        <f>VLOOKUP(A59,[26]Овощи!$A$29:$AS$41,45,)</f>
        <v>123.53999999999999</v>
      </c>
      <c r="U59" s="9">
        <f>VLOOKUP(A59,[26]Овощи!$A$29:$BD$41,56,)</f>
        <v>125.35000000000002</v>
      </c>
      <c r="V59" s="9">
        <f>VLOOKUP(A59,[26]Овощи!$A$29:$BO$41,67,)</f>
        <v>126.38</v>
      </c>
      <c r="W59" s="39">
        <f>VLOOKUP(A59,[26]Овощи!$A$29:$BZ$41,78,FALSE)</f>
        <v>131.35</v>
      </c>
      <c r="X59" s="8">
        <f>VLOOKUP(A59,[26]Бахчевые!$A$29:$L$41,12,FALSE)</f>
        <v>143.32</v>
      </c>
      <c r="Y59" s="39">
        <f>VLOOKUP(A59,[26]Бахчевые!$A$29:$W$41,23,)</f>
        <v>143.5</v>
      </c>
    </row>
    <row r="60" spans="1:25">
      <c r="A60" s="20" t="s">
        <v>52</v>
      </c>
      <c r="B60" s="8">
        <f>VLOOKUP(A60,[26]Зерновые!$A$29:$L$41,12,)</f>
        <v>0.91999999999999993</v>
      </c>
      <c r="C60" s="9">
        <f>VLOOKUP(A60,[26]Зерновые!$A$29:$W$41,23,)</f>
        <v>1.83</v>
      </c>
      <c r="D60" s="9">
        <f>VLOOKUP(A60,[26]Зерновые!$A$29:$AH$41,34,)</f>
        <v>0</v>
      </c>
      <c r="E60" s="9">
        <f>VLOOKUP(A60,[26]Зерновые!$A$29:$AS$41,45,)</f>
        <v>3.7199999999999998</v>
      </c>
      <c r="F60" s="12">
        <f>VLOOKUP(A60,[26]Зерновые!$A$29:$BD$41,56,)</f>
        <v>0</v>
      </c>
      <c r="G60" s="12">
        <f>VLOOKUP(A60,[26]Зерновые!$A$29:$BO$41,67,FALSE)</f>
        <v>0</v>
      </c>
      <c r="H60" s="48">
        <f>VLOOKUP(A60,[26]Зерновые!$A$29:$BZ$41,78,)</f>
        <v>0</v>
      </c>
      <c r="I60" s="8">
        <f>VLOOKUP(A60,[26]Масличные!$A$29:$L$41,12,FALSE)</f>
        <v>0.5</v>
      </c>
      <c r="J60" s="12">
        <f>VLOOKUP(A60,[26]Масличные!$A$29:$W$41,23,)</f>
        <v>0</v>
      </c>
      <c r="K60" s="9">
        <f>VLOOKUP(A60,[26]Масличные!$A$29:$AH$41,34,)</f>
        <v>0</v>
      </c>
      <c r="L60" s="12">
        <f>VLOOKUP(A60,[26]Масличные!$A$29:$AS$41,45,)</f>
        <v>0</v>
      </c>
      <c r="M60" s="39">
        <f>VLOOKUP(A60,[26]Масличные!$A$29:$BD$41,56,)</f>
        <v>1.2</v>
      </c>
      <c r="N60" s="8">
        <f>VLOOKUP(A60,[26]Бобовые!$A$29:$L$41,12,)</f>
        <v>0</v>
      </c>
      <c r="O60" s="12">
        <f>VLOOKUP(A60,[26]Бобовые!$A$29:$W$41,23,)</f>
        <v>0</v>
      </c>
      <c r="P60" s="12">
        <f>VLOOKUP(A60,[26]Бобовые!$A$29:$AH$41,34,)</f>
        <v>0</v>
      </c>
      <c r="Q60" s="33">
        <f>VLOOKUP(A60,[26]Овощи!$A$29:$L$41,12,)</f>
        <v>101.49</v>
      </c>
      <c r="R60" s="9">
        <f>VLOOKUP(A60,[26]Овощи!$A$29:$W$41,23,)</f>
        <v>126.41000000000001</v>
      </c>
      <c r="S60" s="9">
        <f>VLOOKUP(A60,[26]Овощи!$A$29:$AH$41,34,)</f>
        <v>124.62</v>
      </c>
      <c r="T60" s="9">
        <f>VLOOKUP(A60,[26]Овощи!$A$29:$AS$41,45,)</f>
        <v>80.349999999999994</v>
      </c>
      <c r="U60" s="9">
        <f>VLOOKUP(A60,[26]Овощи!$A$29:$BD$41,56,)</f>
        <v>155.07</v>
      </c>
      <c r="V60" s="9">
        <f>VLOOKUP(A60,[26]Овощи!$A$29:$BO$41,67,)</f>
        <v>149.82</v>
      </c>
      <c r="W60" s="39">
        <f>VLOOKUP(A60,[26]Овощи!$A$29:$BZ$41,78,FALSE)</f>
        <v>156.26000000000002</v>
      </c>
      <c r="X60" s="8">
        <f>VLOOKUP(A60,[26]Бахчевые!$A$29:$L$41,12,FALSE)</f>
        <v>206.37999999999997</v>
      </c>
      <c r="Y60" s="39">
        <f>VLOOKUP(A60,[26]Бахчевые!$A$29:$W$41,23,)</f>
        <v>213.15</v>
      </c>
    </row>
    <row r="61" spans="1:25">
      <c r="A61" s="20" t="s">
        <v>51</v>
      </c>
      <c r="B61" s="8">
        <f>VLOOKUP(A61,[26]Зерновые!$A$29:$L$41,12,)</f>
        <v>3.5</v>
      </c>
      <c r="C61" s="9">
        <f>VLOOKUP(A61,[26]Зерновые!$A$29:$W$41,23,)</f>
        <v>4.8900000000000006</v>
      </c>
      <c r="D61" s="9">
        <f>VLOOKUP(A61,[26]Зерновые!$A$29:$AH$41,34,)</f>
        <v>0</v>
      </c>
      <c r="E61" s="9">
        <f>VLOOKUP(A61,[26]Зерновые!$A$29:$AS$41,45,)</f>
        <v>3.97</v>
      </c>
      <c r="F61" s="12">
        <f>VLOOKUP(A61,[26]Зерновые!$A$29:$BD$41,56,)</f>
        <v>0</v>
      </c>
      <c r="G61" s="12">
        <f>VLOOKUP(A61,[26]Зерновые!$A$29:$BO$41,67,FALSE)</f>
        <v>0</v>
      </c>
      <c r="H61" s="48">
        <f>VLOOKUP(A61,[26]Зерновые!$A$29:$BZ$41,78,)</f>
        <v>0</v>
      </c>
      <c r="I61" s="8">
        <f>VLOOKUP(A61,[26]Масличные!$A$29:$L$41,12,FALSE)</f>
        <v>0.63</v>
      </c>
      <c r="J61" s="12">
        <f>VLOOKUP(A61,[26]Масличные!$A$29:$W$41,23,)</f>
        <v>0</v>
      </c>
      <c r="K61" s="9">
        <f>VLOOKUP(A61,[26]Масличные!$A$29:$AH$41,34,)</f>
        <v>0</v>
      </c>
      <c r="L61" s="12">
        <f>VLOOKUP(A61,[26]Масличные!$A$29:$AS$41,45,)</f>
        <v>0</v>
      </c>
      <c r="M61" s="39">
        <f>VLOOKUP(A61,[26]Масличные!$A$29:$BD$41,56,)</f>
        <v>0</v>
      </c>
      <c r="N61" s="8">
        <f>VLOOKUP(A61,[26]Бобовые!$A$29:$L$41,12,)</f>
        <v>0</v>
      </c>
      <c r="O61" s="12">
        <f>VLOOKUP(A61,[26]Бобовые!$A$29:$W$41,23,)</f>
        <v>0</v>
      </c>
      <c r="P61" s="12">
        <f>VLOOKUP(A61,[26]Бобовые!$A$29:$AH$41,34,)</f>
        <v>0</v>
      </c>
      <c r="Q61" s="33">
        <f>VLOOKUP(A61,[26]Овощи!$A$29:$L$41,12,)</f>
        <v>106.22</v>
      </c>
      <c r="R61" s="9">
        <f>VLOOKUP(A61,[26]Овощи!$A$29:$W$41,23,)</f>
        <v>149.78000000000003</v>
      </c>
      <c r="S61" s="9">
        <f>VLOOKUP(A61,[26]Овощи!$A$29:$AH$41,34,)</f>
        <v>160.21999999999997</v>
      </c>
      <c r="T61" s="9">
        <f>VLOOKUP(A61,[26]Овощи!$A$29:$AS$41,45,)</f>
        <v>140.53</v>
      </c>
      <c r="U61" s="9">
        <f>VLOOKUP(A61,[26]Овощи!$A$29:$BD$41,56,)</f>
        <v>148.87</v>
      </c>
      <c r="V61" s="9">
        <f>VLOOKUP(A61,[26]Овощи!$A$29:$BO$41,67,)</f>
        <v>144.4</v>
      </c>
      <c r="W61" s="39">
        <f>VLOOKUP(A61,[26]Овощи!$A$29:$BZ$41,78,FALSE)</f>
        <v>80.02000000000001</v>
      </c>
      <c r="X61" s="8">
        <f>VLOOKUP(A61,[26]Бахчевые!$A$29:$L$41,12,FALSE)</f>
        <v>162.77000000000001</v>
      </c>
      <c r="Y61" s="39">
        <f>VLOOKUP(A61,[26]Бахчевые!$A$29:$W$41,23,)</f>
        <v>0</v>
      </c>
    </row>
    <row r="62" spans="1:25">
      <c r="A62" s="20" t="s">
        <v>45</v>
      </c>
      <c r="B62" s="8">
        <f>VLOOKUP(A62,[26]Зерновые!$A$29:$L$41,12,)</f>
        <v>6.31</v>
      </c>
      <c r="C62" s="9">
        <f>VLOOKUP(A62,[26]Зерновые!$A$29:$W$41,23,)</f>
        <v>6.81</v>
      </c>
      <c r="D62" s="9">
        <f>VLOOKUP(A62,[26]Зерновые!$A$29:$AH$41,34,)</f>
        <v>4.54</v>
      </c>
      <c r="E62" s="9">
        <f>VLOOKUP(A62,[26]Зерновые!$A$29:$AS$41,45,)</f>
        <v>6</v>
      </c>
      <c r="F62" s="12">
        <f>VLOOKUP(A62,[26]Зерновые!$A$29:$BD$41,56,)</f>
        <v>0</v>
      </c>
      <c r="G62" s="12">
        <f>VLOOKUP(A62,[26]Зерновые!$A$29:$BO$41,67,FALSE)</f>
        <v>0</v>
      </c>
      <c r="H62" s="48">
        <f>VLOOKUP(A62,[26]Зерновые!$A$29:$BZ$41,78,)</f>
        <v>0</v>
      </c>
      <c r="I62" s="8">
        <f>VLOOKUP(A62,[26]Масличные!$A$29:$L$41,12,FALSE)</f>
        <v>5.77</v>
      </c>
      <c r="J62" s="12">
        <f>VLOOKUP(A62,[26]Масличные!$A$29:$W$41,23,)</f>
        <v>0</v>
      </c>
      <c r="K62" s="9">
        <f>VLOOKUP(A62,[26]Масличные!$A$29:$AH$41,34,)</f>
        <v>0.72</v>
      </c>
      <c r="L62" s="12">
        <f>VLOOKUP(A62,[26]Масличные!$A$29:$AS$41,45,)</f>
        <v>0</v>
      </c>
      <c r="M62" s="39">
        <f>VLOOKUP(A62,[26]Масличные!$A$29:$BD$41,56,)</f>
        <v>0</v>
      </c>
      <c r="N62" s="8">
        <f>VLOOKUP(A62,[26]Бобовые!$A$29:$L$41,12,)</f>
        <v>0.63</v>
      </c>
      <c r="O62" s="12">
        <f>VLOOKUP(A62,[26]Бобовые!$A$29:$W$41,23,)</f>
        <v>0</v>
      </c>
      <c r="P62" s="12">
        <f>VLOOKUP(A62,[26]Бобовые!$A$29:$AH$41,34,)</f>
        <v>0</v>
      </c>
      <c r="Q62" s="33">
        <f>VLOOKUP(A62,[26]Овощи!$A$29:$L$41,12,)</f>
        <v>114.27000000000002</v>
      </c>
      <c r="R62" s="9">
        <f>VLOOKUP(A62,[26]Овощи!$A$29:$W$41,23,)</f>
        <v>151.66000000000003</v>
      </c>
      <c r="S62" s="9">
        <f>VLOOKUP(A62,[26]Овощи!$A$29:$AH$41,34,)</f>
        <v>137.85</v>
      </c>
      <c r="T62" s="9">
        <f>VLOOKUP(A62,[26]Овощи!$A$29:$AS$41,45,)</f>
        <v>138.33000000000004</v>
      </c>
      <c r="U62" s="9">
        <f>VLOOKUP(A62,[26]Овощи!$A$29:$BD$41,56,)</f>
        <v>138.31</v>
      </c>
      <c r="V62" s="9">
        <f>VLOOKUP(A62,[26]Овощи!$A$29:$BO$41,67,)</f>
        <v>134.54000000000002</v>
      </c>
      <c r="W62" s="39">
        <f>VLOOKUP(A62,[26]Овощи!$A$29:$BZ$41,78,FALSE)</f>
        <v>147.14000000000001</v>
      </c>
      <c r="X62" s="8">
        <f>VLOOKUP(A62,[26]Бахчевые!$A$29:$L$41,12,FALSE)</f>
        <v>127.17</v>
      </c>
      <c r="Y62" s="39">
        <f>VLOOKUP(A62,[26]Бахчевые!$A$29:$W$41,23,)</f>
        <v>35.33</v>
      </c>
    </row>
    <row r="63" spans="1:25">
      <c r="A63" s="20" t="s">
        <v>50</v>
      </c>
      <c r="B63" s="8">
        <f>VLOOKUP(A63,[26]Зерновые!$A$29:$L$41,12,)</f>
        <v>0</v>
      </c>
      <c r="C63" s="9">
        <f>VLOOKUP(A63,[26]Зерновые!$A$29:$W$41,23,)</f>
        <v>0.28999999999999998</v>
      </c>
      <c r="D63" s="9">
        <f>VLOOKUP(A63,[26]Зерновые!$A$29:$AH$41,34,)</f>
        <v>0</v>
      </c>
      <c r="E63" s="9">
        <f>VLOOKUP(A63,[26]Зерновые!$A$29:$AS$41,45,)</f>
        <v>0</v>
      </c>
      <c r="F63" s="12">
        <f>VLOOKUP(A63,[26]Зерновые!$A$29:$BD$41,56,)</f>
        <v>0</v>
      </c>
      <c r="G63" s="12">
        <f>VLOOKUP(A63,[26]Зерновые!$A$29:$BO$41,67,FALSE)</f>
        <v>0</v>
      </c>
      <c r="H63" s="48">
        <f>VLOOKUP(A63,[26]Зерновые!$A$29:$BZ$41,78,)</f>
        <v>0</v>
      </c>
      <c r="I63" s="8">
        <f>VLOOKUP(A63,[26]Масличные!$A$29:$L$41,12,FALSE)</f>
        <v>0.80999999999999994</v>
      </c>
      <c r="J63" s="12">
        <f>VLOOKUP(A63,[26]Масличные!$A$29:$W$41,23,)</f>
        <v>0</v>
      </c>
      <c r="K63" s="9">
        <f>VLOOKUP(A63,[26]Масличные!$A$29:$AH$41,34,)</f>
        <v>0</v>
      </c>
      <c r="L63" s="12">
        <f>VLOOKUP(A63,[26]Масличные!$A$29:$AS$41,45,)</f>
        <v>0</v>
      </c>
      <c r="M63" s="39">
        <f>VLOOKUP(A63,[26]Масличные!$A$29:$BD$41,56,)</f>
        <v>0</v>
      </c>
      <c r="N63" s="8">
        <f>VLOOKUP(A63,[26]Бобовые!$A$29:$L$41,12,)</f>
        <v>0</v>
      </c>
      <c r="O63" s="12">
        <f>VLOOKUP(A63,[26]Бобовые!$A$29:$W$41,23,)</f>
        <v>0</v>
      </c>
      <c r="P63" s="12">
        <f>VLOOKUP(A63,[26]Бобовые!$A$29:$AH$41,34,)</f>
        <v>0</v>
      </c>
      <c r="Q63" s="33">
        <f>VLOOKUP(A63,[26]Овощи!$A$29:$L$41,12,)</f>
        <v>119.95</v>
      </c>
      <c r="R63" s="9">
        <f>VLOOKUP(A63,[26]Овощи!$A$29:$W$41,23,)</f>
        <v>147.71</v>
      </c>
      <c r="S63" s="9">
        <f>VLOOKUP(A63,[26]Овощи!$A$29:$AH$41,34,)</f>
        <v>154.07999999999998</v>
      </c>
      <c r="T63" s="9">
        <f>VLOOKUP(A63,[26]Овощи!$A$29:$AS$41,45,)</f>
        <v>149.65</v>
      </c>
      <c r="U63" s="9">
        <f>VLOOKUP(A63,[26]Овощи!$A$29:$BD$41,56,)</f>
        <v>156.23999999999998</v>
      </c>
      <c r="V63" s="9">
        <f>VLOOKUP(A63,[26]Овощи!$A$29:$BO$41,67,)</f>
        <v>151.34000000000003</v>
      </c>
      <c r="W63" s="39">
        <f>VLOOKUP(A63,[26]Овощи!$A$29:$BZ$41,78,FALSE)</f>
        <v>149.72</v>
      </c>
      <c r="X63" s="8">
        <f>VLOOKUP(A63,[26]Бахчевые!$A$29:$L$41,12,FALSE)</f>
        <v>171.31</v>
      </c>
      <c r="Y63" s="39">
        <f>VLOOKUP(A63,[26]Бахчевые!$A$29:$W$41,23,)</f>
        <v>180.69</v>
      </c>
    </row>
    <row r="64" spans="1:25" ht="13.5" thickBot="1">
      <c r="A64" s="23" t="s">
        <v>46</v>
      </c>
      <c r="B64" s="14">
        <f>VLOOKUP(A64,[26]Зерновые!$A$29:$L$41,12,)</f>
        <v>0</v>
      </c>
      <c r="C64" s="15">
        <f>VLOOKUP(A64,[26]Зерновые!$A$29:$W$41,23,)</f>
        <v>0</v>
      </c>
      <c r="D64" s="15">
        <f>VLOOKUP(A64,[26]Зерновые!$A$29:$AH$41,34,)</f>
        <v>0</v>
      </c>
      <c r="E64" s="15">
        <f>VLOOKUP(A64,[26]Зерновые!$A$29:$AS$41,45,)</f>
        <v>0.3</v>
      </c>
      <c r="F64" s="19">
        <f>VLOOKUP(A64,[26]Зерновые!$A$29:$BD$41,56,)</f>
        <v>0</v>
      </c>
      <c r="G64" s="19">
        <f>VLOOKUP(A64,[26]Зерновые!$A$29:$BO$41,67,FALSE)</f>
        <v>0</v>
      </c>
      <c r="H64" s="49">
        <f>VLOOKUP(A64,[26]Зерновые!$A$29:$BZ$41,78,)</f>
        <v>0</v>
      </c>
      <c r="I64" s="14">
        <f>VLOOKUP(A64,[26]Масличные!$A$29:$L$41,12,FALSE)</f>
        <v>0</v>
      </c>
      <c r="J64" s="19">
        <f>VLOOKUP(A64,[26]Масличные!$A$29:$W$41,23,)</f>
        <v>0</v>
      </c>
      <c r="K64" s="15">
        <f>VLOOKUP(A64,[26]Масличные!$A$29:$AH$41,34,)</f>
        <v>0</v>
      </c>
      <c r="L64" s="19">
        <f>VLOOKUP(A64,[26]Масличные!$A$29:$AS$41,45,)</f>
        <v>0</v>
      </c>
      <c r="M64" s="40">
        <f>VLOOKUP(A64,[26]Масличные!$A$29:$BD$41,56,)</f>
        <v>0</v>
      </c>
      <c r="N64" s="14">
        <f>VLOOKUP(A64,[26]Бобовые!$A$29:$L$41,12,)</f>
        <v>0</v>
      </c>
      <c r="O64" s="19">
        <f>VLOOKUP(A64,[26]Бобовые!$A$29:$W$41,23,)</f>
        <v>0</v>
      </c>
      <c r="P64" s="19">
        <f>VLOOKUP(A64,[26]Бобовые!$A$29:$AH$41,34,)</f>
        <v>0</v>
      </c>
      <c r="Q64" s="42">
        <f>VLOOKUP(A64,[26]Овощи!$A$29:$L$41,12,)</f>
        <v>107.26000000000002</v>
      </c>
      <c r="R64" s="15">
        <f>VLOOKUP(A64,[26]Овощи!$A$29:$W$41,23,)</f>
        <v>104.63</v>
      </c>
      <c r="S64" s="15">
        <f>VLOOKUP(A64,[26]Овощи!$A$29:$AH$41,34,)</f>
        <v>105.1</v>
      </c>
      <c r="T64" s="15">
        <f>VLOOKUP(A64,[26]Овощи!$A$29:$AS$41,45,)</f>
        <v>135.09</v>
      </c>
      <c r="U64" s="15">
        <f>VLOOKUP(A64,[26]Овощи!$A$29:$BD$41,56,)</f>
        <v>112.66</v>
      </c>
      <c r="V64" s="15">
        <f>VLOOKUP(A64,[26]Овощи!$A$29:$BO$41,67,)</f>
        <v>108.41999999999999</v>
      </c>
      <c r="W64" s="40">
        <f>VLOOKUP(A64,[26]Овощи!$A$29:$BZ$41,78,FALSE)</f>
        <v>114.77000000000001</v>
      </c>
      <c r="X64" s="14">
        <f>VLOOKUP(A64,[26]Бахчевые!$A$29:$L$41,12,FALSE)</f>
        <v>167.3</v>
      </c>
      <c r="Y64" s="40">
        <f>VLOOKUP(A64,[26]Бахчевые!$A$29:$W$41,23,)</f>
        <v>179.42000000000002</v>
      </c>
    </row>
    <row r="65" spans="1:25">
      <c r="A65" s="88"/>
      <c r="B65" s="6"/>
      <c r="C65" s="6"/>
      <c r="D65" s="6"/>
      <c r="E65" s="6"/>
      <c r="F65" s="89"/>
      <c r="G65" s="89"/>
      <c r="H65" s="89"/>
      <c r="I65" s="6"/>
      <c r="J65" s="89"/>
      <c r="K65" s="6"/>
      <c r="L65" s="89"/>
      <c r="M65" s="6"/>
      <c r="N65" s="6"/>
      <c r="O65" s="89"/>
      <c r="P65" s="89"/>
      <c r="Q65" s="6"/>
      <c r="R65" s="6"/>
      <c r="S65" s="6"/>
      <c r="T65" s="6"/>
      <c r="U65" s="6"/>
      <c r="V65" s="6"/>
      <c r="W65" s="6"/>
      <c r="X65" s="6"/>
      <c r="Y65" s="6"/>
    </row>
    <row r="66" spans="1:25">
      <c r="A66" s="88"/>
      <c r="B66" s="6"/>
      <c r="C66" s="6"/>
      <c r="D66" s="6"/>
      <c r="E66" s="6"/>
      <c r="F66" s="89"/>
      <c r="G66" s="89"/>
      <c r="H66" s="89"/>
      <c r="I66" s="6"/>
      <c r="J66" s="89"/>
      <c r="K66" s="6"/>
      <c r="L66" s="89"/>
      <c r="M66" s="6"/>
      <c r="N66" s="6"/>
      <c r="O66" s="89"/>
      <c r="P66" s="89"/>
      <c r="Q66" s="6"/>
      <c r="R66" s="6"/>
      <c r="S66" s="6"/>
      <c r="T66" s="6"/>
      <c r="U66" s="6"/>
      <c r="V66" s="6"/>
      <c r="W66" s="6"/>
      <c r="X66" s="6"/>
      <c r="Y66" s="6"/>
    </row>
    <row r="67" spans="1:25">
      <c r="A67" s="88"/>
      <c r="B67" s="6"/>
      <c r="C67" s="6"/>
      <c r="D67" s="6"/>
      <c r="E67" s="6"/>
      <c r="F67" s="89"/>
      <c r="G67" s="89"/>
      <c r="H67" s="89"/>
      <c r="I67" s="6"/>
      <c r="J67" s="89"/>
      <c r="K67" s="6"/>
      <c r="L67" s="89"/>
      <c r="M67" s="6"/>
      <c r="N67" s="6"/>
      <c r="O67" s="89"/>
      <c r="P67" s="89"/>
      <c r="Q67" s="6"/>
      <c r="R67" s="6"/>
      <c r="S67" s="6"/>
      <c r="T67" s="6"/>
      <c r="U67" s="6"/>
      <c r="V67" s="6"/>
      <c r="W67" s="6"/>
      <c r="X67" s="6"/>
      <c r="Y67" s="6"/>
    </row>
    <row r="68" spans="1:25">
      <c r="A68" s="88"/>
      <c r="B68" s="6"/>
      <c r="C68" s="6"/>
      <c r="D68" s="6"/>
      <c r="E68" s="6"/>
      <c r="F68" s="89"/>
      <c r="G68" s="89"/>
      <c r="H68" s="89"/>
      <c r="I68" s="6"/>
      <c r="J68" s="89"/>
      <c r="K68" s="6"/>
      <c r="L68" s="89"/>
      <c r="M68" s="6"/>
      <c r="N68" s="6"/>
      <c r="O68" s="89"/>
      <c r="P68" s="89"/>
      <c r="Q68" s="6"/>
      <c r="R68" s="6"/>
      <c r="S68" s="6"/>
      <c r="T68" s="6"/>
      <c r="U68" s="6"/>
      <c r="V68" s="6"/>
      <c r="W68" s="6"/>
      <c r="X68" s="6"/>
      <c r="Y68" s="6"/>
    </row>
    <row r="69" spans="1:25">
      <c r="A69" s="88"/>
      <c r="B69" s="6"/>
      <c r="C69" s="6"/>
      <c r="D69" s="6"/>
      <c r="E69" s="6"/>
      <c r="F69" s="89"/>
      <c r="G69" s="89"/>
      <c r="H69" s="89"/>
      <c r="I69" s="6"/>
      <c r="J69" s="89"/>
      <c r="K69" s="6"/>
      <c r="L69" s="89"/>
      <c r="M69" s="6"/>
      <c r="N69" s="6"/>
      <c r="O69" s="89"/>
      <c r="P69" s="89"/>
      <c r="Q69" s="6"/>
      <c r="R69" s="6"/>
      <c r="S69" s="6"/>
      <c r="T69" s="6"/>
      <c r="U69" s="6"/>
      <c r="V69" s="6"/>
      <c r="W69" s="6"/>
      <c r="X69" s="6"/>
      <c r="Y69" s="6"/>
    </row>
    <row r="70" spans="1:25">
      <c r="A70" s="88"/>
      <c r="B70" s="6"/>
      <c r="C70" s="6"/>
      <c r="D70" s="6"/>
      <c r="E70" s="6"/>
      <c r="F70" s="89"/>
      <c r="G70" s="89"/>
      <c r="H70" s="89"/>
      <c r="I70" s="6"/>
      <c r="J70" s="89"/>
      <c r="K70" s="6"/>
      <c r="L70" s="89"/>
      <c r="M70" s="6"/>
      <c r="N70" s="6"/>
      <c r="O70" s="89"/>
      <c r="P70" s="89"/>
      <c r="Q70" s="6"/>
      <c r="R70" s="6"/>
      <c r="S70" s="6"/>
      <c r="T70" s="6"/>
      <c r="U70" s="6"/>
      <c r="V70" s="6"/>
      <c r="W70" s="6"/>
      <c r="X70" s="6"/>
      <c r="Y70" s="6"/>
    </row>
    <row r="71" spans="1:25">
      <c r="A71" s="88"/>
      <c r="B71" s="6"/>
      <c r="C71" s="6"/>
      <c r="D71" s="6"/>
      <c r="E71" s="6"/>
      <c r="F71" s="89"/>
      <c r="G71" s="89"/>
      <c r="H71" s="89"/>
      <c r="I71" s="6"/>
      <c r="J71" s="89"/>
      <c r="K71" s="6"/>
      <c r="L71" s="89"/>
      <c r="M71" s="6"/>
      <c r="N71" s="6"/>
      <c r="O71" s="89"/>
      <c r="P71" s="89"/>
      <c r="Q71" s="6"/>
      <c r="R71" s="6"/>
      <c r="S71" s="6"/>
      <c r="T71" s="6"/>
      <c r="U71" s="6"/>
      <c r="V71" s="6"/>
      <c r="W71" s="6"/>
      <c r="X71" s="6"/>
      <c r="Y71" s="6"/>
    </row>
    <row r="72" spans="1:25" ht="13.5" thickBot="1">
      <c r="A72" s="7"/>
      <c r="B72" s="6"/>
      <c r="C72" s="6"/>
      <c r="D72" s="6"/>
      <c r="E72" s="6"/>
      <c r="F72" s="6"/>
      <c r="G72" s="6"/>
      <c r="H72" s="6"/>
    </row>
    <row r="73" spans="1:25">
      <c r="A73" s="651" t="s">
        <v>242</v>
      </c>
      <c r="B73" s="653" t="s">
        <v>236</v>
      </c>
      <c r="C73" s="654"/>
      <c r="D73" s="654"/>
      <c r="E73" s="654"/>
      <c r="F73" s="654"/>
      <c r="G73" s="654"/>
      <c r="H73" s="655"/>
      <c r="I73" s="656" t="s">
        <v>283</v>
      </c>
      <c r="J73" s="657"/>
      <c r="K73" s="657"/>
      <c r="L73" s="657"/>
      <c r="M73" s="658"/>
      <c r="N73" s="656" t="s">
        <v>284</v>
      </c>
      <c r="O73" s="657"/>
      <c r="P73" s="657"/>
      <c r="Q73" s="659" t="s">
        <v>289</v>
      </c>
      <c r="R73" s="660"/>
      <c r="S73" s="660"/>
      <c r="T73" s="660"/>
      <c r="U73" s="660"/>
      <c r="V73" s="660"/>
      <c r="W73" s="661"/>
      <c r="X73" s="656" t="s">
        <v>297</v>
      </c>
      <c r="Y73" s="658"/>
    </row>
    <row r="74" spans="1:25" ht="21">
      <c r="A74" s="652"/>
      <c r="B74" s="35" t="s">
        <v>237</v>
      </c>
      <c r="C74" s="32" t="s">
        <v>79</v>
      </c>
      <c r="D74" s="32" t="s">
        <v>80</v>
      </c>
      <c r="E74" s="32" t="s">
        <v>238</v>
      </c>
      <c r="F74" s="32" t="s">
        <v>239</v>
      </c>
      <c r="G74" s="32" t="s">
        <v>281</v>
      </c>
      <c r="H74" s="36" t="s">
        <v>240</v>
      </c>
      <c r="I74" s="35" t="s">
        <v>221</v>
      </c>
      <c r="J74" s="32" t="s">
        <v>222</v>
      </c>
      <c r="K74" s="32" t="s">
        <v>230</v>
      </c>
      <c r="L74" s="32" t="s">
        <v>282</v>
      </c>
      <c r="M74" s="36" t="s">
        <v>223</v>
      </c>
      <c r="N74" s="35" t="s">
        <v>285</v>
      </c>
      <c r="O74" s="32" t="s">
        <v>286</v>
      </c>
      <c r="P74" s="32" t="s">
        <v>287</v>
      </c>
      <c r="Q74" s="35" t="s">
        <v>290</v>
      </c>
      <c r="R74" s="32" t="s">
        <v>291</v>
      </c>
      <c r="S74" s="32" t="s">
        <v>292</v>
      </c>
      <c r="T74" s="32" t="s">
        <v>293</v>
      </c>
      <c r="U74" s="32" t="s">
        <v>294</v>
      </c>
      <c r="V74" s="32" t="s">
        <v>295</v>
      </c>
      <c r="W74" s="36" t="s">
        <v>296</v>
      </c>
      <c r="X74" s="35" t="s">
        <v>298</v>
      </c>
      <c r="Y74" s="36" t="s">
        <v>299</v>
      </c>
    </row>
    <row r="75" spans="1:25">
      <c r="A75" s="20" t="s">
        <v>91</v>
      </c>
      <c r="B75" s="8">
        <f>VLOOKUP(A75,[26]Зерновые!$A$46:$L$64,12,)</f>
        <v>16.065230000000003</v>
      </c>
      <c r="C75" s="9">
        <f>VLOOKUP(A75,[26]Зерновые!$A$46:$W$64,23,)</f>
        <v>14.851819999999998</v>
      </c>
      <c r="D75" s="9">
        <f>VLOOKUP(A75,[26]Зерновые!$A$46:$AH$64,34,)</f>
        <v>0.78473999999999999</v>
      </c>
      <c r="E75" s="9">
        <f>VLOOKUP(A75,[26]Зерновые!$A$46:$AS$46,45,)</f>
        <v>0</v>
      </c>
      <c r="F75" s="9">
        <f>VLOOKUP(A75,[26]Зерновые!$A$46:$BD$64,56,)</f>
        <v>1.5</v>
      </c>
      <c r="G75" s="21">
        <f>VLOOKUP(A75,[26]Зерновые!$A$46:$BO$64,67,FALSE)</f>
        <v>32.955480000000001</v>
      </c>
      <c r="H75" s="43">
        <f>VLOOKUP(A75,[26]Зерновые!$A$46:$BZ$64,78,)</f>
        <v>0</v>
      </c>
      <c r="I75" s="27">
        <f>VLOOKUP(A75,[26]Масличные!$A$46:$L$64,12,)</f>
        <v>13.531610000000001</v>
      </c>
      <c r="J75" s="21">
        <f>VLOOKUP(A75,[26]Масличные!$A$46:$W$64,23,)</f>
        <v>1.05</v>
      </c>
      <c r="K75" s="79">
        <f>VLOOKUP(A75,[26]Масличные!$A$46:$AH$64,34,)</f>
        <v>0</v>
      </c>
      <c r="L75" s="21">
        <f>VLOOKUP(A75,[26]Масличные!$A$46:$AS$64,45,)</f>
        <v>0</v>
      </c>
      <c r="M75" s="43">
        <f>VLOOKUP(A75,[26]Масличные!$A$46:$BD$64,56,)</f>
        <v>11.623549999999998</v>
      </c>
      <c r="N75" s="27">
        <f>VLOOKUP(A75,[26]Бобовые!$A$46:$L$64,12,)</f>
        <v>0</v>
      </c>
      <c r="O75" s="21">
        <f>VLOOKUP(A75,[26]Бобовые!$A$46:$W$64,23,)</f>
        <v>0</v>
      </c>
      <c r="P75" s="21">
        <f>VLOOKUP(A75,[26]Бобовые!$A$46:$AH$64,34,)</f>
        <v>0</v>
      </c>
      <c r="Q75" s="27">
        <f>VLOOKUP(A75,[26]Овощи!$A$46:$L$64,12,)</f>
        <v>151.3407</v>
      </c>
      <c r="R75" s="21">
        <f>VLOOKUP(A75,[26]Овощи!$A$46:$W$64,23,)</f>
        <v>194.23182000000003</v>
      </c>
      <c r="S75" s="21">
        <f>VLOOKUP(A75,[26]Овощи!$A$46:$AH$64,34,)</f>
        <v>181.41901999999999</v>
      </c>
      <c r="T75" s="21">
        <f>VLOOKUP(A75,[26]Овощи!$A$46:$AS$64,45,)</f>
        <v>169.84383</v>
      </c>
      <c r="U75" s="21">
        <f>VLOOKUP(A75,[26]Овощи!$A$46:$BD$64,56,)</f>
        <v>169.65586000000002</v>
      </c>
      <c r="V75" s="21">
        <f>VLOOKUP(A75,[26]Овощи!$A$46:$BO$64,67,)</f>
        <v>173.21587999999997</v>
      </c>
      <c r="W75" s="43">
        <f>VLOOKUP(A75,[26]Овощи!$A$46:$BZ$64,78,)</f>
        <v>195.61669000000001</v>
      </c>
      <c r="X75" s="27">
        <f>VLOOKUP(A75,[26]Бахчевые!$A$46:$L$64,12,)</f>
        <v>157.55517</v>
      </c>
      <c r="Y75" s="43">
        <f>VLOOKUP(A75,[26]Бахчевые!$A$46:$W$64,23,)</f>
        <v>73.707689999999999</v>
      </c>
    </row>
    <row r="76" spans="1:25">
      <c r="A76" s="20" t="s">
        <v>92</v>
      </c>
      <c r="B76" s="8">
        <f>VLOOKUP(A76,[26]Зерновые!$A$46:$L$64,12,)</f>
        <v>16.45487</v>
      </c>
      <c r="C76" s="9">
        <f>VLOOKUP(A76,[26]Зерновые!$A$46:$W$64,23,)</f>
        <v>17.647069999999999</v>
      </c>
      <c r="D76" s="9">
        <f>VLOOKUP(A76,[26]Зерновые!$A$46:$AH$64,34,)</f>
        <v>13.572310000000002</v>
      </c>
      <c r="E76" s="9">
        <f>VLOOKUP(A76,[26]Зерновые!$A$47:$AS$47,45,)</f>
        <v>0</v>
      </c>
      <c r="F76" s="9">
        <f>VLOOKUP(A76,[26]Зерновые!$A$46:$BD$64,56,)</f>
        <v>9.4710000000000001</v>
      </c>
      <c r="G76" s="21">
        <f>VLOOKUP(A76,[26]Зерновые!$A$46:$BO$64,67,FALSE)</f>
        <v>51.823939999999993</v>
      </c>
      <c r="H76" s="43">
        <f>VLOOKUP(A76,[26]Зерновые!$A$46:$BZ$64,78,)</f>
        <v>0</v>
      </c>
      <c r="I76" s="27">
        <f>VLOOKUP(A76,[26]Масличные!$A$46:$L$64,12,)</f>
        <v>7.5665200000000015</v>
      </c>
      <c r="J76" s="21">
        <f>VLOOKUP(A76,[26]Масличные!$A$46:$W$64,23,)</f>
        <v>0.6</v>
      </c>
      <c r="K76" s="79">
        <f>VLOOKUP(A76,[26]Масличные!$A$46:$AH$64,34,)</f>
        <v>1</v>
      </c>
      <c r="L76" s="21">
        <f>VLOOKUP(A76,[26]Масличные!$A$46:$AS$64,45,)</f>
        <v>0</v>
      </c>
      <c r="M76" s="43">
        <f>VLOOKUP(A76,[26]Масличные!$A$46:$BD$64,56,)</f>
        <v>4.0996199999999998</v>
      </c>
      <c r="N76" s="27">
        <f>VLOOKUP(A76,[26]Бобовые!$A$46:$L$64,12,)</f>
        <v>0</v>
      </c>
      <c r="O76" s="21">
        <f>VLOOKUP(A76,[26]Бобовые!$A$46:$W$64,23,)</f>
        <v>1.27</v>
      </c>
      <c r="P76" s="21">
        <f>VLOOKUP(A76,[26]Бобовые!$A$46:$AH$64,34,)</f>
        <v>0</v>
      </c>
      <c r="Q76" s="27">
        <f>VLOOKUP(A76,[26]Овощи!$A$46:$L$64,12,)</f>
        <v>147.87640999999999</v>
      </c>
      <c r="R76" s="21">
        <f>VLOOKUP(A76,[26]Овощи!$A$46:$W$64,23,)</f>
        <v>162.40529999999998</v>
      </c>
      <c r="S76" s="21">
        <f>VLOOKUP(A76,[26]Овощи!$A$46:$AH$64,34,)</f>
        <v>164.57078999999999</v>
      </c>
      <c r="T76" s="21">
        <f>VLOOKUP(A76,[26]Овощи!$A$46:$AS$64,45,)</f>
        <v>148.11340000000001</v>
      </c>
      <c r="U76" s="21">
        <f>VLOOKUP(A76,[26]Овощи!$A$46:$BD$64,56,)</f>
        <v>150.90007</v>
      </c>
      <c r="V76" s="21">
        <f>VLOOKUP(A76,[26]Овощи!$A$46:$BO$64,67,)</f>
        <v>158.19254999999998</v>
      </c>
      <c r="W76" s="43">
        <f>VLOOKUP(A76,[26]Овощи!$A$46:$BZ$64,78,)</f>
        <v>169.76480999999998</v>
      </c>
      <c r="X76" s="27">
        <f>VLOOKUP(A76,[26]Бахчевые!$A$46:$L$64,12,)</f>
        <v>189.88486</v>
      </c>
      <c r="Y76" s="43">
        <f>VLOOKUP(A76,[26]Бахчевые!$A$46:$W$64,23,)</f>
        <v>186.24304000000001</v>
      </c>
    </row>
    <row r="77" spans="1:25">
      <c r="A77" s="20" t="s">
        <v>93</v>
      </c>
      <c r="B77" s="8">
        <f>VLOOKUP(A77,[26]Зерновые!$A$46:$L$64,12,)</f>
        <v>18.33005</v>
      </c>
      <c r="C77" s="9">
        <f>VLOOKUP(A77,[26]Зерновые!$A$46:$W$64,23,)</f>
        <v>16.469280000000001</v>
      </c>
      <c r="D77" s="9">
        <f>VLOOKUP(A77,[26]Зерновые!$A$46:$AH$64,34,)</f>
        <v>15.388</v>
      </c>
      <c r="E77" s="9">
        <f>VLOOKUP(A77,[26]Зерновые!$A$48:$AS$64,45,)</f>
        <v>1.7</v>
      </c>
      <c r="F77" s="9">
        <f>VLOOKUP(A77,[26]Зерновые!$A$46:$BD$64,56,)</f>
        <v>0</v>
      </c>
      <c r="G77" s="21">
        <f>VLOOKUP(A77,[26]Зерновые!$A$46:$BO$64,67,FALSE)</f>
        <v>41.771599999999999</v>
      </c>
      <c r="H77" s="43">
        <f>VLOOKUP(A77,[26]Зерновые!$A$46:$BZ$64,78,)</f>
        <v>37.280459999999998</v>
      </c>
      <c r="I77" s="27">
        <f>VLOOKUP(A77,[26]Масличные!$A$46:$L$64,12,)</f>
        <v>3.02</v>
      </c>
      <c r="J77" s="21">
        <f>VLOOKUP(A77,[26]Масличные!$A$46:$W$64,23,)</f>
        <v>0.35</v>
      </c>
      <c r="K77" s="79">
        <f>VLOOKUP(A77,[26]Масличные!$A$46:$AH$64,34,)</f>
        <v>0</v>
      </c>
      <c r="L77" s="21">
        <f>VLOOKUP(A77,[26]Масличные!$A$46:$AS$64,45,)</f>
        <v>0</v>
      </c>
      <c r="M77" s="43">
        <f>VLOOKUP(A77,[26]Масличные!$A$46:$BD$64,56,)</f>
        <v>3.11591</v>
      </c>
      <c r="N77" s="27">
        <f>VLOOKUP(A77,[26]Бобовые!$A$46:$L$64,12,)</f>
        <v>0</v>
      </c>
      <c r="O77" s="21">
        <f>VLOOKUP(A77,[26]Бобовые!$A$46:$W$64,23,)</f>
        <v>0</v>
      </c>
      <c r="P77" s="21">
        <f>VLOOKUP(A77,[26]Бобовые!$A$46:$AH$64,34,)</f>
        <v>0</v>
      </c>
      <c r="Q77" s="27">
        <f>VLOOKUP(A77,[26]Овощи!$A$46:$L$64,12,)</f>
        <v>141.11046000000002</v>
      </c>
      <c r="R77" s="21">
        <f>VLOOKUP(A77,[26]Овощи!$A$46:$W$64,23,)</f>
        <v>145.94003000000004</v>
      </c>
      <c r="S77" s="21">
        <f>VLOOKUP(A77,[26]Овощи!$A$46:$AH$64,34,)</f>
        <v>145.70519999999999</v>
      </c>
      <c r="T77" s="21">
        <f>VLOOKUP(A77,[26]Овощи!$A$46:$AS$64,45,)</f>
        <v>141.44245999999998</v>
      </c>
      <c r="U77" s="21">
        <f>VLOOKUP(A77,[26]Овощи!$A$46:$BD$64,56,)</f>
        <v>146.40477000000001</v>
      </c>
      <c r="V77" s="21">
        <f>VLOOKUP(A77,[26]Овощи!$A$46:$BO$64,67,)</f>
        <v>146.07675</v>
      </c>
      <c r="W77" s="43">
        <f>VLOOKUP(A77,[26]Овощи!$A$46:$BZ$64,78,)</f>
        <v>120.99084999999999</v>
      </c>
      <c r="X77" s="27">
        <f>VLOOKUP(A77,[26]Бахчевые!$A$46:$L$64,12,)</f>
        <v>139.75957</v>
      </c>
      <c r="Y77" s="43">
        <f>VLOOKUP(A77,[26]Бахчевые!$A$46:$W$64,23,)</f>
        <v>142.44633000000002</v>
      </c>
    </row>
    <row r="78" spans="1:25">
      <c r="A78" s="20" t="s">
        <v>94</v>
      </c>
      <c r="B78" s="8">
        <f>VLOOKUP(A78,[26]Зерновые!$A$46:$L$64,12,)</f>
        <v>24.633879999999998</v>
      </c>
      <c r="C78" s="9">
        <f>VLOOKUP(A78,[26]Зерновые!$A$46:$W$64,23,)</f>
        <v>23.945060000000002</v>
      </c>
      <c r="D78" s="9">
        <f>VLOOKUP(A78,[26]Зерновые!$A$46:$AH$64,34,)</f>
        <v>21.875100000000003</v>
      </c>
      <c r="E78" s="9">
        <f>VLOOKUP(A78,[26]Зерновые!$A$49:$AS$49,45,FALSE)</f>
        <v>0</v>
      </c>
      <c r="F78" s="9">
        <f>VLOOKUP(A78,[26]Зерновые!$A$46:$BD$64,56,)</f>
        <v>0</v>
      </c>
      <c r="G78" s="21">
        <f>VLOOKUP(A78,[26]Зерновые!$A$46:$BO$64,67,FALSE)</f>
        <v>55.887150000000005</v>
      </c>
      <c r="H78" s="43">
        <f>VLOOKUP(A78,[26]Зерновые!$A$46:$BZ$64,78,)</f>
        <v>4</v>
      </c>
      <c r="I78" s="27">
        <f>VLOOKUP(A78,[26]Масличные!$A$46:$L$64,12,)</f>
        <v>13.392190000000003</v>
      </c>
      <c r="J78" s="21">
        <f>VLOOKUP(A78,[26]Масличные!$A$46:$W$64,23,)</f>
        <v>0</v>
      </c>
      <c r="K78" s="79">
        <f>VLOOKUP(A78,[26]Масличные!$A$46:$AH$64,34,)</f>
        <v>0</v>
      </c>
      <c r="L78" s="21">
        <f>VLOOKUP(A78,[26]Масличные!$A$46:$AS$64,45,)</f>
        <v>1.48</v>
      </c>
      <c r="M78" s="43">
        <f>VLOOKUP(A78,[26]Масличные!$A$46:$BD$64,56,)</f>
        <v>10.318960000000001</v>
      </c>
      <c r="N78" s="27">
        <f>VLOOKUP(A78,[26]Бобовые!$A$46:$L$64,12,)</f>
        <v>0</v>
      </c>
      <c r="O78" s="21">
        <f>VLOOKUP(A78,[26]Бобовые!$A$46:$W$64,23,)</f>
        <v>0</v>
      </c>
      <c r="P78" s="21">
        <f>VLOOKUP(A78,[26]Бобовые!$A$46:$AH$64,34,)</f>
        <v>0</v>
      </c>
      <c r="Q78" s="27">
        <f>VLOOKUP(A78,[26]Овощи!$A$46:$L$64,12,)</f>
        <v>128.11890999999997</v>
      </c>
      <c r="R78" s="21">
        <f>VLOOKUP(A78,[26]Овощи!$A$46:$W$64,23,)</f>
        <v>204.34653999999998</v>
      </c>
      <c r="S78" s="21">
        <f>VLOOKUP(A78,[26]Овощи!$A$46:$AH$64,34,)</f>
        <v>208.87138999999996</v>
      </c>
      <c r="T78" s="21">
        <f>VLOOKUP(A78,[26]Овощи!$A$46:$AS$64,45,)</f>
        <v>483.67097999999999</v>
      </c>
      <c r="U78" s="21">
        <f>VLOOKUP(A78,[26]Овощи!$A$46:$BD$64,56,)</f>
        <v>252.77309999999997</v>
      </c>
      <c r="V78" s="21">
        <f>VLOOKUP(A78,[26]Овощи!$A$46:$BO$64,67,)</f>
        <v>291.77498000000003</v>
      </c>
      <c r="W78" s="43">
        <f>VLOOKUP(A78,[26]Овощи!$A$46:$BZ$64,78,)</f>
        <v>172.40015000000002</v>
      </c>
      <c r="X78" s="27">
        <f>VLOOKUP(A78,[26]Бахчевые!$A$46:$L$64,12,)</f>
        <v>305.44488999999999</v>
      </c>
      <c r="Y78" s="43">
        <f>VLOOKUP(A78,[26]Бахчевые!$A$46:$W$64,23,)</f>
        <v>262.43202000000002</v>
      </c>
    </row>
    <row r="79" spans="1:25">
      <c r="A79" s="20" t="s">
        <v>95</v>
      </c>
      <c r="B79" s="8">
        <f>VLOOKUP(A79,[26]Зерновые!$A$46:$L$64,12,)</f>
        <v>21.283240000000003</v>
      </c>
      <c r="C79" s="9">
        <f>VLOOKUP(A79,[26]Зерновые!$A$46:$W$64,23,)</f>
        <v>21.343250000000001</v>
      </c>
      <c r="D79" s="9">
        <f>VLOOKUP(A79,[26]Зерновые!$A$46:$AH$64,34,)</f>
        <v>13.69059</v>
      </c>
      <c r="E79" s="9">
        <f>VLOOKUP(A79,[26]Зерновые!$A$50:$AS$64,45,)</f>
        <v>0</v>
      </c>
      <c r="F79" s="9">
        <f>VLOOKUP(A79,[26]Зерновые!$A$46:$BD$64,56,)</f>
        <v>6.65</v>
      </c>
      <c r="G79" s="21">
        <f>VLOOKUP(A79,[26]Зерновые!$A$46:$BO$64,67,FALSE)</f>
        <v>50.247549999999997</v>
      </c>
      <c r="H79" s="43">
        <f>VLOOKUP(A79,[26]Зерновые!$A$46:$BZ$64,78,)</f>
        <v>0</v>
      </c>
      <c r="I79" s="27">
        <f>VLOOKUP(A79,[26]Масличные!$A$46:$L$64,12,)</f>
        <v>10.72151</v>
      </c>
      <c r="J79" s="21">
        <f>VLOOKUP(A79,[26]Масличные!$A$46:$W$64,23,)</f>
        <v>0.47000000000000003</v>
      </c>
      <c r="K79" s="79">
        <f>VLOOKUP(A79,[26]Масличные!$A$46:$AH$64,34,)</f>
        <v>0</v>
      </c>
      <c r="L79" s="21">
        <f>VLOOKUP(A79,[26]Масличные!$A$46:$AS$64,45,)</f>
        <v>0</v>
      </c>
      <c r="M79" s="43">
        <f>VLOOKUP(A79,[26]Масличные!$A$46:$BD$64,56,)</f>
        <v>9.0886999999999993</v>
      </c>
      <c r="N79" s="27">
        <f>VLOOKUP(A79,[26]Бобовые!$A$46:$L$64,12,)</f>
        <v>0</v>
      </c>
      <c r="O79" s="21">
        <f>VLOOKUP(A79,[26]Бобовые!$A$46:$W$64,23,)</f>
        <v>0</v>
      </c>
      <c r="P79" s="21">
        <f>VLOOKUP(A79,[26]Бобовые!$A$46:$AH$64,34,)</f>
        <v>0</v>
      </c>
      <c r="Q79" s="27">
        <f>VLOOKUP(A79,[26]Овощи!$A$46:$L$64,12,)</f>
        <v>180.62853000000001</v>
      </c>
      <c r="R79" s="21">
        <f>VLOOKUP(A79,[26]Овощи!$A$46:$W$64,23,)</f>
        <v>218.83447999999999</v>
      </c>
      <c r="S79" s="21">
        <f>VLOOKUP(A79,[26]Овощи!$A$46:$AH$64,34,)</f>
        <v>188.39597000000001</v>
      </c>
      <c r="T79" s="21">
        <f>VLOOKUP(A79,[26]Овощи!$A$46:$AS$64,45,)</f>
        <v>198.80143000000004</v>
      </c>
      <c r="U79" s="21">
        <f>VLOOKUP(A79,[26]Овощи!$A$46:$BD$64,56,)</f>
        <v>171.33379000000002</v>
      </c>
      <c r="V79" s="21">
        <f>VLOOKUP(A79,[26]Овощи!$A$46:$BO$64,67,)</f>
        <v>184.20756</v>
      </c>
      <c r="W79" s="43">
        <f>VLOOKUP(A79,[26]Овощи!$A$46:$BZ$64,78,)</f>
        <v>179.4349</v>
      </c>
      <c r="X79" s="27">
        <f>VLOOKUP(A79,[26]Бахчевые!$A$46:$L$64,12,)</f>
        <v>185.76537999999999</v>
      </c>
      <c r="Y79" s="43">
        <f>VLOOKUP(A79,[26]Бахчевые!$A$46:$W$64,23,)</f>
        <v>175.26723999999999</v>
      </c>
    </row>
    <row r="80" spans="1:25">
      <c r="A80" s="20" t="s">
        <v>11</v>
      </c>
      <c r="B80" s="8">
        <f>VLOOKUP(A80,[26]Зерновые!$A$46:$L$64,12,)</f>
        <v>16.265920000000001</v>
      </c>
      <c r="C80" s="9">
        <f>VLOOKUP(A80,[26]Зерновые!$A$46:$W$64,23,)</f>
        <v>20.173559999999998</v>
      </c>
      <c r="D80" s="9">
        <f>VLOOKUP(A80,[26]Зерновые!$A$46:$AH$64,34,)</f>
        <v>2</v>
      </c>
      <c r="E80" s="9">
        <f>VLOOKUP(A80,[26]Зерновые!$A$50:$AS$64,45,)</f>
        <v>0</v>
      </c>
      <c r="F80" s="9">
        <f>VLOOKUP(A80,[26]Зерновые!$A$46:$BD$64,56,)</f>
        <v>0</v>
      </c>
      <c r="G80" s="21">
        <f>VLOOKUP(A80,[26]Зерновые!$A$46:$BO$64,67,FALSE)</f>
        <v>32.359400000000001</v>
      </c>
      <c r="H80" s="43">
        <f>VLOOKUP(A80,[26]Зерновые!$A$46:$BZ$64,78,)</f>
        <v>0</v>
      </c>
      <c r="I80" s="27">
        <f>VLOOKUP(A80,[26]Масличные!$A$46:$L$64,12,)</f>
        <v>2.2000000000000002</v>
      </c>
      <c r="J80" s="21">
        <f>VLOOKUP(A80,[26]Масличные!$A$46:$W$64,23,)</f>
        <v>0</v>
      </c>
      <c r="K80" s="79">
        <f>VLOOKUP(A80,[26]Масличные!$A$46:$AH$64,34,)</f>
        <v>0</v>
      </c>
      <c r="L80" s="21">
        <f>VLOOKUP(A80,[26]Масличные!$A$46:$AS$64,45,)</f>
        <v>1</v>
      </c>
      <c r="M80" s="43">
        <f>VLOOKUP(A80,[26]Масличные!$A$46:$BD$64,56,)</f>
        <v>6.796380000000001</v>
      </c>
      <c r="N80" s="27">
        <f>VLOOKUP(A80,[26]Бобовые!$A$46:$L$64,12,)</f>
        <v>0</v>
      </c>
      <c r="O80" s="21">
        <f>VLOOKUP(A80,[26]Бобовые!$A$46:$W$64,23,)</f>
        <v>0</v>
      </c>
      <c r="P80" s="21">
        <f>VLOOKUP(A80,[26]Бобовые!$A$46:$AH$64,34,)</f>
        <v>0</v>
      </c>
      <c r="Q80" s="27">
        <f>VLOOKUP(A80,[26]Овощи!$A$46:$L$64,12,)</f>
        <v>184.60387999999998</v>
      </c>
      <c r="R80" s="21">
        <f>VLOOKUP(A80,[26]Овощи!$A$46:$W$64,23,)</f>
        <v>236.38425000000001</v>
      </c>
      <c r="S80" s="21">
        <f>VLOOKUP(A80,[26]Овощи!$A$46:$AH$64,34,)</f>
        <v>229.77167</v>
      </c>
      <c r="T80" s="21">
        <f>VLOOKUP(A80,[26]Овощи!$A$46:$AS$64,45,)</f>
        <v>245.54388999999998</v>
      </c>
      <c r="U80" s="21">
        <f>VLOOKUP(A80,[26]Овощи!$A$46:$BD$64,56,)</f>
        <v>240.70147000000003</v>
      </c>
      <c r="V80" s="21">
        <f>VLOOKUP(A80,[26]Овощи!$A$46:$BO$64,67,)</f>
        <v>235.03375</v>
      </c>
      <c r="W80" s="43">
        <f>VLOOKUP(A80,[26]Овощи!$A$46:$BZ$64,78,)</f>
        <v>247.19275999999999</v>
      </c>
      <c r="X80" s="27">
        <f>VLOOKUP(A80,[26]Бахчевые!$A$46:$L$64,12,)</f>
        <v>155.33759000000001</v>
      </c>
      <c r="Y80" s="43">
        <f>VLOOKUP(A80,[26]Бахчевые!$A$46:$W$64,23,)</f>
        <v>0</v>
      </c>
    </row>
    <row r="81" spans="1:25">
      <c r="A81" s="20" t="s">
        <v>96</v>
      </c>
      <c r="B81" s="8">
        <f>VLOOKUP(A81,[26]Зерновые!$A$46:$L$64,12,)</f>
        <v>13.41629</v>
      </c>
      <c r="C81" s="9">
        <f>VLOOKUP(A81,[26]Зерновые!$A$46:$W$64,23,)</f>
        <v>13.33778</v>
      </c>
      <c r="D81" s="9">
        <f>VLOOKUP(A81,[26]Зерновые!$A$46:$AH$64,34,)</f>
        <v>6.9099999999999993</v>
      </c>
      <c r="E81" s="9">
        <f>VLOOKUP(A81,[26]Зерновые!$A$50:$AS$64,45,)</f>
        <v>0</v>
      </c>
      <c r="F81" s="9">
        <f>VLOOKUP(A81,[26]Зерновые!$A$46:$BD$64,56,)</f>
        <v>0</v>
      </c>
      <c r="G81" s="21">
        <f>VLOOKUP(A81,[26]Зерновые!$A$46:$BO$64,67,FALSE)</f>
        <v>54.31409</v>
      </c>
      <c r="H81" s="43">
        <f>VLOOKUP(A81,[26]Зерновые!$A$46:$BZ$64,78,)</f>
        <v>0</v>
      </c>
      <c r="I81" s="27">
        <f>VLOOKUP(A81,[26]Масличные!$A$46:$L$64,12,)</f>
        <v>18.188600000000001</v>
      </c>
      <c r="J81" s="21">
        <f>VLOOKUP(A81,[26]Масличные!$A$46:$W$64,23,)</f>
        <v>0</v>
      </c>
      <c r="K81" s="79">
        <f>VLOOKUP(A81,[26]Масличные!$A$46:$AH$64,34,)</f>
        <v>0</v>
      </c>
      <c r="L81" s="21">
        <f>VLOOKUP(A81,[26]Масличные!$A$46:$AS$64,45,)</f>
        <v>0</v>
      </c>
      <c r="M81" s="43">
        <f>VLOOKUP(A81,[26]Масличные!$A$46:$BD$64,56,)</f>
        <v>9.9767199999999985</v>
      </c>
      <c r="N81" s="27">
        <f>VLOOKUP(A81,[26]Бобовые!$A$46:$L$64,12,)</f>
        <v>0</v>
      </c>
      <c r="O81" s="21">
        <f>VLOOKUP(A81,[26]Бобовые!$A$46:$W$64,23,)</f>
        <v>0</v>
      </c>
      <c r="P81" s="21">
        <f>VLOOKUP(A81,[26]Бобовые!$A$46:$AH$64,34,)</f>
        <v>0</v>
      </c>
      <c r="Q81" s="27">
        <f>VLOOKUP(A81,[26]Овощи!$A$46:$L$64,12,)</f>
        <v>171.29248000000001</v>
      </c>
      <c r="R81" s="21">
        <f>VLOOKUP(A81,[26]Овощи!$A$46:$W$64,23,)</f>
        <v>259.72357</v>
      </c>
      <c r="S81" s="21">
        <f>VLOOKUP(A81,[26]Овощи!$A$46:$AH$64,34,)</f>
        <v>252.11754999999999</v>
      </c>
      <c r="T81" s="21">
        <f>VLOOKUP(A81,[26]Овощи!$A$46:$AS$64,45,)</f>
        <v>230.88568999999998</v>
      </c>
      <c r="U81" s="21">
        <f>VLOOKUP(A81,[26]Овощи!$A$46:$BD$64,56,)</f>
        <v>234.95412999999999</v>
      </c>
      <c r="V81" s="21">
        <f>VLOOKUP(A81,[26]Овощи!$A$46:$BO$64,67,)</f>
        <v>232.98274999999998</v>
      </c>
      <c r="W81" s="43">
        <f>VLOOKUP(A81,[26]Овощи!$A$46:$BZ$64,78,)</f>
        <v>232.36332999999999</v>
      </c>
      <c r="X81" s="27">
        <f>VLOOKUP(A81,[26]Бахчевые!$A$46:$L$64,12,)</f>
        <v>207.92911999999995</v>
      </c>
      <c r="Y81" s="43">
        <f>VLOOKUP(A81,[26]Бахчевые!$A$46:$W$64,23,)</f>
        <v>182.89010999999999</v>
      </c>
    </row>
    <row r="82" spans="1:25">
      <c r="A82" s="20" t="s">
        <v>97</v>
      </c>
      <c r="B82" s="8">
        <f>VLOOKUP(A82,[26]Зерновые!$A$46:$L$64,12,)</f>
        <v>20.58165</v>
      </c>
      <c r="C82" s="9">
        <f>VLOOKUP(A82,[26]Зерновые!$A$46:$W$64,23,)</f>
        <v>20.381139999999995</v>
      </c>
      <c r="D82" s="9">
        <f>VLOOKUP(A82,[26]Зерновые!$A$46:$AH$64,34,)</f>
        <v>18.328060000000001</v>
      </c>
      <c r="E82" s="9">
        <f>VLOOKUP(A82,[26]Зерновые!$A$50:$AS$64,45,)</f>
        <v>0</v>
      </c>
      <c r="F82" s="9">
        <f>VLOOKUP(A82,[26]Зерновые!$A$46:$BD$64,56,)</f>
        <v>0.67</v>
      </c>
      <c r="G82" s="21">
        <f>VLOOKUP(A82,[26]Зерновые!$A$46:$BO$64,67,FALSE)</f>
        <v>57.497839999999997</v>
      </c>
      <c r="H82" s="43">
        <f>VLOOKUP(A82,[26]Зерновые!$A$46:$BZ$64,78,)</f>
        <v>0</v>
      </c>
      <c r="I82" s="27">
        <f>VLOOKUP(A82,[26]Масличные!$A$46:$L$64,12,)</f>
        <v>0</v>
      </c>
      <c r="J82" s="21">
        <f>VLOOKUP(A82,[26]Масличные!$A$46:$W$64,23,)</f>
        <v>1.92</v>
      </c>
      <c r="K82" s="79">
        <f>VLOOKUP(A82,[26]Масличные!$A$46:$AH$64,34,)</f>
        <v>0</v>
      </c>
      <c r="L82" s="21">
        <f>VLOOKUP(A82,[26]Масличные!$A$46:$AS$64,45,)</f>
        <v>0</v>
      </c>
      <c r="M82" s="43">
        <f>VLOOKUP(A82,[26]Масличные!$A$46:$BD$64,56,)</f>
        <v>14.02031</v>
      </c>
      <c r="N82" s="27">
        <f>VLOOKUP(A82,[26]Бобовые!$A$46:$L$64,12,)</f>
        <v>0.55999999999999994</v>
      </c>
      <c r="O82" s="21">
        <f>VLOOKUP(A82,[26]Бобовые!$A$46:$W$64,23,)</f>
        <v>2</v>
      </c>
      <c r="P82" s="21">
        <f>VLOOKUP(A82,[26]Бобовые!$A$46:$AH$64,34,)</f>
        <v>0</v>
      </c>
      <c r="Q82" s="27">
        <f>VLOOKUP(A82,[26]Овощи!$A$46:$L$64,12,)</f>
        <v>219.73408999999998</v>
      </c>
      <c r="R82" s="21">
        <f>VLOOKUP(A82,[26]Овощи!$A$46:$W$64,23,)</f>
        <v>254.13330000000002</v>
      </c>
      <c r="S82" s="21">
        <f>VLOOKUP(A82,[26]Овощи!$A$46:$AH$64,34,)</f>
        <v>247.55847</v>
      </c>
      <c r="T82" s="21">
        <f>VLOOKUP(A82,[26]Овощи!$A$46:$AS$64,45,)</f>
        <v>268.18975000000006</v>
      </c>
      <c r="U82" s="21">
        <f>VLOOKUP(A82,[26]Овощи!$A$46:$BD$64,56,)</f>
        <v>251.97246000000001</v>
      </c>
      <c r="V82" s="21">
        <f>VLOOKUP(A82,[26]Овощи!$A$46:$BO$64,67,)</f>
        <v>252.66190999999998</v>
      </c>
      <c r="W82" s="43">
        <f>VLOOKUP(A82,[26]Овощи!$A$46:$BZ$64,78,)</f>
        <v>258.48144999999994</v>
      </c>
      <c r="X82" s="27">
        <f>VLOOKUP(A82,[26]Бахчевые!$A$46:$L$64,12,)</f>
        <v>244.82461000000004</v>
      </c>
      <c r="Y82" s="43">
        <f>VLOOKUP(A82,[26]Бахчевые!$A$46:$W$64,23,)</f>
        <v>256.20644000000004</v>
      </c>
    </row>
    <row r="83" spans="1:25">
      <c r="A83" s="20" t="s">
        <v>98</v>
      </c>
      <c r="B83" s="8">
        <f>VLOOKUP(A83,[26]Зерновые!$A$46:$L$64,12,)</f>
        <v>17.196509999999996</v>
      </c>
      <c r="C83" s="9">
        <f>VLOOKUP(A83,[26]Зерновые!$A$46:$W$64,23,)</f>
        <v>14.352</v>
      </c>
      <c r="D83" s="9">
        <f>VLOOKUP(A83,[26]Зерновые!$A$46:$AH$64,34,)</f>
        <v>1</v>
      </c>
      <c r="E83" s="9">
        <f>VLOOKUP(A83,[26]Зерновые!$A$50:$AS$64,45,)</f>
        <v>0</v>
      </c>
      <c r="F83" s="9">
        <f>VLOOKUP(A83,[26]Зерновые!$A$46:$BD$64,56,)</f>
        <v>0</v>
      </c>
      <c r="G83" s="21">
        <f>VLOOKUP(A83,[26]Зерновые!$A$46:$BO$64,67,FALSE)</f>
        <v>53.264510000000008</v>
      </c>
      <c r="H83" s="43">
        <f>VLOOKUP(A83,[26]Зерновые!$A$46:$BZ$64,78,)</f>
        <v>35.256510000000006</v>
      </c>
      <c r="I83" s="27">
        <f>VLOOKUP(A83,[26]Масличные!$A$46:$L$64,12,)</f>
        <v>15.80993</v>
      </c>
      <c r="J83" s="21">
        <f>VLOOKUP(A83,[26]Масличные!$A$46:$W$64,23,)</f>
        <v>0</v>
      </c>
      <c r="K83" s="79">
        <f>VLOOKUP(A83,[26]Масличные!$A$46:$AH$64,34,)</f>
        <v>0</v>
      </c>
      <c r="L83" s="21">
        <f>VLOOKUP(A83,[26]Масличные!$A$46:$AS$64,45,)</f>
        <v>0</v>
      </c>
      <c r="M83" s="43">
        <f>VLOOKUP(A83,[26]Масличные!$A$46:$BD$64,56,)</f>
        <v>5.1110999999999995</v>
      </c>
      <c r="N83" s="27">
        <f>VLOOKUP(A83,[26]Бобовые!$A$46:$L$64,12,)</f>
        <v>0</v>
      </c>
      <c r="O83" s="21">
        <f>VLOOKUP(A83,[26]Бобовые!$A$46:$W$64,23,)</f>
        <v>0</v>
      </c>
      <c r="P83" s="21">
        <f>VLOOKUP(A83,[26]Бобовые!$A$46:$AH$64,34,)</f>
        <v>0</v>
      </c>
      <c r="Q83" s="27">
        <f>VLOOKUP(A83,[26]Овощи!$A$46:$L$64,12,)</f>
        <v>184.47539</v>
      </c>
      <c r="R83" s="21">
        <f>VLOOKUP(A83,[26]Овощи!$A$46:$W$64,23,)</f>
        <v>315.71906999999999</v>
      </c>
      <c r="S83" s="21">
        <f>VLOOKUP(A83,[26]Овощи!$A$46:$AH$64,34,)</f>
        <v>199.76922000000002</v>
      </c>
      <c r="T83" s="21">
        <f>VLOOKUP(A83,[26]Овощи!$A$46:$AS$64,45,)</f>
        <v>317.07169000000005</v>
      </c>
      <c r="U83" s="21">
        <f>VLOOKUP(A83,[26]Овощи!$A$46:$BD$64,56,)</f>
        <v>227.73426000000001</v>
      </c>
      <c r="V83" s="21">
        <f>VLOOKUP(A83,[26]Овощи!$A$46:$BO$64,67,)</f>
        <v>265.78811000000002</v>
      </c>
      <c r="W83" s="43">
        <f>VLOOKUP(A83,[26]Овощи!$A$46:$BZ$64,78,)</f>
        <v>338.91537</v>
      </c>
      <c r="X83" s="27">
        <f>VLOOKUP(A83,[26]Бахчевые!$A$46:$L$64,12,)</f>
        <v>355.78147999999999</v>
      </c>
      <c r="Y83" s="43">
        <f>VLOOKUP(A83,[26]Бахчевые!$A$46:$W$64,23,)</f>
        <v>94.52</v>
      </c>
    </row>
    <row r="84" spans="1:25">
      <c r="A84" s="20" t="s">
        <v>99</v>
      </c>
      <c r="B84" s="8">
        <f>VLOOKUP(A84,[26]Зерновые!$A$46:$L$64,12,)</f>
        <v>16.034039999999997</v>
      </c>
      <c r="C84" s="9">
        <f>VLOOKUP(A84,[26]Зерновые!$A$46:$W$64,23,)</f>
        <v>16.06776</v>
      </c>
      <c r="D84" s="9">
        <f>VLOOKUP(A84,[26]Зерновые!$A$46:$AH$64,34,)</f>
        <v>15.417059999999998</v>
      </c>
      <c r="E84" s="9">
        <f>VLOOKUP(A84,[26]Зерновые!$A$50:$AS$64,45,)</f>
        <v>0.95</v>
      </c>
      <c r="F84" s="9">
        <f>VLOOKUP(A84,[26]Зерновые!$A$46:$BD$64,56,)</f>
        <v>13.088740000000001</v>
      </c>
      <c r="G84" s="21">
        <f>VLOOKUP(A84,[26]Зерновые!$A$46:$BO$64,67,FALSE)</f>
        <v>37.759680000000003</v>
      </c>
      <c r="H84" s="43">
        <f>VLOOKUP(A84,[26]Зерновые!$A$46:$BZ$64,78,)</f>
        <v>0</v>
      </c>
      <c r="I84" s="27">
        <f>VLOOKUP(A84,[26]Масличные!$A$46:$L$64,12,)</f>
        <v>12.855340000000002</v>
      </c>
      <c r="J84" s="21">
        <f>VLOOKUP(A84,[26]Масличные!$A$46:$W$64,23,)</f>
        <v>0.7</v>
      </c>
      <c r="K84" s="79">
        <f>VLOOKUP(A84,[26]Масличные!$A$46:$AH$64,34,)</f>
        <v>0</v>
      </c>
      <c r="L84" s="21">
        <f>VLOOKUP(A84,[26]Масличные!$A$46:$AS$64,45,)</f>
        <v>0</v>
      </c>
      <c r="M84" s="43">
        <f>VLOOKUP(A84,[26]Масличные!$A$46:$BD$64,56,)</f>
        <v>3.5549100000000005</v>
      </c>
      <c r="N84" s="27">
        <f>VLOOKUP(A84,[26]Бобовые!$A$46:$L$64,12,)</f>
        <v>0.5</v>
      </c>
      <c r="O84" s="21">
        <f>VLOOKUP(A84,[26]Бобовые!$A$46:$W$64,23,)</f>
        <v>0</v>
      </c>
      <c r="P84" s="21">
        <f>VLOOKUP(A84,[26]Бобовые!$A$46:$AH$64,34,)</f>
        <v>2.5</v>
      </c>
      <c r="Q84" s="27">
        <f>VLOOKUP(A84,[26]Овощи!$A$46:$L$64,12,)</f>
        <v>197.55883</v>
      </c>
      <c r="R84" s="21">
        <f>VLOOKUP(A84,[26]Овощи!$A$46:$W$64,23,)</f>
        <v>242.52321000000001</v>
      </c>
      <c r="S84" s="21">
        <f>VLOOKUP(A84,[26]Овощи!$A$46:$AH$64,34,)</f>
        <v>249.38478000000001</v>
      </c>
      <c r="T84" s="21">
        <f>VLOOKUP(A84,[26]Овощи!$A$46:$AS$64,45,)</f>
        <v>273.70418000000001</v>
      </c>
      <c r="U84" s="21">
        <f>VLOOKUP(A84,[26]Овощи!$A$46:$BD$64,56,)</f>
        <v>261.07342</v>
      </c>
      <c r="V84" s="21">
        <f>VLOOKUP(A84,[26]Овощи!$A$46:$BO$64,67,)</f>
        <v>261.66457000000003</v>
      </c>
      <c r="W84" s="43">
        <f>VLOOKUP(A84,[26]Овощи!$A$46:$BZ$64,78,)</f>
        <v>249.79824000000002</v>
      </c>
      <c r="X84" s="27">
        <f>VLOOKUP(A84,[26]Бахчевые!$A$46:$L$64,12,)</f>
        <v>170.90483</v>
      </c>
      <c r="Y84" s="43">
        <f>VLOOKUP(A84,[26]Бахчевые!$A$46:$W$64,23,)</f>
        <v>115.40439000000001</v>
      </c>
    </row>
    <row r="85" spans="1:25">
      <c r="A85" s="20" t="s">
        <v>100</v>
      </c>
      <c r="B85" s="8">
        <f>VLOOKUP(A85,[26]Зерновые!$A$46:$L$64,12,)</f>
        <v>21.659370000000003</v>
      </c>
      <c r="C85" s="9">
        <f>VLOOKUP(A85,[26]Зерновые!$A$46:$W$64,23,)</f>
        <v>19.553670000000004</v>
      </c>
      <c r="D85" s="9">
        <f>VLOOKUP(A85,[26]Зерновые!$A$46:$AH$64,34,)</f>
        <v>0</v>
      </c>
      <c r="E85" s="9">
        <f>VLOOKUP(A85,[26]Зерновые!$A$50:$AS$64,45,)</f>
        <v>0</v>
      </c>
      <c r="F85" s="9">
        <f>VLOOKUP(A85,[26]Зерновые!$A$46:$BD$64,56,)</f>
        <v>0</v>
      </c>
      <c r="G85" s="21">
        <f>VLOOKUP(A85,[26]Зерновые!$A$46:$BO$64,67,FALSE)</f>
        <v>54.756340000000002</v>
      </c>
      <c r="H85" s="43">
        <f>VLOOKUP(A85,[26]Зерновые!$A$46:$BZ$64,78,)</f>
        <v>0</v>
      </c>
      <c r="I85" s="27">
        <f>VLOOKUP(A85,[26]Масличные!$A$46:$L$64,12,)</f>
        <v>13.138859999999999</v>
      </c>
      <c r="J85" s="21">
        <f>VLOOKUP(A85,[26]Масличные!$A$46:$W$64,23,)</f>
        <v>0</v>
      </c>
      <c r="K85" s="79">
        <f>VLOOKUP(A85,[26]Масличные!$A$46:$AH$64,34,)</f>
        <v>0</v>
      </c>
      <c r="L85" s="21">
        <f>VLOOKUP(A85,[26]Масличные!$A$46:$AS$64,45,)</f>
        <v>0</v>
      </c>
      <c r="M85" s="43">
        <f>VLOOKUP(A85,[26]Масличные!$A$46:$BD$64,56,)</f>
        <v>10.34036</v>
      </c>
      <c r="N85" s="27">
        <f>VLOOKUP(A85,[26]Бобовые!$A$46:$L$64,12,)</f>
        <v>0</v>
      </c>
      <c r="O85" s="21">
        <f>VLOOKUP(A85,[26]Бобовые!$A$46:$W$64,23,)</f>
        <v>0</v>
      </c>
      <c r="P85" s="21">
        <f>VLOOKUP(A85,[26]Бобовые!$A$46:$AH$64,34,)</f>
        <v>0</v>
      </c>
      <c r="Q85" s="27">
        <f>VLOOKUP(A85,[26]Овощи!$A$46:$L$64,12,)</f>
        <v>193.02098000000001</v>
      </c>
      <c r="R85" s="21">
        <f>VLOOKUP(A85,[26]Овощи!$A$46:$W$64,23,)</f>
        <v>315.5052</v>
      </c>
      <c r="S85" s="21">
        <f>VLOOKUP(A85,[26]Овощи!$A$46:$AH$64,34,)</f>
        <v>323.41793999999999</v>
      </c>
      <c r="T85" s="21">
        <f>VLOOKUP(A85,[26]Овощи!$A$46:$AS$64,45,)</f>
        <v>322.43761999999998</v>
      </c>
      <c r="U85" s="21">
        <f>VLOOKUP(A85,[26]Овощи!$A$46:$BD$64,56,)</f>
        <v>319.12103999999999</v>
      </c>
      <c r="V85" s="21">
        <f>VLOOKUP(A85,[26]Овощи!$A$46:$BO$64,67,)</f>
        <v>325.03973999999994</v>
      </c>
      <c r="W85" s="43">
        <f>VLOOKUP(A85,[26]Овощи!$A$46:$BZ$64,78,)</f>
        <v>311.98275999999998</v>
      </c>
      <c r="X85" s="27">
        <f>VLOOKUP(A85,[26]Бахчевые!$A$46:$L$64,12,)</f>
        <v>175.37996000000001</v>
      </c>
      <c r="Y85" s="43">
        <f>VLOOKUP(A85,[26]Бахчевые!$A$46:$W$64,23,)</f>
        <v>0</v>
      </c>
    </row>
    <row r="86" spans="1:25">
      <c r="A86" s="20" t="s">
        <v>101</v>
      </c>
      <c r="B86" s="8">
        <f>VLOOKUP(A86,[26]Зерновые!$A$46:$L$64,12,)</f>
        <v>20.330810000000003</v>
      </c>
      <c r="C86" s="9">
        <f>VLOOKUP(A86,[26]Зерновые!$A$46:$W$64,23,)</f>
        <v>19.11674</v>
      </c>
      <c r="D86" s="9">
        <f>VLOOKUP(A86,[26]Зерновые!$A$46:$AH$64,34,)</f>
        <v>0</v>
      </c>
      <c r="E86" s="9">
        <f>VLOOKUP(A86,[26]Зерновые!$A$50:$AS$64,45,)</f>
        <v>0</v>
      </c>
      <c r="F86" s="9">
        <f>VLOOKUP(A86,[26]Зерновые!$A$46:$BD$64,56,)</f>
        <v>0</v>
      </c>
      <c r="G86" s="21">
        <f>VLOOKUP(A86,[26]Зерновые!$A$46:$BO$64,67,FALSE)</f>
        <v>55.465130000000002</v>
      </c>
      <c r="H86" s="43">
        <f>VLOOKUP(A86,[26]Зерновые!$A$46:$BZ$64,78,)</f>
        <v>0</v>
      </c>
      <c r="I86" s="27">
        <f>VLOOKUP(A86,[26]Масличные!$A$46:$L$64,12,)</f>
        <v>16.864149999999999</v>
      </c>
      <c r="J86" s="21">
        <f>VLOOKUP(A86,[26]Масличные!$A$46:$W$64,23,)</f>
        <v>0</v>
      </c>
      <c r="K86" s="79">
        <f>VLOOKUP(A86,[26]Масличные!$A$46:$AH$64,34,)</f>
        <v>0</v>
      </c>
      <c r="L86" s="21">
        <f>VLOOKUP(A86,[26]Масличные!$A$46:$AS$64,45,)</f>
        <v>0</v>
      </c>
      <c r="M86" s="43">
        <f>VLOOKUP(A86,[26]Масличные!$A$46:$BD$64,56,)</f>
        <v>0.16999999999999998</v>
      </c>
      <c r="N86" s="27">
        <f>VLOOKUP(A86,[26]Бобовые!$A$46:$L$64,12,)</f>
        <v>0</v>
      </c>
      <c r="O86" s="21">
        <f>VLOOKUP(A86,[26]Бобовые!$A$46:$W$64,23,)</f>
        <v>0</v>
      </c>
      <c r="P86" s="21">
        <f>VLOOKUP(A86,[26]Бобовые!$A$46:$AH$64,34,)</f>
        <v>0</v>
      </c>
      <c r="Q86" s="27">
        <f>VLOOKUP(A86,[26]Овощи!$A$46:$L$64,12,)</f>
        <v>151.77503000000002</v>
      </c>
      <c r="R86" s="21">
        <f>VLOOKUP(A86,[26]Овощи!$A$46:$W$64,23,)</f>
        <v>213.46147000000002</v>
      </c>
      <c r="S86" s="21">
        <f>VLOOKUP(A86,[26]Овощи!$A$46:$AH$64,34,)</f>
        <v>215.33190999999997</v>
      </c>
      <c r="T86" s="21">
        <f>VLOOKUP(A86,[26]Овощи!$A$46:$AS$64,45,)</f>
        <v>221.46965999999998</v>
      </c>
      <c r="U86" s="21">
        <f>VLOOKUP(A86,[26]Овощи!$A$46:$BD$64,56,)</f>
        <v>219.30634000000003</v>
      </c>
      <c r="V86" s="21">
        <f>VLOOKUP(A86,[26]Овощи!$A$46:$BO$64,67,)</f>
        <v>213.77435999999997</v>
      </c>
      <c r="W86" s="43">
        <f>VLOOKUP(A86,[26]Овощи!$A$46:$BZ$64,78,)</f>
        <v>237.89546999999999</v>
      </c>
      <c r="X86" s="27">
        <f>VLOOKUP(A86,[26]Бахчевые!$A$46:$L$64,12,)</f>
        <v>201.97096999999999</v>
      </c>
      <c r="Y86" s="43">
        <f>VLOOKUP(A86,[26]Бахчевые!$A$46:$W$64,23,)</f>
        <v>200.89587</v>
      </c>
    </row>
    <row r="87" spans="1:25">
      <c r="A87" s="20" t="s">
        <v>102</v>
      </c>
      <c r="B87" s="8">
        <f>VLOOKUP(A87,[26]Зерновые!$A$46:$L$64,12,)</f>
        <v>16.105450000000001</v>
      </c>
      <c r="C87" s="9">
        <f>VLOOKUP(A87,[26]Зерновые!$A$46:$W$64,23,)</f>
        <v>18.297719999999998</v>
      </c>
      <c r="D87" s="9">
        <f>VLOOKUP(A87,[26]Зерновые!$A$46:$AH$64,34,)</f>
        <v>0.26667000000000002</v>
      </c>
      <c r="E87" s="9">
        <f>VLOOKUP(A87,[26]Зерновые!$A$50:$AS$64,45,)</f>
        <v>0</v>
      </c>
      <c r="F87" s="9">
        <f>VLOOKUP(A87,[26]Зерновые!$A$46:$BD$64,56,)</f>
        <v>0</v>
      </c>
      <c r="G87" s="21">
        <f>VLOOKUP(A87,[26]Зерновые!$A$46:$BO$64,67,FALSE)</f>
        <v>0</v>
      </c>
      <c r="H87" s="43">
        <f>VLOOKUP(A87,[26]Зерновые!$A$46:$BZ$64,78,)</f>
        <v>0</v>
      </c>
      <c r="I87" s="27">
        <f>VLOOKUP(A87,[26]Масличные!$A$46:$L$64,12,)</f>
        <v>0</v>
      </c>
      <c r="J87" s="21">
        <f>VLOOKUP(A87,[26]Масличные!$A$46:$W$64,23,)</f>
        <v>1.4300000000000002</v>
      </c>
      <c r="K87" s="79">
        <f>VLOOKUP(A87,[26]Масличные!$A$46:$AH$64,34,)</f>
        <v>0</v>
      </c>
      <c r="L87" s="21">
        <f>VLOOKUP(A87,[26]Масличные!$A$46:$AS$64,45,)</f>
        <v>0</v>
      </c>
      <c r="M87" s="43">
        <f>VLOOKUP(A87,[26]Масличные!$A$46:$BD$64,56,)</f>
        <v>0</v>
      </c>
      <c r="N87" s="27">
        <f>VLOOKUP(A87,[26]Бобовые!$A$46:$L$64,12,)</f>
        <v>0</v>
      </c>
      <c r="O87" s="21">
        <f>VLOOKUP(A87,[26]Бобовые!$A$46:$W$64,23,)</f>
        <v>0</v>
      </c>
      <c r="P87" s="21">
        <f>VLOOKUP(A87,[26]Бобовые!$A$46:$AH$64,34,)</f>
        <v>0</v>
      </c>
      <c r="Q87" s="27">
        <f>VLOOKUP(A87,[26]Овощи!$A$46:$L$64,12,)</f>
        <v>168.41382999999999</v>
      </c>
      <c r="R87" s="21">
        <f>VLOOKUP(A87,[26]Овощи!$A$46:$W$64,23,)</f>
        <v>29.9</v>
      </c>
      <c r="S87" s="21">
        <f>VLOOKUP(A87,[26]Овощи!$A$46:$AH$64,34,)</f>
        <v>230.90418</v>
      </c>
      <c r="T87" s="21">
        <f>VLOOKUP(A87,[26]Овощи!$A$46:$AS$64,45,)</f>
        <v>238.66444999999999</v>
      </c>
      <c r="U87" s="21">
        <f>VLOOKUP(A87,[26]Овощи!$A$46:$BD$64,56,)</f>
        <v>44.7</v>
      </c>
      <c r="V87" s="21">
        <f>VLOOKUP(A87,[26]Овощи!$A$46:$BO$64,67,)</f>
        <v>0</v>
      </c>
      <c r="W87" s="43">
        <f>VLOOKUP(A87,[26]Овощи!$A$46:$BZ$64,78,)</f>
        <v>227.73844000000003</v>
      </c>
      <c r="X87" s="27">
        <f>VLOOKUP(A87,[26]Бахчевые!$A$46:$L$64,12,)</f>
        <v>0</v>
      </c>
      <c r="Y87" s="43">
        <f>VLOOKUP(A87,[26]Бахчевые!$A$46:$W$64,23,)</f>
        <v>0</v>
      </c>
    </row>
    <row r="88" spans="1:25">
      <c r="A88" s="20" t="s">
        <v>103</v>
      </c>
      <c r="B88" s="8">
        <f>VLOOKUP(A88,[26]Зерновые!$A$46:$L$64,12,)</f>
        <v>18.448709999999998</v>
      </c>
      <c r="C88" s="9">
        <f>VLOOKUP(A88,[26]Зерновые!$A$46:$W$64,23,)</f>
        <v>21.413789999999999</v>
      </c>
      <c r="D88" s="9">
        <f>VLOOKUP(A88,[26]Зерновые!$A$46:$AH$64,34,)</f>
        <v>13.139799999999999</v>
      </c>
      <c r="E88" s="9">
        <f>VLOOKUP(A88,[26]Зерновые!$A$50:$AS$64,45,)</f>
        <v>13.363049999999998</v>
      </c>
      <c r="F88" s="9">
        <f>VLOOKUP(A88,[26]Зерновые!$A$46:$BD$64,56,)</f>
        <v>13.582999999999998</v>
      </c>
      <c r="G88" s="21">
        <f>VLOOKUP(A88,[26]Зерновые!$A$46:$BO$64,67,FALSE)</f>
        <v>37.064500000000002</v>
      </c>
      <c r="H88" s="43">
        <f>VLOOKUP(A88,[26]Зерновые!$A$46:$BZ$64,78,)</f>
        <v>0</v>
      </c>
      <c r="I88" s="27">
        <f>VLOOKUP(A88,[26]Масличные!$A$46:$L$64,12,)</f>
        <v>8.4362899999999996</v>
      </c>
      <c r="J88" s="21">
        <f>VLOOKUP(A88,[26]Масличные!$A$46:$W$64,23,)</f>
        <v>0.06</v>
      </c>
      <c r="K88" s="79">
        <f>VLOOKUP(A88,[26]Масличные!$A$46:$AH$64,34,)</f>
        <v>0</v>
      </c>
      <c r="L88" s="21">
        <f>VLOOKUP(A88,[26]Масличные!$A$46:$AS$64,45,)</f>
        <v>0</v>
      </c>
      <c r="M88" s="43">
        <f>VLOOKUP(A88,[26]Масличные!$A$46:$BD$64,56,)</f>
        <v>5.9224100000000002</v>
      </c>
      <c r="N88" s="27">
        <f>VLOOKUP(A88,[26]Бобовые!$A$46:$L$64,12,)</f>
        <v>2.9829800000000004</v>
      </c>
      <c r="O88" s="21">
        <f>VLOOKUP(A88,[26]Бобовые!$A$46:$W$64,23,)</f>
        <v>0</v>
      </c>
      <c r="P88" s="21">
        <f>VLOOKUP(A88,[26]Бобовые!$A$46:$AH$64,34,)</f>
        <v>0</v>
      </c>
      <c r="Q88" s="27">
        <f>VLOOKUP(A88,[26]Овощи!$A$46:$L$64,12,)</f>
        <v>176.55624</v>
      </c>
      <c r="R88" s="21">
        <f>VLOOKUP(A88,[26]Овощи!$A$46:$W$64,23,)</f>
        <v>220.81164999999996</v>
      </c>
      <c r="S88" s="21">
        <f>VLOOKUP(A88,[26]Овощи!$A$46:$AH$64,34,)</f>
        <v>253.79572999999999</v>
      </c>
      <c r="T88" s="21">
        <f>VLOOKUP(A88,[26]Овощи!$A$46:$AS$64,45,)</f>
        <v>265.28630000000004</v>
      </c>
      <c r="U88" s="21">
        <f>VLOOKUP(A88,[26]Овощи!$A$46:$BD$64,56,)</f>
        <v>251.95396</v>
      </c>
      <c r="V88" s="21">
        <f>VLOOKUP(A88,[26]Овощи!$A$46:$BO$64,67,)</f>
        <v>252.07123999999999</v>
      </c>
      <c r="W88" s="43">
        <f>VLOOKUP(A88,[26]Овощи!$A$46:$BZ$64,78,)</f>
        <v>256.73394999999999</v>
      </c>
      <c r="X88" s="27">
        <f>VLOOKUP(A88,[26]Бахчевые!$A$46:$L$64,12,)</f>
        <v>161.79094000000001</v>
      </c>
      <c r="Y88" s="43">
        <f>VLOOKUP(A88,[26]Бахчевые!$A$46:$W$64,23,)</f>
        <v>160.74802</v>
      </c>
    </row>
    <row r="89" spans="1:25">
      <c r="A89" s="20" t="s">
        <v>104</v>
      </c>
      <c r="B89" s="8">
        <f>VLOOKUP(A89,[26]Зерновые!$A$46:$L$64,12,)</f>
        <v>23.1709</v>
      </c>
      <c r="C89" s="9">
        <f>VLOOKUP(A89,[26]Зерновые!$A$46:$W$64,23,)</f>
        <v>22.126449999999998</v>
      </c>
      <c r="D89" s="9">
        <f>VLOOKUP(A89,[26]Зерновые!$A$46:$AH$64,34,)</f>
        <v>18.680720000000001</v>
      </c>
      <c r="E89" s="9">
        <f>VLOOKUP(A89,[26]Зерновые!$A$50:$AS$64,45,)</f>
        <v>0</v>
      </c>
      <c r="F89" s="9">
        <f>VLOOKUP(A89,[26]Зерновые!$A$46:$BD$64,56,)</f>
        <v>0</v>
      </c>
      <c r="G89" s="21">
        <f>VLOOKUP(A89,[26]Зерновые!$A$46:$BO$64,67,FALSE)</f>
        <v>67.860489999999999</v>
      </c>
      <c r="H89" s="43">
        <f>VLOOKUP(A89,[26]Зерновые!$A$46:$BZ$64,78,)</f>
        <v>0</v>
      </c>
      <c r="I89" s="27">
        <f>VLOOKUP(A89,[26]Масличные!$A$46:$L$64,12,)</f>
        <v>3.2700000000000005</v>
      </c>
      <c r="J89" s="21">
        <f>VLOOKUP(A89,[26]Масличные!$A$46:$W$64,23,)</f>
        <v>0.73000000000000009</v>
      </c>
      <c r="K89" s="79">
        <f>VLOOKUP(A89,[26]Масличные!$A$46:$AH$64,34,)</f>
        <v>0</v>
      </c>
      <c r="L89" s="21">
        <f>VLOOKUP(A89,[26]Масличные!$A$46:$AS$64,45,)</f>
        <v>0</v>
      </c>
      <c r="M89" s="43">
        <f>VLOOKUP(A89,[26]Масличные!$A$46:$BD$64,56,)</f>
        <v>6.9361199999999998</v>
      </c>
      <c r="N89" s="27">
        <f>VLOOKUP(A89,[26]Бобовые!$A$46:$L$64,12,)</f>
        <v>0</v>
      </c>
      <c r="O89" s="21">
        <f>VLOOKUP(A89,[26]Бобовые!$A$46:$W$64,23,)</f>
        <v>0</v>
      </c>
      <c r="P89" s="21">
        <f>VLOOKUP(A89,[26]Бобовые!$A$46:$AH$64,34,)</f>
        <v>0</v>
      </c>
      <c r="Q89" s="27">
        <f>VLOOKUP(A89,[26]Овощи!$A$46:$L$64,12,)</f>
        <v>177.20368000000002</v>
      </c>
      <c r="R89" s="21">
        <f>VLOOKUP(A89,[26]Овощи!$A$46:$W$64,23,)</f>
        <v>313.56007</v>
      </c>
      <c r="S89" s="21">
        <f>VLOOKUP(A89,[26]Овощи!$A$46:$AH$64,34,)</f>
        <v>310.76058999999998</v>
      </c>
      <c r="T89" s="21">
        <f>VLOOKUP(A89,[26]Овощи!$A$46:$AS$64,45,)</f>
        <v>318.3075</v>
      </c>
      <c r="U89" s="21">
        <f>VLOOKUP(A89,[26]Овощи!$A$46:$BD$64,56,)</f>
        <v>302.29043999999999</v>
      </c>
      <c r="V89" s="21">
        <f>VLOOKUP(A89,[26]Овощи!$A$46:$BO$64,67,)</f>
        <v>306.28243000000003</v>
      </c>
      <c r="W89" s="43">
        <f>VLOOKUP(A89,[26]Овощи!$A$46:$BZ$64,78,)</f>
        <v>315.70442000000003</v>
      </c>
      <c r="X89" s="27">
        <f>VLOOKUP(A89,[26]Бахчевые!$A$46:$L$64,12,)</f>
        <v>224.64403999999999</v>
      </c>
      <c r="Y89" s="43">
        <f>VLOOKUP(A89,[26]Бахчевые!$A$46:$W$64,23,)</f>
        <v>165.35564000000002</v>
      </c>
    </row>
    <row r="90" spans="1:25">
      <c r="A90" s="20" t="s">
        <v>105</v>
      </c>
      <c r="B90" s="8">
        <f>VLOOKUP(A90,[26]Зерновые!$A$46:$L$64,12,)</f>
        <v>18.196100000000001</v>
      </c>
      <c r="C90" s="9">
        <f>VLOOKUP(A90,[26]Зерновые!$A$46:$W$64,23,)</f>
        <v>17.634809999999998</v>
      </c>
      <c r="D90" s="9">
        <f>VLOOKUP(A90,[26]Зерновые!$A$46:$AH$64,34,)</f>
        <v>0</v>
      </c>
      <c r="E90" s="9">
        <f>VLOOKUP(A90,[26]Зерновые!$A$50:$AS$64,45,)</f>
        <v>0</v>
      </c>
      <c r="F90" s="9">
        <f>VLOOKUP(A90,[26]Зерновые!$A$46:$BD$64,56,)</f>
        <v>0</v>
      </c>
      <c r="G90" s="21">
        <f>VLOOKUP(A90,[26]Зерновые!$A$46:$BO$64,67,FALSE)</f>
        <v>55.273709999999994</v>
      </c>
      <c r="H90" s="43">
        <f>VLOOKUP(A90,[26]Зерновые!$A$46:$BZ$64,78,)</f>
        <v>0.3</v>
      </c>
      <c r="I90" s="27">
        <f>VLOOKUP(A90,[26]Масличные!$A$46:$L$64,12,)</f>
        <v>14.209099999999998</v>
      </c>
      <c r="J90" s="21">
        <f>VLOOKUP(A90,[26]Масличные!$A$46:$W$64,23,)</f>
        <v>0</v>
      </c>
      <c r="K90" s="79">
        <f>VLOOKUP(A90,[26]Масличные!$A$46:$AH$64,34,)</f>
        <v>0</v>
      </c>
      <c r="L90" s="21">
        <f>VLOOKUP(A90,[26]Масличные!$A$46:$AS$64,45,)</f>
        <v>0</v>
      </c>
      <c r="M90" s="43">
        <f>VLOOKUP(A90,[26]Масличные!$A$46:$BD$64,56,)</f>
        <v>0</v>
      </c>
      <c r="N90" s="27">
        <f>VLOOKUP(A90,[26]Бобовые!$A$46:$L$64,12,)</f>
        <v>0</v>
      </c>
      <c r="O90" s="21">
        <f>VLOOKUP(A90,[26]Бобовые!$A$46:$W$64,23,)</f>
        <v>0</v>
      </c>
      <c r="P90" s="21">
        <f>VLOOKUP(A90,[26]Бобовые!$A$46:$AH$64,34,)</f>
        <v>0</v>
      </c>
      <c r="Q90" s="27">
        <f>VLOOKUP(A90,[26]Овощи!$A$46:$L$64,12,)</f>
        <v>189.65254000000002</v>
      </c>
      <c r="R90" s="21">
        <f>VLOOKUP(A90,[26]Овощи!$A$46:$W$64,23,)</f>
        <v>230.20232000000001</v>
      </c>
      <c r="S90" s="21">
        <f>VLOOKUP(A90,[26]Овощи!$A$46:$AH$64,34,)</f>
        <v>252.91815000000003</v>
      </c>
      <c r="T90" s="21">
        <f>VLOOKUP(A90,[26]Овощи!$A$46:$AS$64,45,)</f>
        <v>251.78101999999998</v>
      </c>
      <c r="U90" s="21">
        <f>VLOOKUP(A90,[26]Овощи!$A$46:$BD$64,56,)</f>
        <v>244.87460999999999</v>
      </c>
      <c r="V90" s="21">
        <f>VLOOKUP(A90,[26]Овощи!$A$46:$BO$64,67,)</f>
        <v>204.88178000000002</v>
      </c>
      <c r="W90" s="43">
        <f>VLOOKUP(A90,[26]Овощи!$A$46:$BZ$64,78,)</f>
        <v>236.62245000000001</v>
      </c>
      <c r="X90" s="27">
        <f>VLOOKUP(A90,[26]Бахчевые!$A$46:$L$64,12,)</f>
        <v>166.11388000000002</v>
      </c>
      <c r="Y90" s="43">
        <f>VLOOKUP(A90,[26]Бахчевые!$A$46:$W$64,23,)</f>
        <v>0</v>
      </c>
    </row>
    <row r="91" spans="1:25">
      <c r="A91" s="20" t="s">
        <v>106</v>
      </c>
      <c r="B91" s="8">
        <f>VLOOKUP(A91,[26]Зерновые!$A$46:$L$64,12,)</f>
        <v>12.471240000000002</v>
      </c>
      <c r="C91" s="9">
        <f>VLOOKUP(A91,[26]Зерновые!$A$46:$W$64,23,)</f>
        <v>13.381870000000001</v>
      </c>
      <c r="D91" s="9">
        <f>VLOOKUP(A91,[26]Зерновые!$A$46:$AH$64,34,)</f>
        <v>0.2</v>
      </c>
      <c r="E91" s="9">
        <f>VLOOKUP(A91,[26]Зерновые!$A$50:$AS$64,45,)</f>
        <v>0</v>
      </c>
      <c r="F91" s="9">
        <f>VLOOKUP(A91,[26]Зерновые!$A$46:$BD$64,56,)</f>
        <v>0</v>
      </c>
      <c r="G91" s="21">
        <f>VLOOKUP(A91,[26]Зерновые!$A$46:$BO$64,67,FALSE)</f>
        <v>52.237210000000005</v>
      </c>
      <c r="H91" s="43">
        <f>VLOOKUP(A91,[26]Зерновые!$A$46:$BZ$64,78,)</f>
        <v>0</v>
      </c>
      <c r="I91" s="27">
        <f>VLOOKUP(A91,[26]Масличные!$A$46:$L$64,12,)</f>
        <v>0</v>
      </c>
      <c r="J91" s="21">
        <f>VLOOKUP(A91,[26]Масличные!$A$46:$W$64,23,)</f>
        <v>0</v>
      </c>
      <c r="K91" s="79">
        <f>VLOOKUP(A91,[26]Масличные!$A$46:$AH$64,34,)</f>
        <v>0</v>
      </c>
      <c r="L91" s="21">
        <f>VLOOKUP(A91,[26]Масличные!$A$46:$AS$64,45,)</f>
        <v>0</v>
      </c>
      <c r="M91" s="43">
        <f>VLOOKUP(A91,[26]Масличные!$A$46:$BD$64,56,)</f>
        <v>12.202070000000001</v>
      </c>
      <c r="N91" s="27">
        <f>VLOOKUP(A91,[26]Бобовые!$A$46:$L$64,12,)</f>
        <v>0</v>
      </c>
      <c r="O91" s="21">
        <f>VLOOKUP(A91,[26]Бобовые!$A$46:$W$64,23,)</f>
        <v>0</v>
      </c>
      <c r="P91" s="21">
        <f>VLOOKUP(A91,[26]Бобовые!$A$46:$AH$64,34,)</f>
        <v>0</v>
      </c>
      <c r="Q91" s="27">
        <f>VLOOKUP(A91,[26]Овощи!$A$46:$L$64,12,)</f>
        <v>212.56338999999997</v>
      </c>
      <c r="R91" s="21">
        <f>VLOOKUP(A91,[26]Овощи!$A$46:$W$64,23,)</f>
        <v>411.77076999999997</v>
      </c>
      <c r="S91" s="21">
        <f>VLOOKUP(A91,[26]Овощи!$A$46:$AH$64,34,)</f>
        <v>259.85287</v>
      </c>
      <c r="T91" s="21">
        <f>VLOOKUP(A91,[26]Овощи!$A$46:$AS$64,45,)</f>
        <v>343.39088999999996</v>
      </c>
      <c r="U91" s="21">
        <f>VLOOKUP(A91,[26]Овощи!$A$46:$BD$64,56,)</f>
        <v>270.25234</v>
      </c>
      <c r="V91" s="21">
        <f>VLOOKUP(A91,[26]Овощи!$A$46:$BO$64,67,)</f>
        <v>273.76008000000002</v>
      </c>
      <c r="W91" s="43">
        <f>VLOOKUP(A91,[26]Овощи!$A$46:$BZ$64,78,)</f>
        <v>235.40190999999999</v>
      </c>
      <c r="X91" s="27">
        <f>VLOOKUP(A91,[26]Бахчевые!$A$46:$L$64,12,)</f>
        <v>214.55276000000003</v>
      </c>
      <c r="Y91" s="43">
        <f>VLOOKUP(A91,[26]Бахчевые!$A$46:$W$64,23,)</f>
        <v>142.71476999999999</v>
      </c>
    </row>
    <row r="92" spans="1:25">
      <c r="A92" s="20" t="s">
        <v>107</v>
      </c>
      <c r="B92" s="8">
        <f>VLOOKUP(A92,[26]Зерновые!$A$46:$L$64,12,)</f>
        <v>13.309229999999999</v>
      </c>
      <c r="C92" s="9">
        <f>VLOOKUP(A92,[26]Зерновые!$A$46:$W$64,23,)</f>
        <v>19.20102</v>
      </c>
      <c r="D92" s="9">
        <f>VLOOKUP(A92,[26]Зерновые!$A$46:$AH$64,34,)</f>
        <v>7.6899999999999995</v>
      </c>
      <c r="E92" s="9">
        <f>VLOOKUP(A92,[26]Зерновые!$A$50:$AS$64,45,)</f>
        <v>0</v>
      </c>
      <c r="F92" s="9">
        <f>VLOOKUP(A92,[26]Зерновые!$A$46:$BD$64,56,)</f>
        <v>0</v>
      </c>
      <c r="G92" s="21">
        <f>VLOOKUP(A92,[26]Зерновые!$A$46:$BO$64,67,FALSE)</f>
        <v>41.393560000000001</v>
      </c>
      <c r="H92" s="43">
        <f>VLOOKUP(A92,[26]Зерновые!$A$46:$BZ$64,78,)</f>
        <v>0</v>
      </c>
      <c r="I92" s="27">
        <f>VLOOKUP(A92,[26]Масличные!$A$46:$L$64,12,)</f>
        <v>11.61192</v>
      </c>
      <c r="J92" s="21">
        <f>VLOOKUP(A92,[26]Масличные!$A$46:$W$64,23,)</f>
        <v>0</v>
      </c>
      <c r="K92" s="79">
        <f>VLOOKUP(A92,[26]Масличные!$A$46:$AH$64,34,)</f>
        <v>0</v>
      </c>
      <c r="L92" s="21">
        <f>VLOOKUP(A92,[26]Масличные!$A$46:$AS$64,45,)</f>
        <v>0</v>
      </c>
      <c r="M92" s="43">
        <f>VLOOKUP(A92,[26]Масличные!$A$46:$BD$64,56,)</f>
        <v>3.95</v>
      </c>
      <c r="N92" s="27">
        <f>VLOOKUP(A92,[26]Бобовые!$A$46:$L$64,12,)</f>
        <v>0</v>
      </c>
      <c r="O92" s="21">
        <f>VLOOKUP(A92,[26]Бобовые!$A$46:$W$64,23,)</f>
        <v>0</v>
      </c>
      <c r="P92" s="21">
        <f>VLOOKUP(A92,[26]Бобовые!$A$46:$AH$64,34,)</f>
        <v>0</v>
      </c>
      <c r="Q92" s="27">
        <f>VLOOKUP(A92,[26]Овощи!$A$46:$L$64,12,)</f>
        <v>167.20909</v>
      </c>
      <c r="R92" s="21">
        <f>VLOOKUP(A92,[26]Овощи!$A$46:$W$64,23,)</f>
        <v>239.85325999999995</v>
      </c>
      <c r="S92" s="21">
        <f>VLOOKUP(A92,[26]Овощи!$A$46:$AH$64,34,)</f>
        <v>234.81383999999997</v>
      </c>
      <c r="T92" s="21">
        <f>VLOOKUP(A92,[26]Овощи!$A$46:$AS$64,45,)</f>
        <v>237.05315000000002</v>
      </c>
      <c r="U92" s="21">
        <f>VLOOKUP(A92,[26]Овощи!$A$46:$BD$64,56,)</f>
        <v>237.09128999999999</v>
      </c>
      <c r="V92" s="21">
        <f>VLOOKUP(A92,[26]Овощи!$A$46:$BO$64,67,)</f>
        <v>233.82907</v>
      </c>
      <c r="W92" s="43">
        <f>VLOOKUP(A92,[26]Овощи!$A$46:$BZ$64,78,)</f>
        <v>237.68117999999998</v>
      </c>
      <c r="X92" s="27">
        <f>VLOOKUP(A92,[26]Бахчевые!$A$46:$L$64,12,)</f>
        <v>147.59273000000002</v>
      </c>
      <c r="Y92" s="43">
        <f>VLOOKUP(A92,[26]Бахчевые!$A$46:$W$64,23,)</f>
        <v>157.43363000000002</v>
      </c>
    </row>
    <row r="93" spans="1:25" ht="13.5" thickBot="1">
      <c r="A93" s="23" t="s">
        <v>108</v>
      </c>
      <c r="B93" s="14">
        <f>VLOOKUP(A93,[26]Зерновые!$A$46:$L$64,12,)</f>
        <v>11.02</v>
      </c>
      <c r="C93" s="15">
        <f>VLOOKUP(A93,[26]Зерновые!$A$46:$W$64,23,)</f>
        <v>22.574059999999996</v>
      </c>
      <c r="D93" s="15">
        <f>VLOOKUP(A93,[26]Зерновые!$A$46:$AH$64,34,)</f>
        <v>0</v>
      </c>
      <c r="E93" s="15">
        <f>VLOOKUP(A93,[26]Зерновые!$A$50:$AS$64,45,)</f>
        <v>0</v>
      </c>
      <c r="F93" s="15">
        <f>VLOOKUP(A93,[26]Зерновые!$A$46:$BD$64,56,)</f>
        <v>0</v>
      </c>
      <c r="G93" s="24">
        <f>VLOOKUP(A93,[26]Зерновые!$A$46:$BO$64,67,FALSE)</f>
        <v>34.15</v>
      </c>
      <c r="H93" s="44">
        <f>VLOOKUP(A93,[26]Зерновые!$A$46:$BZ$64,78,)</f>
        <v>0</v>
      </c>
      <c r="I93" s="28">
        <f>VLOOKUP(A93,[26]Масличные!$A$46:$L$64,12,)</f>
        <v>14.1</v>
      </c>
      <c r="J93" s="24">
        <f>VLOOKUP(A93,[26]Масличные!$A$46:$W$64,23,)</f>
        <v>0</v>
      </c>
      <c r="K93" s="80">
        <f>VLOOKUP(A93,[26]Масличные!$A$46:$AH$64,34,)</f>
        <v>0</v>
      </c>
      <c r="L93" s="24">
        <f>VLOOKUP(A93,[26]Масличные!$A$46:$AS$64,45,)</f>
        <v>0</v>
      </c>
      <c r="M93" s="44">
        <f>VLOOKUP(A93,[26]Масличные!$A$46:$BD$64,56,)</f>
        <v>0</v>
      </c>
      <c r="N93" s="28">
        <f>VLOOKUP(A93,[26]Бобовые!$A$46:$L$64,12,)</f>
        <v>0</v>
      </c>
      <c r="O93" s="24">
        <f>VLOOKUP(A93,[26]Бобовые!$A$46:$W$64,23,)</f>
        <v>6.4</v>
      </c>
      <c r="P93" s="24">
        <f>VLOOKUP(A93,[26]Бобовые!$A$46:$AH$64,34,)</f>
        <v>0</v>
      </c>
      <c r="Q93" s="28">
        <f>VLOOKUP(A93,[26]Овощи!$A$46:$L$64,12,)</f>
        <v>150.85920999999999</v>
      </c>
      <c r="R93" s="24">
        <f>VLOOKUP(A93,[26]Овощи!$A$46:$W$64,23,)</f>
        <v>237.22174000000001</v>
      </c>
      <c r="S93" s="24">
        <f>VLOOKUP(A93,[26]Овощи!$A$46:$AH$64,34,)</f>
        <v>322.45508000000001</v>
      </c>
      <c r="T93" s="24">
        <f>VLOOKUP(A93,[26]Овощи!$A$46:$AS$64,45,)</f>
        <v>418.57345999999995</v>
      </c>
      <c r="U93" s="24">
        <f>VLOOKUP(A93,[26]Овощи!$A$46:$BD$64,56,)</f>
        <v>241.87157000000002</v>
      </c>
      <c r="V93" s="24">
        <f>VLOOKUP(A93,[26]Овощи!$A$46:$BO$64,67,)</f>
        <v>240.93141</v>
      </c>
      <c r="W93" s="44">
        <f>VLOOKUP(A93,[26]Овощи!$A$46:$BZ$64,78,)</f>
        <v>264.65608000000003</v>
      </c>
      <c r="X93" s="28">
        <f>VLOOKUP(A93,[26]Бахчевые!$A$46:$L$64,12,)</f>
        <v>0</v>
      </c>
      <c r="Y93" s="44">
        <f>VLOOKUP(A93,[26]Бахчевые!$A$46:$W$64,23,)</f>
        <v>0</v>
      </c>
    </row>
    <row r="94" spans="1:25">
      <c r="A94" s="7"/>
      <c r="B94" s="6"/>
      <c r="C94" s="6"/>
      <c r="D94" s="6"/>
      <c r="E94" s="6"/>
      <c r="F94" s="6"/>
      <c r="G94" s="6"/>
      <c r="H94" s="6"/>
    </row>
    <row r="95" spans="1:25" ht="13.5" thickBot="1">
      <c r="A95" s="7"/>
      <c r="B95" s="6"/>
      <c r="C95" s="6"/>
      <c r="D95" s="6"/>
      <c r="E95" s="6"/>
      <c r="F95" s="6"/>
      <c r="G95" s="6"/>
      <c r="H95" s="6"/>
    </row>
    <row r="96" spans="1:25">
      <c r="A96" s="651" t="s">
        <v>243</v>
      </c>
      <c r="B96" s="653" t="s">
        <v>236</v>
      </c>
      <c r="C96" s="654"/>
      <c r="D96" s="654"/>
      <c r="E96" s="654"/>
      <c r="F96" s="654"/>
      <c r="G96" s="654"/>
      <c r="H96" s="655"/>
      <c r="I96" s="656" t="s">
        <v>283</v>
      </c>
      <c r="J96" s="657"/>
      <c r="K96" s="657"/>
      <c r="L96" s="657"/>
      <c r="M96" s="658"/>
      <c r="N96" s="656" t="s">
        <v>284</v>
      </c>
      <c r="O96" s="657"/>
      <c r="P96" s="657"/>
      <c r="Q96" s="656" t="s">
        <v>289</v>
      </c>
      <c r="R96" s="657"/>
      <c r="S96" s="657"/>
      <c r="T96" s="657"/>
      <c r="U96" s="657"/>
      <c r="V96" s="657"/>
      <c r="W96" s="658"/>
      <c r="X96" s="656" t="s">
        <v>297</v>
      </c>
      <c r="Y96" s="658"/>
    </row>
    <row r="97" spans="1:25" ht="21">
      <c r="A97" s="652"/>
      <c r="B97" s="35" t="s">
        <v>237</v>
      </c>
      <c r="C97" s="32" t="s">
        <v>79</v>
      </c>
      <c r="D97" s="32" t="s">
        <v>80</v>
      </c>
      <c r="E97" s="32" t="s">
        <v>238</v>
      </c>
      <c r="F97" s="32" t="s">
        <v>239</v>
      </c>
      <c r="G97" s="32" t="s">
        <v>281</v>
      </c>
      <c r="H97" s="36" t="s">
        <v>240</v>
      </c>
      <c r="I97" s="35" t="s">
        <v>221</v>
      </c>
      <c r="J97" s="32" t="s">
        <v>222</v>
      </c>
      <c r="K97" s="32" t="s">
        <v>230</v>
      </c>
      <c r="L97" s="32" t="s">
        <v>282</v>
      </c>
      <c r="M97" s="36" t="s">
        <v>223</v>
      </c>
      <c r="N97" s="35" t="s">
        <v>285</v>
      </c>
      <c r="O97" s="32" t="s">
        <v>286</v>
      </c>
      <c r="P97" s="32" t="s">
        <v>287</v>
      </c>
      <c r="Q97" s="35" t="s">
        <v>290</v>
      </c>
      <c r="R97" s="32" t="s">
        <v>291</v>
      </c>
      <c r="S97" s="32" t="s">
        <v>292</v>
      </c>
      <c r="T97" s="32" t="s">
        <v>293</v>
      </c>
      <c r="U97" s="32" t="s">
        <v>294</v>
      </c>
      <c r="V97" s="32" t="s">
        <v>295</v>
      </c>
      <c r="W97" s="36" t="s">
        <v>296</v>
      </c>
      <c r="X97" s="35" t="s">
        <v>298</v>
      </c>
      <c r="Y97" s="36" t="s">
        <v>299</v>
      </c>
    </row>
    <row r="98" spans="1:25">
      <c r="A98" s="20" t="s">
        <v>244</v>
      </c>
      <c r="B98" s="11">
        <f>VLOOKUP(A98,[26]Зерновые!$A$69:$L$76,12,)</f>
        <v>0</v>
      </c>
      <c r="C98" s="9">
        <f>VLOOKUP(A98,[26]Зерновые!$A$69:$W$76,23,)</f>
        <v>2</v>
      </c>
      <c r="D98" s="9">
        <f>VLOOKUP(A98,[26]Зерновые!$A$69:$AH$76,34,)</f>
        <v>0</v>
      </c>
      <c r="E98" s="12">
        <f>VLOOKUP(A98,[26]Зерновые!$A$69:$AS$76,45,)</f>
        <v>0</v>
      </c>
      <c r="F98" s="12">
        <f>VLOOKUP(A98,[26]Зерновые!$A$69:$BD$76,56,)</f>
        <v>0</v>
      </c>
      <c r="G98" s="12">
        <f>VLOOKUP(A98,[26]Зерновые!$A$69:$BO$76,67,)</f>
        <v>0</v>
      </c>
      <c r="H98" s="46">
        <f>VLOOKUP(A98,[26]Зерновые!$A$69:$BZ$76,78,FALSE)</f>
        <v>0</v>
      </c>
      <c r="I98" s="11">
        <f>VLOOKUP(A98,[26]Масличные!$A$69:$L$76,12,)</f>
        <v>0</v>
      </c>
      <c r="J98" s="12">
        <f>VLOOKUP(A98,[26]Масличные!$A$69:$W$76,23,FALSE)</f>
        <v>0</v>
      </c>
      <c r="K98" s="12">
        <f>VLOOKUP(A98,[26]Масличные!$A$69:$AH$76,34,)</f>
        <v>0</v>
      </c>
      <c r="L98" s="12">
        <f>VLOOKUP(A98,[26]Масличные!$A$69:$AS$76,45,)</f>
        <v>0</v>
      </c>
      <c r="M98" s="48">
        <f>VLOOKUP(A98,[26]Масличные!$A$69:$BD$76,56,)</f>
        <v>0</v>
      </c>
      <c r="N98" s="11">
        <f>VLOOKUP(A98,[26]Бобовые!$A$69:$L$76,12,)</f>
        <v>0</v>
      </c>
      <c r="O98" s="12">
        <f>VLOOKUP(A98,[26]Бобовые!$A$69:$W$76,23,)</f>
        <v>0</v>
      </c>
      <c r="P98" s="12">
        <f>VLOOKUP(A98,[26]Бобовые!$A$69:$AH$76,34,FALSE)</f>
        <v>0</v>
      </c>
      <c r="Q98" s="8">
        <f>VLOOKUP(A98,[26]Овощи!$A$69:$L$76,12,)</f>
        <v>163.72304999999997</v>
      </c>
      <c r="R98" s="9">
        <f>VLOOKUP(A98,[26]Овощи!$A$69:$W$76,23,)</f>
        <v>286.54651000000001</v>
      </c>
      <c r="S98" s="9">
        <f>VLOOKUP(A98,[26]Овощи!$A$69:$AH$76,34,)</f>
        <v>353.10151000000002</v>
      </c>
      <c r="T98" s="9">
        <f>VLOOKUP(A98,[26]Овощи!$A$69:$AS$76,45,)</f>
        <v>256.23857000000004</v>
      </c>
      <c r="U98" s="9">
        <f>VLOOKUP(A98,[26]Овощи!$A$69:$BD$76,56,)</f>
        <v>299.52537999999993</v>
      </c>
      <c r="V98" s="9">
        <f>VLOOKUP(A98,[26]Овощи!$A$69:$BO$76,67,)</f>
        <v>277.98509999999999</v>
      </c>
      <c r="W98" s="39">
        <f>VLOOKUP(A98,[26]Овощи!$A$69:$BZ$76,78,)</f>
        <v>294.77644999999995</v>
      </c>
      <c r="X98" s="8">
        <f>VLOOKUP(A98,[26]Бахчевые!$A$69:$L$76,12,)</f>
        <v>264.33457000000004</v>
      </c>
      <c r="Y98" s="39">
        <f>VLOOKUP(A98,[26]Бахчевые!$A$69:$W$76,23,)</f>
        <v>240.86763000000002</v>
      </c>
    </row>
    <row r="99" spans="1:25">
      <c r="A99" s="20" t="s">
        <v>245</v>
      </c>
      <c r="B99" s="11">
        <f>VLOOKUP(A99,[26]Зерновые!$A$69:$L$76,12,)</f>
        <v>0</v>
      </c>
      <c r="C99" s="9">
        <f>VLOOKUP(A99,[26]Зерновые!$A$69:$W$76,23,)</f>
        <v>0</v>
      </c>
      <c r="D99" s="9">
        <f>VLOOKUP(A99,[26]Зерновые!$A$69:$AH$76,34,)</f>
        <v>0</v>
      </c>
      <c r="E99" s="12">
        <f>VLOOKUP(A99,[26]Зерновые!$A$69:$AS$76,45,)</f>
        <v>0</v>
      </c>
      <c r="F99" s="12">
        <f>VLOOKUP(A99,[26]Зерновые!$A$69:$BD$76,56,)</f>
        <v>0</v>
      </c>
      <c r="G99" s="12">
        <f>VLOOKUP(A99,[26]Зерновые!$A$69:$BO$76,67,)</f>
        <v>0</v>
      </c>
      <c r="H99" s="46">
        <f>VLOOKUP(A99,[26]Зерновые!$A$69:$BZ$76,78,FALSE)</f>
        <v>0</v>
      </c>
      <c r="I99" s="11">
        <f>VLOOKUP(A99,[26]Масличные!$A$69:$L$76,12,)</f>
        <v>0</v>
      </c>
      <c r="J99" s="12">
        <f>VLOOKUP(A99,[26]Масличные!$A$69:$W$76,23,FALSE)</f>
        <v>0</v>
      </c>
      <c r="K99" s="12">
        <f>VLOOKUP(A99,[26]Масличные!$A$69:$AH$76,34,)</f>
        <v>0</v>
      </c>
      <c r="L99" s="12">
        <f>VLOOKUP(A99,[26]Масличные!$A$69:$AS$76,45,)</f>
        <v>0</v>
      </c>
      <c r="M99" s="48">
        <f>VLOOKUP(A99,[26]Масличные!$A$69:$BD$76,56,)</f>
        <v>0</v>
      </c>
      <c r="N99" s="11">
        <f>VLOOKUP(A99,[26]Бобовые!$A$69:$L$76,12,)</f>
        <v>0</v>
      </c>
      <c r="O99" s="12">
        <f>VLOOKUP(A99,[26]Бобовые!$A$69:$W$76,23,)</f>
        <v>0</v>
      </c>
      <c r="P99" s="12">
        <f>VLOOKUP(A99,[26]Бобовые!$A$69:$AH$76,34,FALSE)</f>
        <v>0</v>
      </c>
      <c r="Q99" s="8">
        <f>VLOOKUP(A99,[26]Овощи!$A$69:$L$76,12,)</f>
        <v>0</v>
      </c>
      <c r="R99" s="9">
        <f>VLOOKUP(A99,[26]Овощи!$A$69:$W$76,23,)</f>
        <v>41.869169999999997</v>
      </c>
      <c r="S99" s="9">
        <f>VLOOKUP(A99,[26]Овощи!$A$69:$AH$76,34,)</f>
        <v>94.563829999999996</v>
      </c>
      <c r="T99" s="9">
        <f>VLOOKUP(A99,[26]Овощи!$A$69:$AS$76,45,)</f>
        <v>61.149999999999991</v>
      </c>
      <c r="U99" s="9">
        <f>VLOOKUP(A99,[26]Овощи!$A$69:$BD$76,56,)</f>
        <v>121.52954</v>
      </c>
      <c r="V99" s="9">
        <f>VLOOKUP(A99,[26]Овощи!$A$69:$BO$76,67,)</f>
        <v>130.34237999999999</v>
      </c>
      <c r="W99" s="39">
        <f>VLOOKUP(A99,[26]Овощи!$A$69:$BZ$76,78,)</f>
        <v>0</v>
      </c>
      <c r="X99" s="8">
        <f>VLOOKUP(A99,[26]Бахчевые!$A$69:$L$76,12,)</f>
        <v>134.27759999999998</v>
      </c>
      <c r="Y99" s="39">
        <f>VLOOKUP(A99,[26]Бахчевые!$A$69:$W$76,23,)</f>
        <v>125.85015999999999</v>
      </c>
    </row>
    <row r="100" spans="1:25">
      <c r="A100" s="20" t="s">
        <v>246</v>
      </c>
      <c r="B100" s="11">
        <f>VLOOKUP(A100,[26]Зерновые!$A$69:$L$76,12,)</f>
        <v>0</v>
      </c>
      <c r="C100" s="9">
        <f>VLOOKUP(A100,[26]Зерновые!$A$69:$W$76,23,)</f>
        <v>0</v>
      </c>
      <c r="D100" s="9">
        <f>VLOOKUP(A100,[26]Зерновые!$A$69:$AH$76,34,)</f>
        <v>0</v>
      </c>
      <c r="E100" s="12">
        <f>VLOOKUP(A100,[26]Зерновые!$A$69:$AS$76,45,)</f>
        <v>0</v>
      </c>
      <c r="F100" s="12">
        <f>VLOOKUP(A100,[26]Зерновые!$A$69:$BD$76,56,)</f>
        <v>0</v>
      </c>
      <c r="G100" s="12">
        <f>VLOOKUP(A100,[26]Зерновые!$A$69:$BO$76,67,)</f>
        <v>0</v>
      </c>
      <c r="H100" s="46">
        <f>VLOOKUP(A100,[26]Зерновые!$A$69:$BZ$76,78,FALSE)</f>
        <v>0</v>
      </c>
      <c r="I100" s="11">
        <f>VLOOKUP(A100,[26]Масличные!$A$69:$L$76,12,)</f>
        <v>0</v>
      </c>
      <c r="J100" s="12">
        <f>VLOOKUP(A100,[26]Масличные!$A$69:$W$76,23,FALSE)</f>
        <v>0</v>
      </c>
      <c r="K100" s="12">
        <f>VLOOKUP(A100,[26]Масличные!$A$69:$AH$76,34,)</f>
        <v>0</v>
      </c>
      <c r="L100" s="12">
        <f>VLOOKUP(A100,[26]Масличные!$A$69:$AS$76,45,)</f>
        <v>0</v>
      </c>
      <c r="M100" s="48">
        <f>VLOOKUP(A100,[26]Масличные!$A$69:$BD$76,56,)</f>
        <v>0</v>
      </c>
      <c r="N100" s="11">
        <f>VLOOKUP(A100,[26]Бобовые!$A$69:$L$76,12,)</f>
        <v>0</v>
      </c>
      <c r="O100" s="12">
        <f>VLOOKUP(A100,[26]Бобовые!$A$69:$W$76,23,)</f>
        <v>0</v>
      </c>
      <c r="P100" s="12">
        <f>VLOOKUP(A100,[26]Бобовые!$A$69:$AH$76,34,FALSE)</f>
        <v>0</v>
      </c>
      <c r="Q100" s="8">
        <f>VLOOKUP(A100,[26]Овощи!$A$69:$L$76,12,)</f>
        <v>122.78426999999999</v>
      </c>
      <c r="R100" s="9">
        <f>VLOOKUP(A100,[26]Овощи!$A$69:$W$76,23,)</f>
        <v>201.09056000000004</v>
      </c>
      <c r="S100" s="9">
        <f>VLOOKUP(A100,[26]Овощи!$A$69:$AH$76,34,)</f>
        <v>195.07846999999998</v>
      </c>
      <c r="T100" s="9">
        <f>VLOOKUP(A100,[26]Овощи!$A$69:$AS$76,45,)</f>
        <v>186.12694999999999</v>
      </c>
      <c r="U100" s="9">
        <f>VLOOKUP(A100,[26]Овощи!$A$69:$BD$76,56,)</f>
        <v>168.86106000000001</v>
      </c>
      <c r="V100" s="9">
        <f>VLOOKUP(A100,[26]Овощи!$A$69:$BO$76,67,)</f>
        <v>220.38330000000005</v>
      </c>
      <c r="W100" s="39">
        <f>VLOOKUP(A100,[26]Овощи!$A$69:$BZ$76,78,)</f>
        <v>156.33959999999999</v>
      </c>
      <c r="X100" s="8">
        <f>VLOOKUP(A100,[26]Бахчевые!$A$69:$L$76,12,)</f>
        <v>188.84399000000002</v>
      </c>
      <c r="Y100" s="39">
        <f>VLOOKUP(A100,[26]Бахчевые!$A$69:$W$76,23,)</f>
        <v>200.87959999999998</v>
      </c>
    </row>
    <row r="101" spans="1:25">
      <c r="A101" s="20" t="s">
        <v>247</v>
      </c>
      <c r="B101" s="11">
        <f>VLOOKUP(A101,[26]Зерновые!$A$69:$L$76,12,)</f>
        <v>0</v>
      </c>
      <c r="C101" s="9">
        <f>VLOOKUP(A101,[26]Зерновые!$A$69:$W$76,23,)</f>
        <v>0</v>
      </c>
      <c r="D101" s="9">
        <f>VLOOKUP(A101,[26]Зерновые!$A$69:$AH$76,34,)</f>
        <v>0</v>
      </c>
      <c r="E101" s="12">
        <f>VLOOKUP(A101,[26]Зерновые!$A$69:$AS$76,45,)</f>
        <v>0</v>
      </c>
      <c r="F101" s="12">
        <f>VLOOKUP(A101,[26]Зерновые!$A$69:$BD$76,56,)</f>
        <v>0</v>
      </c>
      <c r="G101" s="12">
        <f>VLOOKUP(A101,[26]Зерновые!$A$69:$BO$76,67,)</f>
        <v>0</v>
      </c>
      <c r="H101" s="46">
        <f>VLOOKUP(A101,[26]Зерновые!$A$69:$BZ$76,78,FALSE)</f>
        <v>0</v>
      </c>
      <c r="I101" s="11">
        <f>VLOOKUP(A101,[26]Масличные!$A$69:$L$76,12,)</f>
        <v>0</v>
      </c>
      <c r="J101" s="12">
        <f>VLOOKUP(A101,[26]Масличные!$A$69:$W$76,23,FALSE)</f>
        <v>0</v>
      </c>
      <c r="K101" s="12">
        <f>VLOOKUP(A101,[26]Масличные!$A$69:$AH$76,34,)</f>
        <v>0</v>
      </c>
      <c r="L101" s="12">
        <f>VLOOKUP(A101,[26]Масличные!$A$69:$AS$76,45,)</f>
        <v>0</v>
      </c>
      <c r="M101" s="48">
        <f>VLOOKUP(A101,[26]Масличные!$A$69:$BD$76,56,)</f>
        <v>0</v>
      </c>
      <c r="N101" s="11">
        <f>VLOOKUP(A101,[26]Бобовые!$A$69:$L$76,12,)</f>
        <v>0</v>
      </c>
      <c r="O101" s="12">
        <f>VLOOKUP(A101,[26]Бобовые!$A$69:$W$76,23,)</f>
        <v>0</v>
      </c>
      <c r="P101" s="12">
        <f>VLOOKUP(A101,[26]Бобовые!$A$69:$AH$76,34,FALSE)</f>
        <v>0</v>
      </c>
      <c r="Q101" s="8">
        <f>VLOOKUP(A101,[26]Овощи!$A$69:$L$76,12,)</f>
        <v>37.83</v>
      </c>
      <c r="R101" s="9">
        <f>VLOOKUP(A101,[26]Овощи!$A$69:$W$76,23,)</f>
        <v>155.25162</v>
      </c>
      <c r="S101" s="9">
        <f>VLOOKUP(A101,[26]Овощи!$A$69:$AH$76,34,)</f>
        <v>176.18</v>
      </c>
      <c r="T101" s="9">
        <f>VLOOKUP(A101,[26]Овощи!$A$69:$AS$76,45,)</f>
        <v>144.44</v>
      </c>
      <c r="U101" s="9">
        <f>VLOOKUP(A101,[26]Овощи!$A$69:$BD$76,56,)</f>
        <v>147.358</v>
      </c>
      <c r="V101" s="9">
        <f>VLOOKUP(A101,[26]Овощи!$A$69:$BO$76,67,)</f>
        <v>126.126</v>
      </c>
      <c r="W101" s="39">
        <f>VLOOKUP(A101,[26]Овощи!$A$69:$BZ$76,78,)</f>
        <v>133.72</v>
      </c>
      <c r="X101" s="8">
        <f>VLOOKUP(A101,[26]Бахчевые!$A$69:$L$76,12,)</f>
        <v>61.48</v>
      </c>
      <c r="Y101" s="39">
        <f>VLOOKUP(A101,[26]Бахчевые!$A$69:$W$76,23,)</f>
        <v>111.39250000000001</v>
      </c>
    </row>
    <row r="102" spans="1:25">
      <c r="A102" s="20" t="s">
        <v>248</v>
      </c>
      <c r="B102" s="11">
        <f>VLOOKUP(A102,[26]Зерновые!$A$69:$L$76,12,)</f>
        <v>0</v>
      </c>
      <c r="C102" s="9">
        <f>VLOOKUP(A102,[26]Зерновые!$A$69:$W$76,23,)</f>
        <v>0</v>
      </c>
      <c r="D102" s="9">
        <f>VLOOKUP(A102,[26]Зерновые!$A$69:$AH$76,34,)</f>
        <v>0</v>
      </c>
      <c r="E102" s="12">
        <f>VLOOKUP(A102,[26]Зерновые!$A$69:$AS$76,45,)</f>
        <v>0</v>
      </c>
      <c r="F102" s="12">
        <f>VLOOKUP(A102,[26]Зерновые!$A$69:$BD$76,56,)</f>
        <v>0</v>
      </c>
      <c r="G102" s="12">
        <f>VLOOKUP(A102,[26]Зерновые!$A$69:$BO$76,67,)</f>
        <v>0</v>
      </c>
      <c r="H102" s="46">
        <f>VLOOKUP(A102,[26]Зерновые!$A$69:$BZ$76,78,FALSE)</f>
        <v>0</v>
      </c>
      <c r="I102" s="11">
        <f>VLOOKUP(A102,[26]Масличные!$A$69:$L$76,12,)</f>
        <v>0</v>
      </c>
      <c r="J102" s="12">
        <f>VLOOKUP(A102,[26]Масличные!$A$69:$W$76,23,FALSE)</f>
        <v>0</v>
      </c>
      <c r="K102" s="12">
        <f>VLOOKUP(A102,[26]Масличные!$A$69:$AH$76,34,)</f>
        <v>0</v>
      </c>
      <c r="L102" s="12">
        <f>VLOOKUP(A102,[26]Масличные!$A$69:$AS$76,45,)</f>
        <v>0</v>
      </c>
      <c r="M102" s="48">
        <f>VLOOKUP(A102,[26]Масличные!$A$69:$BD$76,56,)</f>
        <v>0</v>
      </c>
      <c r="N102" s="11">
        <f>VLOOKUP(A102,[26]Бобовые!$A$69:$L$76,12,)</f>
        <v>0</v>
      </c>
      <c r="O102" s="12">
        <f>VLOOKUP(A102,[26]Бобовые!$A$69:$W$76,23,)</f>
        <v>0</v>
      </c>
      <c r="P102" s="12">
        <f>VLOOKUP(A102,[26]Бобовые!$A$69:$AH$76,34,FALSE)</f>
        <v>0</v>
      </c>
      <c r="Q102" s="8">
        <f>VLOOKUP(A102,[26]Овощи!$A$69:$L$76,12,)</f>
        <v>124.80061000000001</v>
      </c>
      <c r="R102" s="9">
        <f>VLOOKUP(A102,[26]Овощи!$A$69:$W$76,23,)</f>
        <v>155.89136999999999</v>
      </c>
      <c r="S102" s="9">
        <f>VLOOKUP(A102,[26]Овощи!$A$69:$AH$76,34,)</f>
        <v>150.81079</v>
      </c>
      <c r="T102" s="9">
        <f>VLOOKUP(A102,[26]Овощи!$A$69:$AS$76,45,)</f>
        <v>120.06146000000001</v>
      </c>
      <c r="U102" s="9">
        <f>VLOOKUP(A102,[26]Овощи!$A$69:$BD$76,56,)</f>
        <v>159.17627999999999</v>
      </c>
      <c r="V102" s="9">
        <f>VLOOKUP(A102,[26]Овощи!$A$69:$BO$76,67,)</f>
        <v>162.71296000000001</v>
      </c>
      <c r="W102" s="39">
        <f>VLOOKUP(A102,[26]Овощи!$A$69:$BZ$76,78,)</f>
        <v>145.89222000000001</v>
      </c>
      <c r="X102" s="8">
        <f>VLOOKUP(A102,[26]Бахчевые!$A$69:$L$76,12,)</f>
        <v>191.37721000000005</v>
      </c>
      <c r="Y102" s="39">
        <f>VLOOKUP(A102,[26]Бахчевые!$A$69:$W$76,23,)</f>
        <v>189.58566999999999</v>
      </c>
    </row>
    <row r="103" spans="1:25">
      <c r="A103" s="20" t="s">
        <v>249</v>
      </c>
      <c r="B103" s="11">
        <f>VLOOKUP(A103,[26]Зерновые!$A$69:$L$76,12,)</f>
        <v>0</v>
      </c>
      <c r="C103" s="9">
        <f>VLOOKUP(A103,[26]Зерновые!$A$69:$W$76,23,)</f>
        <v>2.19</v>
      </c>
      <c r="D103" s="9">
        <f>VLOOKUP(A103,[26]Зерновые!$A$69:$AH$76,34,)</f>
        <v>0</v>
      </c>
      <c r="E103" s="12">
        <f>VLOOKUP(A103,[26]Зерновые!$A$69:$AS$76,45,)</f>
        <v>0.38</v>
      </c>
      <c r="F103" s="12">
        <f>VLOOKUP(A103,[26]Зерновые!$A$69:$BD$76,56,)</f>
        <v>0</v>
      </c>
      <c r="G103" s="12">
        <f>VLOOKUP(A103,[26]Зерновые!$A$69:$BO$76,67,)</f>
        <v>0</v>
      </c>
      <c r="H103" s="46">
        <f>VLOOKUP(A103,[26]Зерновые!$A$69:$BZ$76,78,FALSE)</f>
        <v>0</v>
      </c>
      <c r="I103" s="11">
        <f>VLOOKUP(A103,[26]Масличные!$A$69:$L$76,12,)</f>
        <v>0</v>
      </c>
      <c r="J103" s="12">
        <f>VLOOKUP(A103,[26]Масличные!$A$69:$W$76,23,FALSE)</f>
        <v>0</v>
      </c>
      <c r="K103" s="12">
        <f>VLOOKUP(A103,[26]Масличные!$A$69:$AH$76,34,)</f>
        <v>0</v>
      </c>
      <c r="L103" s="12">
        <f>VLOOKUP(A103,[26]Масличные!$A$69:$AS$76,45,)</f>
        <v>0</v>
      </c>
      <c r="M103" s="48">
        <f>VLOOKUP(A103,[26]Масличные!$A$69:$BD$76,56,)</f>
        <v>0</v>
      </c>
      <c r="N103" s="11">
        <f>VLOOKUP(A103,[26]Бобовые!$A$69:$L$76,12,)</f>
        <v>0</v>
      </c>
      <c r="O103" s="12">
        <f>VLOOKUP(A103,[26]Бобовые!$A$69:$W$76,23,)</f>
        <v>0</v>
      </c>
      <c r="P103" s="12">
        <f>VLOOKUP(A103,[26]Бобовые!$A$69:$AH$76,34,FALSE)</f>
        <v>0</v>
      </c>
      <c r="Q103" s="8">
        <f>VLOOKUP(A103,[26]Овощи!$A$69:$L$76,12,)</f>
        <v>70.97999999999999</v>
      </c>
      <c r="R103" s="9">
        <f>VLOOKUP(A103,[26]Овощи!$A$69:$W$76,23,)</f>
        <v>45.87</v>
      </c>
      <c r="S103" s="9">
        <f>VLOOKUP(A103,[26]Овощи!$A$69:$AH$76,34,)</f>
        <v>108.66102999999998</v>
      </c>
      <c r="T103" s="9">
        <f>VLOOKUP(A103,[26]Овощи!$A$69:$AS$76,45,)</f>
        <v>64.67</v>
      </c>
      <c r="U103" s="9">
        <f>VLOOKUP(A103,[26]Овощи!$A$69:$BD$76,56,)</f>
        <v>150.31556</v>
      </c>
      <c r="V103" s="9">
        <f>VLOOKUP(A103,[26]Овощи!$A$69:$BO$76,67,)</f>
        <v>157.60499999999999</v>
      </c>
      <c r="W103" s="39">
        <f>VLOOKUP(A103,[26]Овощи!$A$69:$BZ$76,78,)</f>
        <v>82.495829999999998</v>
      </c>
      <c r="X103" s="8">
        <f>VLOOKUP(A103,[26]Бахчевые!$A$69:$L$76,12,)</f>
        <v>136.65343000000001</v>
      </c>
      <c r="Y103" s="39">
        <f>VLOOKUP(A103,[26]Бахчевые!$A$69:$W$76,23,)</f>
        <v>137.36633</v>
      </c>
    </row>
    <row r="104" spans="1:25">
      <c r="A104" s="20" t="s">
        <v>250</v>
      </c>
      <c r="B104" s="11">
        <f>VLOOKUP(A104,[26]Зерновые!$A$69:$L$76,12,)</f>
        <v>0</v>
      </c>
      <c r="C104" s="9">
        <f>VLOOKUP(A104,[26]Зерновые!$A$69:$W$76,23,)</f>
        <v>0</v>
      </c>
      <c r="D104" s="9">
        <f>VLOOKUP(A104,[26]Зерновые!$A$69:$AH$76,34,)</f>
        <v>0</v>
      </c>
      <c r="E104" s="12">
        <f>VLOOKUP(A104,[26]Зерновые!$A$69:$AS$76,45,)</f>
        <v>0</v>
      </c>
      <c r="F104" s="12">
        <f>VLOOKUP(A104,[26]Зерновые!$A$69:$BD$76,56,)</f>
        <v>0</v>
      </c>
      <c r="G104" s="12">
        <f>VLOOKUP(A104,[26]Зерновые!$A$69:$BO$76,67,)</f>
        <v>0</v>
      </c>
      <c r="H104" s="46">
        <f>VLOOKUP(A104,[26]Зерновые!$A$69:$BZ$76,78,FALSE)</f>
        <v>0</v>
      </c>
      <c r="I104" s="11">
        <f>VLOOKUP(A104,[26]Масличные!$A$69:$L$76,12,)</f>
        <v>0</v>
      </c>
      <c r="J104" s="12">
        <f>VLOOKUP(A104,[26]Масличные!$A$69:$W$76,23,FALSE)</f>
        <v>0</v>
      </c>
      <c r="K104" s="12">
        <f>VLOOKUP(A104,[26]Масличные!$A$69:$AH$76,34,)</f>
        <v>0</v>
      </c>
      <c r="L104" s="12">
        <f>VLOOKUP(A104,[26]Масличные!$A$69:$AS$76,45,)</f>
        <v>0</v>
      </c>
      <c r="M104" s="48">
        <f>VLOOKUP(A104,[26]Масличные!$A$69:$BD$76,56,)</f>
        <v>0</v>
      </c>
      <c r="N104" s="11">
        <f>VLOOKUP(A104,[26]Бобовые!$A$69:$L$76,12,)</f>
        <v>0</v>
      </c>
      <c r="O104" s="12">
        <f>VLOOKUP(A104,[26]Бобовые!$A$69:$W$76,23,)</f>
        <v>0</v>
      </c>
      <c r="P104" s="12">
        <f>VLOOKUP(A104,[26]Бобовые!$A$69:$AH$76,34,FALSE)</f>
        <v>0</v>
      </c>
      <c r="Q104" s="8">
        <f>VLOOKUP(A104,[26]Овощи!$A$69:$L$76,12,)</f>
        <v>73.250669999999985</v>
      </c>
      <c r="R104" s="9">
        <f>VLOOKUP(A104,[26]Овощи!$A$69:$W$76,23,)</f>
        <v>73.701340000000002</v>
      </c>
      <c r="S104" s="9">
        <f>VLOOKUP(A104,[26]Овощи!$A$69:$AH$76,34,)</f>
        <v>91.725240000000014</v>
      </c>
      <c r="T104" s="9">
        <f>VLOOKUP(A104,[26]Овощи!$A$69:$AS$76,45,)</f>
        <v>85.809209999999979</v>
      </c>
      <c r="U104" s="9">
        <f>VLOOKUP(A104,[26]Овощи!$A$69:$BD$76,56,)</f>
        <v>91.338039999999992</v>
      </c>
      <c r="V104" s="9">
        <f>VLOOKUP(A104,[26]Овощи!$A$69:$BO$76,67,)</f>
        <v>93.127030000000005</v>
      </c>
      <c r="W104" s="39">
        <f>VLOOKUP(A104,[26]Овощи!$A$69:$BZ$76,78,)</f>
        <v>0</v>
      </c>
      <c r="X104" s="8">
        <f>VLOOKUP(A104,[26]Бахчевые!$A$69:$L$76,12,)</f>
        <v>0</v>
      </c>
      <c r="Y104" s="39">
        <f>VLOOKUP(A104,[26]Бахчевые!$A$69:$W$76,23,)</f>
        <v>0</v>
      </c>
    </row>
    <row r="105" spans="1:25" ht="13.5" thickBot="1">
      <c r="A105" s="23" t="s">
        <v>251</v>
      </c>
      <c r="B105" s="18">
        <f>VLOOKUP(A105,[26]Зерновые!$A$69:$L$76,12,)</f>
        <v>0</v>
      </c>
      <c r="C105" s="15">
        <f>VLOOKUP(A105,[26]Зерновые!$A$69:$W$76,23,)</f>
        <v>0</v>
      </c>
      <c r="D105" s="15">
        <f>VLOOKUP(A105,[26]Зерновые!$A$69:$AH$76,34,)</f>
        <v>8.61</v>
      </c>
      <c r="E105" s="19">
        <f>VLOOKUP(A105,[26]Зерновые!$A$69:$AS$76,45,)</f>
        <v>0</v>
      </c>
      <c r="F105" s="19">
        <f>VLOOKUP(A105,[26]Зерновые!$A$69:$BD$76,56,)</f>
        <v>0</v>
      </c>
      <c r="G105" s="19">
        <f>VLOOKUP(A105,[26]Зерновые!$A$69:$BO$76,67,)</f>
        <v>0</v>
      </c>
      <c r="H105" s="47">
        <f>VLOOKUP(A105,[26]Зерновые!$A$69:$BZ$76,78,FALSE)</f>
        <v>0</v>
      </c>
      <c r="I105" s="18">
        <f>VLOOKUP(A105,[26]Масличные!$A$69:$L$76,12,)</f>
        <v>0</v>
      </c>
      <c r="J105" s="19">
        <f>VLOOKUP(A105,[26]Масличные!$A$69:$W$76,23,FALSE)</f>
        <v>0</v>
      </c>
      <c r="K105" s="19">
        <f>VLOOKUP(A105,[26]Масличные!$A$69:$AH$76,34,)</f>
        <v>0</v>
      </c>
      <c r="L105" s="19">
        <f>VLOOKUP(A105,[26]Масличные!$A$69:$AS$76,45,)</f>
        <v>0</v>
      </c>
      <c r="M105" s="49">
        <f>VLOOKUP(A105,[26]Масличные!$A$69:$BD$76,56,)</f>
        <v>0</v>
      </c>
      <c r="N105" s="18">
        <f>VLOOKUP(A105,[26]Бобовые!$A$69:$L$76,12,)</f>
        <v>0</v>
      </c>
      <c r="O105" s="19">
        <f>VLOOKUP(A105,[26]Бобовые!$A$69:$W$76,23,)</f>
        <v>0</v>
      </c>
      <c r="P105" s="19">
        <f>VLOOKUP(A105,[26]Бобовые!$A$69:$AH$76,34,FALSE)</f>
        <v>0</v>
      </c>
      <c r="Q105" s="14">
        <f>VLOOKUP(A105,[26]Овощи!$A$69:$L$76,12,)</f>
        <v>136.88184000000001</v>
      </c>
      <c r="R105" s="15">
        <f>VLOOKUP(A105,[26]Овощи!$A$69:$W$76,23,)</f>
        <v>217.08968999999996</v>
      </c>
      <c r="S105" s="15">
        <f>VLOOKUP(A105,[26]Овощи!$A$69:$AH$76,34,)</f>
        <v>205.22019999999998</v>
      </c>
      <c r="T105" s="15">
        <f>VLOOKUP(A105,[26]Овощи!$A$69:$AS$76,45,)</f>
        <v>203.24035000000001</v>
      </c>
      <c r="U105" s="15">
        <f>VLOOKUP(A105,[26]Овощи!$A$69:$BD$76,56,)</f>
        <v>192.05506</v>
      </c>
      <c r="V105" s="15">
        <f>VLOOKUP(A105,[26]Овощи!$A$69:$BO$76,67,)</f>
        <v>190.53115999999997</v>
      </c>
      <c r="W105" s="40">
        <f>VLOOKUP(A105,[26]Овощи!$A$69:$BZ$76,78,)</f>
        <v>200.85074</v>
      </c>
      <c r="X105" s="14">
        <f>VLOOKUP(A105,[26]Бахчевые!$A$69:$L$76,12,)</f>
        <v>246.95702</v>
      </c>
      <c r="Y105" s="40">
        <f>VLOOKUP(A105,[26]Бахчевые!$A$69:$W$76,23,)</f>
        <v>226.80300000000003</v>
      </c>
    </row>
    <row r="106" spans="1:25">
      <c r="A106" s="7"/>
      <c r="B106" s="6"/>
      <c r="C106" s="6"/>
      <c r="D106" s="6"/>
      <c r="E106" s="6"/>
      <c r="F106" s="6"/>
      <c r="G106" s="6"/>
      <c r="H106" s="6"/>
    </row>
    <row r="107" spans="1:25">
      <c r="A107" s="7"/>
      <c r="B107" s="6"/>
      <c r="C107" s="6"/>
      <c r="D107" s="6"/>
      <c r="E107" s="6"/>
      <c r="F107" s="6"/>
      <c r="G107" s="6"/>
      <c r="H107" s="6"/>
    </row>
    <row r="108" spans="1:25">
      <c r="A108" s="7"/>
      <c r="B108" s="6"/>
      <c r="C108" s="6"/>
      <c r="D108" s="6"/>
      <c r="E108" s="6"/>
      <c r="F108" s="6"/>
      <c r="G108" s="6"/>
      <c r="H108" s="6"/>
    </row>
    <row r="109" spans="1:25">
      <c r="A109" s="7"/>
      <c r="B109" s="6"/>
      <c r="C109" s="6"/>
      <c r="D109" s="6"/>
      <c r="E109" s="6"/>
      <c r="F109" s="6"/>
      <c r="G109" s="6"/>
      <c r="H109" s="6"/>
    </row>
    <row r="110" spans="1:25">
      <c r="A110" s="7"/>
      <c r="B110" s="6"/>
      <c r="C110" s="6"/>
      <c r="D110" s="6"/>
      <c r="E110" s="6"/>
      <c r="F110" s="6"/>
      <c r="G110" s="6"/>
      <c r="H110" s="6"/>
    </row>
    <row r="111" spans="1:25">
      <c r="A111" s="7"/>
      <c r="B111" s="6"/>
      <c r="C111" s="6"/>
      <c r="D111" s="6"/>
      <c r="E111" s="6"/>
      <c r="F111" s="6"/>
      <c r="G111" s="6"/>
      <c r="H111" s="6"/>
    </row>
    <row r="112" spans="1:25">
      <c r="A112" s="7"/>
      <c r="B112" s="6"/>
      <c r="C112" s="6"/>
      <c r="D112" s="6"/>
      <c r="E112" s="6"/>
      <c r="F112" s="6"/>
      <c r="G112" s="6"/>
      <c r="H112" s="6"/>
    </row>
    <row r="113" spans="1:25">
      <c r="A113" s="7"/>
      <c r="B113" s="6"/>
      <c r="C113" s="6"/>
      <c r="D113" s="6"/>
      <c r="E113" s="6"/>
      <c r="F113" s="6"/>
      <c r="G113" s="6"/>
      <c r="H113" s="6"/>
    </row>
    <row r="114" spans="1:25">
      <c r="A114" s="7"/>
      <c r="B114" s="6"/>
      <c r="C114" s="6"/>
      <c r="D114" s="6"/>
      <c r="E114" s="6"/>
      <c r="F114" s="6"/>
      <c r="G114" s="6"/>
      <c r="H114" s="6"/>
    </row>
    <row r="115" spans="1:25">
      <c r="A115" s="7"/>
      <c r="B115" s="6"/>
      <c r="C115" s="6"/>
      <c r="D115" s="6"/>
      <c r="E115" s="6"/>
      <c r="F115" s="6"/>
      <c r="G115" s="6"/>
      <c r="H115" s="6"/>
    </row>
    <row r="116" spans="1:25">
      <c r="A116" s="7"/>
      <c r="B116" s="6"/>
      <c r="C116" s="6"/>
      <c r="D116" s="6"/>
      <c r="E116" s="6"/>
      <c r="F116" s="6"/>
      <c r="G116" s="6"/>
      <c r="H116" s="6"/>
    </row>
    <row r="117" spans="1:25">
      <c r="A117" s="7"/>
      <c r="B117" s="6"/>
      <c r="C117" s="6"/>
      <c r="D117" s="6"/>
      <c r="E117" s="6"/>
      <c r="F117" s="6"/>
      <c r="G117" s="6"/>
      <c r="H117" s="6"/>
    </row>
    <row r="118" spans="1:25" ht="13.5" thickBot="1">
      <c r="A118" s="7"/>
      <c r="B118" s="6"/>
      <c r="C118" s="6"/>
      <c r="D118" s="6"/>
      <c r="E118" s="6"/>
      <c r="F118" s="6"/>
      <c r="G118" s="6"/>
      <c r="H118" s="6"/>
    </row>
    <row r="119" spans="1:25" ht="13.5" customHeight="1">
      <c r="A119" s="651" t="s">
        <v>252</v>
      </c>
      <c r="B119" s="653" t="s">
        <v>236</v>
      </c>
      <c r="C119" s="654"/>
      <c r="D119" s="654"/>
      <c r="E119" s="654"/>
      <c r="F119" s="654"/>
      <c r="G119" s="654"/>
      <c r="H119" s="655"/>
      <c r="I119" s="656" t="s">
        <v>283</v>
      </c>
      <c r="J119" s="657"/>
      <c r="K119" s="657"/>
      <c r="L119" s="657"/>
      <c r="M119" s="658"/>
      <c r="N119" s="656" t="s">
        <v>284</v>
      </c>
      <c r="O119" s="657"/>
      <c r="P119" s="657"/>
      <c r="Q119" s="656" t="s">
        <v>289</v>
      </c>
      <c r="R119" s="657"/>
      <c r="S119" s="657"/>
      <c r="T119" s="657"/>
      <c r="U119" s="657"/>
      <c r="V119" s="657"/>
      <c r="W119" s="658"/>
      <c r="X119" s="656" t="s">
        <v>297</v>
      </c>
      <c r="Y119" s="658"/>
    </row>
    <row r="120" spans="1:25" ht="21">
      <c r="A120" s="652"/>
      <c r="B120" s="35" t="s">
        <v>237</v>
      </c>
      <c r="C120" s="32" t="s">
        <v>79</v>
      </c>
      <c r="D120" s="32" t="s">
        <v>80</v>
      </c>
      <c r="E120" s="32" t="s">
        <v>238</v>
      </c>
      <c r="F120" s="32" t="s">
        <v>239</v>
      </c>
      <c r="G120" s="32" t="s">
        <v>281</v>
      </c>
      <c r="H120" s="36" t="s">
        <v>240</v>
      </c>
      <c r="I120" s="35" t="s">
        <v>221</v>
      </c>
      <c r="J120" s="32" t="s">
        <v>222</v>
      </c>
      <c r="K120" s="32" t="s">
        <v>230</v>
      </c>
      <c r="L120" s="32" t="s">
        <v>282</v>
      </c>
      <c r="M120" s="36" t="s">
        <v>223</v>
      </c>
      <c r="N120" s="35" t="s">
        <v>285</v>
      </c>
      <c r="O120" s="32" t="s">
        <v>286</v>
      </c>
      <c r="P120" s="32" t="s">
        <v>287</v>
      </c>
      <c r="Q120" s="35" t="s">
        <v>290</v>
      </c>
      <c r="R120" s="32" t="s">
        <v>291</v>
      </c>
      <c r="S120" s="32" t="s">
        <v>292</v>
      </c>
      <c r="T120" s="32" t="s">
        <v>293</v>
      </c>
      <c r="U120" s="32" t="s">
        <v>294</v>
      </c>
      <c r="V120" s="32" t="s">
        <v>295</v>
      </c>
      <c r="W120" s="36" t="s">
        <v>296</v>
      </c>
      <c r="X120" s="35" t="s">
        <v>298</v>
      </c>
      <c r="Y120" s="36" t="s">
        <v>299</v>
      </c>
    </row>
    <row r="121" spans="1:25">
      <c r="A121" s="25" t="s">
        <v>168</v>
      </c>
      <c r="B121" s="13">
        <f>VLOOKUP(A121,[26]Зерновые!$A$81:$L$99,12,)</f>
        <v>10.50163</v>
      </c>
      <c r="C121" s="10">
        <f>VLOOKUP(A121,[26]Зерновые!$A$81:$W$99,23,)</f>
        <v>11.103959999999999</v>
      </c>
      <c r="D121" s="10">
        <f>VLOOKUP(A121,[26]Зерновые!$A$81:$AH$99,34,)</f>
        <v>3.1485799999999999</v>
      </c>
      <c r="E121" s="10">
        <f>VLOOKUP(A121,[26]Зерновые!$A$81:$AS$99,45,)</f>
        <v>0</v>
      </c>
      <c r="F121" s="10">
        <f>VLOOKUP(A121,[26]Зерновые!$A$81:$BD$99,56,)</f>
        <v>8.35215</v>
      </c>
      <c r="G121" s="10">
        <f>VLOOKUP(A121,[26]Зерновые!$A$81:$BO$81,67,)</f>
        <v>4.5600000000000005</v>
      </c>
      <c r="H121" s="75">
        <f>VLOOKUP(A121,[26]Зерновые!$A$81:$BZ$99,78,)</f>
        <v>0</v>
      </c>
      <c r="I121" s="13">
        <f>VLOOKUP(A121,[26]Масличные!$A$81:$L$99,12,)</f>
        <v>8.6090599999999995</v>
      </c>
      <c r="J121" s="10">
        <f>VLOOKUP(A121,[26]Масличные!$A$81:$W$99,23,)</f>
        <v>0</v>
      </c>
      <c r="K121" s="10">
        <f>VLOOKUP(A121,[26]Масличные!$A$81:$AH$99,34,)</f>
        <v>0</v>
      </c>
      <c r="L121" s="10">
        <f>VLOOKUP(A121,[26]Масличные!$A$81:$AS$99,45,)</f>
        <v>0</v>
      </c>
      <c r="M121" s="37">
        <f>VLOOKUP(A121,[26]Масличные!$A$81:$BD$99,56,)</f>
        <v>0</v>
      </c>
      <c r="N121" s="13">
        <f>VLOOKUP(A121,[26]Бобовые!$A$81:$L$99,12,)</f>
        <v>0</v>
      </c>
      <c r="O121" s="10">
        <f>VLOOKUP(A121,[26]Бобовые!$A$81:$W$99,23,)</f>
        <v>14.718459999999999</v>
      </c>
      <c r="P121" s="10">
        <f>VLOOKUP(A121,[26]Бобовые!$A$81:$AH$99,34,)</f>
        <v>19.125999999999998</v>
      </c>
      <c r="Q121" s="13">
        <f>VLOOKUP(A121,[26]Овощи!$A$81:$L$99,12,)</f>
        <v>180.41066000000001</v>
      </c>
      <c r="R121" s="10">
        <f>VLOOKUP(A121,[26]Овощи!$A$81:$W$99,23,)</f>
        <v>226.51141000000001</v>
      </c>
      <c r="S121" s="10">
        <f>VLOOKUP(A121,[26]Овощи!$A$81:$AH$99,34,)</f>
        <v>337.10937999999999</v>
      </c>
      <c r="T121" s="10">
        <f>VLOOKUP(A121,[26]Овощи!$A$81:$AS$99,45,)</f>
        <v>415.69291000000004</v>
      </c>
      <c r="U121" s="10">
        <f>VLOOKUP(A121,[26]Овощи!$A$81:$BD$99,56,)</f>
        <v>330.39186000000001</v>
      </c>
      <c r="V121" s="10">
        <f>VLOOKUP(A121,[26]Овощи!$A$81:$BO$99,67,)</f>
        <v>322.70142999999996</v>
      </c>
      <c r="W121" s="37">
        <f>VLOOKUP(A121,[26]Овощи!$A$81:$BZ$99,78,)</f>
        <v>375.43115</v>
      </c>
      <c r="X121" s="13">
        <f>VLOOKUP(A121,[26]Бахчевые!$A$81:$L$99,12,)</f>
        <v>48.92</v>
      </c>
      <c r="Y121" s="37">
        <f>VLOOKUP(A121,[26]Бахчевые!$A$81:$W$99,23,)</f>
        <v>135.97999999999999</v>
      </c>
    </row>
    <row r="122" spans="1:25">
      <c r="A122" s="25" t="s">
        <v>169</v>
      </c>
      <c r="B122" s="13">
        <f>VLOOKUP(A122,[26]Зерновые!$A$81:$L$99,12,)</f>
        <v>5.2897499999999997</v>
      </c>
      <c r="C122" s="10">
        <f>VLOOKUP(A122,[26]Зерновые!$A$81:$W$99,23,)</f>
        <v>9.6727200000000018</v>
      </c>
      <c r="D122" s="10">
        <f>VLOOKUP(A122,[26]Зерновые!$A$81:$AH$99,34,)</f>
        <v>11.52346</v>
      </c>
      <c r="E122" s="10">
        <f>VLOOKUP(A122,[26]Зерновые!$A$81:$AS$99,45,)</f>
        <v>0</v>
      </c>
      <c r="F122" s="10">
        <f>VLOOKUP(A122,[26]Зерновые!$A$81:$BD$99,56,)</f>
        <v>0</v>
      </c>
      <c r="G122" s="10">
        <f>VLOOKUP(A122,[26]Зерновые!$A$82:$BO$82,67,)</f>
        <v>14.45</v>
      </c>
      <c r="H122" s="75">
        <f>VLOOKUP(A122,[26]Зерновые!$A$81:$BZ$99,78,)</f>
        <v>0</v>
      </c>
      <c r="I122" s="13">
        <f>VLOOKUP(A122,[26]Масличные!$A$81:$L$99,12,)</f>
        <v>9.769680000000001</v>
      </c>
      <c r="J122" s="10">
        <f>VLOOKUP(A122,[26]Масличные!$A$81:$W$99,23,)</f>
        <v>0</v>
      </c>
      <c r="K122" s="10">
        <f>VLOOKUP(A122,[26]Масличные!$A$81:$AH$99,34,)</f>
        <v>0</v>
      </c>
      <c r="L122" s="10">
        <f>VLOOKUP(A122,[26]Масличные!$A$81:$AS$99,45,)</f>
        <v>0</v>
      </c>
      <c r="M122" s="37">
        <f>VLOOKUP(A122,[26]Масличные!$A$81:$BD$99,56,)</f>
        <v>0</v>
      </c>
      <c r="N122" s="13">
        <f>VLOOKUP(A122,[26]Бобовые!$A$81:$L$99,12,)</f>
        <v>0</v>
      </c>
      <c r="O122" s="10">
        <f>VLOOKUP(A122,[26]Бобовые!$A$81:$W$99,23,)</f>
        <v>4.2</v>
      </c>
      <c r="P122" s="10">
        <f>VLOOKUP(A122,[26]Бобовые!$A$81:$AH$99,34,)</f>
        <v>8.2200000000000006</v>
      </c>
      <c r="Q122" s="13">
        <f>VLOOKUP(A122,[26]Овощи!$A$81:$L$99,12,)</f>
        <v>162.97516000000002</v>
      </c>
      <c r="R122" s="10">
        <f>VLOOKUP(A122,[26]Овощи!$A$81:$W$99,23,)</f>
        <v>187.59432999999996</v>
      </c>
      <c r="S122" s="10">
        <f>VLOOKUP(A122,[26]Овощи!$A$81:$AH$99,34,)</f>
        <v>251.21094000000002</v>
      </c>
      <c r="T122" s="10">
        <f>VLOOKUP(A122,[26]Овощи!$A$81:$AS$99,45,)</f>
        <v>264.1318</v>
      </c>
      <c r="U122" s="10">
        <f>VLOOKUP(A122,[26]Овощи!$A$81:$BD$99,56,)</f>
        <v>177.32223000000002</v>
      </c>
      <c r="V122" s="10">
        <f>VLOOKUP(A122,[26]Овощи!$A$81:$BO$99,67,)</f>
        <v>183.38773</v>
      </c>
      <c r="W122" s="37">
        <f>VLOOKUP(A122,[26]Овощи!$A$81:$BZ$99,78,)</f>
        <v>221.54178999999999</v>
      </c>
      <c r="X122" s="13">
        <f>VLOOKUP(A122,[26]Бахчевые!$A$81:$L$99,12,)</f>
        <v>163.04122999999998</v>
      </c>
      <c r="Y122" s="37">
        <f>VLOOKUP(A122,[26]Бахчевые!$A$81:$W$99,23,)</f>
        <v>130.05160000000001</v>
      </c>
    </row>
    <row r="123" spans="1:25">
      <c r="A123" s="25" t="s">
        <v>170</v>
      </c>
      <c r="B123" s="13">
        <f>VLOOKUP(A123,[26]Зерновые!$A$81:$L$99,12,)</f>
        <v>17.830100000000002</v>
      </c>
      <c r="C123" s="10">
        <f>VLOOKUP(A123,[26]Зерновые!$A$81:$W$99,23,)</f>
        <v>12.268459999999999</v>
      </c>
      <c r="D123" s="10">
        <f>VLOOKUP(A123,[26]Зерновые!$A$81:$AH$99,34,)</f>
        <v>18.220469999999999</v>
      </c>
      <c r="E123" s="10">
        <f>VLOOKUP(A123,[26]Зерновые!$A$81:$AS$99,45,)</f>
        <v>0</v>
      </c>
      <c r="F123" s="10">
        <f>VLOOKUP(A123,[26]Зерновые!$A$81:$BD$99,56,)</f>
        <v>0</v>
      </c>
      <c r="G123" s="10">
        <f>VLOOKUP(A123,[26]Зерновые!$A$83:$BO$83,67,)</f>
        <v>0</v>
      </c>
      <c r="H123" s="75">
        <f>VLOOKUP(A123,[26]Зерновые!$A$81:$BZ$99,78,)</f>
        <v>0</v>
      </c>
      <c r="I123" s="13">
        <f>VLOOKUP(A123,[26]Масличные!$A$81:$L$99,12,)</f>
        <v>0</v>
      </c>
      <c r="J123" s="10">
        <f>VLOOKUP(A123,[26]Масличные!$A$81:$W$99,23,)</f>
        <v>0</v>
      </c>
      <c r="K123" s="10">
        <f>VLOOKUP(A123,[26]Масличные!$A$81:$AH$99,34,)</f>
        <v>0</v>
      </c>
      <c r="L123" s="10">
        <f>VLOOKUP(A123,[26]Масличные!$A$81:$AS$99,45,)</f>
        <v>0</v>
      </c>
      <c r="M123" s="37">
        <f>VLOOKUP(A123,[26]Масличные!$A$81:$BD$99,56,)</f>
        <v>0</v>
      </c>
      <c r="N123" s="13">
        <f>VLOOKUP(A123,[26]Бобовые!$A$81:$L$99,12,)</f>
        <v>0</v>
      </c>
      <c r="O123" s="10">
        <f>VLOOKUP(A123,[26]Бобовые!$A$81:$W$99,23,)</f>
        <v>0</v>
      </c>
      <c r="P123" s="10">
        <f>VLOOKUP(A123,[26]Бобовые!$A$81:$AH$99,34,)</f>
        <v>0</v>
      </c>
      <c r="Q123" s="13">
        <f>VLOOKUP(A123,[26]Овощи!$A$81:$L$99,12,)</f>
        <v>175.2313</v>
      </c>
      <c r="R123" s="10">
        <f>VLOOKUP(A123,[26]Овощи!$A$81:$W$99,23,)</f>
        <v>106.36206999999999</v>
      </c>
      <c r="S123" s="10">
        <f>VLOOKUP(A123,[26]Овощи!$A$81:$AH$99,34,)</f>
        <v>208.28665999999998</v>
      </c>
      <c r="T123" s="10">
        <f>VLOOKUP(A123,[26]Овощи!$A$81:$AS$99,45,)</f>
        <v>252.27749000000003</v>
      </c>
      <c r="U123" s="10">
        <f>VLOOKUP(A123,[26]Овощи!$A$81:$BD$99,56,)</f>
        <v>142.00533000000001</v>
      </c>
      <c r="V123" s="10">
        <f>VLOOKUP(A123,[26]Овощи!$A$81:$BO$99,67,)</f>
        <v>153.56377000000001</v>
      </c>
      <c r="W123" s="37">
        <f>VLOOKUP(A123,[26]Овощи!$A$81:$BZ$99,78,)</f>
        <v>170.38545999999997</v>
      </c>
      <c r="X123" s="13">
        <f>VLOOKUP(A123,[26]Бахчевые!$A$81:$L$99,12,)</f>
        <v>189.29667000000001</v>
      </c>
      <c r="Y123" s="37">
        <f>VLOOKUP(A123,[26]Бахчевые!$A$81:$W$99,23,)</f>
        <v>156.44</v>
      </c>
    </row>
    <row r="124" spans="1:25">
      <c r="A124" s="25" t="s">
        <v>171</v>
      </c>
      <c r="B124" s="13">
        <f>VLOOKUP(A124,[26]Зерновые!$A$81:$L$99,12,)</f>
        <v>0</v>
      </c>
      <c r="C124" s="10">
        <f>VLOOKUP(A124,[26]Зерновые!$A$81:$W$99,23,)</f>
        <v>0</v>
      </c>
      <c r="D124" s="10">
        <f>VLOOKUP(A124,[26]Зерновые!$A$81:$AH$99,34,)</f>
        <v>0</v>
      </c>
      <c r="E124" s="10">
        <f>VLOOKUP(A124,[26]Зерновые!$A$81:$AS$99,45,)</f>
        <v>0</v>
      </c>
      <c r="F124" s="10">
        <f>VLOOKUP(A124,[26]Зерновые!$A$81:$BD$99,56,)</f>
        <v>0</v>
      </c>
      <c r="G124" s="10">
        <f>VLOOKUP(A124,[26]Зерновые!$A$84:$BO$84,67,)</f>
        <v>0</v>
      </c>
      <c r="H124" s="75">
        <f>VLOOKUP(A124,[26]Зерновые!$A$81:$BZ$99,78,)</f>
        <v>0</v>
      </c>
      <c r="I124" s="13">
        <f>VLOOKUP(A124,[26]Масличные!$A$81:$L$99,12,)</f>
        <v>0</v>
      </c>
      <c r="J124" s="10">
        <f>VLOOKUP(A124,[26]Масличные!$A$81:$W$99,23,)</f>
        <v>0</v>
      </c>
      <c r="K124" s="10">
        <f>VLOOKUP(A124,[26]Масличные!$A$81:$AH$99,34,)</f>
        <v>0</v>
      </c>
      <c r="L124" s="10">
        <f>VLOOKUP(A124,[26]Масличные!$A$81:$AS$99,45,)</f>
        <v>0</v>
      </c>
      <c r="M124" s="37">
        <f>VLOOKUP(A124,[26]Масличные!$A$81:$BD$99,56,)</f>
        <v>0</v>
      </c>
      <c r="N124" s="13">
        <f>VLOOKUP(A124,[26]Бобовые!$A$81:$L$99,12,)</f>
        <v>0</v>
      </c>
      <c r="O124" s="10">
        <f>VLOOKUP(A124,[26]Бобовые!$A$81:$W$99,23,)</f>
        <v>0</v>
      </c>
      <c r="P124" s="10">
        <f>VLOOKUP(A124,[26]Бобовые!$A$81:$AH$99,34,)</f>
        <v>0</v>
      </c>
      <c r="Q124" s="13">
        <f>VLOOKUP(A124,[26]Овощи!$A$81:$L$99,12,)</f>
        <v>228.21367000000001</v>
      </c>
      <c r="R124" s="10">
        <f>VLOOKUP(A124,[26]Овощи!$A$81:$W$99,23,)</f>
        <v>215.59666999999999</v>
      </c>
      <c r="S124" s="10">
        <f>VLOOKUP(A124,[26]Овощи!$A$81:$AH$99,34,)</f>
        <v>377.48450999999994</v>
      </c>
      <c r="T124" s="10">
        <f>VLOOKUP(A124,[26]Овощи!$A$81:$AS$99,45,)</f>
        <v>352.02951000000002</v>
      </c>
      <c r="U124" s="10">
        <f>VLOOKUP(A124,[26]Овощи!$A$81:$BD$99,56,)</f>
        <v>325.92761999999999</v>
      </c>
      <c r="V124" s="10">
        <f>VLOOKUP(A124,[26]Овощи!$A$81:$BO$99,67,)</f>
        <v>307.80067000000003</v>
      </c>
      <c r="W124" s="37">
        <f>VLOOKUP(A124,[26]Овощи!$A$81:$BZ$99,78,)</f>
        <v>360.50716</v>
      </c>
      <c r="X124" s="13">
        <f>VLOOKUP(A124,[26]Бахчевые!$A$81:$L$99,12,)</f>
        <v>202.27431999999999</v>
      </c>
      <c r="Y124" s="37">
        <f>VLOOKUP(A124,[26]Бахчевые!$A$81:$W$99,23,)</f>
        <v>257.44831000000005</v>
      </c>
    </row>
    <row r="125" spans="1:25">
      <c r="A125" s="25" t="s">
        <v>53</v>
      </c>
      <c r="B125" s="13">
        <f>VLOOKUP(A125,[26]Зерновые!$A$81:$L$99,12,)</f>
        <v>0</v>
      </c>
      <c r="C125" s="10">
        <f>VLOOKUP(A125,[26]Зерновые!$A$81:$W$99,23,)</f>
        <v>0</v>
      </c>
      <c r="D125" s="10">
        <f>VLOOKUP(A125,[26]Зерновые!$A$81:$AH$99,34,)</f>
        <v>0</v>
      </c>
      <c r="E125" s="10">
        <f>VLOOKUP(A125,[26]Зерновые!$A$81:$AS$99,45,)</f>
        <v>0</v>
      </c>
      <c r="F125" s="10">
        <f>VLOOKUP(A125,[26]Зерновые!$A$81:$BD$99,56,)</f>
        <v>0</v>
      </c>
      <c r="G125" s="10">
        <f>VLOOKUP(A125,[26]Зерновые!$A$85:$BO$85,67,)</f>
        <v>0</v>
      </c>
      <c r="H125" s="75">
        <f>VLOOKUP(A125,[26]Зерновые!$A$81:$BZ$99,78,)</f>
        <v>0</v>
      </c>
      <c r="I125" s="13">
        <f>VLOOKUP(A125,[26]Масличные!$A$81:$L$99,12,)</f>
        <v>0</v>
      </c>
      <c r="J125" s="10">
        <f>VLOOKUP(A125,[26]Масличные!$A$81:$W$99,23,)</f>
        <v>0</v>
      </c>
      <c r="K125" s="10">
        <f>VLOOKUP(A125,[26]Масличные!$A$81:$AH$99,34,)</f>
        <v>0</v>
      </c>
      <c r="L125" s="10">
        <f>VLOOKUP(A125,[26]Масличные!$A$81:$AS$99,45,)</f>
        <v>0</v>
      </c>
      <c r="M125" s="37">
        <f>VLOOKUP(A125,[26]Масличные!$A$81:$BD$99,56,)</f>
        <v>0</v>
      </c>
      <c r="N125" s="13">
        <f>VLOOKUP(A125,[26]Бобовые!$A$81:$L$99,12,)</f>
        <v>0</v>
      </c>
      <c r="O125" s="10">
        <f>VLOOKUP(A125,[26]Бобовые!$A$81:$W$99,23,)</f>
        <v>0</v>
      </c>
      <c r="P125" s="10">
        <f>VLOOKUP(A125,[26]Бобовые!$A$81:$AH$99,34,)</f>
        <v>0</v>
      </c>
      <c r="Q125" s="13">
        <f>VLOOKUP(A125,[26]Овощи!$A$81:$L$99,12,)</f>
        <v>121.47668999999999</v>
      </c>
      <c r="R125" s="10">
        <f>VLOOKUP(A125,[26]Овощи!$A$81:$W$99,23,)</f>
        <v>0</v>
      </c>
      <c r="S125" s="10">
        <f>VLOOKUP(A125,[26]Овощи!$A$81:$AH$99,34,)</f>
        <v>211.56828999999999</v>
      </c>
      <c r="T125" s="10">
        <f>VLOOKUP(A125,[26]Овощи!$A$81:$AS$99,45,)</f>
        <v>251.43805000000003</v>
      </c>
      <c r="U125" s="10">
        <f>VLOOKUP(A125,[26]Овощи!$A$81:$BD$99,56,)</f>
        <v>224.31122999999997</v>
      </c>
      <c r="V125" s="10">
        <f>VLOOKUP(A125,[26]Овощи!$A$81:$BO$99,67,)</f>
        <v>220.72571000000002</v>
      </c>
      <c r="W125" s="37">
        <f>VLOOKUP(A125,[26]Овощи!$A$81:$BZ$99,78,)</f>
        <v>225.21297999999996</v>
      </c>
      <c r="X125" s="13">
        <f>VLOOKUP(A125,[26]Бахчевые!$A$81:$L$99,12,)</f>
        <v>0</v>
      </c>
      <c r="Y125" s="37">
        <f>VLOOKUP(A125,[26]Бахчевые!$A$81:$W$99,23,)</f>
        <v>0</v>
      </c>
    </row>
    <row r="126" spans="1:25">
      <c r="A126" s="25" t="s">
        <v>54</v>
      </c>
      <c r="B126" s="13">
        <f>VLOOKUP(A126,[26]Зерновые!$A$81:$L$99,12,)</f>
        <v>7.1362799999999993</v>
      </c>
      <c r="C126" s="10">
        <f>VLOOKUP(A126,[26]Зерновые!$A$81:$W$99,23,)</f>
        <v>9.0292099999999991</v>
      </c>
      <c r="D126" s="10">
        <f>VLOOKUP(A126,[26]Зерновые!$A$81:$AH$99,34,)</f>
        <v>0.36</v>
      </c>
      <c r="E126" s="10">
        <f>VLOOKUP(A126,[26]Зерновые!$A$81:$AS$99,45,)</f>
        <v>0</v>
      </c>
      <c r="F126" s="10">
        <f>VLOOKUP(A126,[26]Зерновые!$A$81:$BD$99,56,)</f>
        <v>0.9</v>
      </c>
      <c r="G126" s="10">
        <f>VLOOKUP(A126,[26]Зерновые!$A$86:$BO$86,67,)</f>
        <v>0</v>
      </c>
      <c r="H126" s="75">
        <f>VLOOKUP(A126,[26]Зерновые!$A$81:$BZ$99,78,)</f>
        <v>0</v>
      </c>
      <c r="I126" s="13">
        <f>VLOOKUP(A126,[26]Масличные!$A$81:$L$99,12,)</f>
        <v>3.0694100000000004</v>
      </c>
      <c r="J126" s="10">
        <f>VLOOKUP(A126,[26]Масличные!$A$81:$W$99,23,)</f>
        <v>0</v>
      </c>
      <c r="K126" s="10">
        <f>VLOOKUP(A126,[26]Масличные!$A$81:$AH$99,34,)</f>
        <v>0</v>
      </c>
      <c r="L126" s="10">
        <f>VLOOKUP(A126,[26]Масличные!$A$81:$AS$99,45,)</f>
        <v>0</v>
      </c>
      <c r="M126" s="37">
        <f>VLOOKUP(A126,[26]Масличные!$A$81:$BD$99,56,)</f>
        <v>0</v>
      </c>
      <c r="N126" s="13">
        <f>VLOOKUP(A126,[26]Бобовые!$A$81:$L$99,12,)</f>
        <v>0</v>
      </c>
      <c r="O126" s="10">
        <f>VLOOKUP(A126,[26]Бобовые!$A$81:$W$99,23,)</f>
        <v>0</v>
      </c>
      <c r="P126" s="10">
        <f>VLOOKUP(A126,[26]Бобовые!$A$81:$AH$99,34,)</f>
        <v>0</v>
      </c>
      <c r="Q126" s="13">
        <f>VLOOKUP(A126,[26]Овощи!$A$81:$L$99,12,)</f>
        <v>105.40792000000002</v>
      </c>
      <c r="R126" s="10">
        <f>VLOOKUP(A126,[26]Овощи!$A$81:$W$99,23,)</f>
        <v>111.21400000000001</v>
      </c>
      <c r="S126" s="10">
        <f>VLOOKUP(A126,[26]Овощи!$A$81:$AH$99,34,)</f>
        <v>128.24021999999999</v>
      </c>
      <c r="T126" s="10">
        <f>VLOOKUP(A126,[26]Овощи!$A$81:$AS$99,45,)</f>
        <v>144.50773999999998</v>
      </c>
      <c r="U126" s="10">
        <f>VLOOKUP(A126,[26]Овощи!$A$81:$BD$99,56,)</f>
        <v>132.21791999999999</v>
      </c>
      <c r="V126" s="10">
        <f>VLOOKUP(A126,[26]Овощи!$A$81:$BO$99,67,)</f>
        <v>130.35677999999999</v>
      </c>
      <c r="W126" s="37">
        <f>VLOOKUP(A126,[26]Овощи!$A$81:$BZ$99,78,)</f>
        <v>135.44978</v>
      </c>
      <c r="X126" s="13">
        <f>VLOOKUP(A126,[26]Бахчевые!$A$81:$L$99,12,)</f>
        <v>132.8665</v>
      </c>
      <c r="Y126" s="37">
        <f>VLOOKUP(A126,[26]Бахчевые!$A$81:$W$99,23,)</f>
        <v>121.34700000000001</v>
      </c>
    </row>
    <row r="127" spans="1:25">
      <c r="A127" s="25" t="s">
        <v>55</v>
      </c>
      <c r="B127" s="13">
        <f>VLOOKUP(A127,[26]Зерновые!$A$81:$L$99,12,)</f>
        <v>8.011239999999999</v>
      </c>
      <c r="C127" s="10">
        <f>VLOOKUP(A127,[26]Зерновые!$A$81:$W$99,23,)</f>
        <v>8.3202499999999997</v>
      </c>
      <c r="D127" s="10">
        <f>VLOOKUP(A127,[26]Зерновые!$A$81:$AH$99,34,)</f>
        <v>7.0172600000000003</v>
      </c>
      <c r="E127" s="10">
        <f>VLOOKUP(A127,[26]Зерновые!$A$81:$AS$99,45,)</f>
        <v>0.02</v>
      </c>
      <c r="F127" s="10">
        <f>VLOOKUP(A127,[26]Зерновые!$A$81:$BD$99,56,)</f>
        <v>5.34</v>
      </c>
      <c r="G127" s="10">
        <f>VLOOKUP(A127,[26]Зерновые!$A$87:$BO$87,67,)</f>
        <v>5.26</v>
      </c>
      <c r="H127" s="75">
        <f>VLOOKUP(A127,[26]Зерновые!$A$81:$BZ$99,78,)</f>
        <v>0</v>
      </c>
      <c r="I127" s="13">
        <f>VLOOKUP(A127,[26]Масличные!$A$81:$L$99,12,)</f>
        <v>4.3087400000000002</v>
      </c>
      <c r="J127" s="10">
        <f>VLOOKUP(A127,[26]Масличные!$A$81:$W$99,23,)</f>
        <v>0</v>
      </c>
      <c r="K127" s="10">
        <f>VLOOKUP(A127,[26]Масличные!$A$81:$AH$99,34,)</f>
        <v>0</v>
      </c>
      <c r="L127" s="10">
        <f>VLOOKUP(A127,[26]Масличные!$A$81:$AS$99,45,)</f>
        <v>0</v>
      </c>
      <c r="M127" s="37">
        <f>VLOOKUP(A127,[26]Масличные!$A$81:$BD$99,56,)</f>
        <v>0</v>
      </c>
      <c r="N127" s="13">
        <f>VLOOKUP(A127,[26]Бобовые!$A$81:$L$99,12,)</f>
        <v>0</v>
      </c>
      <c r="O127" s="10">
        <f>VLOOKUP(A127,[26]Бобовые!$A$81:$W$99,23,)</f>
        <v>0</v>
      </c>
      <c r="P127" s="10">
        <f>VLOOKUP(A127,[26]Бобовые!$A$81:$AH$99,34,)</f>
        <v>0</v>
      </c>
      <c r="Q127" s="13">
        <f>VLOOKUP(A127,[26]Овощи!$A$81:$L$99,12,)</f>
        <v>166.29318999999998</v>
      </c>
      <c r="R127" s="10">
        <f>VLOOKUP(A127,[26]Овощи!$A$81:$W$99,23,)</f>
        <v>202.12783999999999</v>
      </c>
      <c r="S127" s="10">
        <f>VLOOKUP(A127,[26]Овощи!$A$81:$AH$99,34,)</f>
        <v>244.52772999999996</v>
      </c>
      <c r="T127" s="10">
        <f>VLOOKUP(A127,[26]Овощи!$A$81:$AS$99,45,)</f>
        <v>264.21728000000002</v>
      </c>
      <c r="U127" s="10">
        <f>VLOOKUP(A127,[26]Овощи!$A$81:$BD$99,56,)</f>
        <v>228.96770999999998</v>
      </c>
      <c r="V127" s="10">
        <f>VLOOKUP(A127,[26]Овощи!$A$81:$BO$99,67,)</f>
        <v>233.84585999999996</v>
      </c>
      <c r="W127" s="37">
        <f>VLOOKUP(A127,[26]Овощи!$A$81:$BZ$99,78,)</f>
        <v>233.30622</v>
      </c>
      <c r="X127" s="13">
        <f>VLOOKUP(A127,[26]Бахчевые!$A$81:$L$99,12,)</f>
        <v>207.17427000000004</v>
      </c>
      <c r="Y127" s="37">
        <f>VLOOKUP(A127,[26]Бахчевые!$A$81:$W$99,23,)</f>
        <v>175.54374000000001</v>
      </c>
    </row>
    <row r="128" spans="1:25">
      <c r="A128" s="25" t="s">
        <v>56</v>
      </c>
      <c r="B128" s="13">
        <f>VLOOKUP(A128,[26]Зерновые!$A$81:$L$99,12,)</f>
        <v>9.8831900000000008</v>
      </c>
      <c r="C128" s="10">
        <f>VLOOKUP(A128,[26]Зерновые!$A$81:$W$99,23,)</f>
        <v>9.8091199999999983</v>
      </c>
      <c r="D128" s="10">
        <f>VLOOKUP(A128,[26]Зерновые!$A$81:$AH$99,34,)</f>
        <v>11.502689999999998</v>
      </c>
      <c r="E128" s="10">
        <f>VLOOKUP(A128,[26]Зерновые!$A$81:$AS$99,45,)</f>
        <v>0</v>
      </c>
      <c r="F128" s="10">
        <f>VLOOKUP(A128,[26]Зерновые!$A$81:$BD$99,56,)</f>
        <v>5.9207400000000003</v>
      </c>
      <c r="G128" s="10">
        <f>VLOOKUP(A128,[26]Зерновые!$A$88:$BO$88,67,)</f>
        <v>2.3133299999999997</v>
      </c>
      <c r="H128" s="75">
        <f>VLOOKUP(A128,[26]Зерновые!$A$81:$BZ$99,78,)</f>
        <v>0</v>
      </c>
      <c r="I128" s="13">
        <f>VLOOKUP(A128,[26]Масличные!$A$81:$L$99,12,)</f>
        <v>5.3</v>
      </c>
      <c r="J128" s="10">
        <f>VLOOKUP(A128,[26]Масличные!$A$81:$W$99,23,)</f>
        <v>2.9966699999999999</v>
      </c>
      <c r="K128" s="10">
        <f>VLOOKUP(A128,[26]Масличные!$A$81:$AH$99,34,)</f>
        <v>0.45999999999999996</v>
      </c>
      <c r="L128" s="10">
        <f>VLOOKUP(A128,[26]Масличные!$A$81:$AS$99,45,)</f>
        <v>0</v>
      </c>
      <c r="M128" s="37">
        <f>VLOOKUP(A128,[26]Масличные!$A$81:$BD$99,56,)</f>
        <v>0</v>
      </c>
      <c r="N128" s="13">
        <f>VLOOKUP(A128,[26]Бобовые!$A$81:$L$99,12,)</f>
        <v>0</v>
      </c>
      <c r="O128" s="10">
        <f>VLOOKUP(A128,[26]Бобовые!$A$81:$W$99,23,)</f>
        <v>5.80037</v>
      </c>
      <c r="P128" s="10">
        <f>VLOOKUP(A128,[26]Бобовые!$A$81:$AH$99,34,)</f>
        <v>0</v>
      </c>
      <c r="Q128" s="13">
        <f>VLOOKUP(A128,[26]Овощи!$A$81:$L$99,12,)</f>
        <v>144.70000999999999</v>
      </c>
      <c r="R128" s="10">
        <f>VLOOKUP(A128,[26]Овощи!$A$81:$W$99,23,)</f>
        <v>161.24124</v>
      </c>
      <c r="S128" s="10">
        <f>VLOOKUP(A128,[26]Овощи!$A$81:$AH$99,34,)</f>
        <v>186.95465000000002</v>
      </c>
      <c r="T128" s="10">
        <f>VLOOKUP(A128,[26]Овощи!$A$81:$AS$99,45,)</f>
        <v>189.02211</v>
      </c>
      <c r="U128" s="10">
        <f>VLOOKUP(A128,[26]Овощи!$A$81:$BD$99,56,)</f>
        <v>187.00068000000002</v>
      </c>
      <c r="V128" s="10">
        <f>VLOOKUP(A128,[26]Овощи!$A$81:$BO$99,67,)</f>
        <v>196.88185999999999</v>
      </c>
      <c r="W128" s="37">
        <f>VLOOKUP(A128,[26]Овощи!$A$81:$BZ$99,78,)</f>
        <v>184.55819000000002</v>
      </c>
      <c r="X128" s="13">
        <f>VLOOKUP(A128,[26]Бахчевые!$A$81:$L$99,12,)</f>
        <v>125.89721</v>
      </c>
      <c r="Y128" s="37">
        <f>VLOOKUP(A128,[26]Бахчевые!$A$81:$W$99,23,)</f>
        <v>31.47</v>
      </c>
    </row>
    <row r="129" spans="1:25">
      <c r="A129" s="25" t="s">
        <v>57</v>
      </c>
      <c r="B129" s="13">
        <f>VLOOKUP(A129,[26]Зерновые!$A$81:$L$99,12,)</f>
        <v>15.69571</v>
      </c>
      <c r="C129" s="10">
        <f>VLOOKUP(A129,[26]Зерновые!$A$81:$W$99,23,)</f>
        <v>15.601800000000001</v>
      </c>
      <c r="D129" s="10">
        <f>VLOOKUP(A129,[26]Зерновые!$A$81:$AH$99,34,)</f>
        <v>16.882509999999996</v>
      </c>
      <c r="E129" s="10">
        <f>VLOOKUP(A129,[26]Зерновые!$A$81:$AS$99,45,)</f>
        <v>9.0335400000000003</v>
      </c>
      <c r="F129" s="10">
        <f>VLOOKUP(A129,[26]Зерновые!$A$81:$BD$99,56,)</f>
        <v>11.057570000000002</v>
      </c>
      <c r="G129" s="10">
        <f>VLOOKUP(A129,[26]Зерновые!$A$89:$BO$89,67,)</f>
        <v>11.56982</v>
      </c>
      <c r="H129" s="75">
        <f>VLOOKUP(A129,[26]Зерновые!$A$81:$BZ$99,78,)</f>
        <v>0</v>
      </c>
      <c r="I129" s="13">
        <f>VLOOKUP(A129,[26]Масличные!$A$81:$L$99,12,)</f>
        <v>12.48442</v>
      </c>
      <c r="J129" s="10">
        <f>VLOOKUP(A129,[26]Масличные!$A$81:$W$99,23,)</f>
        <v>8.9818800000000003</v>
      </c>
      <c r="K129" s="10">
        <f>VLOOKUP(A129,[26]Масличные!$A$81:$AH$99,34,)</f>
        <v>6.5200000000000005</v>
      </c>
      <c r="L129" s="10">
        <f>VLOOKUP(A129,[26]Масличные!$A$81:$AS$99,45,)</f>
        <v>0.45</v>
      </c>
      <c r="M129" s="37">
        <f>VLOOKUP(A129,[26]Масличные!$A$81:$BD$99,56,)</f>
        <v>0</v>
      </c>
      <c r="N129" s="13">
        <f>VLOOKUP(A129,[26]Бобовые!$A$81:$L$99,12,)</f>
        <v>1.56</v>
      </c>
      <c r="O129" s="10">
        <f>VLOOKUP(A129,[26]Бобовые!$A$81:$W$99,23,)</f>
        <v>14.590020000000001</v>
      </c>
      <c r="P129" s="10">
        <f>VLOOKUP(A129,[26]Бобовые!$A$81:$AH$99,34,)</f>
        <v>0</v>
      </c>
      <c r="Q129" s="13">
        <f>VLOOKUP(A129,[26]Овощи!$A$81:$L$99,12,)</f>
        <v>172.13399999999996</v>
      </c>
      <c r="R129" s="10">
        <f>VLOOKUP(A129,[26]Овощи!$A$81:$W$99,23,)</f>
        <v>299.50229999999999</v>
      </c>
      <c r="S129" s="10">
        <f>VLOOKUP(A129,[26]Овощи!$A$81:$AH$99,34,)</f>
        <v>395.30782999999997</v>
      </c>
      <c r="T129" s="10">
        <f>VLOOKUP(A129,[26]Овощи!$A$81:$AS$99,45,)</f>
        <v>445.49126999999999</v>
      </c>
      <c r="U129" s="10">
        <f>VLOOKUP(A129,[26]Овощи!$A$81:$BD$99,56,)</f>
        <v>359.41327000000001</v>
      </c>
      <c r="V129" s="10">
        <f>VLOOKUP(A129,[26]Овощи!$A$81:$BO$99,67,)</f>
        <v>368.96756000000005</v>
      </c>
      <c r="W129" s="37">
        <f>VLOOKUP(A129,[26]Овощи!$A$81:$BZ$99,78,)</f>
        <v>415.29037</v>
      </c>
      <c r="X129" s="13">
        <f>VLOOKUP(A129,[26]Бахчевые!$A$81:$L$99,12,)</f>
        <v>217.80057999999994</v>
      </c>
      <c r="Y129" s="37">
        <f>VLOOKUP(A129,[26]Бахчевые!$A$81:$W$99,23,)</f>
        <v>223.26377000000002</v>
      </c>
    </row>
    <row r="130" spans="1:25">
      <c r="A130" s="25" t="s">
        <v>65</v>
      </c>
      <c r="B130" s="13">
        <f>VLOOKUP(A130,[26]Зерновые!$A$81:$L$99,12,)</f>
        <v>8.8724099999999986</v>
      </c>
      <c r="C130" s="10">
        <f>VLOOKUP(A130,[26]Зерновые!$A$81:$W$99,23,)</f>
        <v>9.2121999999999993</v>
      </c>
      <c r="D130" s="10">
        <f>VLOOKUP(A130,[26]Зерновые!$A$81:$AH$99,34,)</f>
        <v>8.7584600000000012</v>
      </c>
      <c r="E130" s="10">
        <f>VLOOKUP(A130,[26]Зерновые!$A$81:$AS$99,45,)</f>
        <v>0.2</v>
      </c>
      <c r="F130" s="10">
        <f>VLOOKUP(A130,[26]Зерновые!$A$81:$BD$99,56,)</f>
        <v>6.7316699999999994</v>
      </c>
      <c r="G130" s="10">
        <f>VLOOKUP(A130,[26]Зерновые!$A$90:$BO$90,67,)</f>
        <v>0</v>
      </c>
      <c r="H130" s="75">
        <f>VLOOKUP(A130,[26]Зерновые!$A$81:$BZ$99,78,)</f>
        <v>0</v>
      </c>
      <c r="I130" s="13">
        <f>VLOOKUP(A130,[26]Масличные!$A$81:$L$99,12,)</f>
        <v>4.42563</v>
      </c>
      <c r="J130" s="10">
        <f>VLOOKUP(A130,[26]Масличные!$A$81:$W$99,23,)</f>
        <v>0.5</v>
      </c>
      <c r="K130" s="10">
        <f>VLOOKUP(A130,[26]Масличные!$A$81:$AH$99,34,)</f>
        <v>0</v>
      </c>
      <c r="L130" s="10">
        <f>VLOOKUP(A130,[26]Масличные!$A$81:$AS$99,45,)</f>
        <v>0</v>
      </c>
      <c r="M130" s="37">
        <f>VLOOKUP(A130,[26]Масличные!$A$81:$BD$99,56,)</f>
        <v>0</v>
      </c>
      <c r="N130" s="13">
        <f>VLOOKUP(A130,[26]Бобовые!$A$81:$L$99,12,)</f>
        <v>0</v>
      </c>
      <c r="O130" s="10">
        <f>VLOOKUP(A130,[26]Бобовые!$A$81:$W$99,23,)</f>
        <v>2.15</v>
      </c>
      <c r="P130" s="10">
        <f>VLOOKUP(A130,[26]Бобовые!$A$81:$AH$99,34,)</f>
        <v>0</v>
      </c>
      <c r="Q130" s="13">
        <f>VLOOKUP(A130,[26]Овощи!$A$81:$L$99,12,)</f>
        <v>138.00922</v>
      </c>
      <c r="R130" s="10">
        <f>VLOOKUP(A130,[26]Овощи!$A$81:$W$99,23,)</f>
        <v>156.50109000000003</v>
      </c>
      <c r="S130" s="10">
        <f>VLOOKUP(A130,[26]Овощи!$A$81:$AH$99,34,)</f>
        <v>186.25468999999998</v>
      </c>
      <c r="T130" s="10">
        <f>VLOOKUP(A130,[26]Овощи!$A$81:$AS$99,45,)</f>
        <v>243.65589999999997</v>
      </c>
      <c r="U130" s="10">
        <f>VLOOKUP(A130,[26]Овощи!$A$81:$BD$99,56,)</f>
        <v>168.62245999999999</v>
      </c>
      <c r="V130" s="10">
        <f>VLOOKUP(A130,[26]Овощи!$A$81:$BO$99,67,)</f>
        <v>173.85952000000003</v>
      </c>
      <c r="W130" s="37">
        <f>VLOOKUP(A130,[26]Овощи!$A$81:$BZ$99,78,)</f>
        <v>192.88417000000001</v>
      </c>
      <c r="X130" s="13">
        <f>VLOOKUP(A130,[26]Бахчевые!$A$81:$L$99,12,)</f>
        <v>112.31233</v>
      </c>
      <c r="Y130" s="37">
        <f>VLOOKUP(A130,[26]Бахчевые!$A$81:$W$99,23,)</f>
        <v>0</v>
      </c>
    </row>
    <row r="131" spans="1:25">
      <c r="A131" s="25" t="s">
        <v>64</v>
      </c>
      <c r="B131" s="13">
        <f>VLOOKUP(A131,[26]Зерновые!$A$81:$L$99,12,)</f>
        <v>15.902550000000002</v>
      </c>
      <c r="C131" s="10">
        <f>VLOOKUP(A131,[26]Зерновые!$A$81:$W$99,23,)</f>
        <v>16.65232</v>
      </c>
      <c r="D131" s="10">
        <f>VLOOKUP(A131,[26]Зерновые!$A$81:$AH$99,34,)</f>
        <v>15.820460000000002</v>
      </c>
      <c r="E131" s="10">
        <f>VLOOKUP(A131,[26]Зерновые!$A$81:$AS$99,45,)</f>
        <v>16.788400000000003</v>
      </c>
      <c r="F131" s="10">
        <f>VLOOKUP(A131,[26]Зерновые!$A$81:$BD$99,56,)</f>
        <v>1.6799999999999997</v>
      </c>
      <c r="G131" s="10">
        <f>VLOOKUP(A131,[26]Зерновые!$A$91:$BO$91,67,)</f>
        <v>8.8999199999999998</v>
      </c>
      <c r="H131" s="75">
        <f>VLOOKUP(A131,[26]Зерновые!$A$81:$BZ$99,78,)</f>
        <v>0</v>
      </c>
      <c r="I131" s="13">
        <f>VLOOKUP(A131,[26]Масличные!$A$81:$L$99,12,)</f>
        <v>7.8900000000000006</v>
      </c>
      <c r="J131" s="10">
        <f>VLOOKUP(A131,[26]Масличные!$A$81:$W$99,23,)</f>
        <v>0.16</v>
      </c>
      <c r="K131" s="10">
        <f>VLOOKUP(A131,[26]Масличные!$A$81:$AH$99,34,)</f>
        <v>0</v>
      </c>
      <c r="L131" s="10">
        <f>VLOOKUP(A131,[26]Масличные!$A$81:$AS$99,45,)</f>
        <v>0</v>
      </c>
      <c r="M131" s="37">
        <f>VLOOKUP(A131,[26]Масличные!$A$81:$BD$99,56,)</f>
        <v>0</v>
      </c>
      <c r="N131" s="13">
        <f>VLOOKUP(A131,[26]Бобовые!$A$81:$L$99,12,)</f>
        <v>0</v>
      </c>
      <c r="O131" s="10">
        <f>VLOOKUP(A131,[26]Бобовые!$A$81:$W$99,23,)</f>
        <v>0</v>
      </c>
      <c r="P131" s="10">
        <f>VLOOKUP(A131,[26]Бобовые!$A$81:$AH$99,34,)</f>
        <v>0</v>
      </c>
      <c r="Q131" s="13">
        <f>VLOOKUP(A131,[26]Овощи!$A$81:$L$99,12,)</f>
        <v>121.05456999999998</v>
      </c>
      <c r="R131" s="10">
        <f>VLOOKUP(A131,[26]Овощи!$A$81:$W$99,23,)</f>
        <v>126.73042999999998</v>
      </c>
      <c r="S131" s="10">
        <f>VLOOKUP(A131,[26]Овощи!$A$81:$AH$99,34,)</f>
        <v>157.04578000000001</v>
      </c>
      <c r="T131" s="10">
        <f>VLOOKUP(A131,[26]Овощи!$A$81:$AS$99,45,)</f>
        <v>164.98544000000001</v>
      </c>
      <c r="U131" s="10">
        <f>VLOOKUP(A131,[26]Овощи!$A$81:$BD$99,56,)</f>
        <v>153.47202000000001</v>
      </c>
      <c r="V131" s="10">
        <f>VLOOKUP(A131,[26]Овощи!$A$81:$BO$99,67,)</f>
        <v>150.77025</v>
      </c>
      <c r="W131" s="37">
        <f>VLOOKUP(A131,[26]Овощи!$A$81:$BZ$99,78,)</f>
        <v>169.81120999999999</v>
      </c>
      <c r="X131" s="13">
        <f>VLOOKUP(A131,[26]Бахчевые!$A$81:$L$99,12,)</f>
        <v>173.93083000000001</v>
      </c>
      <c r="Y131" s="37">
        <f>VLOOKUP(A131,[26]Бахчевые!$A$81:$W$99,23,)</f>
        <v>167.08385999999999</v>
      </c>
    </row>
    <row r="132" spans="1:25">
      <c r="A132" s="25" t="s">
        <v>66</v>
      </c>
      <c r="B132" s="13">
        <f>VLOOKUP(A132,[26]Зерновые!$A$81:$L$99,12,)</f>
        <v>15.393660000000001</v>
      </c>
      <c r="C132" s="10">
        <f>VLOOKUP(A132,[26]Зерновые!$A$81:$W$99,23,)</f>
        <v>14.683240000000003</v>
      </c>
      <c r="D132" s="10">
        <f>VLOOKUP(A132,[26]Зерновые!$A$81:$AH$99,34,)</f>
        <v>14.854519999999999</v>
      </c>
      <c r="E132" s="10">
        <f>VLOOKUP(A132,[26]Зерновые!$A$81:$AS$99,45,)</f>
        <v>3.34</v>
      </c>
      <c r="F132" s="10">
        <f>VLOOKUP(A132,[26]Зерновые!$A$81:$BD$99,56,)</f>
        <v>11.800879999999999</v>
      </c>
      <c r="G132" s="10">
        <f>VLOOKUP(A132,[26]Зерновые!$A$92:$BO$99,67,)</f>
        <v>0</v>
      </c>
      <c r="H132" s="75">
        <f>VLOOKUP(A132,[26]Зерновые!$A$81:$BZ$99,78,)</f>
        <v>0</v>
      </c>
      <c r="I132" s="13">
        <f>VLOOKUP(A132,[26]Масличные!$A$81:$L$99,12,)</f>
        <v>12.99184</v>
      </c>
      <c r="J132" s="10">
        <f>VLOOKUP(A132,[26]Масличные!$A$81:$W$99,23,)</f>
        <v>8.4146299999999989</v>
      </c>
      <c r="K132" s="10">
        <f>VLOOKUP(A132,[26]Масличные!$A$81:$AH$99,34,)</f>
        <v>4.2900000000000009</v>
      </c>
      <c r="L132" s="10">
        <f>VLOOKUP(A132,[26]Масличные!$A$81:$AS$99,45,)</f>
        <v>0.75</v>
      </c>
      <c r="M132" s="37">
        <f>VLOOKUP(A132,[26]Масличные!$A$81:$BD$99,56,)</f>
        <v>0</v>
      </c>
      <c r="N132" s="13">
        <f>VLOOKUP(A132,[26]Бобовые!$A$81:$L$99,12,)</f>
        <v>0</v>
      </c>
      <c r="O132" s="10">
        <f>VLOOKUP(A132,[26]Бобовые!$A$81:$W$99,23,)</f>
        <v>13.505469999999999</v>
      </c>
      <c r="P132" s="10">
        <f>VLOOKUP(A132,[26]Бобовые!$A$81:$AH$99,34,)</f>
        <v>2.4</v>
      </c>
      <c r="Q132" s="13">
        <f>VLOOKUP(A132,[26]Овощи!$A$81:$L$99,12,)</f>
        <v>180.79634999999999</v>
      </c>
      <c r="R132" s="10">
        <f>VLOOKUP(A132,[26]Овощи!$A$81:$W$99,23,)</f>
        <v>203.27726999999999</v>
      </c>
      <c r="S132" s="10">
        <f>VLOOKUP(A132,[26]Овощи!$A$81:$AH$99,34,)</f>
        <v>207.10794999999999</v>
      </c>
      <c r="T132" s="10">
        <f>VLOOKUP(A132,[26]Овощи!$A$81:$AS$99,45,)</f>
        <v>319.46965000000006</v>
      </c>
      <c r="U132" s="10">
        <f>VLOOKUP(A132,[26]Овощи!$A$81:$BD$99,56,)</f>
        <v>222.22142999999997</v>
      </c>
      <c r="V132" s="10">
        <f>VLOOKUP(A132,[26]Овощи!$A$81:$BO$99,67,)</f>
        <v>225.68662</v>
      </c>
      <c r="W132" s="37">
        <f>VLOOKUP(A132,[26]Овощи!$A$81:$BZ$99,78,)</f>
        <v>263.91471000000001</v>
      </c>
      <c r="X132" s="13">
        <f>VLOOKUP(A132,[26]Бахчевые!$A$81:$L$99,12,)</f>
        <v>168.17</v>
      </c>
      <c r="Y132" s="37">
        <f>VLOOKUP(A132,[26]Бахчевые!$A$81:$W$99,23,)</f>
        <v>194.73930999999999</v>
      </c>
    </row>
    <row r="133" spans="1:25">
      <c r="A133" s="25" t="s">
        <v>109</v>
      </c>
      <c r="B133" s="13">
        <f>VLOOKUP(A133,[26]Зерновые!$A$81:$L$99,12,)</f>
        <v>13.542199999999999</v>
      </c>
      <c r="C133" s="10">
        <f>VLOOKUP(A133,[26]Зерновые!$A$81:$W$99,23,)</f>
        <v>13.899260000000002</v>
      </c>
      <c r="D133" s="10">
        <f>VLOOKUP(A133,[26]Зерновые!$A$81:$AH$99,34,)</f>
        <v>15.590370000000002</v>
      </c>
      <c r="E133" s="10">
        <f>VLOOKUP(A133,[26]Зерновые!$A$81:$AS$99,45,)</f>
        <v>0</v>
      </c>
      <c r="F133" s="10">
        <f>VLOOKUP(A133,[26]Зерновые!$A$81:$BD$99,56,)</f>
        <v>8.6311900000000001</v>
      </c>
      <c r="G133" s="10">
        <f>VLOOKUP(A133,[26]Зерновые!$A$92:$BO$99,67,)</f>
        <v>0</v>
      </c>
      <c r="H133" s="75">
        <f>VLOOKUP(A133,[26]Зерновые!$A$81:$BZ$99,78,)</f>
        <v>0</v>
      </c>
      <c r="I133" s="13">
        <f>VLOOKUP(A133,[26]Масличные!$A$81:$L$99,12,)</f>
        <v>7.9491399999999999</v>
      </c>
      <c r="J133" s="10">
        <f>VLOOKUP(A133,[26]Масличные!$A$81:$W$99,23,)</f>
        <v>3.47</v>
      </c>
      <c r="K133" s="10">
        <f>VLOOKUP(A133,[26]Масличные!$A$81:$AH$99,34,)</f>
        <v>0</v>
      </c>
      <c r="L133" s="10">
        <f>VLOOKUP(A133,[26]Масличные!$A$81:$AS$99,45,)</f>
        <v>0</v>
      </c>
      <c r="M133" s="37">
        <f>VLOOKUP(A133,[26]Масличные!$A$81:$BD$99,56,)</f>
        <v>0</v>
      </c>
      <c r="N133" s="13">
        <f>VLOOKUP(A133,[26]Бобовые!$A$81:$L$99,12,)</f>
        <v>0</v>
      </c>
      <c r="O133" s="10">
        <f>VLOOKUP(A133,[26]Бобовые!$A$81:$W$99,23,)</f>
        <v>3.34</v>
      </c>
      <c r="P133" s="10">
        <f>VLOOKUP(A133,[26]Бобовые!$A$81:$AH$99,34,)</f>
        <v>0</v>
      </c>
      <c r="Q133" s="13">
        <f>VLOOKUP(A133,[26]Овощи!$A$81:$L$99,12,)</f>
        <v>162.50443999999999</v>
      </c>
      <c r="R133" s="10">
        <f>VLOOKUP(A133,[26]Овощи!$A$81:$W$99,23,)</f>
        <v>236.68579</v>
      </c>
      <c r="S133" s="10">
        <f>VLOOKUP(A133,[26]Овощи!$A$81:$AH$99,34,)</f>
        <v>321.13607999999994</v>
      </c>
      <c r="T133" s="10">
        <f>VLOOKUP(A133,[26]Овощи!$A$81:$AS$99,45,)</f>
        <v>363.77589</v>
      </c>
      <c r="U133" s="10">
        <f>VLOOKUP(A133,[26]Овощи!$A$81:$BD$99,56,)</f>
        <v>244.66524000000004</v>
      </c>
      <c r="V133" s="10">
        <f>VLOOKUP(A133,[26]Овощи!$A$81:$BO$99,67,)</f>
        <v>287.26965000000001</v>
      </c>
      <c r="W133" s="37">
        <f>VLOOKUP(A133,[26]Овощи!$A$81:$BZ$99,78,)</f>
        <v>293.02951999999999</v>
      </c>
      <c r="X133" s="13">
        <f>VLOOKUP(A133,[26]Бахчевые!$A$81:$L$99,12,)</f>
        <v>67.963888888888889</v>
      </c>
      <c r="Y133" s="37">
        <f>VLOOKUP(A133,[26]Бахчевые!$A$81:$W$99,23,)</f>
        <v>122.56772000000001</v>
      </c>
    </row>
    <row r="134" spans="1:25">
      <c r="A134" s="25" t="s">
        <v>58</v>
      </c>
      <c r="B134" s="13">
        <f>VLOOKUP(A134,[26]Зерновые!$A$81:$L$99,12,)</f>
        <v>10.002189999999999</v>
      </c>
      <c r="C134" s="10">
        <f>VLOOKUP(A134,[26]Зерновые!$A$81:$W$99,23,)</f>
        <v>11.06939</v>
      </c>
      <c r="D134" s="10">
        <f>VLOOKUP(A134,[26]Зерновые!$A$81:$AH$99,34,)</f>
        <v>10.45139</v>
      </c>
      <c r="E134" s="10">
        <f>VLOOKUP(A134,[26]Зерновые!$A$81:$AS$99,45,)</f>
        <v>10.27454</v>
      </c>
      <c r="F134" s="10">
        <f>VLOOKUP(A134,[26]Зерновые!$A$81:$BD$99,56,)</f>
        <v>4.4735500000000004</v>
      </c>
      <c r="G134" s="10">
        <f>VLOOKUP(A134,[26]Зерновые!$A$92:$BO$99,67,)</f>
        <v>0</v>
      </c>
      <c r="H134" s="75">
        <f>VLOOKUP(A134,[26]Зерновые!$A$81:$BZ$99,78,)</f>
        <v>0</v>
      </c>
      <c r="I134" s="13">
        <f>VLOOKUP(A134,[26]Масличные!$A$81:$L$99,12,)</f>
        <v>7.0031699999999999</v>
      </c>
      <c r="J134" s="10">
        <f>VLOOKUP(A134,[26]Масличные!$A$81:$W$99,23,)</f>
        <v>0.2</v>
      </c>
      <c r="K134" s="10">
        <f>VLOOKUP(A134,[26]Масличные!$A$81:$AH$99,34,)</f>
        <v>0</v>
      </c>
      <c r="L134" s="10">
        <f>VLOOKUP(A134,[26]Масличные!$A$81:$AS$99,45,)</f>
        <v>2.2800000000000002</v>
      </c>
      <c r="M134" s="37">
        <f>VLOOKUP(A134,[26]Масличные!$A$81:$BD$99,56,)</f>
        <v>0.3</v>
      </c>
      <c r="N134" s="13">
        <f>VLOOKUP(A134,[26]Бобовые!$A$81:$L$99,12,)</f>
        <v>2</v>
      </c>
      <c r="O134" s="10">
        <f>VLOOKUP(A134,[26]Бобовые!$A$81:$W$99,23,)</f>
        <v>1.0899999999999999</v>
      </c>
      <c r="P134" s="10">
        <f>VLOOKUP(A134,[26]Бобовые!$A$81:$AH$99,34,)</f>
        <v>0</v>
      </c>
      <c r="Q134" s="13">
        <f>VLOOKUP(A134,[26]Овощи!$A$81:$L$99,12,)</f>
        <v>157.09780000000001</v>
      </c>
      <c r="R134" s="10">
        <f>VLOOKUP(A134,[26]Овощи!$A$81:$W$99,23,)</f>
        <v>260.93696999999997</v>
      </c>
      <c r="S134" s="10">
        <f>VLOOKUP(A134,[26]Овощи!$A$81:$AH$99,34,)</f>
        <v>377.97759000000002</v>
      </c>
      <c r="T134" s="10">
        <f>VLOOKUP(A134,[26]Овощи!$A$81:$AS$99,45,)</f>
        <v>438.83978999999999</v>
      </c>
      <c r="U134" s="10">
        <f>VLOOKUP(A134,[26]Овощи!$A$81:$BD$99,56,)</f>
        <v>338.85835999999995</v>
      </c>
      <c r="V134" s="10">
        <f>VLOOKUP(A134,[26]Овощи!$A$81:$BO$99,67,)</f>
        <v>350.37465000000009</v>
      </c>
      <c r="W134" s="37">
        <f>VLOOKUP(A134,[26]Овощи!$A$81:$BZ$99,78,)</f>
        <v>330.53467999999998</v>
      </c>
      <c r="X134" s="13">
        <f>VLOOKUP(A134,[26]Бахчевые!$A$81:$L$99,12,)</f>
        <v>135.13708</v>
      </c>
      <c r="Y134" s="37">
        <f>VLOOKUP(A134,[26]Бахчевые!$A$81:$W$99,23,)</f>
        <v>94.131429999999995</v>
      </c>
    </row>
    <row r="135" spans="1:25">
      <c r="A135" s="25" t="s">
        <v>59</v>
      </c>
      <c r="B135" s="13">
        <f>VLOOKUP(A135,[26]Зерновые!$A$81:$L$99,12,)</f>
        <v>13.40924</v>
      </c>
      <c r="C135" s="10">
        <f>VLOOKUP(A135,[26]Зерновые!$A$81:$W$99,23,)</f>
        <v>14.160230000000002</v>
      </c>
      <c r="D135" s="10">
        <f>VLOOKUP(A135,[26]Зерновые!$A$81:$AH$99,34,)</f>
        <v>14.650380000000002</v>
      </c>
      <c r="E135" s="10">
        <f>VLOOKUP(A135,[26]Зерновые!$A$81:$AS$99,45,)</f>
        <v>13.778839999999999</v>
      </c>
      <c r="F135" s="10">
        <f>VLOOKUP(A135,[26]Зерновые!$A$81:$BD$99,56,)</f>
        <v>2.5963000000000003</v>
      </c>
      <c r="G135" s="10">
        <f>VLOOKUP(A135,[26]Зерновые!$A$92:$BO$99,67,)</f>
        <v>2.95</v>
      </c>
      <c r="H135" s="75">
        <f>VLOOKUP(A135,[26]Зерновые!$A$81:$BZ$99,78,)</f>
        <v>0</v>
      </c>
      <c r="I135" s="13">
        <f>VLOOKUP(A135,[26]Масличные!$A$81:$L$99,12,)</f>
        <v>8.9188299999999998</v>
      </c>
      <c r="J135" s="10">
        <f>VLOOKUP(A135,[26]Масличные!$A$81:$W$99,23,)</f>
        <v>0</v>
      </c>
      <c r="K135" s="10">
        <f>VLOOKUP(A135,[26]Масличные!$A$81:$AH$99,34,)</f>
        <v>0</v>
      </c>
      <c r="L135" s="10">
        <f>VLOOKUP(A135,[26]Масличные!$A$81:$AS$99,45,)</f>
        <v>0</v>
      </c>
      <c r="M135" s="37">
        <f>VLOOKUP(A135,[26]Масличные!$A$81:$BD$99,56,)</f>
        <v>0</v>
      </c>
      <c r="N135" s="13">
        <f>VLOOKUP(A135,[26]Бобовые!$A$81:$L$99,12,)</f>
        <v>0</v>
      </c>
      <c r="O135" s="10">
        <f>VLOOKUP(A135,[26]Бобовые!$A$81:$W$99,23,)</f>
        <v>0.5</v>
      </c>
      <c r="P135" s="10">
        <f>VLOOKUP(A135,[26]Бобовые!$A$81:$AH$99,34,)</f>
        <v>0</v>
      </c>
      <c r="Q135" s="13">
        <f>VLOOKUP(A135,[26]Овощи!$A$81:$L$99,12,)</f>
        <v>211.30936000000003</v>
      </c>
      <c r="R135" s="10">
        <f>VLOOKUP(A135,[26]Овощи!$A$81:$W$99,23,)</f>
        <v>290.66682000000003</v>
      </c>
      <c r="S135" s="10">
        <f>VLOOKUP(A135,[26]Овощи!$A$81:$AH$99,34,)</f>
        <v>315.18130000000008</v>
      </c>
      <c r="T135" s="10">
        <f>VLOOKUP(A135,[26]Овощи!$A$81:$AS$99,45,)</f>
        <v>316.37963000000002</v>
      </c>
      <c r="U135" s="10">
        <f>VLOOKUP(A135,[26]Овощи!$A$81:$BD$99,56,)</f>
        <v>319.45236999999997</v>
      </c>
      <c r="V135" s="10">
        <f>VLOOKUP(A135,[26]Овощи!$A$81:$BO$99,67,)</f>
        <v>327.13299000000006</v>
      </c>
      <c r="W135" s="37">
        <f>VLOOKUP(A135,[26]Овощи!$A$81:$BZ$99,78,)</f>
        <v>323.58612000000005</v>
      </c>
      <c r="X135" s="13">
        <f>VLOOKUP(A135,[26]Бахчевые!$A$81:$L$99,12,)</f>
        <v>366.13394000000005</v>
      </c>
      <c r="Y135" s="37">
        <f>VLOOKUP(A135,[26]Бахчевые!$A$81:$W$99,23,)</f>
        <v>54.051649999999995</v>
      </c>
    </row>
    <row r="136" spans="1:25">
      <c r="A136" s="25" t="s">
        <v>61</v>
      </c>
      <c r="B136" s="13">
        <f>VLOOKUP(A136,[26]Зерновые!$A$81:$L$99,12,)</f>
        <v>14.529689999999999</v>
      </c>
      <c r="C136" s="10">
        <f>VLOOKUP(A136,[26]Зерновые!$A$81:$W$99,23,)</f>
        <v>10.93519</v>
      </c>
      <c r="D136" s="10">
        <f>VLOOKUP(A136,[26]Зерновые!$A$81:$AH$99,34,)</f>
        <v>8.3204799999999999</v>
      </c>
      <c r="E136" s="10">
        <f>VLOOKUP(A136,[26]Зерновые!$A$81:$AS$99,45,)</f>
        <v>5.3606099999999994</v>
      </c>
      <c r="F136" s="10">
        <f>VLOOKUP(A136,[26]Зерновые!$A$81:$BD$99,56,)</f>
        <v>0</v>
      </c>
      <c r="G136" s="10">
        <f>VLOOKUP(A136,[26]Зерновые!$A$92:$BO$99,67,)</f>
        <v>0</v>
      </c>
      <c r="H136" s="75">
        <f>VLOOKUP(A136,[26]Зерновые!$A$81:$BZ$99,78,)</f>
        <v>0</v>
      </c>
      <c r="I136" s="13">
        <f>VLOOKUP(A136,[26]Масличные!$A$81:$L$99,12,)</f>
        <v>6.42</v>
      </c>
      <c r="J136" s="10">
        <f>VLOOKUP(A136,[26]Масличные!$A$81:$W$99,23,)</f>
        <v>2</v>
      </c>
      <c r="K136" s="10">
        <f>VLOOKUP(A136,[26]Масличные!$A$81:$AH$99,34,)</f>
        <v>0</v>
      </c>
      <c r="L136" s="10">
        <f>VLOOKUP(A136,[26]Масличные!$A$81:$AS$99,45,)</f>
        <v>0</v>
      </c>
      <c r="M136" s="37">
        <f>VLOOKUP(A136,[26]Масличные!$A$81:$BD$99,56,)</f>
        <v>0</v>
      </c>
      <c r="N136" s="13">
        <f>VLOOKUP(A136,[26]Бобовые!$A$81:$L$99,12,)</f>
        <v>0</v>
      </c>
      <c r="O136" s="10">
        <f>VLOOKUP(A136,[26]Бобовые!$A$81:$W$99,23,)</f>
        <v>0</v>
      </c>
      <c r="P136" s="10">
        <f>VLOOKUP(A136,[26]Бобовые!$A$81:$AH$99,34,)</f>
        <v>0</v>
      </c>
      <c r="Q136" s="13">
        <f>VLOOKUP(A136,[26]Овощи!$A$81:$L$99,12,)</f>
        <v>115.79167</v>
      </c>
      <c r="R136" s="10">
        <f>VLOOKUP(A136,[26]Овощи!$A$81:$W$99,23,)</f>
        <v>114.68355</v>
      </c>
      <c r="S136" s="10">
        <f>VLOOKUP(A136,[26]Овощи!$A$81:$AH$99,34,)</f>
        <v>116.65707999999999</v>
      </c>
      <c r="T136" s="10">
        <f>VLOOKUP(A136,[26]Овощи!$A$81:$AS$99,45,)</f>
        <v>121.86180999999999</v>
      </c>
      <c r="U136" s="10">
        <f>VLOOKUP(A136,[26]Овощи!$A$81:$BD$99,56,)</f>
        <v>116.73456999999999</v>
      </c>
      <c r="V136" s="10">
        <f>VLOOKUP(A136,[26]Овощи!$A$81:$BO$99,67,)</f>
        <v>116.64098999999999</v>
      </c>
      <c r="W136" s="37">
        <f>VLOOKUP(A136,[26]Овощи!$A$81:$BZ$99,78,)</f>
        <v>113.81187</v>
      </c>
      <c r="X136" s="13">
        <f>VLOOKUP(A136,[26]Бахчевые!$A$81:$L$99,12,)</f>
        <v>123.05064</v>
      </c>
      <c r="Y136" s="37">
        <f>VLOOKUP(A136,[26]Бахчевые!$A$81:$W$99,23,)</f>
        <v>96.679020000000008</v>
      </c>
    </row>
    <row r="137" spans="1:25">
      <c r="A137" s="25" t="s">
        <v>62</v>
      </c>
      <c r="B137" s="13">
        <f>VLOOKUP(A137,[26]Зерновые!$A$81:$L$99,12,)</f>
        <v>8.2709399999999995</v>
      </c>
      <c r="C137" s="10">
        <f>VLOOKUP(A137,[26]Зерновые!$A$81:$W$99,23,)</f>
        <v>9.4247499999999995</v>
      </c>
      <c r="D137" s="10">
        <f>VLOOKUP(A137,[26]Зерновые!$A$81:$AH$99,34,)</f>
        <v>10.3649</v>
      </c>
      <c r="E137" s="10">
        <f>VLOOKUP(A137,[26]Зерновые!$A$81:$AS$99,45,)</f>
        <v>1.6149999999999998</v>
      </c>
      <c r="F137" s="10">
        <f>VLOOKUP(A137,[26]Зерновые!$A$81:$BD$99,56,)</f>
        <v>5.8512500000000003</v>
      </c>
      <c r="G137" s="10">
        <f>VLOOKUP(A137,[26]Зерновые!$A$92:$BO$99,67,)</f>
        <v>3</v>
      </c>
      <c r="H137" s="75">
        <f>VLOOKUP(A137,[26]Зерновые!$A$81:$BZ$99,78,)</f>
        <v>0</v>
      </c>
      <c r="I137" s="13">
        <f>VLOOKUP(A137,[26]Масличные!$A$81:$L$99,12,)</f>
        <v>6.1499999999999995</v>
      </c>
      <c r="J137" s="10">
        <f>VLOOKUP(A137,[26]Масличные!$A$81:$W$99,23,)</f>
        <v>0</v>
      </c>
      <c r="K137" s="10">
        <f>VLOOKUP(A137,[26]Масличные!$A$81:$AH$99,34,)</f>
        <v>0</v>
      </c>
      <c r="L137" s="10">
        <f>VLOOKUP(A137,[26]Масличные!$A$81:$AS$99,45,)</f>
        <v>0</v>
      </c>
      <c r="M137" s="37">
        <f>VLOOKUP(A137,[26]Масличные!$A$81:$BD$99,56,)</f>
        <v>0</v>
      </c>
      <c r="N137" s="13">
        <f>VLOOKUP(A137,[26]Бобовые!$A$81:$L$99,12,)</f>
        <v>1.42</v>
      </c>
      <c r="O137" s="10">
        <f>VLOOKUP(A137,[26]Бобовые!$A$81:$W$99,23,)</f>
        <v>3.20452</v>
      </c>
      <c r="P137" s="10">
        <f>VLOOKUP(A137,[26]Бобовые!$A$81:$AH$99,34,)</f>
        <v>0</v>
      </c>
      <c r="Q137" s="13">
        <f>VLOOKUP(A137,[26]Овощи!$A$81:$L$99,12,)</f>
        <v>147.99651</v>
      </c>
      <c r="R137" s="10">
        <f>VLOOKUP(A137,[26]Овощи!$A$81:$W$99,23,)</f>
        <v>191.66967999999997</v>
      </c>
      <c r="S137" s="10">
        <f>VLOOKUP(A137,[26]Овощи!$A$81:$AH$99,34,)</f>
        <v>288.46227000000005</v>
      </c>
      <c r="T137" s="10">
        <f>VLOOKUP(A137,[26]Овощи!$A$81:$AS$99,45,)</f>
        <v>345.12497000000002</v>
      </c>
      <c r="U137" s="10">
        <f>VLOOKUP(A137,[26]Овощи!$A$81:$BD$99,56,)</f>
        <v>240.72788000000006</v>
      </c>
      <c r="V137" s="10">
        <f>VLOOKUP(A137,[26]Овощи!$A$81:$BO$99,67,)</f>
        <v>255.34942000000001</v>
      </c>
      <c r="W137" s="37">
        <f>VLOOKUP(A137,[26]Овощи!$A$81:$BZ$99,78,)</f>
        <v>290.22852</v>
      </c>
      <c r="X137" s="13">
        <f>VLOOKUP(A137,[26]Бахчевые!$A$81:$L$99,12,)</f>
        <v>72.876930000000002</v>
      </c>
      <c r="Y137" s="37">
        <f>VLOOKUP(A137,[26]Бахчевые!$A$81:$W$99,23,)</f>
        <v>55.070000000000007</v>
      </c>
    </row>
    <row r="138" spans="1:25">
      <c r="A138" s="25" t="s">
        <v>63</v>
      </c>
      <c r="B138" s="13">
        <f>VLOOKUP(A138,[26]Зерновые!$A$81:$L$99,12,)</f>
        <v>11.373619999999999</v>
      </c>
      <c r="C138" s="10">
        <f>VLOOKUP(A138,[26]Зерновые!$A$81:$W$99,23,)</f>
        <v>12.701240000000002</v>
      </c>
      <c r="D138" s="10">
        <f>VLOOKUP(A138,[26]Зерновые!$A$81:$AH$99,34,)</f>
        <v>12.235289999999999</v>
      </c>
      <c r="E138" s="10">
        <f>VLOOKUP(A138,[26]Зерновые!$A$81:$AS$99,45,)</f>
        <v>4.7833300000000003</v>
      </c>
      <c r="F138" s="10">
        <f>VLOOKUP(A138,[26]Зерновые!$A$81:$BD$99,56,)</f>
        <v>2.81</v>
      </c>
      <c r="G138" s="10">
        <f>VLOOKUP(A138,[26]Зерновые!$A$92:$BO$99,67,)</f>
        <v>12.701689999999999</v>
      </c>
      <c r="H138" s="75">
        <f>VLOOKUP(A138,[26]Зерновые!$A$81:$BZ$99,78,)</f>
        <v>0</v>
      </c>
      <c r="I138" s="13">
        <f>VLOOKUP(A138,[26]Масличные!$A$81:$L$99,12,)</f>
        <v>4.5878500000000004</v>
      </c>
      <c r="J138" s="10">
        <f>VLOOKUP(A138,[26]Масличные!$A$81:$W$99,23,)</f>
        <v>1.1000000000000001</v>
      </c>
      <c r="K138" s="10">
        <f>VLOOKUP(A138,[26]Масличные!$A$81:$AH$99,34,)</f>
        <v>0</v>
      </c>
      <c r="L138" s="10">
        <f>VLOOKUP(A138,[26]Масличные!$A$81:$AS$99,45,)</f>
        <v>0</v>
      </c>
      <c r="M138" s="37">
        <f>VLOOKUP(A138,[26]Масличные!$A$81:$BD$99,56,)</f>
        <v>4.1570400000000003</v>
      </c>
      <c r="N138" s="13">
        <f>VLOOKUP(A138,[26]Бобовые!$A$81:$L$99,12,)</f>
        <v>0</v>
      </c>
      <c r="O138" s="10">
        <f>VLOOKUP(A138,[26]Бобовые!$A$81:$W$99,23,)</f>
        <v>0</v>
      </c>
      <c r="P138" s="10">
        <f>VLOOKUP(A138,[26]Бобовые!$A$81:$AH$99,34,)</f>
        <v>0</v>
      </c>
      <c r="Q138" s="13">
        <f>VLOOKUP(A138,[26]Овощи!$A$81:$L$99,12,)</f>
        <v>225.15707000000003</v>
      </c>
      <c r="R138" s="10">
        <f>VLOOKUP(A138,[26]Овощи!$A$81:$W$99,23,)</f>
        <v>223.50252999999998</v>
      </c>
      <c r="S138" s="10">
        <f>VLOOKUP(A138,[26]Овощи!$A$81:$AH$99,34,)</f>
        <v>251.35216</v>
      </c>
      <c r="T138" s="10">
        <f>VLOOKUP(A138,[26]Овощи!$A$81:$AS$99,45,)</f>
        <v>253.32889</v>
      </c>
      <c r="U138" s="10">
        <f>VLOOKUP(A138,[26]Овощи!$A$81:$BD$99,56,)</f>
        <v>240.36777999999998</v>
      </c>
      <c r="V138" s="10">
        <f>VLOOKUP(A138,[26]Овощи!$A$81:$BO$99,67,)</f>
        <v>246.65920999999997</v>
      </c>
      <c r="W138" s="37">
        <f>VLOOKUP(A138,[26]Овощи!$A$81:$BZ$99,78,)</f>
        <v>235.79255000000003</v>
      </c>
      <c r="X138" s="13">
        <f>VLOOKUP(A138,[26]Бахчевые!$A$81:$L$99,12,)</f>
        <v>230.04664999999994</v>
      </c>
      <c r="Y138" s="37">
        <f>VLOOKUP(A138,[26]Бахчевые!$A$81:$W$99,23,)</f>
        <v>244.29129000000003</v>
      </c>
    </row>
    <row r="139" spans="1:25" ht="13.5" thickBot="1">
      <c r="A139" s="26" t="s">
        <v>60</v>
      </c>
      <c r="B139" s="17">
        <f>VLOOKUP(A139,[26]Зерновые!$A$81:$L$99,12,)</f>
        <v>13.749780000000001</v>
      </c>
      <c r="C139" s="16">
        <f>VLOOKUP(A139,[26]Зерновые!$A$81:$W$99,23,)</f>
        <v>14.239920000000001</v>
      </c>
      <c r="D139" s="16">
        <f>VLOOKUP(A139,[26]Зерновые!$A$81:$AH$99,34,)</f>
        <v>16.080369999999998</v>
      </c>
      <c r="E139" s="16">
        <f>VLOOKUP(A139,[26]Зерновые!$A$81:$AS$99,45,)</f>
        <v>0</v>
      </c>
      <c r="F139" s="16">
        <f>VLOOKUP(A139,[26]Зерновые!$A$81:$BD$99,56,)</f>
        <v>10.085740000000001</v>
      </c>
      <c r="G139" s="16">
        <f>VLOOKUP(A139,[26]Зерновые!$A$92:$BO$99,67,)</f>
        <v>17.498139999999999</v>
      </c>
      <c r="H139" s="76">
        <f>VLOOKUP(A139,[26]Зерновые!$A$81:$BZ$99,78,)</f>
        <v>0</v>
      </c>
      <c r="I139" s="17">
        <f>VLOOKUP(A139,[26]Масличные!$A$81:$L$99,12,)</f>
        <v>11.88602</v>
      </c>
      <c r="J139" s="16">
        <f>VLOOKUP(A139,[26]Масличные!$A$81:$W$99,23,)</f>
        <v>5.6800000000000006</v>
      </c>
      <c r="K139" s="16">
        <f>VLOOKUP(A139,[26]Масличные!$A$81:$AH$99,34,)</f>
        <v>1.9300000000000002</v>
      </c>
      <c r="L139" s="16">
        <f>VLOOKUP(A139,[26]Масличные!$A$81:$AS$99,45,)</f>
        <v>0</v>
      </c>
      <c r="M139" s="38">
        <f>VLOOKUP(A139,[26]Масличные!$A$81:$BD$99,56,)</f>
        <v>1.53</v>
      </c>
      <c r="N139" s="17">
        <f>VLOOKUP(A139,[26]Бобовые!$A$81:$L$99,12,)</f>
        <v>0</v>
      </c>
      <c r="O139" s="16">
        <f>VLOOKUP(A139,[26]Бобовые!$A$81:$W$99,23,)</f>
        <v>14.059209999999998</v>
      </c>
      <c r="P139" s="16">
        <f>VLOOKUP(A139,[26]Бобовые!$A$81:$AH$99,34,)</f>
        <v>1.69333</v>
      </c>
      <c r="Q139" s="17">
        <f>VLOOKUP(A139,[26]Овощи!$A$81:$L$99,12,)</f>
        <v>139.34563999999997</v>
      </c>
      <c r="R139" s="16">
        <f>VLOOKUP(A139,[26]Овощи!$A$81:$W$99,23,)</f>
        <v>242.26585</v>
      </c>
      <c r="S139" s="16">
        <f>VLOOKUP(A139,[26]Овощи!$A$81:$AH$99,34,)</f>
        <v>369.81171000000006</v>
      </c>
      <c r="T139" s="16">
        <f>VLOOKUP(A139,[26]Овощи!$A$81:$AS$99,45,)</f>
        <v>408.37146000000007</v>
      </c>
      <c r="U139" s="16">
        <f>VLOOKUP(A139,[26]Овощи!$A$81:$BD$99,56,)</f>
        <v>314.10124000000008</v>
      </c>
      <c r="V139" s="16">
        <f>VLOOKUP(A139,[26]Овощи!$A$81:$BO$99,67,)</f>
        <v>359.03760999999997</v>
      </c>
      <c r="W139" s="38">
        <f>VLOOKUP(A139,[26]Овощи!$A$81:$BZ$99,78,)</f>
        <v>388.83481999999998</v>
      </c>
      <c r="X139" s="17">
        <f>VLOOKUP(A139,[26]Бахчевые!$A$81:$L$99,12,)</f>
        <v>178.69927999999999</v>
      </c>
      <c r="Y139" s="38">
        <f>VLOOKUP(A139,[26]Бахчевые!$A$81:$W$99,23,)</f>
        <v>180.47654999999997</v>
      </c>
    </row>
    <row r="140" spans="1:25">
      <c r="A140" s="93"/>
      <c r="B140" s="94"/>
      <c r="C140" s="94"/>
      <c r="D140" s="94"/>
      <c r="E140" s="94"/>
      <c r="F140" s="94"/>
      <c r="G140" s="94"/>
      <c r="H140" s="90"/>
      <c r="I140" s="94"/>
      <c r="J140" s="94"/>
      <c r="K140" s="94"/>
      <c r="L140" s="94"/>
      <c r="M140" s="94"/>
      <c r="N140" s="94"/>
      <c r="O140" s="94"/>
      <c r="P140" s="94"/>
      <c r="Q140" s="94"/>
      <c r="R140" s="94"/>
      <c r="S140" s="94"/>
      <c r="T140" s="94"/>
      <c r="U140" s="94"/>
      <c r="V140" s="94"/>
      <c r="W140" s="94"/>
      <c r="X140" s="94"/>
      <c r="Y140" s="94"/>
    </row>
    <row r="141" spans="1:25" ht="13.5" thickBot="1">
      <c r="A141" s="7"/>
      <c r="B141" s="6"/>
      <c r="C141" s="6"/>
      <c r="D141" s="6"/>
      <c r="E141" s="6"/>
      <c r="F141" s="6"/>
      <c r="G141" s="6"/>
      <c r="H141" s="6"/>
    </row>
    <row r="142" spans="1:25">
      <c r="A142" s="651" t="s">
        <v>253</v>
      </c>
      <c r="B142" s="653" t="s">
        <v>236</v>
      </c>
      <c r="C142" s="654"/>
      <c r="D142" s="654"/>
      <c r="E142" s="654"/>
      <c r="F142" s="654"/>
      <c r="G142" s="654"/>
      <c r="H142" s="655"/>
      <c r="I142" s="656" t="s">
        <v>283</v>
      </c>
      <c r="J142" s="657"/>
      <c r="K142" s="657"/>
      <c r="L142" s="657"/>
      <c r="M142" s="658"/>
      <c r="N142" s="656" t="s">
        <v>284</v>
      </c>
      <c r="O142" s="657"/>
      <c r="P142" s="657"/>
      <c r="Q142" s="657" t="s">
        <v>289</v>
      </c>
      <c r="R142" s="657"/>
      <c r="S142" s="657"/>
      <c r="T142" s="657"/>
      <c r="U142" s="657"/>
      <c r="V142" s="657"/>
      <c r="W142" s="658"/>
      <c r="X142" s="656" t="s">
        <v>297</v>
      </c>
      <c r="Y142" s="658"/>
    </row>
    <row r="143" spans="1:25" ht="21">
      <c r="A143" s="652"/>
      <c r="B143" s="35" t="s">
        <v>237</v>
      </c>
      <c r="C143" s="32" t="s">
        <v>79</v>
      </c>
      <c r="D143" s="32" t="s">
        <v>80</v>
      </c>
      <c r="E143" s="32" t="s">
        <v>238</v>
      </c>
      <c r="F143" s="32" t="s">
        <v>239</v>
      </c>
      <c r="G143" s="32" t="s">
        <v>281</v>
      </c>
      <c r="H143" s="36" t="s">
        <v>240</v>
      </c>
      <c r="I143" s="35" t="s">
        <v>221</v>
      </c>
      <c r="J143" s="32" t="s">
        <v>222</v>
      </c>
      <c r="K143" s="32" t="s">
        <v>230</v>
      </c>
      <c r="L143" s="32" t="s">
        <v>282</v>
      </c>
      <c r="M143" s="36" t="s">
        <v>223</v>
      </c>
      <c r="N143" s="35" t="s">
        <v>285</v>
      </c>
      <c r="O143" s="32" t="s">
        <v>286</v>
      </c>
      <c r="P143" s="32" t="s">
        <v>287</v>
      </c>
      <c r="Q143" s="34" t="s">
        <v>290</v>
      </c>
      <c r="R143" s="32" t="s">
        <v>291</v>
      </c>
      <c r="S143" s="32" t="s">
        <v>292</v>
      </c>
      <c r="T143" s="32" t="s">
        <v>293</v>
      </c>
      <c r="U143" s="32" t="s">
        <v>294</v>
      </c>
      <c r="V143" s="32" t="s">
        <v>295</v>
      </c>
      <c r="W143" s="36" t="s">
        <v>296</v>
      </c>
      <c r="X143" s="35" t="s">
        <v>298</v>
      </c>
      <c r="Y143" s="36" t="s">
        <v>299</v>
      </c>
    </row>
    <row r="144" spans="1:25">
      <c r="A144" s="20" t="s">
        <v>172</v>
      </c>
      <c r="B144" s="8">
        <f>VLOOKUP(A144,[26]Зерновые!$A$104:$L$114,12,)</f>
        <v>1.7899999999999998</v>
      </c>
      <c r="C144" s="9">
        <f>VLOOKUP(A144,[26]Зерновые!$A$104:$W$114,23,)</f>
        <v>3.62</v>
      </c>
      <c r="D144" s="9">
        <f>VLOOKUP(A144,[26]Зерновые!$A$104:$AH$114,34,FALSE)</f>
        <v>0</v>
      </c>
      <c r="E144" s="9">
        <f>VLOOKUP(A144,[26]Зерновые!$A$104:$AS$114,45,)</f>
        <v>0</v>
      </c>
      <c r="F144" s="12">
        <f>VLOOKUP(A144,[26]Зерновые!$A$104:$BD$114,56,)</f>
        <v>0</v>
      </c>
      <c r="G144" s="9">
        <f>VLOOKUP(A144,[26]Зерновые!$A$104:$BO$114,67,)</f>
        <v>44.554209999999998</v>
      </c>
      <c r="H144" s="48">
        <f>VLOOKUP(A144,[26]Зерновые!$A$104:$BZ$114,78,)</f>
        <v>0</v>
      </c>
      <c r="I144" s="8">
        <f>VLOOKUP(A144,[26]Масличные!$A$104:$L$114,12,)</f>
        <v>2</v>
      </c>
      <c r="J144" s="9">
        <f>VLOOKUP(A144,[26]Масличные!$A$104:$W$114,23,)</f>
        <v>0</v>
      </c>
      <c r="K144" s="12">
        <f>VLOOKUP(A144,[26]Масличные!$A$104:$AH$114,34,)</f>
        <v>0</v>
      </c>
      <c r="L144" s="9">
        <f>VLOOKUP(A144,[26]Масличные!$A$104:$AS$114,45,)</f>
        <v>0</v>
      </c>
      <c r="M144" s="39">
        <f>VLOOKUP(A144,[26]Масличные!$A$104:$BD$114,56,)</f>
        <v>0</v>
      </c>
      <c r="N144" s="8">
        <f>VLOOKUP(A144,[26]Бобовые!$A$104:$L$114,12,)</f>
        <v>0</v>
      </c>
      <c r="O144" s="9">
        <f>VLOOKUP(A144,[26]Бобовые!$A$104:$W$114,23,)</f>
        <v>0</v>
      </c>
      <c r="P144" s="9">
        <f>VLOOKUP(A144,[26]Бобовые!$A$104:$AH$114,34,)</f>
        <v>15.919999999999998</v>
      </c>
      <c r="Q144" s="9">
        <f>VLOOKUP(A144,[26]Овощи!$A$104:$L$114,12,)</f>
        <v>118.73532</v>
      </c>
      <c r="R144" s="9">
        <f>VLOOKUP(A144,[26]Овощи!$A$104:$W$114,23,)</f>
        <v>265.19675999999998</v>
      </c>
      <c r="S144" s="9">
        <f>VLOOKUP(A144,[26]Овощи!$A$104:$AH$114,34,)</f>
        <v>154.75221999999999</v>
      </c>
      <c r="T144" s="9">
        <f>VLOOKUP(A144,[26]Овощи!$A$104:$AS$114,45,)</f>
        <v>177.53851000000003</v>
      </c>
      <c r="U144" s="9">
        <f>VLOOKUP(A144,[26]Овощи!$A$104:$BD$114,56,)</f>
        <v>145.43435000000002</v>
      </c>
      <c r="V144" s="9">
        <f>VLOOKUP(A144,[26]Овощи!$A$104:$BO$114,67,)</f>
        <v>141.15836000000002</v>
      </c>
      <c r="W144" s="9">
        <f>VLOOKUP(A144,[26]Овощи!$A$104:$BZ$114,78,)</f>
        <v>251.47448000000003</v>
      </c>
      <c r="X144" s="13">
        <f>VLOOKUP(A144,[26]Бахчевые!$A$104:$L$114,12,)</f>
        <v>18</v>
      </c>
      <c r="Y144" s="37">
        <f>VLOOKUP(A144,[26]Бахчевые!$A$104:$W$114,23,)</f>
        <v>0</v>
      </c>
    </row>
    <row r="145" spans="1:25">
      <c r="A145" s="20" t="s">
        <v>173</v>
      </c>
      <c r="B145" s="8">
        <f>VLOOKUP(A145,[26]Зерновые!$A$104:$L$114,12,)</f>
        <v>14.57405</v>
      </c>
      <c r="C145" s="9">
        <f>VLOOKUP(A145,[26]Зерновые!$A$104:$W$114,23,)</f>
        <v>11.576440000000002</v>
      </c>
      <c r="D145" s="9">
        <f>VLOOKUP(A145,[26]Зерновые!$A$104:$AH$114,34,FALSE)</f>
        <v>0</v>
      </c>
      <c r="E145" s="9">
        <f>VLOOKUP(A145,[26]Зерновые!$A$104:$AS$114,45,)</f>
        <v>0</v>
      </c>
      <c r="F145" s="12">
        <f>VLOOKUP(A145,[26]Зерновые!$A$104:$BD$114,56,)</f>
        <v>0</v>
      </c>
      <c r="G145" s="9">
        <f>VLOOKUP(A145,[26]Зерновые!$A$104:$BO$114,67,)</f>
        <v>43.413069999999998</v>
      </c>
      <c r="H145" s="48">
        <f>VLOOKUP(A145,[26]Зерновые!$A$104:$BZ$114,78,)</f>
        <v>0</v>
      </c>
      <c r="I145" s="8">
        <f>VLOOKUP(A145,[26]Масличные!$A$104:$L$114,12,)</f>
        <v>9.4578900000000008</v>
      </c>
      <c r="J145" s="9">
        <f>VLOOKUP(A145,[26]Масличные!$A$104:$W$114,23,)</f>
        <v>1</v>
      </c>
      <c r="K145" s="12">
        <f>VLOOKUP(A145,[26]Масличные!$A$104:$AH$114,34,)</f>
        <v>0</v>
      </c>
      <c r="L145" s="9">
        <f>VLOOKUP(A145,[26]Масличные!$A$104:$AS$114,45,)</f>
        <v>1.9300000000000002</v>
      </c>
      <c r="M145" s="39">
        <f>VLOOKUP(A145,[26]Масличные!$A$104:$BD$114,56,)</f>
        <v>4.7484599999999997</v>
      </c>
      <c r="N145" s="8">
        <f>VLOOKUP(A145,[26]Бобовые!$A$104:$L$114,12,)</f>
        <v>0</v>
      </c>
      <c r="O145" s="9">
        <f>VLOOKUP(A145,[26]Бобовые!$A$104:$W$114,23,)</f>
        <v>0</v>
      </c>
      <c r="P145" s="9">
        <f>VLOOKUP(A145,[26]Бобовые!$A$104:$AH$114,34,)</f>
        <v>18.09252</v>
      </c>
      <c r="Q145" s="9">
        <f>VLOOKUP(A145,[26]Овощи!$A$104:$L$114,12,)</f>
        <v>201.84956</v>
      </c>
      <c r="R145" s="9">
        <f>VLOOKUP(A145,[26]Овощи!$A$104:$W$114,23,)</f>
        <v>214.00360999999998</v>
      </c>
      <c r="S145" s="9">
        <f>VLOOKUP(A145,[26]Овощи!$A$104:$AH$114,34,)</f>
        <v>209.30001000000001</v>
      </c>
      <c r="T145" s="9">
        <f>VLOOKUP(A145,[26]Овощи!$A$104:$AS$114,45,)</f>
        <v>218.49252000000001</v>
      </c>
      <c r="U145" s="9">
        <f>VLOOKUP(A145,[26]Овощи!$A$104:$BD$114,56,)</f>
        <v>210.74501000000001</v>
      </c>
      <c r="V145" s="9">
        <f>VLOOKUP(A145,[26]Овощи!$A$104:$BO$114,67,)</f>
        <v>220.08667</v>
      </c>
      <c r="W145" s="9">
        <f>VLOOKUP(A145,[26]Овощи!$A$104:$BZ$114,78,)</f>
        <v>177.12756999999996</v>
      </c>
      <c r="X145" s="13">
        <f>VLOOKUP(A145,[26]Бахчевые!$A$104:$L$114,12,)</f>
        <v>200.63298</v>
      </c>
      <c r="Y145" s="37">
        <f>VLOOKUP(A145,[26]Бахчевые!$A$104:$W$114,23,)</f>
        <v>205.20028000000002</v>
      </c>
    </row>
    <row r="146" spans="1:25">
      <c r="A146" s="20" t="s">
        <v>11</v>
      </c>
      <c r="B146" s="8">
        <f>VLOOKUP(A146,[26]Зерновые!$A$104:$L$114,12,)</f>
        <v>13.077109999999999</v>
      </c>
      <c r="C146" s="9">
        <f>VLOOKUP(A146,[26]Зерновые!$A$104:$W$114,23,)</f>
        <v>12.572930000000001</v>
      </c>
      <c r="D146" s="9">
        <f>VLOOKUP(A146,[26]Зерновые!$A$104:$AH$114,34,FALSE)</f>
        <v>0</v>
      </c>
      <c r="E146" s="9">
        <f>VLOOKUP(A146,[26]Зерновые!$A$104:$AS$114,45,)</f>
        <v>0</v>
      </c>
      <c r="F146" s="12">
        <f>VLOOKUP(A146,[26]Зерновые!$A$104:$BD$114,56,)</f>
        <v>0</v>
      </c>
      <c r="G146" s="9">
        <f>VLOOKUP(A146,[26]Зерновые!$A$104:$BO$114,67,)</f>
        <v>43.080110000000005</v>
      </c>
      <c r="H146" s="48">
        <f>VLOOKUP(A146,[26]Зерновые!$A$104:$BZ$114,78,)</f>
        <v>0</v>
      </c>
      <c r="I146" s="8">
        <f>VLOOKUP(A146,[26]Масличные!$A$104:$L$114,12,)</f>
        <v>17.121829999999999</v>
      </c>
      <c r="J146" s="9">
        <f>VLOOKUP(A146,[26]Масличные!$A$104:$W$114,23,)</f>
        <v>0.48</v>
      </c>
      <c r="K146" s="12">
        <f>VLOOKUP(A146,[26]Масличные!$A$104:$AH$114,34,)</f>
        <v>0</v>
      </c>
      <c r="L146" s="9">
        <f>VLOOKUP(A146,[26]Масличные!$A$104:$AS$114,45,)</f>
        <v>1.8199999999999998</v>
      </c>
      <c r="M146" s="39">
        <f>VLOOKUP(A146,[26]Масличные!$A$104:$BD$114,56,)</f>
        <v>6.8722899999999996</v>
      </c>
      <c r="N146" s="8">
        <f>VLOOKUP(A146,[26]Бобовые!$A$104:$L$114,12,)</f>
        <v>1.45</v>
      </c>
      <c r="O146" s="9">
        <f>VLOOKUP(A146,[26]Бобовые!$A$104:$W$114,23,)</f>
        <v>0</v>
      </c>
      <c r="P146" s="9">
        <f>VLOOKUP(A146,[26]Бобовые!$A$104:$AH$114,34,)</f>
        <v>3</v>
      </c>
      <c r="Q146" s="9">
        <f>VLOOKUP(A146,[26]Овощи!$A$104:$L$114,12,)</f>
        <v>205.60993000000002</v>
      </c>
      <c r="R146" s="9">
        <f>VLOOKUP(A146,[26]Овощи!$A$104:$W$114,23,)</f>
        <v>218.74694</v>
      </c>
      <c r="S146" s="9">
        <f>VLOOKUP(A146,[26]Овощи!$A$104:$AH$114,34,)</f>
        <v>258.17617999999999</v>
      </c>
      <c r="T146" s="9">
        <f>VLOOKUP(A146,[26]Овощи!$A$104:$AS$114,45,)</f>
        <v>248.18959999999998</v>
      </c>
      <c r="U146" s="9">
        <f>VLOOKUP(A146,[26]Овощи!$A$104:$BD$114,56,)</f>
        <v>247.22445999999997</v>
      </c>
      <c r="V146" s="9">
        <f>VLOOKUP(A146,[26]Овощи!$A$104:$BO$114,67,)</f>
        <v>263.58786999999995</v>
      </c>
      <c r="W146" s="9">
        <f>VLOOKUP(A146,[26]Овощи!$A$104:$BZ$114,78,)</f>
        <v>251.45702999999995</v>
      </c>
      <c r="X146" s="13">
        <f>VLOOKUP(A146,[26]Бахчевые!$A$104:$L$114,12,)</f>
        <v>232.30688000000001</v>
      </c>
      <c r="Y146" s="37">
        <f>VLOOKUP(A146,[26]Бахчевые!$A$104:$W$114,23,)</f>
        <v>225.30828000000002</v>
      </c>
    </row>
    <row r="147" spans="1:25">
      <c r="A147" s="20" t="s">
        <v>174</v>
      </c>
      <c r="B147" s="8">
        <f>VLOOKUP(A147,[26]Зерновые!$A$104:$L$114,12,)</f>
        <v>14.520859999999999</v>
      </c>
      <c r="C147" s="9">
        <f>VLOOKUP(A147,[26]Зерновые!$A$104:$W$114,23,)</f>
        <v>17.199729999999999</v>
      </c>
      <c r="D147" s="9">
        <f>VLOOKUP(A147,[26]Зерновые!$A$104:$AH$114,34,FALSE)</f>
        <v>1.3</v>
      </c>
      <c r="E147" s="9">
        <f>VLOOKUP(A147,[26]Зерновые!$A$104:$AS$114,45,)</f>
        <v>1.17</v>
      </c>
      <c r="F147" s="12">
        <f>VLOOKUP(A147,[26]Зерновые!$A$104:$BD$114,56,)</f>
        <v>0</v>
      </c>
      <c r="G147" s="9">
        <f>VLOOKUP(A147,[26]Зерновые!$A$104:$BO$114,67,)</f>
        <v>36.725389999999997</v>
      </c>
      <c r="H147" s="48">
        <f>VLOOKUP(A147,[26]Зерновые!$A$104:$BZ$114,78,)</f>
        <v>0</v>
      </c>
      <c r="I147" s="8">
        <f>VLOOKUP(A147,[26]Масличные!$A$104:$L$114,12,)</f>
        <v>7.0437899999999996</v>
      </c>
      <c r="J147" s="9">
        <f>VLOOKUP(A147,[26]Масличные!$A$104:$W$114,23,)</f>
        <v>0.53</v>
      </c>
      <c r="K147" s="12">
        <f>VLOOKUP(A147,[26]Масличные!$A$104:$AH$114,34,)</f>
        <v>0</v>
      </c>
      <c r="L147" s="9">
        <f>VLOOKUP(A147,[26]Масличные!$A$104:$AS$114,45,)</f>
        <v>2.46</v>
      </c>
      <c r="M147" s="39">
        <f>VLOOKUP(A147,[26]Масличные!$A$104:$BD$114,56,)</f>
        <v>6.7000500000000001</v>
      </c>
      <c r="N147" s="8">
        <f>VLOOKUP(A147,[26]Бобовые!$A$104:$L$114,12,)</f>
        <v>1.28</v>
      </c>
      <c r="O147" s="9">
        <f>VLOOKUP(A147,[26]Бобовые!$A$104:$W$114,23,)</f>
        <v>5.8699999999999992</v>
      </c>
      <c r="P147" s="9">
        <f>VLOOKUP(A147,[26]Бобовые!$A$104:$AH$114,34,)</f>
        <v>8.5399999999999991</v>
      </c>
      <c r="Q147" s="9">
        <f>VLOOKUP(A147,[26]Овощи!$A$104:$L$114,12,)</f>
        <v>209.83798999999999</v>
      </c>
      <c r="R147" s="9">
        <f>VLOOKUP(A147,[26]Овощи!$A$104:$W$114,23,)</f>
        <v>218.44696999999996</v>
      </c>
      <c r="S147" s="9">
        <f>VLOOKUP(A147,[26]Овощи!$A$104:$AH$114,34,)</f>
        <v>227.23772</v>
      </c>
      <c r="T147" s="9">
        <f>VLOOKUP(A147,[26]Овощи!$A$104:$AS$114,45,)</f>
        <v>217.53513000000004</v>
      </c>
      <c r="U147" s="9">
        <f>VLOOKUP(A147,[26]Овощи!$A$104:$BD$114,56,)</f>
        <v>209.68854999999999</v>
      </c>
      <c r="V147" s="9">
        <f>VLOOKUP(A147,[26]Овощи!$A$104:$BO$114,67,)</f>
        <v>226.85605999999999</v>
      </c>
      <c r="W147" s="9">
        <f>VLOOKUP(A147,[26]Овощи!$A$104:$BZ$114,78,)</f>
        <v>210.39564000000001</v>
      </c>
      <c r="X147" s="13">
        <f>VLOOKUP(A147,[26]Бахчевые!$A$104:$L$114,12,)</f>
        <v>184.14722999999998</v>
      </c>
      <c r="Y147" s="37">
        <f>VLOOKUP(A147,[26]Бахчевые!$A$104:$W$114,23,)</f>
        <v>114.28884000000001</v>
      </c>
    </row>
    <row r="148" spans="1:25">
      <c r="A148" s="20" t="s">
        <v>175</v>
      </c>
      <c r="B148" s="8">
        <f>VLOOKUP(A148,[26]Зерновые!$A$104:$L$114,12,)</f>
        <v>16.003009999999996</v>
      </c>
      <c r="C148" s="9">
        <f>VLOOKUP(A148,[26]Зерновые!$A$104:$W$114,23,)</f>
        <v>15.233789999999999</v>
      </c>
      <c r="D148" s="9">
        <f>VLOOKUP(A148,[26]Зерновые!$A$104:$AH$114,34,FALSE)</f>
        <v>0</v>
      </c>
      <c r="E148" s="9">
        <f>VLOOKUP(A148,[26]Зерновые!$A$104:$AS$114,45,)</f>
        <v>0</v>
      </c>
      <c r="F148" s="12">
        <f>VLOOKUP(A148,[26]Зерновые!$A$104:$BD$114,56,)</f>
        <v>0</v>
      </c>
      <c r="G148" s="9">
        <f>VLOOKUP(A148,[26]Зерновые!$A$104:$BO$114,67,)</f>
        <v>50.514569999999999</v>
      </c>
      <c r="H148" s="48">
        <f>VLOOKUP(A148,[26]Зерновые!$A$104:$BZ$114,78,)</f>
        <v>0</v>
      </c>
      <c r="I148" s="8">
        <f>VLOOKUP(A148,[26]Масличные!$A$104:$L$114,12,)</f>
        <v>11.088420000000001</v>
      </c>
      <c r="J148" s="9">
        <f>VLOOKUP(A148,[26]Масличные!$A$104:$W$114,23,)</f>
        <v>0</v>
      </c>
      <c r="K148" s="12">
        <f>VLOOKUP(A148,[26]Масличные!$A$104:$AH$114,34,)</f>
        <v>0</v>
      </c>
      <c r="L148" s="9">
        <f>VLOOKUP(A148,[26]Масличные!$A$104:$AS$114,45,)</f>
        <v>0</v>
      </c>
      <c r="M148" s="39">
        <f>VLOOKUP(A148,[26]Масличные!$A$104:$BD$114,56,)</f>
        <v>7.3827599999999993</v>
      </c>
      <c r="N148" s="8">
        <f>VLOOKUP(A148,[26]Бобовые!$A$104:$L$114,12,)</f>
        <v>0</v>
      </c>
      <c r="O148" s="9">
        <f>VLOOKUP(A148,[26]Бобовые!$A$104:$W$114,23,)</f>
        <v>0</v>
      </c>
      <c r="P148" s="9">
        <f>VLOOKUP(A148,[26]Бобовые!$A$104:$AH$114,34,)</f>
        <v>0</v>
      </c>
      <c r="Q148" s="9">
        <f>VLOOKUP(A148,[26]Овощи!$A$104:$L$114,12,)</f>
        <v>217.23865000000001</v>
      </c>
      <c r="R148" s="9">
        <f>VLOOKUP(A148,[26]Овощи!$A$104:$W$114,23,)</f>
        <v>228.69274000000001</v>
      </c>
      <c r="S148" s="9">
        <f>VLOOKUP(A148,[26]Овощи!$A$104:$AH$114,34,)</f>
        <v>217.15337</v>
      </c>
      <c r="T148" s="9">
        <f>VLOOKUP(A148,[26]Овощи!$A$104:$AS$114,45,)</f>
        <v>196.50522999999998</v>
      </c>
      <c r="U148" s="9">
        <f>VLOOKUP(A148,[26]Овощи!$A$104:$BD$114,56,)</f>
        <v>212.68425999999999</v>
      </c>
      <c r="V148" s="9">
        <f>VLOOKUP(A148,[26]Овощи!$A$104:$BO$114,67,)</f>
        <v>225.11449000000002</v>
      </c>
      <c r="W148" s="9">
        <f>VLOOKUP(A148,[26]Овощи!$A$104:$BZ$114,78,)</f>
        <v>235.22800999999998</v>
      </c>
      <c r="X148" s="13">
        <f>VLOOKUP(A148,[26]Бахчевые!$A$104:$L$114,12,)</f>
        <v>202.75852000000003</v>
      </c>
      <c r="Y148" s="37">
        <f>VLOOKUP(A148,[26]Бахчевые!$A$104:$W$114,23,)</f>
        <v>67.337389999999999</v>
      </c>
    </row>
    <row r="149" spans="1:25">
      <c r="A149" s="20" t="s">
        <v>176</v>
      </c>
      <c r="B149" s="8">
        <f>VLOOKUP(A149,[26]Зерновые!$A$104:$L$114,12,)</f>
        <v>13.742610000000003</v>
      </c>
      <c r="C149" s="9">
        <f>VLOOKUP(A149,[26]Зерновые!$A$104:$W$114,23,)</f>
        <v>13.102360000000001</v>
      </c>
      <c r="D149" s="9">
        <f>VLOOKUP(A149,[26]Зерновые!$A$104:$AH$114,34,FALSE)</f>
        <v>8.07</v>
      </c>
      <c r="E149" s="9">
        <f>VLOOKUP(A149,[26]Зерновые!$A$104:$AS$114,45,)</f>
        <v>0</v>
      </c>
      <c r="F149" s="12">
        <f>VLOOKUP(A149,[26]Зерновые!$A$104:$BD$114,56,)</f>
        <v>0</v>
      </c>
      <c r="G149" s="9">
        <f>VLOOKUP(A149,[26]Зерновые!$A$104:$BO$114,67,)</f>
        <v>36.500819999999997</v>
      </c>
      <c r="H149" s="48">
        <f>VLOOKUP(A149,[26]Зерновые!$A$104:$BZ$114,78,)</f>
        <v>0</v>
      </c>
      <c r="I149" s="8">
        <f>VLOOKUP(A149,[26]Масличные!$A$104:$L$114,12,)</f>
        <v>13.730509999999999</v>
      </c>
      <c r="J149" s="9">
        <f>VLOOKUP(A149,[26]Масличные!$A$104:$W$114,23,)</f>
        <v>1.7</v>
      </c>
      <c r="K149" s="12">
        <f>VLOOKUP(A149,[26]Масличные!$A$104:$AH$114,34,)</f>
        <v>0</v>
      </c>
      <c r="L149" s="9">
        <f>VLOOKUP(A149,[26]Масличные!$A$104:$AS$114,45,)</f>
        <v>0</v>
      </c>
      <c r="M149" s="39">
        <f>VLOOKUP(A149,[26]Масличные!$A$104:$BD$114,56,)</f>
        <v>4.1330400000000003</v>
      </c>
      <c r="N149" s="8">
        <f>VLOOKUP(A149,[26]Бобовые!$A$104:$L$114,12,)</f>
        <v>0</v>
      </c>
      <c r="O149" s="9">
        <f>VLOOKUP(A149,[26]Бобовые!$A$104:$W$114,23,)</f>
        <v>12.484000000000002</v>
      </c>
      <c r="P149" s="9">
        <f>VLOOKUP(A149,[26]Бобовые!$A$104:$AH$114,34,)</f>
        <v>11.676</v>
      </c>
      <c r="Q149" s="9">
        <f>VLOOKUP(A149,[26]Овощи!$A$104:$L$114,12,)</f>
        <v>211.99608000000003</v>
      </c>
      <c r="R149" s="9">
        <f>VLOOKUP(A149,[26]Овощи!$A$104:$W$114,23,)</f>
        <v>231.04313999999999</v>
      </c>
      <c r="S149" s="9">
        <f>VLOOKUP(A149,[26]Овощи!$A$104:$AH$114,34,)</f>
        <v>224.01168999999999</v>
      </c>
      <c r="T149" s="9">
        <f>VLOOKUP(A149,[26]Овощи!$A$104:$AS$114,45,)</f>
        <v>201.44598000000002</v>
      </c>
      <c r="U149" s="9">
        <f>VLOOKUP(A149,[26]Овощи!$A$104:$BD$114,56,)</f>
        <v>200.86110999999997</v>
      </c>
      <c r="V149" s="9">
        <f>VLOOKUP(A149,[26]Овощи!$A$104:$BO$114,67,)</f>
        <v>259.37783999999999</v>
      </c>
      <c r="W149" s="9">
        <f>VLOOKUP(A149,[26]Овощи!$A$104:$BZ$114,78,)</f>
        <v>174.13826</v>
      </c>
      <c r="X149" s="13">
        <f>VLOOKUP(A149,[26]Бахчевые!$A$104:$L$114,12,)</f>
        <v>193.87440999999998</v>
      </c>
      <c r="Y149" s="37">
        <f>VLOOKUP(A149,[26]Бахчевые!$A$104:$W$114,23,)</f>
        <v>180.92644999999999</v>
      </c>
    </row>
    <row r="150" spans="1:25">
      <c r="A150" s="20" t="s">
        <v>177</v>
      </c>
      <c r="B150" s="8">
        <f>VLOOKUP(A150,[26]Зерновые!$A$104:$L$114,12,)</f>
        <v>12.80195</v>
      </c>
      <c r="C150" s="9">
        <f>VLOOKUP(A150,[26]Зерновые!$A$104:$W$114,23,)</f>
        <v>16.328150000000001</v>
      </c>
      <c r="D150" s="9">
        <f>VLOOKUP(A150,[26]Зерновые!$A$104:$AH$114,34,FALSE)</f>
        <v>0</v>
      </c>
      <c r="E150" s="9">
        <f>VLOOKUP(A150,[26]Зерновые!$A$104:$AS$114,45,)</f>
        <v>0</v>
      </c>
      <c r="F150" s="12">
        <f>VLOOKUP(A150,[26]Зерновые!$A$104:$BD$114,56,)</f>
        <v>0</v>
      </c>
      <c r="G150" s="9">
        <f>VLOOKUP(A150,[26]Зерновые!$A$104:$BO$114,67,)</f>
        <v>48.628470000000007</v>
      </c>
      <c r="H150" s="48">
        <f>VLOOKUP(A150,[26]Зерновые!$A$104:$BZ$114,78,)</f>
        <v>0</v>
      </c>
      <c r="I150" s="8">
        <f>VLOOKUP(A150,[26]Масличные!$A$104:$L$114,12,)</f>
        <v>0.96</v>
      </c>
      <c r="J150" s="9">
        <f>VLOOKUP(A150,[26]Масличные!$A$104:$W$114,23,)</f>
        <v>0</v>
      </c>
      <c r="K150" s="12">
        <f>VLOOKUP(A150,[26]Масличные!$A$104:$AH$114,34,)</f>
        <v>0</v>
      </c>
      <c r="L150" s="9">
        <f>VLOOKUP(A150,[26]Масличные!$A$104:$AS$114,45,)</f>
        <v>0</v>
      </c>
      <c r="M150" s="39">
        <f>VLOOKUP(A150,[26]Масличные!$A$104:$BD$114,56,)</f>
        <v>5.7351099999999988</v>
      </c>
      <c r="N150" s="8">
        <f>VLOOKUP(A150,[26]Бобовые!$A$104:$L$114,12,)</f>
        <v>0</v>
      </c>
      <c r="O150" s="9">
        <f>VLOOKUP(A150,[26]Бобовые!$A$104:$W$114,23,)</f>
        <v>0</v>
      </c>
      <c r="P150" s="9">
        <f>VLOOKUP(A150,[26]Бобовые!$A$104:$AH$114,34,)</f>
        <v>0</v>
      </c>
      <c r="Q150" s="9">
        <f>VLOOKUP(A150,[26]Овощи!$A$104:$L$114,12,)</f>
        <v>201.18531000000002</v>
      </c>
      <c r="R150" s="9">
        <f>VLOOKUP(A150,[26]Овощи!$A$104:$W$114,23,)</f>
        <v>202.98240000000001</v>
      </c>
      <c r="S150" s="9">
        <f>VLOOKUP(A150,[26]Овощи!$A$104:$AH$114,34,)</f>
        <v>212.23118000000005</v>
      </c>
      <c r="T150" s="9">
        <f>VLOOKUP(A150,[26]Овощи!$A$104:$AS$114,45,)</f>
        <v>192.66788</v>
      </c>
      <c r="U150" s="9">
        <f>VLOOKUP(A150,[26]Овощи!$A$104:$BD$114,56,)</f>
        <v>202.61100000000002</v>
      </c>
      <c r="V150" s="9">
        <f>VLOOKUP(A150,[26]Овощи!$A$104:$BO$114,67,)</f>
        <v>197.92353999999997</v>
      </c>
      <c r="W150" s="9">
        <f>VLOOKUP(A150,[26]Овощи!$A$104:$BZ$114,78,)</f>
        <v>211.01410000000001</v>
      </c>
      <c r="X150" s="13">
        <f>VLOOKUP(A150,[26]Бахчевые!$A$104:$L$114,12,)</f>
        <v>228.33463</v>
      </c>
      <c r="Y150" s="37">
        <f>VLOOKUP(A150,[26]Бахчевые!$A$104:$W$114,23,)</f>
        <v>247.89956000000001</v>
      </c>
    </row>
    <row r="151" spans="1:25">
      <c r="A151" s="20" t="s">
        <v>178</v>
      </c>
      <c r="B151" s="8">
        <f>VLOOKUP(A151,[26]Зерновые!$A$104:$L$114,12,)</f>
        <v>0</v>
      </c>
      <c r="C151" s="9">
        <f>VLOOKUP(A151,[26]Зерновые!$A$104:$W$114,23,)</f>
        <v>12.981260000000001</v>
      </c>
      <c r="D151" s="9">
        <f>VLOOKUP(A151,[26]Зерновые!$A$104:$AH$114,34,FALSE)</f>
        <v>0</v>
      </c>
      <c r="E151" s="9">
        <f>VLOOKUP(A151,[26]Зерновые!$A$104:$AS$114,45,)</f>
        <v>13.91132</v>
      </c>
      <c r="F151" s="12">
        <f>VLOOKUP(A151,[26]Зерновые!$A$104:$BD$114,56,)</f>
        <v>0</v>
      </c>
      <c r="G151" s="9">
        <f>VLOOKUP(A151,[26]Зерновые!$A$104:$BO$114,67,)</f>
        <v>32.789100000000005</v>
      </c>
      <c r="H151" s="48">
        <f>VLOOKUP(A151,[26]Зерновые!$A$104:$BZ$114,78,)</f>
        <v>0</v>
      </c>
      <c r="I151" s="8">
        <f>VLOOKUP(A151,[26]Масличные!$A$104:$L$114,12,)</f>
        <v>10.778049999999999</v>
      </c>
      <c r="J151" s="9">
        <f>VLOOKUP(A151,[26]Масличные!$A$104:$W$114,23,)</f>
        <v>0</v>
      </c>
      <c r="K151" s="12">
        <f>VLOOKUP(A151,[26]Масличные!$A$104:$AH$114,34,)</f>
        <v>0</v>
      </c>
      <c r="L151" s="9">
        <f>VLOOKUP(A151,[26]Масличные!$A$104:$AS$114,45,)</f>
        <v>0</v>
      </c>
      <c r="M151" s="39">
        <f>VLOOKUP(A151,[26]Масличные!$A$104:$BD$114,56,)</f>
        <v>1.17</v>
      </c>
      <c r="N151" s="8">
        <f>VLOOKUP(A151,[26]Бобовые!$A$104:$L$114,12,)</f>
        <v>0</v>
      </c>
      <c r="O151" s="9">
        <f>VLOOKUP(A151,[26]Бобовые!$A$104:$W$114,23,)</f>
        <v>0</v>
      </c>
      <c r="P151" s="9">
        <f>VLOOKUP(A151,[26]Бобовые!$A$104:$AH$114,34,)</f>
        <v>0</v>
      </c>
      <c r="Q151" s="9">
        <f>VLOOKUP(A151,[26]Овощи!$A$104:$L$114,12,)</f>
        <v>107.98390000000002</v>
      </c>
      <c r="R151" s="9">
        <f>VLOOKUP(A151,[26]Овощи!$A$104:$W$114,23,)</f>
        <v>177.47964999999999</v>
      </c>
      <c r="S151" s="9">
        <f>VLOOKUP(A151,[26]Овощи!$A$104:$AH$114,34,)</f>
        <v>155.50691999999998</v>
      </c>
      <c r="T151" s="9">
        <f>VLOOKUP(A151,[26]Овощи!$A$104:$AS$114,45,)</f>
        <v>132.41918000000001</v>
      </c>
      <c r="U151" s="9">
        <f>VLOOKUP(A151,[26]Овощи!$A$104:$BD$114,56,)</f>
        <v>143.20511999999997</v>
      </c>
      <c r="V151" s="9">
        <f>VLOOKUP(A151,[26]Овощи!$A$104:$BO$114,67,)</f>
        <v>130.99679</v>
      </c>
      <c r="W151" s="9">
        <f>VLOOKUP(A151,[26]Овощи!$A$104:$BZ$114,78,)</f>
        <v>9.67</v>
      </c>
      <c r="X151" s="13">
        <f>VLOOKUP(A151,[26]Бахчевые!$A$104:$L$114,12,)</f>
        <v>124.83921000000001</v>
      </c>
      <c r="Y151" s="37">
        <f>VLOOKUP(A151,[26]Бахчевые!$A$104:$W$114,23,)</f>
        <v>137.63137999999998</v>
      </c>
    </row>
    <row r="152" spans="1:25">
      <c r="A152" s="20" t="s">
        <v>179</v>
      </c>
      <c r="B152" s="8">
        <f>VLOOKUP(A152,[26]Зерновые!$A$104:$L$114,12,)</f>
        <v>11.424489999999999</v>
      </c>
      <c r="C152" s="9">
        <f>VLOOKUP(A152,[26]Зерновые!$A$104:$W$114,23,)</f>
        <v>11.390270000000001</v>
      </c>
      <c r="D152" s="9">
        <f>VLOOKUP(A152,[26]Зерновые!$A$104:$AH$114,34,FALSE)</f>
        <v>0</v>
      </c>
      <c r="E152" s="9">
        <f>VLOOKUP(A152,[26]Зерновые!$A$104:$AS$114,45,)</f>
        <v>0</v>
      </c>
      <c r="F152" s="12">
        <f>VLOOKUP(A152,[26]Зерновые!$A$104:$BD$114,56,)</f>
        <v>0</v>
      </c>
      <c r="G152" s="9">
        <f>VLOOKUP(A152,[26]Зерновые!$A$104:$BO$114,67,)</f>
        <v>49.685539999999996</v>
      </c>
      <c r="H152" s="48">
        <f>VLOOKUP(A152,[26]Зерновые!$A$104:$BZ$114,78,)</f>
        <v>0</v>
      </c>
      <c r="I152" s="8">
        <f>VLOOKUP(A152,[26]Масличные!$A$104:$L$114,12,)</f>
        <v>3.0300000000000002</v>
      </c>
      <c r="J152" s="9">
        <f>VLOOKUP(A152,[26]Масличные!$A$104:$W$114,23,)</f>
        <v>0</v>
      </c>
      <c r="K152" s="12">
        <f>VLOOKUP(A152,[26]Масличные!$A$104:$AH$114,34,)</f>
        <v>0</v>
      </c>
      <c r="L152" s="9">
        <f>VLOOKUP(A152,[26]Масличные!$A$104:$AS$114,45,)</f>
        <v>0</v>
      </c>
      <c r="M152" s="39">
        <f>VLOOKUP(A152,[26]Масличные!$A$104:$BD$114,56,)</f>
        <v>4.3922900000000009</v>
      </c>
      <c r="N152" s="8">
        <f>VLOOKUP(A152,[26]Бобовые!$A$104:$L$114,12,)</f>
        <v>0</v>
      </c>
      <c r="O152" s="9">
        <f>VLOOKUP(A152,[26]Бобовые!$A$104:$W$114,23,)</f>
        <v>0</v>
      </c>
      <c r="P152" s="9">
        <f>VLOOKUP(A152,[26]Бобовые!$A$104:$AH$114,34,)</f>
        <v>0</v>
      </c>
      <c r="Q152" s="9">
        <f>VLOOKUP(A152,[26]Овощи!$A$104:$L$114,12,)</f>
        <v>155.68887999999998</v>
      </c>
      <c r="R152" s="9">
        <f>VLOOKUP(A152,[26]Овощи!$A$104:$W$114,23,)</f>
        <v>207.16801999999998</v>
      </c>
      <c r="S152" s="9">
        <f>VLOOKUP(A152,[26]Овощи!$A$104:$AH$114,34,)</f>
        <v>201.39564000000001</v>
      </c>
      <c r="T152" s="9">
        <f>VLOOKUP(A152,[26]Овощи!$A$104:$AS$114,45,)</f>
        <v>193.12721000000002</v>
      </c>
      <c r="U152" s="9">
        <f>VLOOKUP(A152,[26]Овощи!$A$104:$BD$114,56,)</f>
        <v>197.73402999999999</v>
      </c>
      <c r="V152" s="9">
        <f>VLOOKUP(A152,[26]Овощи!$A$104:$BO$114,67,)</f>
        <v>199.47628999999998</v>
      </c>
      <c r="W152" s="9">
        <f>VLOOKUP(A152,[26]Овощи!$A$104:$BZ$114,78,)</f>
        <v>185.49458000000001</v>
      </c>
      <c r="X152" s="13">
        <f>VLOOKUP(A152,[26]Бахчевые!$A$104:$L$114,12,)</f>
        <v>207.93155000000002</v>
      </c>
      <c r="Y152" s="37">
        <f>VLOOKUP(A152,[26]Бахчевые!$A$104:$W$114,23,)</f>
        <v>209.84155000000001</v>
      </c>
    </row>
    <row r="153" spans="1:25">
      <c r="A153" s="20" t="s">
        <v>180</v>
      </c>
      <c r="B153" s="8">
        <f>VLOOKUP(A153,[26]Зерновые!$A$104:$L$114,12,)</f>
        <v>10.394139999999998</v>
      </c>
      <c r="C153" s="9">
        <f>VLOOKUP(A153,[26]Зерновые!$A$104:$W$114,23,)</f>
        <v>8.1353200000000001</v>
      </c>
      <c r="D153" s="9">
        <f>VLOOKUP(A153,[26]Зерновые!$A$104:$AH$114,34,FALSE)</f>
        <v>0</v>
      </c>
      <c r="E153" s="9">
        <f>VLOOKUP(A153,[26]Зерновые!$A$104:$AS$114,45,)</f>
        <v>0</v>
      </c>
      <c r="F153" s="12">
        <f>VLOOKUP(A153,[26]Зерновые!$A$104:$BD$114,56,)</f>
        <v>0</v>
      </c>
      <c r="G153" s="9">
        <f>VLOOKUP(A153,[26]Зерновые!$A$104:$BO$114,67,)</f>
        <v>29.110590000000002</v>
      </c>
      <c r="H153" s="48">
        <f>VLOOKUP(A153,[26]Зерновые!$A$104:$BZ$114,78,)</f>
        <v>0</v>
      </c>
      <c r="I153" s="8">
        <f>VLOOKUP(A153,[26]Масличные!$A$104:$L$114,12,)</f>
        <v>7.9103000000000012</v>
      </c>
      <c r="J153" s="9">
        <f>VLOOKUP(A153,[26]Масличные!$A$104:$W$114,23,)</f>
        <v>0</v>
      </c>
      <c r="K153" s="12">
        <f>VLOOKUP(A153,[26]Масличные!$A$104:$AH$114,34,)</f>
        <v>0</v>
      </c>
      <c r="L153" s="9">
        <f>VLOOKUP(A153,[26]Масличные!$A$104:$AS$114,45,)</f>
        <v>0</v>
      </c>
      <c r="M153" s="39">
        <f>VLOOKUP(A153,[26]Масличные!$A$104:$BD$114,56,)</f>
        <v>5.1661400000000004</v>
      </c>
      <c r="N153" s="8">
        <f>VLOOKUP(A153,[26]Бобовые!$A$104:$L$114,12,)</f>
        <v>0</v>
      </c>
      <c r="O153" s="9">
        <f>VLOOKUP(A153,[26]Бобовые!$A$104:$W$114,23,)</f>
        <v>0</v>
      </c>
      <c r="P153" s="9">
        <f>VLOOKUP(A153,[26]Бобовые!$A$104:$AH$114,34,)</f>
        <v>0</v>
      </c>
      <c r="Q153" s="9">
        <f>VLOOKUP(A153,[26]Овощи!$A$104:$L$114,12,)</f>
        <v>163.96629000000001</v>
      </c>
      <c r="R153" s="9">
        <f>VLOOKUP(A153,[26]Овощи!$A$104:$W$114,23,)</f>
        <v>173.2886</v>
      </c>
      <c r="S153" s="9">
        <f>VLOOKUP(A153,[26]Овощи!$A$104:$AH$114,34,)</f>
        <v>184.06527</v>
      </c>
      <c r="T153" s="9">
        <f>VLOOKUP(A153,[26]Овощи!$A$104:$AS$114,45,)</f>
        <v>178.92955000000001</v>
      </c>
      <c r="U153" s="9">
        <f>VLOOKUP(A153,[26]Овощи!$A$104:$BD$114,56,)</f>
        <v>187.5883</v>
      </c>
      <c r="V153" s="9">
        <f>VLOOKUP(A153,[26]Овощи!$A$104:$BO$114,67,)</f>
        <v>181.02334000000002</v>
      </c>
      <c r="W153" s="9">
        <f>VLOOKUP(A153,[26]Овощи!$A$104:$BZ$114,78,)</f>
        <v>196.47845999999998</v>
      </c>
      <c r="X153" s="13">
        <f>VLOOKUP(A153,[26]Бахчевые!$A$104:$L$114,12,)</f>
        <v>180.33614</v>
      </c>
      <c r="Y153" s="37">
        <f>VLOOKUP(A153,[26]Бахчевые!$A$104:$W$114,23,)</f>
        <v>195.61686000000003</v>
      </c>
    </row>
    <row r="154" spans="1:25" ht="13.5" thickBot="1">
      <c r="A154" s="23" t="s">
        <v>181</v>
      </c>
      <c r="B154" s="14">
        <f>VLOOKUP(A154,[26]Зерновые!$A$104:$L$114,12,)</f>
        <v>14.558769999999999</v>
      </c>
      <c r="C154" s="15">
        <f>VLOOKUP(A154,[26]Зерновые!$A$104:$W$114,23,)</f>
        <v>14.474160000000001</v>
      </c>
      <c r="D154" s="15">
        <f>VLOOKUP(A154,[26]Зерновые!$A$104:$AH$114,34,FALSE)</f>
        <v>0</v>
      </c>
      <c r="E154" s="15">
        <f>VLOOKUP(A154,[26]Зерновые!$A$104:$AS$114,45,)</f>
        <v>14.462860000000001</v>
      </c>
      <c r="F154" s="19">
        <f>VLOOKUP(A154,[26]Зерновые!$A$104:$BD$114,56,)</f>
        <v>0</v>
      </c>
      <c r="G154" s="15">
        <f>VLOOKUP(A154,[26]Зерновые!$A$104:$BO$114,67,)</f>
        <v>43.210850000000008</v>
      </c>
      <c r="H154" s="49">
        <f>VLOOKUP(A154,[26]Зерновые!$A$104:$BZ$114,78,)</f>
        <v>0</v>
      </c>
      <c r="I154" s="14">
        <f>VLOOKUP(A154,[26]Масличные!$A$104:$L$114,12,)</f>
        <v>15.968920000000002</v>
      </c>
      <c r="J154" s="15">
        <f>VLOOKUP(A154,[26]Масличные!$A$104:$W$114,23,)</f>
        <v>0</v>
      </c>
      <c r="K154" s="19">
        <f>VLOOKUP(A154,[26]Масличные!$A$104:$AH$114,34,)</f>
        <v>0</v>
      </c>
      <c r="L154" s="15">
        <f>VLOOKUP(A154,[26]Масличные!$A$104:$AS$114,45,)</f>
        <v>0</v>
      </c>
      <c r="M154" s="40">
        <f>VLOOKUP(A154,[26]Масличные!$A$104:$BD$114,56,)</f>
        <v>3.9696399999999996</v>
      </c>
      <c r="N154" s="14">
        <f>VLOOKUP(A154,[26]Бобовые!$A$104:$L$114,12,)</f>
        <v>0</v>
      </c>
      <c r="O154" s="15">
        <f>VLOOKUP(A154,[26]Бобовые!$A$104:$W$114,23,)</f>
        <v>0</v>
      </c>
      <c r="P154" s="15">
        <f>VLOOKUP(A154,[26]Бобовые!$A$104:$AH$114,34,)</f>
        <v>0</v>
      </c>
      <c r="Q154" s="15">
        <f>VLOOKUP(A154,[26]Овощи!$A$104:$L$114,12,)</f>
        <v>212.78545</v>
      </c>
      <c r="R154" s="15">
        <f>VLOOKUP(A154,[26]Овощи!$A$104:$W$114,23,)</f>
        <v>235.81012000000001</v>
      </c>
      <c r="S154" s="15">
        <f>VLOOKUP(A154,[26]Овощи!$A$104:$AH$114,34,)</f>
        <v>234.50162999999998</v>
      </c>
      <c r="T154" s="15">
        <f>VLOOKUP(A154,[26]Овощи!$A$104:$AS$114,45,)</f>
        <v>211.83678</v>
      </c>
      <c r="U154" s="15">
        <f>VLOOKUP(A154,[26]Овощи!$A$104:$BD$114,56,)</f>
        <v>227.05151999999998</v>
      </c>
      <c r="V154" s="15">
        <f>VLOOKUP(A154,[26]Овощи!$A$104:$BO$114,67,)</f>
        <v>215.56349</v>
      </c>
      <c r="W154" s="15">
        <f>VLOOKUP(A154,[26]Овощи!$A$104:$BZ$114,78,)</f>
        <v>212.26101999999997</v>
      </c>
      <c r="X154" s="17">
        <f>VLOOKUP(A154,[26]Бахчевые!$A$104:$L$114,12,)</f>
        <v>239.167</v>
      </c>
      <c r="Y154" s="38">
        <f>VLOOKUP(A154,[26]Бахчевые!$A$104:$W$114,23,)</f>
        <v>191.16906</v>
      </c>
    </row>
    <row r="155" spans="1:25">
      <c r="A155" s="88"/>
      <c r="B155" s="6"/>
      <c r="C155" s="6"/>
      <c r="D155" s="6"/>
      <c r="E155" s="6"/>
      <c r="F155" s="89"/>
      <c r="G155" s="6"/>
      <c r="H155" s="89"/>
      <c r="I155" s="6"/>
      <c r="J155" s="6"/>
      <c r="K155" s="89"/>
      <c r="L155" s="6"/>
      <c r="M155" s="6"/>
      <c r="N155" s="6"/>
      <c r="O155" s="6"/>
      <c r="P155" s="6"/>
      <c r="Q155" s="6"/>
      <c r="R155" s="6"/>
      <c r="S155" s="6"/>
      <c r="T155" s="6"/>
      <c r="U155" s="6"/>
      <c r="V155" s="6"/>
      <c r="W155" s="6"/>
      <c r="X155" s="94"/>
      <c r="Y155" s="94"/>
    </row>
    <row r="156" spans="1:25">
      <c r="A156" s="88"/>
      <c r="B156" s="6"/>
      <c r="C156" s="6"/>
      <c r="D156" s="6"/>
      <c r="E156" s="6"/>
      <c r="F156" s="89"/>
      <c r="G156" s="6"/>
      <c r="H156" s="89"/>
      <c r="I156" s="6"/>
      <c r="J156" s="6"/>
      <c r="K156" s="89"/>
      <c r="L156" s="6"/>
      <c r="M156" s="6"/>
      <c r="N156" s="6"/>
      <c r="O156" s="6"/>
      <c r="P156" s="6"/>
      <c r="Q156" s="6"/>
      <c r="R156" s="6"/>
      <c r="S156" s="6"/>
      <c r="T156" s="6"/>
      <c r="U156" s="6"/>
      <c r="V156" s="6"/>
      <c r="W156" s="6"/>
      <c r="X156" s="94"/>
      <c r="Y156" s="94"/>
    </row>
    <row r="157" spans="1:25">
      <c r="A157" s="88"/>
      <c r="B157" s="6"/>
      <c r="C157" s="6"/>
      <c r="D157" s="6"/>
      <c r="E157" s="6"/>
      <c r="F157" s="89"/>
      <c r="G157" s="6"/>
      <c r="H157" s="89"/>
      <c r="I157" s="6"/>
      <c r="J157" s="6"/>
      <c r="K157" s="89"/>
      <c r="L157" s="6"/>
      <c r="M157" s="6"/>
      <c r="N157" s="6"/>
      <c r="O157" s="6"/>
      <c r="P157" s="6"/>
      <c r="Q157" s="6"/>
      <c r="R157" s="6"/>
      <c r="S157" s="6"/>
      <c r="T157" s="6"/>
      <c r="U157" s="6"/>
      <c r="V157" s="6"/>
      <c r="W157" s="6"/>
      <c r="X157" s="94"/>
      <c r="Y157" s="94"/>
    </row>
    <row r="158" spans="1:25">
      <c r="A158" s="88"/>
      <c r="B158" s="6"/>
      <c r="C158" s="6"/>
      <c r="D158" s="6"/>
      <c r="E158" s="6"/>
      <c r="F158" s="89"/>
      <c r="G158" s="6"/>
      <c r="H158" s="89"/>
      <c r="I158" s="6"/>
      <c r="J158" s="6"/>
      <c r="K158" s="89"/>
      <c r="L158" s="6"/>
      <c r="M158" s="6"/>
      <c r="N158" s="6"/>
      <c r="O158" s="6"/>
      <c r="P158" s="6"/>
      <c r="Q158" s="6"/>
      <c r="R158" s="6"/>
      <c r="S158" s="6"/>
      <c r="T158" s="6"/>
      <c r="U158" s="6"/>
      <c r="V158" s="6"/>
      <c r="W158" s="6"/>
      <c r="X158" s="94"/>
      <c r="Y158" s="94"/>
    </row>
    <row r="159" spans="1:25">
      <c r="A159" s="88"/>
      <c r="B159" s="6"/>
      <c r="C159" s="6"/>
      <c r="D159" s="6"/>
      <c r="E159" s="6"/>
      <c r="F159" s="89"/>
      <c r="G159" s="6"/>
      <c r="H159" s="89"/>
      <c r="I159" s="6"/>
      <c r="J159" s="6"/>
      <c r="K159" s="89"/>
      <c r="L159" s="6"/>
      <c r="M159" s="6"/>
      <c r="N159" s="6"/>
      <c r="O159" s="6"/>
      <c r="P159" s="6"/>
      <c r="Q159" s="6"/>
      <c r="R159" s="6"/>
      <c r="S159" s="6"/>
      <c r="T159" s="6"/>
      <c r="U159" s="6"/>
      <c r="V159" s="6"/>
      <c r="W159" s="6"/>
      <c r="X159" s="94"/>
      <c r="Y159" s="94"/>
    </row>
    <row r="160" spans="1:25">
      <c r="A160" s="88"/>
      <c r="B160" s="6"/>
      <c r="C160" s="6"/>
      <c r="D160" s="6"/>
      <c r="E160" s="6"/>
      <c r="F160" s="89"/>
      <c r="G160" s="6"/>
      <c r="H160" s="89"/>
      <c r="I160" s="6"/>
      <c r="J160" s="6"/>
      <c r="K160" s="89"/>
      <c r="L160" s="6"/>
      <c r="M160" s="6"/>
      <c r="N160" s="6"/>
      <c r="O160" s="6"/>
      <c r="P160" s="6"/>
      <c r="Q160" s="6"/>
      <c r="R160" s="6"/>
      <c r="S160" s="6"/>
      <c r="T160" s="6"/>
      <c r="U160" s="6"/>
      <c r="V160" s="6"/>
      <c r="W160" s="6"/>
      <c r="X160" s="94"/>
      <c r="Y160" s="94"/>
    </row>
    <row r="161" spans="1:25">
      <c r="A161" s="88"/>
      <c r="B161" s="6"/>
      <c r="C161" s="6"/>
      <c r="D161" s="6"/>
      <c r="E161" s="6"/>
      <c r="F161" s="89"/>
      <c r="G161" s="6"/>
      <c r="H161" s="89"/>
      <c r="I161" s="6"/>
      <c r="J161" s="6"/>
      <c r="K161" s="89"/>
      <c r="L161" s="6"/>
      <c r="M161" s="6"/>
      <c r="N161" s="6"/>
      <c r="O161" s="6"/>
      <c r="P161" s="6"/>
      <c r="Q161" s="6"/>
      <c r="R161" s="6"/>
      <c r="S161" s="6"/>
      <c r="T161" s="6"/>
      <c r="U161" s="6"/>
      <c r="V161" s="6"/>
      <c r="W161" s="6"/>
      <c r="X161" s="94"/>
      <c r="Y161" s="94"/>
    </row>
    <row r="162" spans="1:25">
      <c r="A162" s="88"/>
      <c r="B162" s="6"/>
      <c r="C162" s="6"/>
      <c r="D162" s="6"/>
      <c r="E162" s="6"/>
      <c r="F162" s="89"/>
      <c r="G162" s="6"/>
      <c r="H162" s="89"/>
      <c r="I162" s="6"/>
      <c r="J162" s="6"/>
      <c r="K162" s="89"/>
      <c r="L162" s="6"/>
      <c r="M162" s="6"/>
      <c r="N162" s="6"/>
      <c r="O162" s="6"/>
      <c r="P162" s="6"/>
      <c r="Q162" s="6"/>
      <c r="R162" s="6"/>
      <c r="S162" s="6"/>
      <c r="T162" s="6"/>
      <c r="U162" s="6"/>
      <c r="V162" s="6"/>
      <c r="W162" s="6"/>
      <c r="X162" s="94"/>
      <c r="Y162" s="94"/>
    </row>
    <row r="163" spans="1:25">
      <c r="A163" s="88"/>
      <c r="B163" s="6"/>
      <c r="C163" s="6"/>
      <c r="D163" s="6"/>
      <c r="E163" s="6"/>
      <c r="F163" s="89"/>
      <c r="G163" s="6"/>
      <c r="H163" s="89"/>
      <c r="I163" s="6"/>
      <c r="J163" s="6"/>
      <c r="K163" s="89"/>
      <c r="L163" s="6"/>
      <c r="M163" s="6"/>
      <c r="N163" s="6"/>
      <c r="O163" s="6"/>
      <c r="P163" s="6"/>
      <c r="Q163" s="6"/>
      <c r="R163" s="6"/>
      <c r="S163" s="6"/>
      <c r="T163" s="6"/>
      <c r="U163" s="6"/>
      <c r="V163" s="6"/>
      <c r="W163" s="6"/>
      <c r="X163" s="94"/>
      <c r="Y163" s="94"/>
    </row>
    <row r="164" spans="1:25" ht="13.5" thickBot="1">
      <c r="A164" s="7"/>
      <c r="B164" s="6"/>
      <c r="C164" s="6"/>
      <c r="D164" s="6"/>
      <c r="E164" s="6"/>
      <c r="F164" s="6"/>
      <c r="G164" s="6"/>
      <c r="H164" s="6"/>
    </row>
    <row r="165" spans="1:25" ht="13.5" customHeight="1">
      <c r="A165" s="651" t="s">
        <v>254</v>
      </c>
      <c r="B165" s="653" t="s">
        <v>236</v>
      </c>
      <c r="C165" s="654"/>
      <c r="D165" s="654"/>
      <c r="E165" s="654"/>
      <c r="F165" s="654"/>
      <c r="G165" s="654"/>
      <c r="H165" s="655"/>
      <c r="I165" s="656" t="s">
        <v>283</v>
      </c>
      <c r="J165" s="657"/>
      <c r="K165" s="657"/>
      <c r="L165" s="657"/>
      <c r="M165" s="658"/>
      <c r="N165" s="657" t="s">
        <v>284</v>
      </c>
      <c r="O165" s="657"/>
      <c r="P165" s="657"/>
      <c r="Q165" s="656" t="s">
        <v>289</v>
      </c>
      <c r="R165" s="657"/>
      <c r="S165" s="657"/>
      <c r="T165" s="657"/>
      <c r="U165" s="657"/>
      <c r="V165" s="657"/>
      <c r="W165" s="658"/>
      <c r="X165" s="656" t="s">
        <v>297</v>
      </c>
      <c r="Y165" s="658"/>
    </row>
    <row r="166" spans="1:25" ht="21.75" thickBot="1">
      <c r="A166" s="652"/>
      <c r="B166" s="35" t="s">
        <v>237</v>
      </c>
      <c r="C166" s="32" t="s">
        <v>79</v>
      </c>
      <c r="D166" s="32" t="s">
        <v>80</v>
      </c>
      <c r="E166" s="32" t="s">
        <v>238</v>
      </c>
      <c r="F166" s="32" t="s">
        <v>239</v>
      </c>
      <c r="G166" s="32" t="s">
        <v>281</v>
      </c>
      <c r="H166" s="36" t="s">
        <v>240</v>
      </c>
      <c r="I166" s="35" t="s">
        <v>221</v>
      </c>
      <c r="J166" s="32" t="s">
        <v>222</v>
      </c>
      <c r="K166" s="32" t="s">
        <v>230</v>
      </c>
      <c r="L166" s="32" t="s">
        <v>282</v>
      </c>
      <c r="M166" s="36" t="s">
        <v>223</v>
      </c>
      <c r="N166" s="34" t="s">
        <v>285</v>
      </c>
      <c r="O166" s="32" t="s">
        <v>286</v>
      </c>
      <c r="P166" s="32" t="s">
        <v>287</v>
      </c>
      <c r="Q166" s="35" t="s">
        <v>290</v>
      </c>
      <c r="R166" s="32" t="s">
        <v>291</v>
      </c>
      <c r="S166" s="32" t="s">
        <v>292</v>
      </c>
      <c r="T166" s="32" t="s">
        <v>293</v>
      </c>
      <c r="U166" s="32" t="s">
        <v>294</v>
      </c>
      <c r="V166" s="32" t="s">
        <v>295</v>
      </c>
      <c r="W166" s="36" t="s">
        <v>296</v>
      </c>
      <c r="X166" s="50" t="s">
        <v>298</v>
      </c>
      <c r="Y166" s="45" t="s">
        <v>299</v>
      </c>
    </row>
    <row r="167" spans="1:25">
      <c r="A167" s="20" t="s">
        <v>110</v>
      </c>
      <c r="B167" s="8">
        <f>VLOOKUP(A167,[26]Зерновые!$A$119:$L$131,12,)</f>
        <v>0.39</v>
      </c>
      <c r="C167" s="9">
        <f>VLOOKUP(A167,[26]Зерновые!$A$119:$W$131,23,)</f>
        <v>1.1000000000000001</v>
      </c>
      <c r="D167" s="9">
        <f>VLOOKUP(A167,[26]Зерновые!$A$119:$AH$131,34,)</f>
        <v>0</v>
      </c>
      <c r="E167" s="9">
        <f>VLOOKUP(A167,[26]Зерновые!$A$119:$AS$131,45,)</f>
        <v>0</v>
      </c>
      <c r="F167" s="9">
        <f>VLOOKUP(A167,[26]Зерновые!$A$119:$BD$131,56,)</f>
        <v>0</v>
      </c>
      <c r="G167" s="12">
        <f>VLOOKUP(A167,[26]Зерновые!$A$119:$BO$131,67,)</f>
        <v>0</v>
      </c>
      <c r="H167" s="48">
        <f>VLOOKUP(A167,[26]Зерновые!$A$119:$BZ$131,78,)</f>
        <v>0</v>
      </c>
      <c r="I167" s="8">
        <f>VLOOKUP(A167,[26]Масличные!$A$119:$L$131,12,)</f>
        <v>0</v>
      </c>
      <c r="J167" s="12">
        <f>VLOOKUP(A167,[26]Масличные!$A$119:$W$131,23,)</f>
        <v>0</v>
      </c>
      <c r="K167" s="9">
        <f>VLOOKUP(A167,[26]Масличные!$A$119:$AH$131,34,)</f>
        <v>0</v>
      </c>
      <c r="L167" s="9">
        <f>VLOOKUP(A167,[26]Масличные!$A$119:$AS$131,45,)</f>
        <v>0</v>
      </c>
      <c r="M167" s="39">
        <f>VLOOKUP(A167,[26]Масличные!$A$119:$BD$131,56,)</f>
        <v>0.1</v>
      </c>
      <c r="N167" s="9">
        <f>VLOOKUP(A167,[26]Бобовые!$A$119:$L$131,12,)</f>
        <v>0</v>
      </c>
      <c r="O167" s="12">
        <f>VLOOKUP(A167,[26]Бобовые!$A$119:$W$131,23,)</f>
        <v>0</v>
      </c>
      <c r="P167" s="12">
        <f>VLOOKUP(A167,[26]Бобовые!$A$119:$AH$131,34,)</f>
        <v>0</v>
      </c>
      <c r="Q167" s="8">
        <f>VLOOKUP(A167,[26]Овощи!$A$119:$L$131,12,)</f>
        <v>99.34</v>
      </c>
      <c r="R167" s="9">
        <f>VLOOKUP(A167,[26]Овощи!$A$119:$W$131,23,)</f>
        <v>110.23999999999998</v>
      </c>
      <c r="S167" s="9">
        <f>VLOOKUP(A167,[26]Овощи!$A$119:$AH$131,34,)</f>
        <v>115.35</v>
      </c>
      <c r="T167" s="9">
        <f>VLOOKUP(A167,[26]Овощи!$A$119:$AS$131,45,)</f>
        <v>125.76999999999998</v>
      </c>
      <c r="U167" s="9">
        <f>VLOOKUP(A167,[26]Овощи!$A$119:$BD$131,56,)</f>
        <v>102.08000000000001</v>
      </c>
      <c r="V167" s="9">
        <f>VLOOKUP(A167,[26]Овощи!$A$119:$BO$131,67,)</f>
        <v>102.47</v>
      </c>
      <c r="W167" s="39">
        <f>VLOOKUP(A167,[26]Овощи!$A$119:$BZ$131,78,)</f>
        <v>109.7</v>
      </c>
      <c r="X167" s="51">
        <f>VLOOKUP(A167,[26]Бахчевые!$A$119:$L$131,12,)</f>
        <v>127.92999999999998</v>
      </c>
      <c r="Y167" s="52">
        <f>VLOOKUP(A167,[26]Бахчевые!$A$119:$W$131,23,)</f>
        <v>111.3</v>
      </c>
    </row>
    <row r="168" spans="1:25">
      <c r="A168" s="20" t="s">
        <v>111</v>
      </c>
      <c r="B168" s="8">
        <f>VLOOKUP(A168,[26]Зерновые!$A$119:$L$131,12,)</f>
        <v>0</v>
      </c>
      <c r="C168" s="9">
        <f>VLOOKUP(A168,[26]Зерновые!$A$119:$W$131,23,)</f>
        <v>2.2000000000000002</v>
      </c>
      <c r="D168" s="9">
        <f>VLOOKUP(A168,[26]Зерновые!$A$119:$AH$131,34,)</f>
        <v>0</v>
      </c>
      <c r="E168" s="9">
        <f>VLOOKUP(A168,[26]Зерновые!$A$119:$AS$131,45,)</f>
        <v>0</v>
      </c>
      <c r="F168" s="9">
        <f>VLOOKUP(A168,[26]Зерновые!$A$119:$BD$131,56,)</f>
        <v>0</v>
      </c>
      <c r="G168" s="12">
        <f>VLOOKUP(A168,[26]Зерновые!$A$119:$BO$131,67,)</f>
        <v>0</v>
      </c>
      <c r="H168" s="48">
        <f>VLOOKUP(A168,[26]Зерновые!$A$119:$BZ$131,78,)</f>
        <v>0</v>
      </c>
      <c r="I168" s="8">
        <f>VLOOKUP(A168,[26]Масличные!$A$119:$L$131,12,)</f>
        <v>0</v>
      </c>
      <c r="J168" s="12">
        <f>VLOOKUP(A168,[26]Масличные!$A$119:$W$131,23,)</f>
        <v>0</v>
      </c>
      <c r="K168" s="9">
        <f>VLOOKUP(A168,[26]Масличные!$A$119:$AH$131,34,)</f>
        <v>0</v>
      </c>
      <c r="L168" s="9">
        <f>VLOOKUP(A168,[26]Масличные!$A$119:$AS$131,45,)</f>
        <v>0</v>
      </c>
      <c r="M168" s="39">
        <f>VLOOKUP(A168,[26]Масличные!$A$119:$BD$131,56,)</f>
        <v>0</v>
      </c>
      <c r="N168" s="9">
        <f>VLOOKUP(A168,[26]Бобовые!$A$119:$L$131,12,)</f>
        <v>0</v>
      </c>
      <c r="O168" s="12">
        <f>VLOOKUP(A168,[26]Бобовые!$A$119:$W$131,23,)</f>
        <v>0</v>
      </c>
      <c r="P168" s="12">
        <f>VLOOKUP(A168,[26]Бобовые!$A$119:$AH$131,34,)</f>
        <v>0</v>
      </c>
      <c r="Q168" s="8">
        <f>VLOOKUP(A168,[26]Овощи!$A$119:$L$131,12,)</f>
        <v>46.350000000000009</v>
      </c>
      <c r="R168" s="9">
        <f>VLOOKUP(A168,[26]Овощи!$A$119:$W$131,23,)</f>
        <v>61.410000000000004</v>
      </c>
      <c r="S168" s="9">
        <f>VLOOKUP(A168,[26]Овощи!$A$119:$AH$131,34,)</f>
        <v>37.840000000000003</v>
      </c>
      <c r="T168" s="9">
        <f>VLOOKUP(A168,[26]Овощи!$A$119:$AS$131,45,)</f>
        <v>0</v>
      </c>
      <c r="U168" s="9">
        <f>VLOOKUP(A168,[26]Овощи!$A$119:$BD$131,56,)</f>
        <v>86.81</v>
      </c>
      <c r="V168" s="9">
        <f>VLOOKUP(A168,[26]Овощи!$A$119:$BO$131,67,)</f>
        <v>86</v>
      </c>
      <c r="W168" s="39">
        <f>VLOOKUP(A168,[26]Овощи!$A$119:$BZ$131,78,)</f>
        <v>18.649999999999999</v>
      </c>
      <c r="X168" s="13">
        <f>VLOOKUP(A168,[26]Бахчевые!$A$119:$L$131,12,)</f>
        <v>87.36</v>
      </c>
      <c r="Y168" s="37">
        <f>VLOOKUP(A168,[26]Бахчевые!$A$119:$W$131,23,)</f>
        <v>67.650000000000006</v>
      </c>
    </row>
    <row r="169" spans="1:25">
      <c r="A169" s="20" t="s">
        <v>112</v>
      </c>
      <c r="B169" s="8">
        <f>VLOOKUP(A169,[26]Зерновые!$A$119:$L$131,12,)</f>
        <v>6.610796107916852</v>
      </c>
      <c r="C169" s="9">
        <f>VLOOKUP(A169,[26]Зерновые!$A$119:$W$131,23,)</f>
        <v>6.6601886792452829</v>
      </c>
      <c r="D169" s="9">
        <f>VLOOKUP(A169,[26]Зерновые!$A$119:$AH$131,34,)</f>
        <v>5.9300000000000006</v>
      </c>
      <c r="E169" s="9">
        <f>VLOOKUP(A169,[26]Зерновые!$A$119:$AS$131,45,)</f>
        <v>5.5267729083665342</v>
      </c>
      <c r="F169" s="9">
        <f>VLOOKUP(A169,[26]Зерновые!$A$119:$BD$131,56,)</f>
        <v>0</v>
      </c>
      <c r="G169" s="12">
        <f>VLOOKUP(A169,[26]Зерновые!$A$119:$BO$131,67,)</f>
        <v>0.49000000000000005</v>
      </c>
      <c r="H169" s="48">
        <f>VLOOKUP(A169,[26]Зерновые!$A$119:$BZ$131,78,)</f>
        <v>0</v>
      </c>
      <c r="I169" s="8">
        <f>VLOOKUP(A169,[26]Масличные!$A$119:$L$131,12,)</f>
        <v>3.9891443850267381</v>
      </c>
      <c r="J169" s="12">
        <f>VLOOKUP(A169,[26]Масличные!$A$119:$W$131,23,)</f>
        <v>0.18</v>
      </c>
      <c r="K169" s="9">
        <f>VLOOKUP(A169,[26]Масличные!$A$119:$AH$131,34,)</f>
        <v>0</v>
      </c>
      <c r="L169" s="9">
        <f>VLOOKUP(A169,[26]Масличные!$A$119:$AS$131,45,)</f>
        <v>0.86</v>
      </c>
      <c r="M169" s="39">
        <f>VLOOKUP(A169,[26]Масличные!$A$119:$BD$131,56,)</f>
        <v>2.8585196641626163</v>
      </c>
      <c r="N169" s="9">
        <f>VLOOKUP(A169,[26]Бобовые!$A$119:$L$131,12,)</f>
        <v>3.0700000000000003</v>
      </c>
      <c r="O169" s="12">
        <f>VLOOKUP(A169,[26]Бобовые!$A$119:$W$131,23,)</f>
        <v>0</v>
      </c>
      <c r="P169" s="12">
        <f>VLOOKUP(A169,[26]Бобовые!$A$119:$AH$131,34,)</f>
        <v>0</v>
      </c>
      <c r="Q169" s="8">
        <f>VLOOKUP(A169,[26]Овощи!$A$119:$L$131,12,)</f>
        <v>127.27000000000001</v>
      </c>
      <c r="R169" s="9">
        <f>VLOOKUP(A169,[26]Овощи!$A$119:$W$131,23,)</f>
        <v>140.15</v>
      </c>
      <c r="S169" s="9">
        <f>VLOOKUP(A169,[26]Овощи!$A$119:$AH$131,34,)</f>
        <v>143.95999999999998</v>
      </c>
      <c r="T169" s="9">
        <f>VLOOKUP(A169,[26]Овощи!$A$119:$AS$131,45,)</f>
        <v>149.85</v>
      </c>
      <c r="U169" s="9">
        <f>VLOOKUP(A169,[26]Овощи!$A$119:$BD$131,56,)</f>
        <v>165.1</v>
      </c>
      <c r="V169" s="9">
        <f>VLOOKUP(A169,[26]Овощи!$A$119:$BO$131,67,)</f>
        <v>167.54000000000002</v>
      </c>
      <c r="W169" s="39">
        <f>VLOOKUP(A169,[26]Овощи!$A$119:$BZ$131,78,)</f>
        <v>137.44999999999999</v>
      </c>
      <c r="X169" s="13">
        <f>VLOOKUP(A169,[26]Бахчевые!$A$119:$L$131,12,)</f>
        <v>178.85999999999999</v>
      </c>
      <c r="Y169" s="37">
        <f>VLOOKUP(A169,[26]Бахчевые!$A$119:$W$131,23,)</f>
        <v>174.44000000000003</v>
      </c>
    </row>
    <row r="170" spans="1:25">
      <c r="A170" s="20" t="s">
        <v>113</v>
      </c>
      <c r="B170" s="8">
        <f>VLOOKUP(A170,[26]Зерновые!$A$119:$L$131,12,)</f>
        <v>0.38</v>
      </c>
      <c r="C170" s="9">
        <f>VLOOKUP(A170,[26]Зерновые!$A$119:$W$131,23,)</f>
        <v>1.05</v>
      </c>
      <c r="D170" s="9">
        <f>VLOOKUP(A170,[26]Зерновые!$A$119:$AH$131,34,)</f>
        <v>0</v>
      </c>
      <c r="E170" s="9">
        <f>VLOOKUP(A170,[26]Зерновые!$A$119:$AS$131,45,)</f>
        <v>0</v>
      </c>
      <c r="F170" s="9">
        <f>VLOOKUP(A170,[26]Зерновые!$A$119:$BD$131,56,)</f>
        <v>0</v>
      </c>
      <c r="G170" s="12">
        <f>VLOOKUP(A170,[26]Зерновые!$A$119:$BO$131,67,)</f>
        <v>0</v>
      </c>
      <c r="H170" s="48">
        <f>VLOOKUP(A170,[26]Зерновые!$A$119:$BZ$131,78,)</f>
        <v>0</v>
      </c>
      <c r="I170" s="8">
        <f>VLOOKUP(A170,[26]Масличные!$A$119:$L$131,12,)</f>
        <v>0</v>
      </c>
      <c r="J170" s="12">
        <f>VLOOKUP(A170,[26]Масличные!$A$119:$W$131,23,)</f>
        <v>0</v>
      </c>
      <c r="K170" s="9">
        <f>VLOOKUP(A170,[26]Масличные!$A$119:$AH$131,34,)</f>
        <v>0</v>
      </c>
      <c r="L170" s="9">
        <f>VLOOKUP(A170,[26]Масличные!$A$119:$AS$131,45,)</f>
        <v>0</v>
      </c>
      <c r="M170" s="39">
        <f>VLOOKUP(A170,[26]Масличные!$A$119:$BD$131,56,)</f>
        <v>0</v>
      </c>
      <c r="N170" s="9">
        <f>VLOOKUP(A170,[26]Бобовые!$A$119:$L$131,12,)</f>
        <v>0</v>
      </c>
      <c r="O170" s="12">
        <f>VLOOKUP(A170,[26]Бобовые!$A$119:$W$131,23,)</f>
        <v>0</v>
      </c>
      <c r="P170" s="12">
        <f>VLOOKUP(A170,[26]Бобовые!$A$119:$AH$131,34,)</f>
        <v>0</v>
      </c>
      <c r="Q170" s="8">
        <f>VLOOKUP(A170,[26]Овощи!$A$119:$L$131,12,)</f>
        <v>111.76999999999998</v>
      </c>
      <c r="R170" s="9">
        <f>VLOOKUP(A170,[26]Овощи!$A$119:$W$131,23,)</f>
        <v>107.5</v>
      </c>
      <c r="S170" s="9">
        <f>VLOOKUP(A170,[26]Овощи!$A$119:$AH$131,34,)</f>
        <v>106.84</v>
      </c>
      <c r="T170" s="9">
        <f>VLOOKUP(A170,[26]Овощи!$A$119:$AS$131,45,)</f>
        <v>107.29</v>
      </c>
      <c r="U170" s="9">
        <f>VLOOKUP(A170,[26]Овощи!$A$119:$BD$131,56,)</f>
        <v>115.39999999999998</v>
      </c>
      <c r="V170" s="9">
        <f>VLOOKUP(A170,[26]Овощи!$A$119:$BO$131,67,)</f>
        <v>114.08000000000001</v>
      </c>
      <c r="W170" s="39">
        <f>VLOOKUP(A170,[26]Овощи!$A$119:$BZ$131,78,)</f>
        <v>111.95</v>
      </c>
      <c r="X170" s="13">
        <f>VLOOKUP(A170,[26]Бахчевые!$A$119:$L$131,12,)</f>
        <v>122.63</v>
      </c>
      <c r="Y170" s="37">
        <f>VLOOKUP(A170,[26]Бахчевые!$A$119:$W$131,23,)</f>
        <v>112.80999999999999</v>
      </c>
    </row>
    <row r="171" spans="1:25">
      <c r="A171" s="20" t="s">
        <v>114</v>
      </c>
      <c r="B171" s="8">
        <f>VLOOKUP(A171,[26]Зерновые!$A$119:$L$131,12,)</f>
        <v>3.2399999999999998</v>
      </c>
      <c r="C171" s="9">
        <f>VLOOKUP(A171,[26]Зерновые!$A$119:$W$131,23,)</f>
        <v>3.2</v>
      </c>
      <c r="D171" s="9">
        <f>VLOOKUP(A171,[26]Зерновые!$A$119:$AH$131,34,)</f>
        <v>0</v>
      </c>
      <c r="E171" s="9">
        <f>VLOOKUP(A171,[26]Зерновые!$A$119:$AS$131,45,)</f>
        <v>0</v>
      </c>
      <c r="F171" s="9">
        <f>VLOOKUP(A171,[26]Зерновые!$A$119:$BD$131,56,)</f>
        <v>0</v>
      </c>
      <c r="G171" s="12">
        <f>VLOOKUP(A171,[26]Зерновые!$A$119:$BO$131,67,)</f>
        <v>0</v>
      </c>
      <c r="H171" s="48">
        <f>VLOOKUP(A171,[26]Зерновые!$A$119:$BZ$131,78,)</f>
        <v>0</v>
      </c>
      <c r="I171" s="8">
        <f>VLOOKUP(A171,[26]Масличные!$A$119:$L$131,12,)</f>
        <v>0</v>
      </c>
      <c r="J171" s="12">
        <f>VLOOKUP(A171,[26]Масличные!$A$119:$W$131,23,)</f>
        <v>0</v>
      </c>
      <c r="K171" s="9">
        <f>VLOOKUP(A171,[26]Масличные!$A$119:$AH$131,34,)</f>
        <v>0</v>
      </c>
      <c r="L171" s="9">
        <f>VLOOKUP(A171,[26]Масличные!$A$119:$AS$131,45,)</f>
        <v>0</v>
      </c>
      <c r="M171" s="39">
        <f>VLOOKUP(A171,[26]Масличные!$A$119:$BD$131,56,)</f>
        <v>0</v>
      </c>
      <c r="N171" s="9">
        <f>VLOOKUP(A171,[26]Бобовые!$A$119:$L$131,12,)</f>
        <v>0</v>
      </c>
      <c r="O171" s="12">
        <f>VLOOKUP(A171,[26]Бобовые!$A$119:$W$131,23,)</f>
        <v>0</v>
      </c>
      <c r="P171" s="12">
        <f>VLOOKUP(A171,[26]Бобовые!$A$119:$AH$131,34,)</f>
        <v>0</v>
      </c>
      <c r="Q171" s="8">
        <f>VLOOKUP(A171,[26]Овощи!$A$119:$L$131,12,)</f>
        <v>101.53</v>
      </c>
      <c r="R171" s="9">
        <f>VLOOKUP(A171,[26]Овощи!$A$119:$W$131,23,)</f>
        <v>102.58</v>
      </c>
      <c r="S171" s="9">
        <f>VLOOKUP(A171,[26]Овощи!$A$119:$AH$131,34,)</f>
        <v>103.59</v>
      </c>
      <c r="T171" s="9">
        <f>VLOOKUP(A171,[26]Овощи!$A$119:$AS$131,45,)</f>
        <v>116.63000000000002</v>
      </c>
      <c r="U171" s="9">
        <f>VLOOKUP(A171,[26]Овощи!$A$119:$BD$131,56,)</f>
        <v>108.59</v>
      </c>
      <c r="V171" s="9">
        <f>VLOOKUP(A171,[26]Овощи!$A$119:$BO$131,67,)</f>
        <v>106.94000000000001</v>
      </c>
      <c r="W171" s="39">
        <f>VLOOKUP(A171,[26]Овощи!$A$119:$BZ$131,78,)</f>
        <v>97.99</v>
      </c>
      <c r="X171" s="13">
        <f>VLOOKUP(A171,[26]Бахчевые!$A$119:$L$131,12,)</f>
        <v>111.18000000000002</v>
      </c>
      <c r="Y171" s="37">
        <f>VLOOKUP(A171,[26]Бахчевые!$A$119:$W$131,23,)</f>
        <v>103.73000000000002</v>
      </c>
    </row>
    <row r="172" spans="1:25">
      <c r="A172" s="20" t="s">
        <v>115</v>
      </c>
      <c r="B172" s="8">
        <f>VLOOKUP(A172,[26]Зерновые!$A$119:$L$131,12,)</f>
        <v>9.9699999999999989</v>
      </c>
      <c r="C172" s="9">
        <f>VLOOKUP(A172,[26]Зерновые!$A$119:$W$131,23,)</f>
        <v>6.5680948487326249</v>
      </c>
      <c r="D172" s="9">
        <f>VLOOKUP(A172,[26]Зерновые!$A$119:$AH$131,34,)</f>
        <v>7.3150717703349288</v>
      </c>
      <c r="E172" s="9">
        <f>VLOOKUP(A172,[26]Зерновые!$A$119:$AS$131,45,)</f>
        <v>7.9085673352435535</v>
      </c>
      <c r="F172" s="9">
        <f>VLOOKUP(A172,[26]Зерновые!$A$119:$BD$131,56,)</f>
        <v>1.45</v>
      </c>
      <c r="G172" s="12">
        <f>VLOOKUP(A172,[26]Зерновые!$A$119:$BO$131,67,)</f>
        <v>1</v>
      </c>
      <c r="H172" s="48">
        <f>VLOOKUP(A172,[26]Зерновые!$A$119:$BZ$131,78,)</f>
        <v>0</v>
      </c>
      <c r="I172" s="8">
        <f>VLOOKUP(A172,[26]Масличные!$A$119:$L$131,12,)</f>
        <v>5.1939306821596709</v>
      </c>
      <c r="J172" s="12">
        <f>VLOOKUP(A172,[26]Масличные!$A$119:$W$131,23,)</f>
        <v>0</v>
      </c>
      <c r="K172" s="9">
        <f>VLOOKUP(A172,[26]Масличные!$A$119:$AH$131,34,)</f>
        <v>0</v>
      </c>
      <c r="L172" s="9">
        <f>VLOOKUP(A172,[26]Масличные!$A$119:$AS$131,45,)</f>
        <v>0.97982300884955753</v>
      </c>
      <c r="M172" s="39">
        <f>VLOOKUP(A172,[26]Масличные!$A$119:$BD$131,56,)</f>
        <v>1.24</v>
      </c>
      <c r="N172" s="9">
        <f>VLOOKUP(A172,[26]Бобовые!$A$119:$L$131,12,)</f>
        <v>5.39</v>
      </c>
      <c r="O172" s="12">
        <f>VLOOKUP(A172,[26]Бобовые!$A$119:$W$131,23,)</f>
        <v>0</v>
      </c>
      <c r="P172" s="12">
        <f>VLOOKUP(A172,[26]Бобовые!$A$119:$AH$131,34,)</f>
        <v>0</v>
      </c>
      <c r="Q172" s="8">
        <f>VLOOKUP(A172,[26]Овощи!$A$119:$L$131,12,)</f>
        <v>146.82999999999998</v>
      </c>
      <c r="R172" s="9">
        <f>VLOOKUP(A172,[26]Овощи!$A$119:$W$131,23,)</f>
        <v>127.06999999999998</v>
      </c>
      <c r="S172" s="9">
        <f>VLOOKUP(A172,[26]Овощи!$A$119:$AH$131,34,)</f>
        <v>133.87999999999997</v>
      </c>
      <c r="T172" s="9">
        <f>VLOOKUP(A172,[26]Овощи!$A$119:$AS$131,45,)</f>
        <v>159.98000000000002</v>
      </c>
      <c r="U172" s="9">
        <f>VLOOKUP(A172,[26]Овощи!$A$119:$BD$131,56,)</f>
        <v>136.98000000000002</v>
      </c>
      <c r="V172" s="9">
        <f>VLOOKUP(A172,[26]Овощи!$A$119:$BO$131,67,)</f>
        <v>133.58999999999997</v>
      </c>
      <c r="W172" s="39">
        <f>VLOOKUP(A172,[26]Овощи!$A$119:$BZ$131,78,)</f>
        <v>146.56</v>
      </c>
      <c r="X172" s="13">
        <f>VLOOKUP(A172,[26]Бахчевые!$A$119:$L$131,12,)</f>
        <v>176.23000000000005</v>
      </c>
      <c r="Y172" s="37">
        <f>VLOOKUP(A172,[26]Бахчевые!$A$119:$W$131,23,)</f>
        <v>159.09999999999997</v>
      </c>
    </row>
    <row r="173" spans="1:25">
      <c r="A173" s="20" t="s">
        <v>116</v>
      </c>
      <c r="B173" s="8">
        <f>VLOOKUP(A173,[26]Зерновые!$A$119:$L$131,12,)</f>
        <v>0.71</v>
      </c>
      <c r="C173" s="9">
        <f>VLOOKUP(A173,[26]Зерновые!$A$119:$W$131,23,)</f>
        <v>1.41</v>
      </c>
      <c r="D173" s="9">
        <f>VLOOKUP(A173,[26]Зерновые!$A$119:$AH$131,34,)</f>
        <v>0</v>
      </c>
      <c r="E173" s="9">
        <f>VLOOKUP(A173,[26]Зерновые!$A$119:$AS$131,45,)</f>
        <v>0</v>
      </c>
      <c r="F173" s="9">
        <f>VLOOKUP(A173,[26]Зерновые!$A$119:$BD$131,56,)</f>
        <v>0</v>
      </c>
      <c r="G173" s="12">
        <f>VLOOKUP(A173,[26]Зерновые!$A$119:$BO$131,67,)</f>
        <v>0</v>
      </c>
      <c r="H173" s="48">
        <f>VLOOKUP(A173,[26]Зерновые!$A$119:$BZ$131,78,)</f>
        <v>0</v>
      </c>
      <c r="I173" s="8">
        <f>VLOOKUP(A173,[26]Масличные!$A$119:$L$131,12,)</f>
        <v>0</v>
      </c>
      <c r="J173" s="12">
        <f>VLOOKUP(A173,[26]Масличные!$A$119:$W$131,23,)</f>
        <v>0</v>
      </c>
      <c r="K173" s="9">
        <f>VLOOKUP(A173,[26]Масличные!$A$119:$AH$131,34,)</f>
        <v>0</v>
      </c>
      <c r="L173" s="9">
        <f>VLOOKUP(A173,[26]Масличные!$A$119:$AS$131,45,)</f>
        <v>0</v>
      </c>
      <c r="M173" s="39">
        <f>VLOOKUP(A173,[26]Масличные!$A$119:$BD$131,56,)</f>
        <v>0</v>
      </c>
      <c r="N173" s="9">
        <f>VLOOKUP(A173,[26]Бобовые!$A$119:$L$131,12,)</f>
        <v>0</v>
      </c>
      <c r="O173" s="12">
        <f>VLOOKUP(A173,[26]Бобовые!$A$119:$W$131,23,)</f>
        <v>0</v>
      </c>
      <c r="P173" s="12">
        <f>VLOOKUP(A173,[26]Бобовые!$A$119:$AH$131,34,)</f>
        <v>0</v>
      </c>
      <c r="Q173" s="8">
        <f>VLOOKUP(A173,[26]Овощи!$A$119:$L$131,12,)</f>
        <v>77.390000000000015</v>
      </c>
      <c r="R173" s="9">
        <f>VLOOKUP(A173,[26]Овощи!$A$119:$W$131,23,)</f>
        <v>82.070000000000007</v>
      </c>
      <c r="S173" s="9">
        <f>VLOOKUP(A173,[26]Овощи!$A$119:$AH$131,34,)</f>
        <v>82.1</v>
      </c>
      <c r="T173" s="9">
        <f>VLOOKUP(A173,[26]Овощи!$A$119:$AS$131,45,)</f>
        <v>83.97</v>
      </c>
      <c r="U173" s="9">
        <f>VLOOKUP(A173,[26]Овощи!$A$119:$BD$131,56,)</f>
        <v>88.86999999999999</v>
      </c>
      <c r="V173" s="9">
        <f>VLOOKUP(A173,[26]Овощи!$A$119:$BO$131,67,)</f>
        <v>88.690000000000012</v>
      </c>
      <c r="W173" s="39">
        <f>VLOOKUP(A173,[26]Овощи!$A$119:$BZ$131,78,)</f>
        <v>67.52000000000001</v>
      </c>
      <c r="X173" s="13">
        <f>VLOOKUP(A173,[26]Бахчевые!$A$119:$L$131,12,)</f>
        <v>98.890000000000015</v>
      </c>
      <c r="Y173" s="37">
        <f>VLOOKUP(A173,[26]Бахчевые!$A$119:$W$131,23,)</f>
        <v>89.239999999999981</v>
      </c>
    </row>
    <row r="174" spans="1:25">
      <c r="A174" s="20" t="s">
        <v>117</v>
      </c>
      <c r="B174" s="8">
        <f>VLOOKUP(A174,[26]Зерновые!$A$119:$L$131,12,)</f>
        <v>1.2100000000000002</v>
      </c>
      <c r="C174" s="9">
        <f>VLOOKUP(A174,[26]Зерновые!$A$119:$W$131,23,)</f>
        <v>1.23</v>
      </c>
      <c r="D174" s="9">
        <f>VLOOKUP(A174,[26]Зерновые!$A$119:$AH$131,34,)</f>
        <v>0</v>
      </c>
      <c r="E174" s="9">
        <f>VLOOKUP(A174,[26]Зерновые!$A$119:$AS$131,45,)</f>
        <v>1.2899999999999998</v>
      </c>
      <c r="F174" s="9">
        <f>VLOOKUP(A174,[26]Зерновые!$A$119:$BD$131,56,)</f>
        <v>0</v>
      </c>
      <c r="G174" s="12">
        <f>VLOOKUP(A174,[26]Зерновые!$A$119:$BO$131,67,)</f>
        <v>0</v>
      </c>
      <c r="H174" s="48">
        <f>VLOOKUP(A174,[26]Зерновые!$A$119:$BZ$131,78,)</f>
        <v>0</v>
      </c>
      <c r="I174" s="8">
        <f>VLOOKUP(A174,[26]Масличные!$A$119:$L$131,12,)</f>
        <v>0</v>
      </c>
      <c r="J174" s="12">
        <f>VLOOKUP(A174,[26]Масличные!$A$119:$W$131,23,)</f>
        <v>0</v>
      </c>
      <c r="K174" s="9">
        <f>VLOOKUP(A174,[26]Масличные!$A$119:$AH$131,34,)</f>
        <v>0</v>
      </c>
      <c r="L174" s="9">
        <f>VLOOKUP(A174,[26]Масличные!$A$119:$AS$131,45,)</f>
        <v>0</v>
      </c>
      <c r="M174" s="39">
        <f>VLOOKUP(A174,[26]Масличные!$A$119:$BD$131,56,)</f>
        <v>0</v>
      </c>
      <c r="N174" s="9">
        <f>VLOOKUP(A174,[26]Бобовые!$A$119:$L$131,12,)</f>
        <v>0</v>
      </c>
      <c r="O174" s="12">
        <f>VLOOKUP(A174,[26]Бобовые!$A$119:$W$131,23,)</f>
        <v>0</v>
      </c>
      <c r="P174" s="12">
        <f>VLOOKUP(A174,[26]Бобовые!$A$119:$AH$131,34,)</f>
        <v>0</v>
      </c>
      <c r="Q174" s="8">
        <f>VLOOKUP(A174,[26]Овощи!$A$119:$L$131,12,)</f>
        <v>80.489999999999995</v>
      </c>
      <c r="R174" s="9">
        <f>VLOOKUP(A174,[26]Овощи!$A$119:$W$131,23,)</f>
        <v>93.789999999999992</v>
      </c>
      <c r="S174" s="9">
        <f>VLOOKUP(A174,[26]Овощи!$A$119:$AH$131,34,)</f>
        <v>86.01</v>
      </c>
      <c r="T174" s="9">
        <f>VLOOKUP(A174,[26]Овощи!$A$119:$AS$131,45,)</f>
        <v>30.76</v>
      </c>
      <c r="U174" s="9">
        <f>VLOOKUP(A174,[26]Овощи!$A$119:$BD$131,56,)</f>
        <v>103.22999999999999</v>
      </c>
      <c r="V174" s="9">
        <f>VLOOKUP(A174,[26]Овощи!$A$119:$BO$131,67,)</f>
        <v>101.72</v>
      </c>
      <c r="W174" s="39">
        <f>VLOOKUP(A174,[26]Овощи!$A$119:$BZ$131,78,)</f>
        <v>54.260000000000005</v>
      </c>
      <c r="X174" s="13">
        <f>VLOOKUP(A174,[26]Бахчевые!$A$119:$L$131,12,)</f>
        <v>152.97000000000003</v>
      </c>
      <c r="Y174" s="37">
        <f>VLOOKUP(A174,[26]Бахчевые!$A$119:$W$131,23,)</f>
        <v>130.80000000000001</v>
      </c>
    </row>
    <row r="175" spans="1:25">
      <c r="A175" s="20" t="s">
        <v>118</v>
      </c>
      <c r="B175" s="8">
        <f>VLOOKUP(A175,[26]Зерновые!$A$119:$L$131,12,)</f>
        <v>5.2630501930501925</v>
      </c>
      <c r="C175" s="9">
        <f>VLOOKUP(A175,[26]Зерновые!$A$119:$W$131,23,)</f>
        <v>5.6334065934065922</v>
      </c>
      <c r="D175" s="9">
        <f>VLOOKUP(A175,[26]Зерновые!$A$119:$AH$131,34,)</f>
        <v>0</v>
      </c>
      <c r="E175" s="9">
        <f>VLOOKUP(A175,[26]Зерновые!$A$119:$AS$131,45,)</f>
        <v>2.58</v>
      </c>
      <c r="F175" s="9">
        <f>VLOOKUP(A175,[26]Зерновые!$A$119:$BD$131,56,)</f>
        <v>0</v>
      </c>
      <c r="G175" s="12">
        <f>VLOOKUP(A175,[26]Зерновые!$A$119:$BO$131,67,)</f>
        <v>0</v>
      </c>
      <c r="H175" s="48">
        <f>VLOOKUP(A175,[26]Зерновые!$A$119:$BZ$131,78,)</f>
        <v>0</v>
      </c>
      <c r="I175" s="8">
        <f>VLOOKUP(A175,[26]Масличные!$A$119:$L$131,12,)</f>
        <v>1.4604761904761905</v>
      </c>
      <c r="J175" s="12">
        <f>VLOOKUP(A175,[26]Масличные!$A$119:$W$131,23,)</f>
        <v>0</v>
      </c>
      <c r="K175" s="9">
        <f>VLOOKUP(A175,[26]Масличные!$A$119:$AH$131,34,)</f>
        <v>0.54</v>
      </c>
      <c r="L175" s="9">
        <f>VLOOKUP(A175,[26]Масличные!$A$119:$AS$131,45,)</f>
        <v>0.74</v>
      </c>
      <c r="M175" s="39">
        <f>VLOOKUP(A175,[26]Масличные!$A$119:$BD$131,56,)</f>
        <v>3.04</v>
      </c>
      <c r="N175" s="9">
        <f>VLOOKUP(A175,[26]Бобовые!$A$119:$L$131,12,)</f>
        <v>1.7100000000000002</v>
      </c>
      <c r="O175" s="12">
        <f>VLOOKUP(A175,[26]Бобовые!$A$119:$W$131,23,)</f>
        <v>0</v>
      </c>
      <c r="P175" s="12">
        <f>VLOOKUP(A175,[26]Бобовые!$A$119:$AH$131,34,)</f>
        <v>0</v>
      </c>
      <c r="Q175" s="8">
        <f>VLOOKUP(A175,[26]Овощи!$A$119:$L$131,12,)</f>
        <v>112.25999999999999</v>
      </c>
      <c r="R175" s="9">
        <f>VLOOKUP(A175,[26]Овощи!$A$119:$W$131,23,)</f>
        <v>112.02000000000001</v>
      </c>
      <c r="S175" s="9">
        <f>VLOOKUP(A175,[26]Овощи!$A$119:$AH$131,34,)</f>
        <v>104.6</v>
      </c>
      <c r="T175" s="9">
        <f>VLOOKUP(A175,[26]Овощи!$A$119:$AS$131,45,)</f>
        <v>124.97999999999998</v>
      </c>
      <c r="U175" s="9">
        <f>VLOOKUP(A175,[26]Овощи!$A$119:$BD$131,56,)</f>
        <v>113.06000000000002</v>
      </c>
      <c r="V175" s="9">
        <f>VLOOKUP(A175,[26]Овощи!$A$119:$BO$131,67,)</f>
        <v>116.56999999999998</v>
      </c>
      <c r="W175" s="39">
        <f>VLOOKUP(A175,[26]Овощи!$A$119:$BZ$131,78,)</f>
        <v>103.25</v>
      </c>
      <c r="X175" s="13">
        <f>VLOOKUP(A175,[26]Бахчевые!$A$119:$L$131,12,)</f>
        <v>108.22</v>
      </c>
      <c r="Y175" s="37">
        <f>VLOOKUP(A175,[26]Бахчевые!$A$119:$W$131,23,)</f>
        <v>102.63</v>
      </c>
    </row>
    <row r="176" spans="1:25">
      <c r="A176" s="20" t="s">
        <v>119</v>
      </c>
      <c r="B176" s="8">
        <f>VLOOKUP(A176,[26]Зерновые!$A$119:$L$131,12,)</f>
        <v>6.45</v>
      </c>
      <c r="C176" s="9">
        <f>VLOOKUP(A176,[26]Зерновые!$A$119:$W$131,23,)</f>
        <v>7.0933333333333337</v>
      </c>
      <c r="D176" s="9">
        <f>VLOOKUP(A176,[26]Зерновые!$A$119:$AH$131,34,)</f>
        <v>1.03</v>
      </c>
      <c r="E176" s="9">
        <f>VLOOKUP(A176,[26]Зерновые!$A$119:$AS$131,45,)</f>
        <v>5.67</v>
      </c>
      <c r="F176" s="9">
        <f>VLOOKUP(A176,[26]Зерновые!$A$119:$BD$131,56,)</f>
        <v>0</v>
      </c>
      <c r="G176" s="12">
        <f>VLOOKUP(A176,[26]Зерновые!$A$119:$BO$131,67,)</f>
        <v>0</v>
      </c>
      <c r="H176" s="48">
        <f>VLOOKUP(A176,[26]Зерновые!$A$119:$BZ$131,78,)</f>
        <v>0</v>
      </c>
      <c r="I176" s="8">
        <f>VLOOKUP(A176,[26]Масличные!$A$119:$L$131,12,)</f>
        <v>2.5100000000000002</v>
      </c>
      <c r="J176" s="12">
        <f>VLOOKUP(A176,[26]Масличные!$A$119:$W$131,23,)</f>
        <v>0</v>
      </c>
      <c r="K176" s="9">
        <f>VLOOKUP(A176,[26]Масличные!$A$119:$AH$131,34,)</f>
        <v>0.22000000000000003</v>
      </c>
      <c r="L176" s="9">
        <f>VLOOKUP(A176,[26]Масличные!$A$119:$AS$131,45,)</f>
        <v>0.9</v>
      </c>
      <c r="M176" s="39">
        <f>VLOOKUP(A176,[26]Масличные!$A$119:$BD$131,56,)</f>
        <v>0</v>
      </c>
      <c r="N176" s="9">
        <f>VLOOKUP(A176,[26]Бобовые!$A$119:$L$131,12,)</f>
        <v>2.08</v>
      </c>
      <c r="O176" s="12">
        <f>VLOOKUP(A176,[26]Бобовые!$A$119:$W$131,23,)</f>
        <v>0</v>
      </c>
      <c r="P176" s="12">
        <f>VLOOKUP(A176,[26]Бобовые!$A$119:$AH$131,34,)</f>
        <v>0</v>
      </c>
      <c r="Q176" s="8">
        <f>VLOOKUP(A176,[26]Овощи!$A$119:$L$131,12,)</f>
        <v>106.53999999999999</v>
      </c>
      <c r="R176" s="9">
        <f>VLOOKUP(A176,[26]Овощи!$A$119:$W$131,23,)</f>
        <v>97.580000000000013</v>
      </c>
      <c r="S176" s="9">
        <f>VLOOKUP(A176,[26]Овощи!$A$119:$AH$131,34,)</f>
        <v>101.02000000000001</v>
      </c>
      <c r="T176" s="9">
        <f>VLOOKUP(A176,[26]Овощи!$A$119:$AS$131,45,)</f>
        <v>102.76999999999998</v>
      </c>
      <c r="U176" s="9">
        <f>VLOOKUP(A176,[26]Овощи!$A$119:$BD$131,56,)</f>
        <v>97.34</v>
      </c>
      <c r="V176" s="9">
        <f>VLOOKUP(A176,[26]Овощи!$A$119:$BO$131,67,)</f>
        <v>99.7</v>
      </c>
      <c r="W176" s="39">
        <f>VLOOKUP(A176,[26]Овощи!$A$119:$BZ$131,78,)</f>
        <v>101.91</v>
      </c>
      <c r="X176" s="13">
        <f>VLOOKUP(A176,[26]Бахчевые!$A$119:$L$131,12,)</f>
        <v>110.17</v>
      </c>
      <c r="Y176" s="37">
        <f>VLOOKUP(A176,[26]Бахчевые!$A$119:$W$131,23,)</f>
        <v>53.92</v>
      </c>
    </row>
    <row r="177" spans="1:25">
      <c r="A177" s="20" t="s">
        <v>120</v>
      </c>
      <c r="B177" s="8">
        <f>VLOOKUP(A177,[26]Зерновые!$A$119:$L$131,12,)</f>
        <v>7.7000000000000011</v>
      </c>
      <c r="C177" s="9">
        <f>VLOOKUP(A177,[26]Зерновые!$A$119:$W$131,23,)</f>
        <v>6.2793028705330993</v>
      </c>
      <c r="D177" s="9">
        <f>VLOOKUP(A177,[26]Зерновые!$A$119:$AH$131,34,)</f>
        <v>3.2675000000000005</v>
      </c>
      <c r="E177" s="9">
        <f>VLOOKUP(A177,[26]Зерновые!$A$119:$AS$131,45,)</f>
        <v>5.2387500000000005</v>
      </c>
      <c r="F177" s="9">
        <f>VLOOKUP(A177,[26]Зерновые!$A$119:$BD$131,56,)</f>
        <v>1.27</v>
      </c>
      <c r="G177" s="12">
        <f>VLOOKUP(A177,[26]Зерновые!$A$119:$BO$131,67,)</f>
        <v>0</v>
      </c>
      <c r="H177" s="48">
        <f>VLOOKUP(A177,[26]Зерновые!$A$119:$BZ$131,78,)</f>
        <v>0</v>
      </c>
      <c r="I177" s="8">
        <f>VLOOKUP(A177,[26]Масличные!$A$119:$L$131,12,)</f>
        <v>3.7688328075709778</v>
      </c>
      <c r="J177" s="12">
        <f>VLOOKUP(A177,[26]Масличные!$A$119:$W$131,23,)</f>
        <v>0</v>
      </c>
      <c r="K177" s="9">
        <f>VLOOKUP(A177,[26]Масличные!$A$119:$AH$131,34,)</f>
        <v>1.5726337688442211</v>
      </c>
      <c r="L177" s="9">
        <f>VLOOKUP(A177,[26]Масличные!$A$119:$AS$131,45,)</f>
        <v>0.82</v>
      </c>
      <c r="M177" s="39">
        <f>VLOOKUP(A177,[26]Масличные!$A$119:$BD$131,56,)</f>
        <v>3.7621397379912667</v>
      </c>
      <c r="N177" s="9">
        <f>VLOOKUP(A177,[26]Бобовые!$A$119:$L$131,12,)</f>
        <v>5.3324324324324319</v>
      </c>
      <c r="O177" s="12">
        <f>VLOOKUP(A177,[26]Бобовые!$A$119:$W$131,23,)</f>
        <v>0</v>
      </c>
      <c r="P177" s="12">
        <f>VLOOKUP(A177,[26]Бобовые!$A$119:$AH$131,34,)</f>
        <v>0</v>
      </c>
      <c r="Q177" s="8">
        <f>VLOOKUP(A177,[26]Овощи!$A$119:$L$131,12,)</f>
        <v>135.65000000000003</v>
      </c>
      <c r="R177" s="9">
        <f>VLOOKUP(A177,[26]Овощи!$A$119:$W$131,23,)</f>
        <v>118.4</v>
      </c>
      <c r="S177" s="9">
        <f>VLOOKUP(A177,[26]Овощи!$A$119:$AH$131,34,)</f>
        <v>116.16</v>
      </c>
      <c r="T177" s="9">
        <f>VLOOKUP(A177,[26]Овощи!$A$119:$AS$131,45,)</f>
        <v>145.66</v>
      </c>
      <c r="U177" s="9">
        <f>VLOOKUP(A177,[26]Овощи!$A$119:$BD$131,56,)</f>
        <v>111.29</v>
      </c>
      <c r="V177" s="9">
        <f>VLOOKUP(A177,[26]Овощи!$A$119:$BO$131,67,)</f>
        <v>119.16</v>
      </c>
      <c r="W177" s="39">
        <f>VLOOKUP(A177,[26]Овощи!$A$119:$BZ$131,78,)</f>
        <v>112.26000000000002</v>
      </c>
      <c r="X177" s="53">
        <f>VLOOKUP(A177,[26]Бахчевые!$A$119:$L$131,12,)</f>
        <v>129.53</v>
      </c>
      <c r="Y177" s="37">
        <f>VLOOKUP(A177,[26]Бахчевые!$A$119:$W$131,23,)</f>
        <v>125.71</v>
      </c>
    </row>
    <row r="178" spans="1:25">
      <c r="A178" s="20" t="s">
        <v>121</v>
      </c>
      <c r="B178" s="8">
        <f>VLOOKUP(A178,[26]Зерновые!$A$119:$L$131,12,)</f>
        <v>6.18923076923077</v>
      </c>
      <c r="C178" s="9">
        <f>VLOOKUP(A178,[26]Зерновые!$A$119:$W$131,23,)</f>
        <v>5.4036541143654109</v>
      </c>
      <c r="D178" s="9">
        <f>VLOOKUP(A178,[26]Зерновые!$A$119:$AH$131,34,)</f>
        <v>1.26</v>
      </c>
      <c r="E178" s="9">
        <f>VLOOKUP(A178,[26]Зерновые!$A$119:$AS$131,45,)</f>
        <v>5.865041551246537</v>
      </c>
      <c r="F178" s="9">
        <f>VLOOKUP(A178,[26]Зерновые!$A$119:$BD$131,56,)</f>
        <v>0.28999999999999998</v>
      </c>
      <c r="G178" s="12">
        <f>VLOOKUP(A178,[26]Зерновые!$A$119:$BO$131,67,)</f>
        <v>0</v>
      </c>
      <c r="H178" s="48">
        <f>VLOOKUP(A178,[26]Зерновые!$A$119:$BZ$131,78,)</f>
        <v>0</v>
      </c>
      <c r="I178" s="8">
        <f>VLOOKUP(A178,[26]Масличные!$A$119:$L$131,12,)</f>
        <v>3.1856172839506174</v>
      </c>
      <c r="J178" s="12">
        <f>VLOOKUP(A178,[26]Масличные!$A$119:$W$131,23,)</f>
        <v>0</v>
      </c>
      <c r="K178" s="9">
        <f>VLOOKUP(A178,[26]Масличные!$A$119:$AH$131,34,)</f>
        <v>0</v>
      </c>
      <c r="L178" s="9">
        <f>VLOOKUP(A178,[26]Масличные!$A$119:$AS$131,45,)</f>
        <v>0.8933333333333332</v>
      </c>
      <c r="M178" s="39">
        <f>VLOOKUP(A178,[26]Масличные!$A$119:$BD$131,56,)</f>
        <v>1.9620000000000002</v>
      </c>
      <c r="N178" s="9">
        <f>VLOOKUP(A178,[26]Бобовые!$A$119:$L$131,12,)</f>
        <v>0</v>
      </c>
      <c r="O178" s="12">
        <f>VLOOKUP(A178,[26]Бобовые!$A$119:$W$131,23,)</f>
        <v>0</v>
      </c>
      <c r="P178" s="12">
        <f>VLOOKUP(A178,[26]Бобовые!$A$119:$AH$131,34,)</f>
        <v>0</v>
      </c>
      <c r="Q178" s="8">
        <f>VLOOKUP(A178,[26]Овощи!$A$119:$L$131,12,)</f>
        <v>103.96999999999998</v>
      </c>
      <c r="R178" s="9">
        <f>VLOOKUP(A178,[26]Овощи!$A$119:$W$131,23,)</f>
        <v>95.53</v>
      </c>
      <c r="S178" s="9">
        <f>VLOOKUP(A178,[26]Овощи!$A$119:$AH$131,34,)</f>
        <v>102.80999999999999</v>
      </c>
      <c r="T178" s="9">
        <f>VLOOKUP(A178,[26]Овощи!$A$119:$AS$131,45,)</f>
        <v>102.06</v>
      </c>
      <c r="U178" s="9">
        <f>VLOOKUP(A178,[26]Овощи!$A$119:$BD$131,56,)</f>
        <v>98.610000000000014</v>
      </c>
      <c r="V178" s="9">
        <f>VLOOKUP(A178,[26]Овощи!$A$119:$BO$131,67,)</f>
        <v>101.76</v>
      </c>
      <c r="W178" s="39">
        <f>VLOOKUP(A178,[26]Овощи!$A$119:$BZ$131,78,)</f>
        <v>97.45999999999998</v>
      </c>
      <c r="X178" s="13">
        <f>VLOOKUP(A178,[26]Бахчевые!$A$119:$L$131,12,)</f>
        <v>103.33</v>
      </c>
      <c r="Y178" s="54">
        <f>VLOOKUP(A178,[26]Бахчевые!$A$119:$W$131,23,)</f>
        <v>82.24</v>
      </c>
    </row>
    <row r="179" spans="1:25" ht="13.5" thickBot="1">
      <c r="A179" s="23" t="s">
        <v>122</v>
      </c>
      <c r="B179" s="14">
        <f>VLOOKUP(A179,[26]Зерновые!$A$119:$L$131,12,)</f>
        <v>6.0884182305630024</v>
      </c>
      <c r="C179" s="15">
        <f>VLOOKUP(A179,[26]Зерновые!$A$119:$W$131,23,)</f>
        <v>6.3350000000000009</v>
      </c>
      <c r="D179" s="15">
        <f>VLOOKUP(A179,[26]Зерновые!$A$119:$AH$131,34,)</f>
        <v>5.14</v>
      </c>
      <c r="E179" s="15">
        <f>VLOOKUP(A179,[26]Зерновые!$A$119:$AS$131,45,)</f>
        <v>5.1815384615384614</v>
      </c>
      <c r="F179" s="15">
        <f>VLOOKUP(A179,[26]Зерновые!$A$119:$BD$131,56,)</f>
        <v>0</v>
      </c>
      <c r="G179" s="19">
        <f>VLOOKUP(A179,[26]Зерновые!$A$119:$BO$131,67,)</f>
        <v>0</v>
      </c>
      <c r="H179" s="49">
        <f>VLOOKUP(A179,[26]Зерновые!$A$119:$BZ$131,78,)</f>
        <v>0</v>
      </c>
      <c r="I179" s="14">
        <f>VLOOKUP(A179,[26]Масличные!$A$119:$L$131,12,)</f>
        <v>1.1300000000000001</v>
      </c>
      <c r="J179" s="19">
        <f>VLOOKUP(A179,[26]Масличные!$A$119:$W$131,23,)</f>
        <v>0</v>
      </c>
      <c r="K179" s="15">
        <f>VLOOKUP(A179,[26]Масличные!$A$119:$AH$131,34,)</f>
        <v>0</v>
      </c>
      <c r="L179" s="15">
        <f>VLOOKUP(A179,[26]Масличные!$A$119:$AS$131,45,)</f>
        <v>0.01</v>
      </c>
      <c r="M179" s="40">
        <f>VLOOKUP(A179,[26]Масличные!$A$119:$BD$131,56,)</f>
        <v>0.29500000000000004</v>
      </c>
      <c r="N179" s="15">
        <f>VLOOKUP(A179,[26]Бобовые!$A$119:$L$131,12,)</f>
        <v>4.2625242718446597</v>
      </c>
      <c r="O179" s="19">
        <f>VLOOKUP(A179,[26]Бобовые!$A$119:$W$131,23,)</f>
        <v>0</v>
      </c>
      <c r="P179" s="19">
        <f>VLOOKUP(A179,[26]Бобовые!$A$119:$AH$131,34,)</f>
        <v>0</v>
      </c>
      <c r="Q179" s="14">
        <f>VLOOKUP(A179,[26]Овощи!$A$119:$L$131,12,)</f>
        <v>134.37</v>
      </c>
      <c r="R179" s="15">
        <f>VLOOKUP(A179,[26]Овощи!$A$119:$W$131,23,)</f>
        <v>141.45999999999998</v>
      </c>
      <c r="S179" s="15">
        <f>VLOOKUP(A179,[26]Овощи!$A$119:$AH$131,34,)</f>
        <v>138.97</v>
      </c>
      <c r="T179" s="15">
        <f>VLOOKUP(A179,[26]Овощи!$A$119:$AS$131,45,)</f>
        <v>161.87</v>
      </c>
      <c r="U179" s="15">
        <f>VLOOKUP(A179,[26]Овощи!$A$119:$BD$131,56,)</f>
        <v>134.67000000000002</v>
      </c>
      <c r="V179" s="15">
        <f>VLOOKUP(A179,[26]Овощи!$A$119:$BO$131,67,)</f>
        <v>142.18</v>
      </c>
      <c r="W179" s="40">
        <f>VLOOKUP(A179,[26]Овощи!$A$119:$BZ$131,78,)</f>
        <v>139.89999999999998</v>
      </c>
      <c r="X179" s="17">
        <f>VLOOKUP(A179,[26]Бахчевые!$A$119:$L$131,12,)</f>
        <v>174.14</v>
      </c>
      <c r="Y179" s="38">
        <f>VLOOKUP(A179,[26]Бахчевые!$A$119:$W$131,23,)</f>
        <v>147.87</v>
      </c>
    </row>
    <row r="180" spans="1:25">
      <c r="A180" s="88"/>
      <c r="B180" s="6"/>
      <c r="C180" s="6"/>
      <c r="D180" s="6"/>
      <c r="E180" s="6"/>
      <c r="F180" s="6"/>
      <c r="G180" s="89"/>
      <c r="H180" s="89"/>
      <c r="I180" s="6"/>
      <c r="J180" s="89"/>
      <c r="K180" s="6"/>
      <c r="L180" s="6"/>
      <c r="M180" s="6"/>
      <c r="N180" s="6"/>
      <c r="O180" s="89"/>
      <c r="P180" s="89"/>
      <c r="Q180" s="6"/>
      <c r="R180" s="6"/>
      <c r="S180" s="6"/>
      <c r="T180" s="6"/>
      <c r="U180" s="6"/>
      <c r="V180" s="6"/>
      <c r="W180" s="6"/>
      <c r="X180" s="94"/>
      <c r="Y180" s="94"/>
    </row>
    <row r="181" spans="1:25">
      <c r="A181" s="88"/>
      <c r="B181" s="6"/>
      <c r="C181" s="6"/>
      <c r="D181" s="6"/>
      <c r="E181" s="6"/>
      <c r="F181" s="6"/>
      <c r="G181" s="89"/>
      <c r="H181" s="89"/>
      <c r="I181" s="6"/>
      <c r="J181" s="89"/>
      <c r="K181" s="6"/>
      <c r="L181" s="6"/>
      <c r="M181" s="6"/>
      <c r="N181" s="6"/>
      <c r="O181" s="89"/>
      <c r="P181" s="89"/>
      <c r="Q181" s="6"/>
      <c r="R181" s="6"/>
      <c r="S181" s="6"/>
      <c r="T181" s="6"/>
      <c r="U181" s="6"/>
      <c r="V181" s="6"/>
      <c r="W181" s="6"/>
      <c r="X181" s="94"/>
      <c r="Y181" s="94"/>
    </row>
    <row r="182" spans="1:25">
      <c r="A182" s="88"/>
      <c r="B182" s="6"/>
      <c r="C182" s="6"/>
      <c r="D182" s="6"/>
      <c r="E182" s="6"/>
      <c r="F182" s="6"/>
      <c r="G182" s="89"/>
      <c r="H182" s="89"/>
      <c r="I182" s="6"/>
      <c r="J182" s="89"/>
      <c r="K182" s="6"/>
      <c r="L182" s="6"/>
      <c r="M182" s="6"/>
      <c r="N182" s="6"/>
      <c r="O182" s="89"/>
      <c r="P182" s="89"/>
      <c r="Q182" s="6"/>
      <c r="R182" s="6"/>
      <c r="S182" s="6"/>
      <c r="T182" s="6"/>
      <c r="U182" s="6"/>
      <c r="V182" s="6"/>
      <c r="W182" s="6"/>
      <c r="X182" s="94"/>
      <c r="Y182" s="94"/>
    </row>
    <row r="183" spans="1:25">
      <c r="A183" s="88"/>
      <c r="B183" s="6"/>
      <c r="C183" s="6"/>
      <c r="D183" s="6"/>
      <c r="E183" s="6"/>
      <c r="F183" s="6"/>
      <c r="G183" s="89"/>
      <c r="H183" s="89"/>
      <c r="I183" s="6"/>
      <c r="J183" s="89"/>
      <c r="K183" s="6"/>
      <c r="L183" s="6"/>
      <c r="M183" s="6"/>
      <c r="N183" s="6"/>
      <c r="O183" s="89"/>
      <c r="P183" s="89"/>
      <c r="Q183" s="6"/>
      <c r="R183" s="6"/>
      <c r="S183" s="6"/>
      <c r="T183" s="6"/>
      <c r="U183" s="6"/>
      <c r="V183" s="6"/>
      <c r="W183" s="6"/>
      <c r="X183" s="94"/>
      <c r="Y183" s="94"/>
    </row>
    <row r="184" spans="1:25">
      <c r="A184" s="88"/>
      <c r="B184" s="6"/>
      <c r="C184" s="6"/>
      <c r="D184" s="6"/>
      <c r="E184" s="6"/>
      <c r="F184" s="6"/>
      <c r="G184" s="89"/>
      <c r="H184" s="89"/>
      <c r="I184" s="6"/>
      <c r="J184" s="89"/>
      <c r="K184" s="6"/>
      <c r="L184" s="6"/>
      <c r="M184" s="6"/>
      <c r="N184" s="6"/>
      <c r="O184" s="89"/>
      <c r="P184" s="89"/>
      <c r="Q184" s="6"/>
      <c r="R184" s="6"/>
      <c r="S184" s="6"/>
      <c r="T184" s="6"/>
      <c r="U184" s="6"/>
      <c r="V184" s="6"/>
      <c r="W184" s="6"/>
      <c r="X184" s="94"/>
      <c r="Y184" s="94"/>
    </row>
    <row r="185" spans="1:25">
      <c r="A185" s="88"/>
      <c r="B185" s="6"/>
      <c r="C185" s="6"/>
      <c r="D185" s="6"/>
      <c r="E185" s="6"/>
      <c r="F185" s="6"/>
      <c r="G185" s="89"/>
      <c r="H185" s="89"/>
      <c r="I185" s="6"/>
      <c r="J185" s="89"/>
      <c r="K185" s="6"/>
      <c r="L185" s="6"/>
      <c r="M185" s="6"/>
      <c r="N185" s="6"/>
      <c r="O185" s="89"/>
      <c r="P185" s="89"/>
      <c r="Q185" s="6"/>
      <c r="R185" s="6"/>
      <c r="S185" s="6"/>
      <c r="T185" s="6"/>
      <c r="U185" s="6"/>
      <c r="V185" s="6"/>
      <c r="W185" s="6"/>
      <c r="X185" s="94"/>
      <c r="Y185" s="94"/>
    </row>
    <row r="186" spans="1:25">
      <c r="A186" s="88"/>
      <c r="B186" s="6"/>
      <c r="C186" s="6"/>
      <c r="D186" s="6"/>
      <c r="E186" s="6"/>
      <c r="F186" s="6"/>
      <c r="G186" s="89"/>
      <c r="H186" s="89"/>
      <c r="I186" s="6"/>
      <c r="J186" s="89"/>
      <c r="K186" s="6"/>
      <c r="L186" s="6"/>
      <c r="M186" s="6"/>
      <c r="N186" s="6"/>
      <c r="O186" s="89"/>
      <c r="P186" s="89"/>
      <c r="Q186" s="6"/>
      <c r="R186" s="6"/>
      <c r="S186" s="6"/>
      <c r="T186" s="6"/>
      <c r="U186" s="6"/>
      <c r="V186" s="6"/>
      <c r="W186" s="6"/>
      <c r="X186" s="94"/>
      <c r="Y186" s="94"/>
    </row>
    <row r="187" spans="1:25" ht="13.5" thickBot="1">
      <c r="A187" s="7"/>
      <c r="B187" s="6"/>
      <c r="C187" s="6"/>
      <c r="D187" s="6"/>
      <c r="E187" s="6"/>
      <c r="F187" s="6"/>
      <c r="G187" s="6"/>
      <c r="H187" s="6"/>
    </row>
    <row r="188" spans="1:25">
      <c r="A188" s="651" t="s">
        <v>255</v>
      </c>
      <c r="B188" s="653" t="s">
        <v>236</v>
      </c>
      <c r="C188" s="654"/>
      <c r="D188" s="654"/>
      <c r="E188" s="654"/>
      <c r="F188" s="654"/>
      <c r="G188" s="654"/>
      <c r="H188" s="655"/>
      <c r="I188" s="656" t="s">
        <v>283</v>
      </c>
      <c r="J188" s="657"/>
      <c r="K188" s="657"/>
      <c r="L188" s="657"/>
      <c r="M188" s="658"/>
      <c r="N188" s="656" t="s">
        <v>284</v>
      </c>
      <c r="O188" s="657"/>
      <c r="P188" s="657"/>
      <c r="Q188" s="657" t="s">
        <v>289</v>
      </c>
      <c r="R188" s="657"/>
      <c r="S188" s="657"/>
      <c r="T188" s="657"/>
      <c r="U188" s="657"/>
      <c r="V188" s="657"/>
      <c r="W188" s="657"/>
      <c r="X188" s="656" t="s">
        <v>297</v>
      </c>
      <c r="Y188" s="658"/>
    </row>
    <row r="189" spans="1:25" ht="21">
      <c r="A189" s="652"/>
      <c r="B189" s="35" t="s">
        <v>237</v>
      </c>
      <c r="C189" s="32" t="s">
        <v>79</v>
      </c>
      <c r="D189" s="32" t="s">
        <v>80</v>
      </c>
      <c r="E189" s="32" t="s">
        <v>238</v>
      </c>
      <c r="F189" s="32" t="s">
        <v>239</v>
      </c>
      <c r="G189" s="32" t="s">
        <v>281</v>
      </c>
      <c r="H189" s="36" t="s">
        <v>240</v>
      </c>
      <c r="I189" s="35" t="s">
        <v>221</v>
      </c>
      <c r="J189" s="32" t="s">
        <v>222</v>
      </c>
      <c r="K189" s="32" t="s">
        <v>230</v>
      </c>
      <c r="L189" s="32" t="s">
        <v>282</v>
      </c>
      <c r="M189" s="36" t="s">
        <v>223</v>
      </c>
      <c r="N189" s="35" t="s">
        <v>285</v>
      </c>
      <c r="O189" s="32" t="s">
        <v>286</v>
      </c>
      <c r="P189" s="32" t="s">
        <v>287</v>
      </c>
      <c r="Q189" s="34" t="s">
        <v>290</v>
      </c>
      <c r="R189" s="32" t="s">
        <v>291</v>
      </c>
      <c r="S189" s="32" t="s">
        <v>292</v>
      </c>
      <c r="T189" s="32" t="s">
        <v>293</v>
      </c>
      <c r="U189" s="32" t="s">
        <v>294</v>
      </c>
      <c r="V189" s="32" t="s">
        <v>295</v>
      </c>
      <c r="W189" s="41" t="s">
        <v>296</v>
      </c>
      <c r="X189" s="35" t="s">
        <v>298</v>
      </c>
      <c r="Y189" s="36" t="s">
        <v>299</v>
      </c>
    </row>
    <row r="190" spans="1:25">
      <c r="A190" s="20" t="s">
        <v>123</v>
      </c>
      <c r="B190" s="27">
        <f>VLOOKUP(A190,[26]Зерновые!$A$136:$L$153,12,)</f>
        <v>3.9918300000000002</v>
      </c>
      <c r="C190" s="21">
        <f>VLOOKUP(A190,[26]Зерновые!$A$136:$W$153,23,)</f>
        <v>3.7189999999999999</v>
      </c>
      <c r="D190" s="21">
        <f>VLOOKUP(A190,[26]Зерновые!$A$136:$AH$153,34,)</f>
        <v>0</v>
      </c>
      <c r="E190" s="21">
        <f>VLOOKUP(A190,[26]Зерновые!$A$136:$AS$153,45,)</f>
        <v>0</v>
      </c>
      <c r="F190" s="21">
        <f>VLOOKUP(A190,[26]Зерновые!$A$136:$BD$153,56,)</f>
        <v>0</v>
      </c>
      <c r="G190" s="21">
        <f>VLOOKUP(A190,[26]Зерновые!$A$136:$BO$153,67,)</f>
        <v>0</v>
      </c>
      <c r="H190" s="75">
        <f>VLOOKUP(A190,[26]Зерновые!$A$136:$BZ$153,78,)</f>
        <v>0</v>
      </c>
      <c r="I190" s="27">
        <f>VLOOKUP(A190,[26]Масличные!$A$136:$L$153,12,)</f>
        <v>18.949669999999998</v>
      </c>
      <c r="J190" s="21">
        <f>VLOOKUP(A190,[26]Масличные!$A$136:$W$153,23,)</f>
        <v>0</v>
      </c>
      <c r="K190" s="21">
        <f>VLOOKUP(A190,[26]Масличные!$A$136:$AH$153,34,)</f>
        <v>0</v>
      </c>
      <c r="L190" s="79">
        <f>VLOOKUP(A190,[26]Масличные!$A$136:$AS$153,45,)</f>
        <v>0</v>
      </c>
      <c r="M190" s="43">
        <f>VLOOKUP(A190,[26]Масличные!$A$136:$BD$153,56,)</f>
        <v>0</v>
      </c>
      <c r="N190" s="27">
        <f>VLOOKUP(A190,[26]Бобовые!$A$136:$L$153,12,)</f>
        <v>0</v>
      </c>
      <c r="O190" s="21">
        <f>VLOOKUP(A190,[26]Бобовые!$A$136:$W$153,23,)</f>
        <v>29.125000000000007</v>
      </c>
      <c r="P190" s="21">
        <f>VLOOKUP(A190,[26]Бобовые!$A$136:$AH$153,34,)</f>
        <v>10.98333</v>
      </c>
      <c r="Q190" s="21">
        <f>VLOOKUP(A190,[26]Овощи!$A$136:$L$153,12,)</f>
        <v>196.86185000000003</v>
      </c>
      <c r="R190" s="21">
        <f>VLOOKUP(A190,[26]Овощи!$A$136:$W$153,23,)</f>
        <v>203.41932000000003</v>
      </c>
      <c r="S190" s="21">
        <f>VLOOKUP(A190,[26]Овощи!$A$136:$AH$153,34,)</f>
        <v>324.05909000000008</v>
      </c>
      <c r="T190" s="21">
        <f>VLOOKUP(A190,[26]Овощи!$A$136:$AS$153,45,)</f>
        <v>391.05005</v>
      </c>
      <c r="U190" s="21">
        <f>VLOOKUP(A190,[26]Овощи!$A$136:$BD$153,56,)</f>
        <v>307.23478</v>
      </c>
      <c r="V190" s="21">
        <f>VLOOKUP(A190,[26]Овощи!$A$136:$BO$153,67,)</f>
        <v>335.47080999999997</v>
      </c>
      <c r="W190" s="21">
        <f>VLOOKUP(A190,[26]Овощи!$A$136:$BZ$153,78,)</f>
        <v>352.97908999999999</v>
      </c>
      <c r="X190" s="13">
        <f>VLOOKUP(A190,[26]Бахчевые!$A$136:$L$153,12,FALSE)</f>
        <v>125.14000000000001</v>
      </c>
      <c r="Y190" s="37">
        <f>VLOOKUP(A190,[26]Бахчевые!$A$136:$W$153,23,)</f>
        <v>0</v>
      </c>
    </row>
    <row r="191" spans="1:25">
      <c r="A191" s="20" t="s">
        <v>124</v>
      </c>
      <c r="B191" s="27">
        <f>VLOOKUP(A191,[26]Зерновые!$A$136:$L$153,12,)</f>
        <v>0</v>
      </c>
      <c r="C191" s="21">
        <f>VLOOKUP(A191,[26]Зерновые!$A$136:$W$153,23,)</f>
        <v>0</v>
      </c>
      <c r="D191" s="21">
        <f>VLOOKUP(A191,[26]Зерновые!$A$136:$AH$153,34,)</f>
        <v>0</v>
      </c>
      <c r="E191" s="21">
        <f>VLOOKUP(A191,[26]Зерновые!$A$136:$AS$153,45,)</f>
        <v>0</v>
      </c>
      <c r="F191" s="21">
        <f>VLOOKUP(A191,[26]Зерновые!$A$136:$BD$153,56,)</f>
        <v>0</v>
      </c>
      <c r="G191" s="21">
        <f>VLOOKUP(A191,[26]Зерновые!$A$136:$BO$153,67,)</f>
        <v>2.2000000000000002</v>
      </c>
      <c r="H191" s="75">
        <f>VLOOKUP(A191,[26]Зерновые!$A$136:$BZ$153,78,)</f>
        <v>0</v>
      </c>
      <c r="I191" s="27">
        <f>VLOOKUP(A191,[26]Масличные!$A$136:$L$153,12,)</f>
        <v>16.29</v>
      </c>
      <c r="J191" s="21">
        <f>VLOOKUP(A191,[26]Масличные!$A$136:$W$153,23,)</f>
        <v>0</v>
      </c>
      <c r="K191" s="21">
        <f>VLOOKUP(A191,[26]Масличные!$A$136:$AH$153,34,)</f>
        <v>0</v>
      </c>
      <c r="L191" s="79">
        <f>VLOOKUP(A191,[26]Масличные!$A$136:$AS$153,45,)</f>
        <v>0</v>
      </c>
      <c r="M191" s="43">
        <f>VLOOKUP(A191,[26]Масличные!$A$136:$BD$153,56,)</f>
        <v>0</v>
      </c>
      <c r="N191" s="27">
        <f>VLOOKUP(A191,[26]Бобовые!$A$136:$L$153,12,)</f>
        <v>0</v>
      </c>
      <c r="O191" s="21">
        <f>VLOOKUP(A191,[26]Бобовые!$A$136:$W$153,23,)</f>
        <v>0</v>
      </c>
      <c r="P191" s="21">
        <f>VLOOKUP(A191,[26]Бобовые!$A$136:$AH$153,34,)</f>
        <v>0</v>
      </c>
      <c r="Q191" s="21">
        <f>VLOOKUP(A191,[26]Овощи!$A$136:$L$153,12,)</f>
        <v>179.26024999999998</v>
      </c>
      <c r="R191" s="21">
        <f>VLOOKUP(A191,[26]Овощи!$A$136:$W$153,23,)</f>
        <v>178.15165999999999</v>
      </c>
      <c r="S191" s="21">
        <f>VLOOKUP(A191,[26]Овощи!$A$136:$AH$153,34,)</f>
        <v>346.64767999999998</v>
      </c>
      <c r="T191" s="21">
        <f>VLOOKUP(A191,[26]Овощи!$A$136:$AS$153,45,)</f>
        <v>243.12963000000005</v>
      </c>
      <c r="U191" s="21">
        <f>VLOOKUP(A191,[26]Овощи!$A$136:$BD$153,56,)</f>
        <v>210.43271999999996</v>
      </c>
      <c r="V191" s="21">
        <f>VLOOKUP(A191,[26]Овощи!$A$136:$BO$153,67,)</f>
        <v>234.65093999999999</v>
      </c>
      <c r="W191" s="21">
        <f>VLOOKUP(A191,[26]Овощи!$A$136:$BZ$153,78,)</f>
        <v>176.13755999999998</v>
      </c>
      <c r="X191" s="13">
        <f>VLOOKUP(A191,[26]Бахчевые!$A$136:$L$153,12,FALSE)</f>
        <v>237.05</v>
      </c>
      <c r="Y191" s="37">
        <f>VLOOKUP(A191,[26]Бахчевые!$A$136:$W$153,23,)</f>
        <v>168.13091000000003</v>
      </c>
    </row>
    <row r="192" spans="1:25">
      <c r="A192" s="20" t="s">
        <v>125</v>
      </c>
      <c r="B192" s="27">
        <f>VLOOKUP(A192,[26]Зерновые!$A$136:$L$153,12,)</f>
        <v>0</v>
      </c>
      <c r="C192" s="21">
        <f>VLOOKUP(A192,[26]Зерновые!$A$136:$W$153,23,)</f>
        <v>0</v>
      </c>
      <c r="D192" s="21">
        <f>VLOOKUP(A192,[26]Зерновые!$A$136:$AH$153,34,)</f>
        <v>0</v>
      </c>
      <c r="E192" s="21">
        <f>VLOOKUP(A192,[26]Зерновые!$A$136:$AS$153,45,)</f>
        <v>0</v>
      </c>
      <c r="F192" s="21">
        <f>VLOOKUP(A192,[26]Зерновые!$A$136:$BD$153,56,)</f>
        <v>0</v>
      </c>
      <c r="G192" s="21">
        <f>VLOOKUP(A192,[26]Зерновые!$A$136:$BO$153,67,)</f>
        <v>0</v>
      </c>
      <c r="H192" s="75">
        <f>VLOOKUP(A192,[26]Зерновые!$A$136:$BZ$153,78,)</f>
        <v>0</v>
      </c>
      <c r="I192" s="27">
        <f>VLOOKUP(A192,[26]Масличные!$A$136:$L$153,12,)</f>
        <v>7.08</v>
      </c>
      <c r="J192" s="21">
        <f>VLOOKUP(A192,[26]Масличные!$A$136:$W$153,23,)</f>
        <v>0</v>
      </c>
      <c r="K192" s="21">
        <f>VLOOKUP(A192,[26]Масличные!$A$136:$AH$153,34,)</f>
        <v>0</v>
      </c>
      <c r="L192" s="79">
        <f>VLOOKUP(A192,[26]Масличные!$A$136:$AS$153,45,)</f>
        <v>0</v>
      </c>
      <c r="M192" s="43">
        <f>VLOOKUP(A192,[26]Масличные!$A$136:$BD$153,56,)</f>
        <v>0</v>
      </c>
      <c r="N192" s="27">
        <f>VLOOKUP(A192,[26]Бобовые!$A$136:$L$153,12,)</f>
        <v>0</v>
      </c>
      <c r="O192" s="21">
        <f>VLOOKUP(A192,[26]Бобовые!$A$136:$W$153,23,)</f>
        <v>0</v>
      </c>
      <c r="P192" s="21">
        <f>VLOOKUP(A192,[26]Бобовые!$A$136:$AH$153,34,)</f>
        <v>0</v>
      </c>
      <c r="Q192" s="21">
        <f>VLOOKUP(A192,[26]Овощи!$A$136:$L$153,12,)</f>
        <v>206.91131000000001</v>
      </c>
      <c r="R192" s="21">
        <f>VLOOKUP(A192,[26]Овощи!$A$136:$W$153,23,)</f>
        <v>163.79733999999999</v>
      </c>
      <c r="S192" s="21">
        <f>VLOOKUP(A192,[26]Овощи!$A$136:$AH$153,34,)</f>
        <v>341.44731999999999</v>
      </c>
      <c r="T192" s="21">
        <f>VLOOKUP(A192,[26]Овощи!$A$136:$AS$153,45,)</f>
        <v>252.96464</v>
      </c>
      <c r="U192" s="21">
        <f>VLOOKUP(A192,[26]Овощи!$A$136:$BD$153,56,)</f>
        <v>229.13878999999997</v>
      </c>
      <c r="V192" s="21">
        <f>VLOOKUP(A192,[26]Овощи!$A$136:$BO$153,67,)</f>
        <v>260.80080000000004</v>
      </c>
      <c r="W192" s="21">
        <f>VLOOKUP(A192,[26]Овощи!$A$136:$BZ$153,78,)</f>
        <v>260.24951000000004</v>
      </c>
      <c r="X192" s="13">
        <f>VLOOKUP(A192,[26]Бахчевые!$A$136:$L$153,12,FALSE)</f>
        <v>190.54794000000001</v>
      </c>
      <c r="Y192" s="37">
        <f>VLOOKUP(A192,[26]Бахчевые!$A$136:$W$153,23,)</f>
        <v>180.82729999999998</v>
      </c>
    </row>
    <row r="193" spans="1:25">
      <c r="A193" s="20" t="s">
        <v>126</v>
      </c>
      <c r="B193" s="27">
        <f>VLOOKUP(A193,[26]Зерновые!$A$136:$L$153,12,)</f>
        <v>0</v>
      </c>
      <c r="C193" s="21">
        <f>VLOOKUP(A193,[26]Зерновые!$A$136:$W$153,23,)</f>
        <v>0</v>
      </c>
      <c r="D193" s="21">
        <f>VLOOKUP(A193,[26]Зерновые!$A$136:$AH$153,34,)</f>
        <v>0</v>
      </c>
      <c r="E193" s="21">
        <f>VLOOKUP(A193,[26]Зерновые!$A$136:$AS$153,45,)</f>
        <v>0</v>
      </c>
      <c r="F193" s="21">
        <f>VLOOKUP(A193,[26]Зерновые!$A$136:$BD$153,56,)</f>
        <v>0</v>
      </c>
      <c r="G193" s="21">
        <f>VLOOKUP(A193,[26]Зерновые!$A$136:$BO$153,67,)</f>
        <v>0</v>
      </c>
      <c r="H193" s="75">
        <f>VLOOKUP(A193,[26]Зерновые!$A$136:$BZ$153,78,)</f>
        <v>0</v>
      </c>
      <c r="I193" s="27">
        <f>VLOOKUP(A193,[26]Масличные!$A$136:$L$153,12,)</f>
        <v>7.1</v>
      </c>
      <c r="J193" s="21">
        <f>VLOOKUP(A193,[26]Масличные!$A$136:$W$153,23,)</f>
        <v>0</v>
      </c>
      <c r="K193" s="21">
        <f>VLOOKUP(A193,[26]Масличные!$A$136:$AH$153,34,)</f>
        <v>0</v>
      </c>
      <c r="L193" s="79">
        <f>VLOOKUP(A193,[26]Масличные!$A$136:$AS$153,45,)</f>
        <v>0</v>
      </c>
      <c r="M193" s="43">
        <f>VLOOKUP(A193,[26]Масличные!$A$136:$BD$153,56,)</f>
        <v>0</v>
      </c>
      <c r="N193" s="27">
        <f>VLOOKUP(A193,[26]Бобовые!$A$136:$L$153,12,)</f>
        <v>0</v>
      </c>
      <c r="O193" s="21">
        <f>VLOOKUP(A193,[26]Бобовые!$A$136:$W$153,23,)</f>
        <v>0</v>
      </c>
      <c r="P193" s="21">
        <f>VLOOKUP(A193,[26]Бобовые!$A$136:$AH$153,34,)</f>
        <v>0</v>
      </c>
      <c r="Q193" s="21">
        <f>VLOOKUP(A193,[26]Овощи!$A$136:$L$153,12,)</f>
        <v>249.72376000000003</v>
      </c>
      <c r="R193" s="21">
        <f>VLOOKUP(A193,[26]Овощи!$A$136:$W$153,23,)</f>
        <v>257.11883</v>
      </c>
      <c r="S193" s="21">
        <f>VLOOKUP(A193,[26]Овощи!$A$136:$AH$153,34,)</f>
        <v>431.76105000000007</v>
      </c>
      <c r="T193" s="21">
        <f>VLOOKUP(A193,[26]Овощи!$A$136:$AS$153,45,)</f>
        <v>313.95000000000005</v>
      </c>
      <c r="U193" s="21">
        <f>VLOOKUP(A193,[26]Овощи!$A$136:$BD$153,56,)</f>
        <v>235.22318999999999</v>
      </c>
      <c r="V193" s="21">
        <f>VLOOKUP(A193,[26]Овощи!$A$136:$BO$153,67,)</f>
        <v>300.98347999999999</v>
      </c>
      <c r="W193" s="21">
        <f>VLOOKUP(A193,[26]Овощи!$A$136:$BZ$153,78,)</f>
        <v>361.40566000000001</v>
      </c>
      <c r="X193" s="13">
        <f>VLOOKUP(A193,[26]Бахчевые!$A$136:$L$153,12,FALSE)</f>
        <v>90.490000000000009</v>
      </c>
      <c r="Y193" s="37">
        <f>VLOOKUP(A193,[26]Бахчевые!$A$136:$W$153,23,)</f>
        <v>60.1</v>
      </c>
    </row>
    <row r="194" spans="1:25">
      <c r="A194" s="20" t="s">
        <v>185</v>
      </c>
      <c r="B194" s="27">
        <f>VLOOKUP(A194,[26]Зерновые!$A$136:$L$153,12,)</f>
        <v>0</v>
      </c>
      <c r="C194" s="21">
        <f>VLOOKUP(A194,[26]Зерновые!$A$136:$W$153,23,)</f>
        <v>0</v>
      </c>
      <c r="D194" s="21">
        <f>VLOOKUP(A194,[26]Зерновые!$A$136:$AH$153,34,)</f>
        <v>0</v>
      </c>
      <c r="E194" s="21">
        <f>VLOOKUP(A194,[26]Зерновые!$A$136:$AS$153,45,)</f>
        <v>0</v>
      </c>
      <c r="F194" s="21">
        <f>VLOOKUP(A194,[26]Зерновые!$A$136:$BD$153,56,)</f>
        <v>0</v>
      </c>
      <c r="G194" s="21">
        <f>VLOOKUP(A194,[26]Зерновые!$A$136:$BO$153,67,)</f>
        <v>0</v>
      </c>
      <c r="H194" s="75">
        <f>VLOOKUP(A194,[26]Зерновые!$A$136:$BZ$153,78,)</f>
        <v>0</v>
      </c>
      <c r="I194" s="27">
        <f>VLOOKUP(A194,[26]Масличные!$A$136:$L$153,12,)</f>
        <v>0</v>
      </c>
      <c r="J194" s="21">
        <f>VLOOKUP(A194,[26]Масличные!$A$136:$W$153,23,)</f>
        <v>0</v>
      </c>
      <c r="K194" s="21">
        <f>VLOOKUP(A194,[26]Масличные!$A$136:$AH$153,34,)</f>
        <v>0</v>
      </c>
      <c r="L194" s="79">
        <f>VLOOKUP(A194,[26]Масличные!$A$136:$AS$153,45,)</f>
        <v>0</v>
      </c>
      <c r="M194" s="43">
        <f>VLOOKUP(A194,[26]Масличные!$A$136:$BD$153,56,)</f>
        <v>0</v>
      </c>
      <c r="N194" s="27">
        <f>VLOOKUP(A194,[26]Бобовые!$A$136:$L$153,12,)</f>
        <v>0</v>
      </c>
      <c r="O194" s="21">
        <f>VLOOKUP(A194,[26]Бобовые!$A$136:$W$153,23,)</f>
        <v>0</v>
      </c>
      <c r="P194" s="21">
        <f>VLOOKUP(A194,[26]Бобовые!$A$136:$AH$153,34,)</f>
        <v>0</v>
      </c>
      <c r="Q194" s="21">
        <f>VLOOKUP(A194,[26]Овощи!$A$136:$L$153,12,)</f>
        <v>157.42174</v>
      </c>
      <c r="R194" s="21">
        <f>VLOOKUP(A194,[26]Овощи!$A$136:$W$153,23,)</f>
        <v>0</v>
      </c>
      <c r="S194" s="21">
        <f>VLOOKUP(A194,[26]Овощи!$A$136:$AH$153,34,)</f>
        <v>313.22999999999996</v>
      </c>
      <c r="T194" s="21">
        <f>VLOOKUP(A194,[26]Овощи!$A$136:$AS$153,45,)</f>
        <v>245.85999999999999</v>
      </c>
      <c r="U194" s="21">
        <f>VLOOKUP(A194,[26]Овощи!$A$136:$BD$153,56,)</f>
        <v>189.12223</v>
      </c>
      <c r="V194" s="21">
        <f>VLOOKUP(A194,[26]Овощи!$A$136:$BO$153,67,)</f>
        <v>138.49666999999999</v>
      </c>
      <c r="W194" s="21">
        <f>VLOOKUP(A194,[26]Овощи!$A$136:$BZ$153,78,)</f>
        <v>360.32000000000005</v>
      </c>
      <c r="X194" s="13">
        <f>VLOOKUP(A194,[26]Бахчевые!$A$136:$L$153,12,FALSE)</f>
        <v>0</v>
      </c>
      <c r="Y194" s="37">
        <f>VLOOKUP(A194,[26]Бахчевые!$A$136:$W$153,23,)</f>
        <v>0</v>
      </c>
    </row>
    <row r="195" spans="1:25">
      <c r="A195" s="20" t="s">
        <v>127</v>
      </c>
      <c r="B195" s="27">
        <f>VLOOKUP(A195,[26]Зерновые!$A$136:$L$153,12,)</f>
        <v>0</v>
      </c>
      <c r="C195" s="21">
        <f>VLOOKUP(A195,[26]Зерновые!$A$136:$W$153,23,)</f>
        <v>3.4200000000000004</v>
      </c>
      <c r="D195" s="21">
        <f>VLOOKUP(A195,[26]Зерновые!$A$136:$AH$153,34,)</f>
        <v>0</v>
      </c>
      <c r="E195" s="21">
        <f>VLOOKUP(A195,[26]Зерновые!$A$136:$AS$153,45,)</f>
        <v>0</v>
      </c>
      <c r="F195" s="21">
        <f>VLOOKUP(A195,[26]Зерновые!$A$136:$BD$153,56,)</f>
        <v>0</v>
      </c>
      <c r="G195" s="21">
        <f>VLOOKUP(A195,[26]Зерновые!$A$136:$BO$153,67,)</f>
        <v>0.5</v>
      </c>
      <c r="H195" s="75">
        <f>VLOOKUP(A195,[26]Зерновые!$A$136:$BZ$153,78,)</f>
        <v>0</v>
      </c>
      <c r="I195" s="27">
        <f>VLOOKUP(A195,[26]Масличные!$A$136:$L$153,12,)</f>
        <v>19.420000000000002</v>
      </c>
      <c r="J195" s="21">
        <f>VLOOKUP(A195,[26]Масличные!$A$136:$W$153,23,)</f>
        <v>0</v>
      </c>
      <c r="K195" s="21">
        <f>VLOOKUP(A195,[26]Масличные!$A$136:$AH$153,34,)</f>
        <v>0</v>
      </c>
      <c r="L195" s="79">
        <f>VLOOKUP(A195,[26]Масличные!$A$136:$AS$153,45,)</f>
        <v>0</v>
      </c>
      <c r="M195" s="43">
        <f>VLOOKUP(A195,[26]Масличные!$A$136:$BD$153,56,)</f>
        <v>0</v>
      </c>
      <c r="N195" s="27">
        <f>VLOOKUP(A195,[26]Бобовые!$A$136:$L$153,12,)</f>
        <v>0</v>
      </c>
      <c r="O195" s="21">
        <f>VLOOKUP(A195,[26]Бобовые!$A$136:$W$153,23,)</f>
        <v>0</v>
      </c>
      <c r="P195" s="21">
        <f>VLOOKUP(A195,[26]Бобовые!$A$136:$AH$153,34,)</f>
        <v>0</v>
      </c>
      <c r="Q195" s="21">
        <f>VLOOKUP(A195,[26]Овощи!$A$136:$L$153,12,)</f>
        <v>207.02235999999999</v>
      </c>
      <c r="R195" s="21">
        <f>VLOOKUP(A195,[26]Овощи!$A$136:$W$153,23,)</f>
        <v>205.07</v>
      </c>
      <c r="S195" s="21">
        <f>VLOOKUP(A195,[26]Овощи!$A$136:$AH$153,34,)</f>
        <v>288.63554999999997</v>
      </c>
      <c r="T195" s="21">
        <f>VLOOKUP(A195,[26]Овощи!$A$136:$AS$153,45,)</f>
        <v>378.47232000000008</v>
      </c>
      <c r="U195" s="21">
        <f>VLOOKUP(A195,[26]Овощи!$A$136:$BD$153,56,)</f>
        <v>197.41</v>
      </c>
      <c r="V195" s="21">
        <f>VLOOKUP(A195,[26]Овощи!$A$136:$BO$153,67,)</f>
        <v>370.37969999999996</v>
      </c>
      <c r="W195" s="21">
        <f>VLOOKUP(A195,[26]Овощи!$A$136:$BZ$153,78,)</f>
        <v>283.21510000000001</v>
      </c>
      <c r="X195" s="13">
        <f>VLOOKUP(A195,[26]Бахчевые!$A$136:$L$153,12,FALSE)</f>
        <v>215.78000000000003</v>
      </c>
      <c r="Y195" s="37">
        <f>VLOOKUP(A195,[26]Бахчевые!$A$136:$W$153,23,)</f>
        <v>237.61999999999998</v>
      </c>
    </row>
    <row r="196" spans="1:25">
      <c r="A196" s="20" t="s">
        <v>128</v>
      </c>
      <c r="B196" s="27">
        <f>VLOOKUP(A196,[26]Зерновые!$A$136:$L$153,12,)</f>
        <v>0</v>
      </c>
      <c r="C196" s="21">
        <f>VLOOKUP(A196,[26]Зерновые!$A$136:$W$153,23,)</f>
        <v>0</v>
      </c>
      <c r="D196" s="21">
        <f>VLOOKUP(A196,[26]Зерновые!$A$136:$AH$153,34,)</f>
        <v>0</v>
      </c>
      <c r="E196" s="21">
        <f>VLOOKUP(A196,[26]Зерновые!$A$136:$AS$153,45,)</f>
        <v>0</v>
      </c>
      <c r="F196" s="21">
        <f>VLOOKUP(A196,[26]Зерновые!$A$136:$BD$153,56,)</f>
        <v>0</v>
      </c>
      <c r="G196" s="21">
        <f>VLOOKUP(A196,[26]Зерновые!$A$136:$BO$153,67,)</f>
        <v>0</v>
      </c>
      <c r="H196" s="75">
        <f>VLOOKUP(A196,[26]Зерновые!$A$136:$BZ$153,78,)</f>
        <v>0</v>
      </c>
      <c r="I196" s="27">
        <f>VLOOKUP(A196,[26]Масличные!$A$136:$L$153,12,)</f>
        <v>0</v>
      </c>
      <c r="J196" s="21">
        <f>VLOOKUP(A196,[26]Масличные!$A$136:$W$153,23,)</f>
        <v>0</v>
      </c>
      <c r="K196" s="21">
        <f>VLOOKUP(A196,[26]Масличные!$A$136:$AH$153,34,)</f>
        <v>0</v>
      </c>
      <c r="L196" s="79">
        <f>VLOOKUP(A196,[26]Масличные!$A$136:$AS$153,45,)</f>
        <v>0</v>
      </c>
      <c r="M196" s="43">
        <f>VLOOKUP(A196,[26]Масличные!$A$136:$BD$153,56,)</f>
        <v>0</v>
      </c>
      <c r="N196" s="27">
        <f>VLOOKUP(A196,[26]Бобовые!$A$136:$L$153,12,)</f>
        <v>0</v>
      </c>
      <c r="O196" s="21">
        <f>VLOOKUP(A196,[26]Бобовые!$A$136:$W$153,23,)</f>
        <v>0</v>
      </c>
      <c r="P196" s="21">
        <f>VLOOKUP(A196,[26]Бобовые!$A$136:$AH$153,34,)</f>
        <v>0</v>
      </c>
      <c r="Q196" s="21">
        <f>VLOOKUP(A196,[26]Овощи!$A$136:$L$153,12,)</f>
        <v>172.34496999999999</v>
      </c>
      <c r="R196" s="21">
        <f>VLOOKUP(A196,[26]Овощи!$A$136:$W$153,23,)</f>
        <v>182.20406999999997</v>
      </c>
      <c r="S196" s="21">
        <f>VLOOKUP(A196,[26]Овощи!$A$136:$AH$153,34,)</f>
        <v>342.31594999999999</v>
      </c>
      <c r="T196" s="21">
        <f>VLOOKUP(A196,[26]Овощи!$A$136:$AS$153,45,)</f>
        <v>327.81970999999999</v>
      </c>
      <c r="U196" s="21">
        <f>VLOOKUP(A196,[26]Овощи!$A$136:$BD$153,56,)</f>
        <v>210.23129</v>
      </c>
      <c r="V196" s="21">
        <f>VLOOKUP(A196,[26]Овощи!$A$136:$BO$153,67,)</f>
        <v>254.72042999999999</v>
      </c>
      <c r="W196" s="21">
        <f>VLOOKUP(A196,[26]Овощи!$A$136:$BZ$153,78,)</f>
        <v>276.18</v>
      </c>
      <c r="X196" s="13">
        <f>VLOOKUP(A196,[26]Бахчевые!$A$136:$L$153,12,FALSE)</f>
        <v>113.54</v>
      </c>
      <c r="Y196" s="37">
        <f>VLOOKUP(A196,[26]Бахчевые!$A$136:$W$153,23,)</f>
        <v>156.43385000000001</v>
      </c>
    </row>
    <row r="197" spans="1:25">
      <c r="A197" s="20" t="s">
        <v>129</v>
      </c>
      <c r="B197" s="27">
        <f>VLOOKUP(A197,[26]Зерновые!$A$136:$L$153,12,)</f>
        <v>0</v>
      </c>
      <c r="C197" s="21">
        <f>VLOOKUP(A197,[26]Зерновые!$A$136:$W$153,23,)</f>
        <v>0</v>
      </c>
      <c r="D197" s="21">
        <f>VLOOKUP(A197,[26]Зерновые!$A$136:$AH$153,34,)</f>
        <v>0</v>
      </c>
      <c r="E197" s="21">
        <f>VLOOKUP(A197,[26]Зерновые!$A$136:$AS$153,45,)</f>
        <v>0</v>
      </c>
      <c r="F197" s="21">
        <f>VLOOKUP(A197,[26]Зерновые!$A$136:$BD$153,56,)</f>
        <v>0</v>
      </c>
      <c r="G197" s="21">
        <f>VLOOKUP(A197,[26]Зерновые!$A$136:$BO$153,67,)</f>
        <v>0</v>
      </c>
      <c r="H197" s="75">
        <f>VLOOKUP(A197,[26]Зерновые!$A$136:$BZ$153,78,)</f>
        <v>0</v>
      </c>
      <c r="I197" s="27">
        <f>VLOOKUP(A197,[26]Масличные!$A$136:$L$153,12,)</f>
        <v>14.62</v>
      </c>
      <c r="J197" s="21">
        <f>VLOOKUP(A197,[26]Масличные!$A$136:$W$153,23,)</f>
        <v>0</v>
      </c>
      <c r="K197" s="21">
        <f>VLOOKUP(A197,[26]Масличные!$A$136:$AH$153,34,)</f>
        <v>0</v>
      </c>
      <c r="L197" s="79">
        <f>VLOOKUP(A197,[26]Масличные!$A$136:$AS$153,45,)</f>
        <v>0</v>
      </c>
      <c r="M197" s="43">
        <f>VLOOKUP(A197,[26]Масличные!$A$136:$BD$153,56,)</f>
        <v>0</v>
      </c>
      <c r="N197" s="27">
        <f>VLOOKUP(A197,[26]Бобовые!$A$136:$L$153,12,)</f>
        <v>0</v>
      </c>
      <c r="O197" s="21">
        <f>VLOOKUP(A197,[26]Бобовые!$A$136:$W$153,23,)</f>
        <v>29.877930000000003</v>
      </c>
      <c r="P197" s="21">
        <f>VLOOKUP(A197,[26]Бобовые!$A$136:$AH$153,34,)</f>
        <v>18.53819</v>
      </c>
      <c r="Q197" s="21">
        <f>VLOOKUP(A197,[26]Овощи!$A$136:$L$153,12,)</f>
        <v>196.57077000000001</v>
      </c>
      <c r="R197" s="21">
        <f>VLOOKUP(A197,[26]Овощи!$A$136:$W$153,23,)</f>
        <v>212.27008999999998</v>
      </c>
      <c r="S197" s="21">
        <f>VLOOKUP(A197,[26]Овощи!$A$136:$AH$153,34,)</f>
        <v>313.03229999999996</v>
      </c>
      <c r="T197" s="21">
        <f>VLOOKUP(A197,[26]Овощи!$A$136:$AS$153,45,)</f>
        <v>299.33026000000007</v>
      </c>
      <c r="U197" s="21">
        <f>VLOOKUP(A197,[26]Овощи!$A$136:$BD$153,56,)</f>
        <v>231.99481</v>
      </c>
      <c r="V197" s="21">
        <f>VLOOKUP(A197,[26]Овощи!$A$136:$BO$153,67,)</f>
        <v>316.74571999999995</v>
      </c>
      <c r="W197" s="21">
        <f>VLOOKUP(A197,[26]Овощи!$A$136:$BZ$153,78,)</f>
        <v>302.43906000000004</v>
      </c>
      <c r="X197" s="13">
        <f>VLOOKUP(A197,[26]Бахчевые!$A$136:$L$153,12,FALSE)</f>
        <v>0</v>
      </c>
      <c r="Y197" s="37">
        <f>VLOOKUP(A197,[26]Бахчевые!$A$136:$W$153,23,)</f>
        <v>209.04000000000002</v>
      </c>
    </row>
    <row r="198" spans="1:25">
      <c r="A198" s="20" t="s">
        <v>130</v>
      </c>
      <c r="B198" s="27">
        <f>VLOOKUP(A198,[26]Зерновые!$A$136:$L$153,12,)</f>
        <v>0</v>
      </c>
      <c r="C198" s="21">
        <f>VLOOKUP(A198,[26]Зерновые!$A$136:$W$153,23,)</f>
        <v>0</v>
      </c>
      <c r="D198" s="21">
        <f>VLOOKUP(A198,[26]Зерновые!$A$136:$AH$153,34,)</f>
        <v>0</v>
      </c>
      <c r="E198" s="21">
        <f>VLOOKUP(A198,[26]Зерновые!$A$136:$AS$153,45,)</f>
        <v>0</v>
      </c>
      <c r="F198" s="21">
        <f>VLOOKUP(A198,[26]Зерновые!$A$136:$BD$153,56,)</f>
        <v>0</v>
      </c>
      <c r="G198" s="21">
        <f>VLOOKUP(A198,[26]Зерновые!$A$136:$BO$153,67,)</f>
        <v>0</v>
      </c>
      <c r="H198" s="75">
        <f>VLOOKUP(A198,[26]Зерновые!$A$136:$BZ$153,78,)</f>
        <v>0</v>
      </c>
      <c r="I198" s="27">
        <f>VLOOKUP(A198,[26]Масличные!$A$136:$L$153,12,)</f>
        <v>18.729999999999997</v>
      </c>
      <c r="J198" s="21">
        <f>VLOOKUP(A198,[26]Масличные!$A$136:$W$153,23,)</f>
        <v>0</v>
      </c>
      <c r="K198" s="21">
        <f>VLOOKUP(A198,[26]Масличные!$A$136:$AH$153,34,)</f>
        <v>0</v>
      </c>
      <c r="L198" s="79">
        <f>VLOOKUP(A198,[26]Масличные!$A$136:$AS$153,45,)</f>
        <v>0</v>
      </c>
      <c r="M198" s="43">
        <f>VLOOKUP(A198,[26]Масличные!$A$136:$BD$153,56,)</f>
        <v>0</v>
      </c>
      <c r="N198" s="27">
        <f>VLOOKUP(A198,[26]Бобовые!$A$136:$L$153,12,)</f>
        <v>0</v>
      </c>
      <c r="O198" s="21">
        <f>VLOOKUP(A198,[26]Бобовые!$A$136:$W$153,23,)</f>
        <v>0</v>
      </c>
      <c r="P198" s="21">
        <f>VLOOKUP(A198,[26]Бобовые!$A$136:$AH$153,34,)</f>
        <v>0</v>
      </c>
      <c r="Q198" s="21">
        <f>VLOOKUP(A198,[26]Овощи!$A$136:$L$153,12,)</f>
        <v>221.57168999999999</v>
      </c>
      <c r="R198" s="21">
        <f>VLOOKUP(A198,[26]Овощи!$A$136:$W$153,23,)</f>
        <v>175.29195999999999</v>
      </c>
      <c r="S198" s="21">
        <f>VLOOKUP(A198,[26]Овощи!$A$136:$AH$153,34,)</f>
        <v>328.86162000000002</v>
      </c>
      <c r="T198" s="21">
        <f>VLOOKUP(A198,[26]Овощи!$A$136:$AS$153,45,)</f>
        <v>346.17651000000006</v>
      </c>
      <c r="U198" s="21">
        <f>VLOOKUP(A198,[26]Овощи!$A$136:$BD$153,56,)</f>
        <v>347.80052000000001</v>
      </c>
      <c r="V198" s="21">
        <f>VLOOKUP(A198,[26]Овощи!$A$136:$BO$153,67,)</f>
        <v>367.28971000000001</v>
      </c>
      <c r="W198" s="21">
        <f>VLOOKUP(A198,[26]Овощи!$A$136:$BZ$153,78,)</f>
        <v>302.18716000000001</v>
      </c>
      <c r="X198" s="13">
        <f>VLOOKUP(A198,[26]Бахчевые!$A$136:$L$153,12,FALSE)</f>
        <v>94.3</v>
      </c>
      <c r="Y198" s="37">
        <f>VLOOKUP(A198,[26]Бахчевые!$A$136:$W$153,23,)</f>
        <v>14</v>
      </c>
    </row>
    <row r="199" spans="1:25">
      <c r="A199" s="20" t="s">
        <v>53</v>
      </c>
      <c r="B199" s="27">
        <f>VLOOKUP(A199,[26]Зерновые!$A$136:$L$153,12,)</f>
        <v>10.25512</v>
      </c>
      <c r="C199" s="21">
        <f>VLOOKUP(A199,[26]Зерновые!$A$136:$W$153,23,)</f>
        <v>10.184799999999999</v>
      </c>
      <c r="D199" s="21">
        <f>VLOOKUP(A199,[26]Зерновые!$A$136:$AH$153,34,)</f>
        <v>11.717449999999999</v>
      </c>
      <c r="E199" s="21">
        <f>VLOOKUP(A199,[26]Зерновые!$A$136:$AS$153,45,)</f>
        <v>0</v>
      </c>
      <c r="F199" s="21">
        <f>VLOOKUP(A199,[26]Зерновые!$A$136:$BD$153,56,)</f>
        <v>0</v>
      </c>
      <c r="G199" s="21">
        <f>VLOOKUP(A199,[26]Зерновые!$A$136:$BO$153,67,)</f>
        <v>0</v>
      </c>
      <c r="H199" s="75">
        <f>VLOOKUP(A199,[26]Зерновые!$A$136:$BZ$153,78,)</f>
        <v>0</v>
      </c>
      <c r="I199" s="27">
        <f>VLOOKUP(A199,[26]Масличные!$A$136:$L$153,12,)</f>
        <v>3</v>
      </c>
      <c r="J199" s="21">
        <f>VLOOKUP(A199,[26]Масличные!$A$136:$W$153,23,)</f>
        <v>1.3900000000000001</v>
      </c>
      <c r="K199" s="21">
        <f>VLOOKUP(A199,[26]Масличные!$A$136:$AH$153,34,)</f>
        <v>0</v>
      </c>
      <c r="L199" s="79">
        <f>VLOOKUP(A199,[26]Масличные!$A$136:$AS$153,45,)</f>
        <v>0.2</v>
      </c>
      <c r="M199" s="43">
        <f>VLOOKUP(A199,[26]Масличные!$A$136:$BD$153,56,)</f>
        <v>0.67799999999999994</v>
      </c>
      <c r="N199" s="27">
        <f>VLOOKUP(A199,[26]Бобовые!$A$136:$L$153,12,)</f>
        <v>0</v>
      </c>
      <c r="O199" s="21">
        <f>VLOOKUP(A199,[26]Бобовые!$A$136:$W$153,23,)</f>
        <v>0.27999999999999997</v>
      </c>
      <c r="P199" s="21">
        <f>VLOOKUP(A199,[26]Бобовые!$A$136:$AH$153,34,)</f>
        <v>0</v>
      </c>
      <c r="Q199" s="21">
        <f>VLOOKUP(A199,[26]Овощи!$A$136:$L$153,12,)</f>
        <v>215.71750000000003</v>
      </c>
      <c r="R199" s="21">
        <f>VLOOKUP(A199,[26]Овощи!$A$136:$W$153,23,)</f>
        <v>314.63844000000006</v>
      </c>
      <c r="S199" s="21">
        <f>VLOOKUP(A199,[26]Овощи!$A$136:$AH$153,34,)</f>
        <v>317.94369999999998</v>
      </c>
      <c r="T199" s="21">
        <f>VLOOKUP(A199,[26]Овощи!$A$136:$AS$153,45,)</f>
        <v>340.81218999999999</v>
      </c>
      <c r="U199" s="21">
        <f>VLOOKUP(A199,[26]Овощи!$A$136:$BD$153,56,)</f>
        <v>267.51680999999996</v>
      </c>
      <c r="V199" s="21">
        <f>VLOOKUP(A199,[26]Овощи!$A$136:$BO$153,67,)</f>
        <v>444.94283000000007</v>
      </c>
      <c r="W199" s="21">
        <f>VLOOKUP(A199,[26]Овощи!$A$136:$BZ$153,78,)</f>
        <v>307.78505999999999</v>
      </c>
      <c r="X199" s="13">
        <f>VLOOKUP(A199,[26]Бахчевые!$A$136:$L$153,12,FALSE)</f>
        <v>187.61</v>
      </c>
      <c r="Y199" s="37">
        <f>VLOOKUP(A199,[26]Бахчевые!$A$136:$W$153,23,)</f>
        <v>42.3</v>
      </c>
    </row>
    <row r="200" spans="1:25">
      <c r="A200" s="20" t="s">
        <v>43</v>
      </c>
      <c r="B200" s="27">
        <f>VLOOKUP(A200,[26]Зерновые!$A$136:$L$153,12,)</f>
        <v>7.30382</v>
      </c>
      <c r="C200" s="21">
        <f>VLOOKUP(A200,[26]Зерновые!$A$136:$W$153,23,)</f>
        <v>7.3519999999999994</v>
      </c>
      <c r="D200" s="21">
        <f>VLOOKUP(A200,[26]Зерновые!$A$136:$AH$153,34,)</f>
        <v>2.02</v>
      </c>
      <c r="E200" s="21">
        <f>VLOOKUP(A200,[26]Зерновые!$A$136:$AS$153,45,)</f>
        <v>0</v>
      </c>
      <c r="F200" s="21">
        <f>VLOOKUP(A200,[26]Зерновые!$A$136:$BD$153,56,)</f>
        <v>0</v>
      </c>
      <c r="G200" s="21">
        <f>VLOOKUP(A200,[26]Зерновые!$A$136:$BO$153,67,)</f>
        <v>0</v>
      </c>
      <c r="H200" s="75">
        <f>VLOOKUP(A200,[26]Зерновые!$A$136:$BZ$153,78,)</f>
        <v>0</v>
      </c>
      <c r="I200" s="27">
        <f>VLOOKUP(A200,[26]Масличные!$A$136:$L$153,12,)</f>
        <v>0</v>
      </c>
      <c r="J200" s="21">
        <f>VLOOKUP(A200,[26]Масличные!$A$136:$W$153,23,)</f>
        <v>0</v>
      </c>
      <c r="K200" s="21">
        <f>VLOOKUP(A200,[26]Масличные!$A$136:$AH$153,34,)</f>
        <v>0</v>
      </c>
      <c r="L200" s="79">
        <f>VLOOKUP(A200,[26]Масличные!$A$136:$AS$153,45,)</f>
        <v>0</v>
      </c>
      <c r="M200" s="43">
        <f>VLOOKUP(A200,[26]Масличные!$A$136:$BD$153,56,)</f>
        <v>0</v>
      </c>
      <c r="N200" s="27">
        <f>VLOOKUP(A200,[26]Бобовые!$A$136:$L$153,12,)</f>
        <v>0</v>
      </c>
      <c r="O200" s="21">
        <f>VLOOKUP(A200,[26]Бобовые!$A$136:$W$153,23,)</f>
        <v>0</v>
      </c>
      <c r="P200" s="21">
        <f>VLOOKUP(A200,[26]Бобовые!$A$136:$AH$153,34,)</f>
        <v>0</v>
      </c>
      <c r="Q200" s="21">
        <f>VLOOKUP(A200,[26]Овощи!$A$136:$L$153,12,)</f>
        <v>228.35020999999998</v>
      </c>
      <c r="R200" s="21">
        <f>VLOOKUP(A200,[26]Овощи!$A$136:$W$153,23,)</f>
        <v>240.61353</v>
      </c>
      <c r="S200" s="21">
        <f>VLOOKUP(A200,[26]Овощи!$A$136:$AH$153,34,)</f>
        <v>320.32843000000003</v>
      </c>
      <c r="T200" s="21">
        <f>VLOOKUP(A200,[26]Овощи!$A$136:$AS$153,45,)</f>
        <v>298.93911000000003</v>
      </c>
      <c r="U200" s="21">
        <f>VLOOKUP(A200,[26]Овощи!$A$136:$BD$153,56,)</f>
        <v>211.52282999999997</v>
      </c>
      <c r="V200" s="21">
        <f>VLOOKUP(A200,[26]Овощи!$A$136:$BO$153,67,)</f>
        <v>223.79803000000001</v>
      </c>
      <c r="W200" s="21">
        <f>VLOOKUP(A200,[26]Овощи!$A$136:$BZ$153,78,)</f>
        <v>309.12238000000002</v>
      </c>
      <c r="X200" s="13">
        <f>VLOOKUP(A200,[26]Бахчевые!$A$136:$L$153,12,FALSE)</f>
        <v>145.61999999999998</v>
      </c>
      <c r="Y200" s="37">
        <f>VLOOKUP(A200,[26]Бахчевые!$A$136:$W$153,23,)</f>
        <v>157.70999999999998</v>
      </c>
    </row>
    <row r="201" spans="1:25">
      <c r="A201" s="20" t="s">
        <v>131</v>
      </c>
      <c r="B201" s="27">
        <f>VLOOKUP(A201,[26]Зерновые!$A$136:$L$153,12,)</f>
        <v>8.41934</v>
      </c>
      <c r="C201" s="21">
        <f>VLOOKUP(A201,[26]Зерновые!$A$136:$W$153,23,)</f>
        <v>8.1333200000000012</v>
      </c>
      <c r="D201" s="21">
        <f>VLOOKUP(A201,[26]Зерновые!$A$136:$AH$153,34,)</f>
        <v>6.76837</v>
      </c>
      <c r="E201" s="21">
        <f>VLOOKUP(A201,[26]Зерновые!$A$136:$AS$153,45,)</f>
        <v>0</v>
      </c>
      <c r="F201" s="21">
        <f>VLOOKUP(A201,[26]Зерновые!$A$136:$BD$153,56,)</f>
        <v>1.75</v>
      </c>
      <c r="G201" s="21">
        <f>VLOOKUP(A201,[26]Зерновые!$A$136:$BO$153,67,)</f>
        <v>0</v>
      </c>
      <c r="H201" s="75">
        <f>VLOOKUP(A201,[26]Зерновые!$A$136:$BZ$153,78,)</f>
        <v>0</v>
      </c>
      <c r="I201" s="27">
        <f>VLOOKUP(A201,[26]Масличные!$A$136:$L$153,12,)</f>
        <v>7.825190000000001</v>
      </c>
      <c r="J201" s="21">
        <f>VLOOKUP(A201,[26]Масличные!$A$136:$W$153,23,)</f>
        <v>0</v>
      </c>
      <c r="K201" s="21">
        <f>VLOOKUP(A201,[26]Масличные!$A$136:$AH$153,34,)</f>
        <v>0.5</v>
      </c>
      <c r="L201" s="79">
        <f>VLOOKUP(A201,[26]Масличные!$A$136:$AS$153,45,)</f>
        <v>0</v>
      </c>
      <c r="M201" s="43">
        <f>VLOOKUP(A201,[26]Масличные!$A$136:$BD$153,56,)</f>
        <v>0.13999999999999999</v>
      </c>
      <c r="N201" s="27">
        <f>VLOOKUP(A201,[26]Бобовые!$A$136:$L$153,12,)</f>
        <v>0.49551999999999996</v>
      </c>
      <c r="O201" s="21">
        <f>VLOOKUP(A201,[26]Бобовые!$A$136:$W$153,23,)</f>
        <v>1.04</v>
      </c>
      <c r="P201" s="21">
        <f>VLOOKUP(A201,[26]Бобовые!$A$136:$AH$153,34,)</f>
        <v>0</v>
      </c>
      <c r="Q201" s="21">
        <f>VLOOKUP(A201,[26]Овощи!$A$136:$L$153,12,)</f>
        <v>190.59019000000004</v>
      </c>
      <c r="R201" s="21">
        <f>VLOOKUP(A201,[26]Овощи!$A$136:$W$153,23,)</f>
        <v>199.97003000000001</v>
      </c>
      <c r="S201" s="21">
        <f>VLOOKUP(A201,[26]Овощи!$A$136:$AH$153,34,)</f>
        <v>229.80817000000002</v>
      </c>
      <c r="T201" s="21">
        <f>VLOOKUP(A201,[26]Овощи!$A$136:$AS$153,45,)</f>
        <v>266.12358000000006</v>
      </c>
      <c r="U201" s="21">
        <f>VLOOKUP(A201,[26]Овощи!$A$136:$BD$153,56,)</f>
        <v>212.19047</v>
      </c>
      <c r="V201" s="21">
        <f>VLOOKUP(A201,[26]Овощи!$A$136:$BO$153,67,)</f>
        <v>233.44564999999997</v>
      </c>
      <c r="W201" s="21">
        <f>VLOOKUP(A201,[26]Овощи!$A$136:$BZ$153,78,)</f>
        <v>203.13105999999999</v>
      </c>
      <c r="X201" s="13">
        <f>VLOOKUP(A201,[26]Бахчевые!$A$136:$L$153,12,FALSE)</f>
        <v>160.95400000000001</v>
      </c>
      <c r="Y201" s="37">
        <f>VLOOKUP(A201,[26]Бахчевые!$A$136:$W$153,23,)</f>
        <v>75</v>
      </c>
    </row>
    <row r="202" spans="1:25">
      <c r="A202" s="20" t="s">
        <v>132</v>
      </c>
      <c r="B202" s="27">
        <f>VLOOKUP(A202,[26]Зерновые!$A$136:$L$153,12,)</f>
        <v>6.0369000000000002</v>
      </c>
      <c r="C202" s="21">
        <f>VLOOKUP(A202,[26]Зерновые!$A$136:$W$153,23,)</f>
        <v>7.73583</v>
      </c>
      <c r="D202" s="21">
        <f>VLOOKUP(A202,[26]Зерновые!$A$136:$AH$153,34,)</f>
        <v>3.3860000000000001</v>
      </c>
      <c r="E202" s="21">
        <f>VLOOKUP(A202,[26]Зерновые!$A$136:$AS$153,45,)</f>
        <v>0</v>
      </c>
      <c r="F202" s="21">
        <f>VLOOKUP(A202,[26]Зерновые!$A$136:$BD$153,56,)</f>
        <v>0</v>
      </c>
      <c r="G202" s="21">
        <f>VLOOKUP(A202,[26]Зерновые!$A$136:$BO$153,67,)</f>
        <v>0</v>
      </c>
      <c r="H202" s="75">
        <f>VLOOKUP(A202,[26]Зерновые!$A$136:$BZ$153,78,)</f>
        <v>0</v>
      </c>
      <c r="I202" s="27">
        <f>VLOOKUP(A202,[26]Масличные!$A$136:$L$153,12,)</f>
        <v>0</v>
      </c>
      <c r="J202" s="21">
        <f>VLOOKUP(A202,[26]Масличные!$A$136:$W$153,23,)</f>
        <v>0</v>
      </c>
      <c r="K202" s="21">
        <f>VLOOKUP(A202,[26]Масличные!$A$136:$AH$153,34,)</f>
        <v>0.3</v>
      </c>
      <c r="L202" s="79">
        <f>VLOOKUP(A202,[26]Масличные!$A$136:$AS$153,45,)</f>
        <v>0</v>
      </c>
      <c r="M202" s="43">
        <f>VLOOKUP(A202,[26]Масличные!$A$136:$BD$153,56,)</f>
        <v>1.8620000000000001</v>
      </c>
      <c r="N202" s="27">
        <f>VLOOKUP(A202,[26]Бобовые!$A$136:$L$153,12,)</f>
        <v>0</v>
      </c>
      <c r="O202" s="21">
        <f>VLOOKUP(A202,[26]Бобовые!$A$136:$W$153,23,)</f>
        <v>0</v>
      </c>
      <c r="P202" s="21">
        <f>VLOOKUP(A202,[26]Бобовые!$A$136:$AH$153,34,)</f>
        <v>0</v>
      </c>
      <c r="Q202" s="21">
        <f>VLOOKUP(A202,[26]Овощи!$A$136:$L$153,12,)</f>
        <v>171.77100000000002</v>
      </c>
      <c r="R202" s="21">
        <f>VLOOKUP(A202,[26]Овощи!$A$136:$W$153,23,)</f>
        <v>155.80023999999997</v>
      </c>
      <c r="S202" s="21">
        <f>VLOOKUP(A202,[26]Овощи!$A$136:$AH$153,34,)</f>
        <v>334.04832999999996</v>
      </c>
      <c r="T202" s="21">
        <f>VLOOKUP(A202,[26]Овощи!$A$136:$AS$153,45,)</f>
        <v>263.55006000000003</v>
      </c>
      <c r="U202" s="21">
        <f>VLOOKUP(A202,[26]Овощи!$A$136:$BD$153,56,)</f>
        <v>168.52272000000002</v>
      </c>
      <c r="V202" s="21">
        <f>VLOOKUP(A202,[26]Овощи!$A$136:$BO$153,67,)</f>
        <v>170.42678999999998</v>
      </c>
      <c r="W202" s="21">
        <f>VLOOKUP(A202,[26]Овощи!$A$136:$BZ$153,78,)</f>
        <v>335.50400999999999</v>
      </c>
      <c r="X202" s="13">
        <f>VLOOKUP(A202,[26]Бахчевые!$A$136:$L$153,12,FALSE)</f>
        <v>58.96</v>
      </c>
      <c r="Y202" s="37">
        <f>VLOOKUP(A202,[26]Бахчевые!$A$136:$W$153,23,)</f>
        <v>61.6</v>
      </c>
    </row>
    <row r="203" spans="1:25">
      <c r="A203" s="20" t="s">
        <v>74</v>
      </c>
      <c r="B203" s="27">
        <f>VLOOKUP(A203,[26]Зерновые!$A$136:$L$153,12,)</f>
        <v>7.7583899999999986</v>
      </c>
      <c r="C203" s="21">
        <f>VLOOKUP(A203,[26]Зерновые!$A$136:$W$153,23,)</f>
        <v>9.0992300000000004</v>
      </c>
      <c r="D203" s="21">
        <f>VLOOKUP(A203,[26]Зерновые!$A$136:$AH$153,34,)</f>
        <v>9.1650000000000009</v>
      </c>
      <c r="E203" s="21">
        <f>VLOOKUP(A203,[26]Зерновые!$A$136:$AS$153,45,)</f>
        <v>0</v>
      </c>
      <c r="F203" s="21">
        <f>VLOOKUP(A203,[26]Зерновые!$A$136:$BD$153,56,)</f>
        <v>0</v>
      </c>
      <c r="G203" s="21">
        <f>VLOOKUP(A203,[26]Зерновые!$A$136:$BO$153,67,)</f>
        <v>0</v>
      </c>
      <c r="H203" s="75">
        <f>VLOOKUP(A203,[26]Зерновые!$A$136:$BZ$153,78,)</f>
        <v>0</v>
      </c>
      <c r="I203" s="27">
        <f>VLOOKUP(A203,[26]Масличные!$A$136:$L$153,12,)</f>
        <v>0</v>
      </c>
      <c r="J203" s="21">
        <f>VLOOKUP(A203,[26]Масличные!$A$136:$W$153,23,)</f>
        <v>0</v>
      </c>
      <c r="K203" s="21">
        <f>VLOOKUP(A203,[26]Масличные!$A$136:$AH$153,34,)</f>
        <v>0</v>
      </c>
      <c r="L203" s="79">
        <f>VLOOKUP(A203,[26]Масличные!$A$136:$AS$153,45,)</f>
        <v>0</v>
      </c>
      <c r="M203" s="43">
        <f>VLOOKUP(A203,[26]Масличные!$A$136:$BD$153,56,)</f>
        <v>0</v>
      </c>
      <c r="N203" s="27">
        <f>VLOOKUP(A203,[26]Бобовые!$A$136:$L$153,12,)</f>
        <v>0</v>
      </c>
      <c r="O203" s="21">
        <f>VLOOKUP(A203,[26]Бобовые!$A$136:$W$153,23,)</f>
        <v>0</v>
      </c>
      <c r="P203" s="21">
        <f>VLOOKUP(A203,[26]Бобовые!$A$136:$AH$153,34,)</f>
        <v>0</v>
      </c>
      <c r="Q203" s="21">
        <f>VLOOKUP(A203,[26]Овощи!$A$136:$L$153,12,)</f>
        <v>175.14123000000001</v>
      </c>
      <c r="R203" s="21">
        <f>VLOOKUP(A203,[26]Овощи!$A$136:$W$153,23,)</f>
        <v>0</v>
      </c>
      <c r="S203" s="21">
        <f>VLOOKUP(A203,[26]Овощи!$A$136:$AH$153,34,)</f>
        <v>303.73</v>
      </c>
      <c r="T203" s="21">
        <f>VLOOKUP(A203,[26]Овощи!$A$136:$AS$153,45,)</f>
        <v>377.73908999999998</v>
      </c>
      <c r="U203" s="21">
        <f>VLOOKUP(A203,[26]Овощи!$A$136:$BD$153,56,)</f>
        <v>164.85333</v>
      </c>
      <c r="V203" s="21">
        <f>VLOOKUP(A203,[26]Овощи!$A$136:$BO$153,67,)</f>
        <v>171.74841999999998</v>
      </c>
      <c r="W203" s="21">
        <f>VLOOKUP(A203,[26]Овощи!$A$136:$BZ$153,78,)</f>
        <v>322.04332999999997</v>
      </c>
      <c r="X203" s="13">
        <f>VLOOKUP(A203,[26]Бахчевые!$A$136:$L$153,12,FALSE)</f>
        <v>0</v>
      </c>
      <c r="Y203" s="37">
        <f>VLOOKUP(A203,[26]Бахчевые!$A$136:$W$153,23,)</f>
        <v>0</v>
      </c>
    </row>
    <row r="204" spans="1:25">
      <c r="A204" s="20" t="s">
        <v>75</v>
      </c>
      <c r="B204" s="27">
        <f>VLOOKUP(A204,[26]Зерновые!$A$136:$L$153,12,)</f>
        <v>8.2562300000000004</v>
      </c>
      <c r="C204" s="21">
        <f>VLOOKUP(A204,[26]Зерновые!$A$136:$W$153,23,)</f>
        <v>7.4654299999999996</v>
      </c>
      <c r="D204" s="21">
        <f>VLOOKUP(A204,[26]Зерновые!$A$136:$AH$153,34,)</f>
        <v>7.1869399999999999</v>
      </c>
      <c r="E204" s="21">
        <f>VLOOKUP(A204,[26]Зерновые!$A$136:$AS$153,45,)</f>
        <v>1.008</v>
      </c>
      <c r="F204" s="21">
        <f>VLOOKUP(A204,[26]Зерновые!$A$136:$BD$153,56,)</f>
        <v>0</v>
      </c>
      <c r="G204" s="21">
        <f>VLOOKUP(A204,[26]Зерновые!$A$136:$BO$153,67,)</f>
        <v>0</v>
      </c>
      <c r="H204" s="75">
        <f>VLOOKUP(A204,[26]Зерновые!$A$136:$BZ$153,78,)</f>
        <v>0</v>
      </c>
      <c r="I204" s="27">
        <f>VLOOKUP(A204,[26]Масличные!$A$136:$L$153,12,)</f>
        <v>0.59</v>
      </c>
      <c r="J204" s="21">
        <f>VLOOKUP(A204,[26]Масличные!$A$136:$W$153,23,)</f>
        <v>0</v>
      </c>
      <c r="K204" s="21">
        <f>VLOOKUP(A204,[26]Масличные!$A$136:$AH$153,34,)</f>
        <v>2.81623</v>
      </c>
      <c r="L204" s="79">
        <f>VLOOKUP(A204,[26]Масличные!$A$136:$AS$153,45,)</f>
        <v>0.47000000000000003</v>
      </c>
      <c r="M204" s="43">
        <f>VLOOKUP(A204,[26]Масличные!$A$136:$BD$153,56,)</f>
        <v>3.3399099999999997</v>
      </c>
      <c r="N204" s="27">
        <f>VLOOKUP(A204,[26]Бобовые!$A$136:$L$153,12,)</f>
        <v>5.6690200000000015</v>
      </c>
      <c r="O204" s="21">
        <f>VLOOKUP(A204,[26]Бобовые!$A$136:$W$153,23,)</f>
        <v>0</v>
      </c>
      <c r="P204" s="21">
        <f>VLOOKUP(A204,[26]Бобовые!$A$136:$AH$153,34,)</f>
        <v>0</v>
      </c>
      <c r="Q204" s="21">
        <f>VLOOKUP(A204,[26]Овощи!$A$136:$L$153,12,)</f>
        <v>202.42170999999999</v>
      </c>
      <c r="R204" s="21">
        <f>VLOOKUP(A204,[26]Овощи!$A$136:$W$153,23,)</f>
        <v>233.13505999999998</v>
      </c>
      <c r="S204" s="21">
        <f>VLOOKUP(A204,[26]Овощи!$A$136:$AH$153,34,)</f>
        <v>249.95143000000002</v>
      </c>
      <c r="T204" s="21">
        <f>VLOOKUP(A204,[26]Овощи!$A$136:$AS$153,45,)</f>
        <v>315.16611999999998</v>
      </c>
      <c r="U204" s="21">
        <f>VLOOKUP(A204,[26]Овощи!$A$136:$BD$153,56,)</f>
        <v>326.44733000000002</v>
      </c>
      <c r="V204" s="21">
        <f>VLOOKUP(A204,[26]Овощи!$A$136:$BO$153,67,)</f>
        <v>383.51153999999997</v>
      </c>
      <c r="W204" s="21">
        <f>VLOOKUP(A204,[26]Овощи!$A$136:$BZ$153,78,)</f>
        <v>332.49986000000001</v>
      </c>
      <c r="X204" s="13">
        <f>VLOOKUP(A204,[26]Бахчевые!$A$136:$L$153,12,FALSE)</f>
        <v>260.63</v>
      </c>
      <c r="Y204" s="37">
        <f>VLOOKUP(A204,[26]Бахчевые!$A$136:$W$153,23,)</f>
        <v>53.089999999999996</v>
      </c>
    </row>
    <row r="205" spans="1:25">
      <c r="A205" s="20" t="s">
        <v>76</v>
      </c>
      <c r="B205" s="27">
        <f>VLOOKUP(A205,[26]Зерновые!$A$136:$L$153,12,)</f>
        <v>9.2950999999999997</v>
      </c>
      <c r="C205" s="21">
        <f>VLOOKUP(A205,[26]Зерновые!$A$136:$W$153,23,)</f>
        <v>9.1336600000000008</v>
      </c>
      <c r="D205" s="21">
        <f>VLOOKUP(A205,[26]Зерновые!$A$136:$AH$153,34,)</f>
        <v>8.714220000000001</v>
      </c>
      <c r="E205" s="21">
        <f>VLOOKUP(A205,[26]Зерновые!$A$136:$AS$153,45,)</f>
        <v>4.4700000000000006</v>
      </c>
      <c r="F205" s="21">
        <f>VLOOKUP(A205,[26]Зерновые!$A$136:$BD$153,56,)</f>
        <v>0.27999999999999997</v>
      </c>
      <c r="G205" s="21">
        <f>VLOOKUP(A205,[26]Зерновые!$A$136:$BO$153,67,)</f>
        <v>0.5</v>
      </c>
      <c r="H205" s="75">
        <f>VLOOKUP(A205,[26]Зерновые!$A$136:$BZ$153,78,)</f>
        <v>0</v>
      </c>
      <c r="I205" s="27">
        <f>VLOOKUP(A205,[26]Масличные!$A$136:$L$153,12,)</f>
        <v>2.8</v>
      </c>
      <c r="J205" s="21">
        <f>VLOOKUP(A205,[26]Масличные!$A$136:$W$153,23,)</f>
        <v>0</v>
      </c>
      <c r="K205" s="21">
        <f>VLOOKUP(A205,[26]Масличные!$A$136:$AH$153,34,)</f>
        <v>4.5247699999999993</v>
      </c>
      <c r="L205" s="79">
        <f>VLOOKUP(A205,[26]Масличные!$A$136:$AS$153,45,)</f>
        <v>0</v>
      </c>
      <c r="M205" s="43">
        <f>VLOOKUP(A205,[26]Масличные!$A$136:$BD$153,56,)</f>
        <v>1.0166799999999998</v>
      </c>
      <c r="N205" s="27">
        <f>VLOOKUP(A205,[26]Бобовые!$A$136:$L$153,12,)</f>
        <v>3.0795700000000004</v>
      </c>
      <c r="O205" s="21">
        <f>VLOOKUP(A205,[26]Бобовые!$A$136:$W$153,23,)</f>
        <v>3.8207700000000004</v>
      </c>
      <c r="P205" s="21">
        <f>VLOOKUP(A205,[26]Бобовые!$A$136:$AH$153,34,)</f>
        <v>0</v>
      </c>
      <c r="Q205" s="21">
        <f>VLOOKUP(A205,[26]Овощи!$A$136:$L$153,12,)</f>
        <v>201.45067</v>
      </c>
      <c r="R205" s="21">
        <f>VLOOKUP(A205,[26]Овощи!$A$136:$W$153,23,)</f>
        <v>172.66666000000001</v>
      </c>
      <c r="S205" s="21">
        <f>VLOOKUP(A205,[26]Овощи!$A$136:$AH$153,34,)</f>
        <v>232.00567000000001</v>
      </c>
      <c r="T205" s="21">
        <f>VLOOKUP(A205,[26]Овощи!$A$136:$AS$153,45,)</f>
        <v>239.58395999999999</v>
      </c>
      <c r="U205" s="21">
        <f>VLOOKUP(A205,[26]Овощи!$A$136:$BD$153,56,)</f>
        <v>169.55604</v>
      </c>
      <c r="V205" s="21">
        <f>VLOOKUP(A205,[26]Овощи!$A$136:$BO$153,67,)</f>
        <v>334.65665000000001</v>
      </c>
      <c r="W205" s="21">
        <f>VLOOKUP(A205,[26]Овощи!$A$136:$BZ$153,78,)</f>
        <v>222.23052999999999</v>
      </c>
      <c r="X205" s="13">
        <f>VLOOKUP(A205,[26]Бахчевые!$A$136:$L$153,12,FALSE)</f>
        <v>19.8</v>
      </c>
      <c r="Y205" s="37">
        <f>VLOOKUP(A205,[26]Бахчевые!$A$136:$W$153,23,)</f>
        <v>0</v>
      </c>
    </row>
    <row r="206" spans="1:25">
      <c r="A206" s="20" t="s">
        <v>77</v>
      </c>
      <c r="B206" s="27">
        <f>VLOOKUP(A206,[26]Зерновые!$A$136:$L$153,12,)</f>
        <v>8.392710000000001</v>
      </c>
      <c r="C206" s="21">
        <f>VLOOKUP(A206,[26]Зерновые!$A$136:$W$153,23,)</f>
        <v>10.105219999999999</v>
      </c>
      <c r="D206" s="21">
        <f>VLOOKUP(A206,[26]Зерновые!$A$136:$AH$153,34,)</f>
        <v>0</v>
      </c>
      <c r="E206" s="21">
        <f>VLOOKUP(A206,[26]Зерновые!$A$136:$AS$153,45,)</f>
        <v>0</v>
      </c>
      <c r="F206" s="21">
        <f>VLOOKUP(A206,[26]Зерновые!$A$136:$BD$153,56,)</f>
        <v>0</v>
      </c>
      <c r="G206" s="21">
        <f>VLOOKUP(A206,[26]Зерновые!$A$136:$BO$153,67,)</f>
        <v>0</v>
      </c>
      <c r="H206" s="75">
        <f>VLOOKUP(A206,[26]Зерновые!$A$136:$BZ$153,78,)</f>
        <v>0</v>
      </c>
      <c r="I206" s="27">
        <f>VLOOKUP(A206,[26]Масличные!$A$136:$L$153,12,)</f>
        <v>0</v>
      </c>
      <c r="J206" s="21">
        <f>VLOOKUP(A206,[26]Масличные!$A$136:$W$153,23,)</f>
        <v>0</v>
      </c>
      <c r="K206" s="21">
        <f>VLOOKUP(A206,[26]Масличные!$A$136:$AH$153,34,)</f>
        <v>0</v>
      </c>
      <c r="L206" s="79">
        <f>VLOOKUP(A206,[26]Масличные!$A$136:$AS$153,45,)</f>
        <v>0</v>
      </c>
      <c r="M206" s="43">
        <f>VLOOKUP(A206,[26]Масличные!$A$136:$BD$153,56,)</f>
        <v>1.2</v>
      </c>
      <c r="N206" s="27">
        <f>VLOOKUP(A206,[26]Бобовые!$A$136:$L$153,12,)</f>
        <v>0</v>
      </c>
      <c r="O206" s="21">
        <f>VLOOKUP(A206,[26]Бобовые!$A$136:$W$153,23,)</f>
        <v>0</v>
      </c>
      <c r="P206" s="21">
        <f>VLOOKUP(A206,[26]Бобовые!$A$136:$AH$153,34,)</f>
        <v>0</v>
      </c>
      <c r="Q206" s="21">
        <f>VLOOKUP(A206,[26]Овощи!$A$136:$L$153,12,)</f>
        <v>170.40369000000001</v>
      </c>
      <c r="R206" s="21">
        <f>VLOOKUP(A206,[26]Овощи!$A$136:$W$153,23,)</f>
        <v>0</v>
      </c>
      <c r="S206" s="21">
        <f>VLOOKUP(A206,[26]Овощи!$A$136:$AH$153,34,)</f>
        <v>356.23496</v>
      </c>
      <c r="T206" s="21">
        <f>VLOOKUP(A206,[26]Овощи!$A$136:$AS$153,45,)</f>
        <v>277.54939999999999</v>
      </c>
      <c r="U206" s="21">
        <f>VLOOKUP(A206,[26]Овощи!$A$136:$BD$153,56,)</f>
        <v>162.43394000000001</v>
      </c>
      <c r="V206" s="21">
        <f>VLOOKUP(A206,[26]Овощи!$A$136:$BO$153,67,)</f>
        <v>166.82145000000003</v>
      </c>
      <c r="W206" s="21">
        <f>VLOOKUP(A206,[26]Овощи!$A$136:$BZ$153,78,)</f>
        <v>246.88749999999999</v>
      </c>
      <c r="X206" s="13">
        <f>VLOOKUP(A206,[26]Бахчевые!$A$136:$L$153,12,FALSE)</f>
        <v>0</v>
      </c>
      <c r="Y206" s="55">
        <f>VLOOKUP(A206,[26]Бахчевые!$A$136:$W$153,23,)</f>
        <v>0</v>
      </c>
    </row>
    <row r="207" spans="1:25" ht="13.5" thickBot="1">
      <c r="A207" s="23" t="s">
        <v>78</v>
      </c>
      <c r="B207" s="28">
        <f>VLOOKUP(A207,[26]Зерновые!$A$136:$L$153,12,)</f>
        <v>6.9788100000000002</v>
      </c>
      <c r="C207" s="24">
        <f>VLOOKUP(A207,[26]Зерновые!$A$136:$W$153,23,)</f>
        <v>7.5223200000000006</v>
      </c>
      <c r="D207" s="24">
        <f>VLOOKUP(A207,[26]Зерновые!$A$136:$AH$153,34,)</f>
        <v>7.5761800000000008</v>
      </c>
      <c r="E207" s="24">
        <f>VLOOKUP(A207,[26]Зерновые!$A$136:$AS$153,45,)</f>
        <v>0</v>
      </c>
      <c r="F207" s="24">
        <f>VLOOKUP(A207,[26]Зерновые!$A$136:$BD$153,56,)</f>
        <v>0</v>
      </c>
      <c r="G207" s="24">
        <f>VLOOKUP(A207,[26]Зерновые!$A$136:$BO$153,67,)</f>
        <v>0</v>
      </c>
      <c r="H207" s="76">
        <f>VLOOKUP(A207,[26]Зерновые!$A$136:$BZ$153,78,)</f>
        <v>0</v>
      </c>
      <c r="I207" s="28">
        <f>VLOOKUP(A207,[26]Масличные!$A$136:$L$153,12,)</f>
        <v>0</v>
      </c>
      <c r="J207" s="24">
        <f>VLOOKUP(A207,[26]Масличные!$A$136:$W$153,23,)</f>
        <v>0</v>
      </c>
      <c r="K207" s="24">
        <f>VLOOKUP(A207,[26]Масличные!$A$136:$AH$153,34,)</f>
        <v>0</v>
      </c>
      <c r="L207" s="80">
        <f>VLOOKUP(A207,[26]Масличные!$A$136:$AS$153,45,)</f>
        <v>0</v>
      </c>
      <c r="M207" s="44">
        <f>VLOOKUP(A207,[26]Масличные!$A$136:$BD$153,56,)</f>
        <v>1.657</v>
      </c>
      <c r="N207" s="28">
        <f>VLOOKUP(A207,[26]Бобовые!$A$136:$L$153,12,)</f>
        <v>0</v>
      </c>
      <c r="O207" s="24">
        <f>VLOOKUP(A207,[26]Бобовые!$A$136:$W$153,23,)</f>
        <v>0</v>
      </c>
      <c r="P207" s="24">
        <f>VLOOKUP(A207,[26]Бобовые!$A$136:$AH$153,34,)</f>
        <v>0</v>
      </c>
      <c r="Q207" s="24">
        <f>VLOOKUP(A207,[26]Овощи!$A$136:$L$153,12,)</f>
        <v>217.91192999999998</v>
      </c>
      <c r="R207" s="24">
        <f>VLOOKUP(A207,[26]Овощи!$A$136:$W$153,23,)</f>
        <v>25.869999999999997</v>
      </c>
      <c r="S207" s="24">
        <f>VLOOKUP(A207,[26]Овощи!$A$136:$AH$153,34,)</f>
        <v>207.00248999999999</v>
      </c>
      <c r="T207" s="24">
        <f>VLOOKUP(A207,[26]Овощи!$A$136:$AS$153,45,)</f>
        <v>259.59681999999998</v>
      </c>
      <c r="U207" s="24">
        <f>VLOOKUP(A207,[26]Овощи!$A$136:$BD$153,56,)</f>
        <v>154.99342999999999</v>
      </c>
      <c r="V207" s="24">
        <f>VLOOKUP(A207,[26]Овощи!$A$136:$BO$153,67,)</f>
        <v>310.53564999999998</v>
      </c>
      <c r="W207" s="24">
        <f>VLOOKUP(A207,[26]Овощи!$A$136:$BZ$153,78,)</f>
        <v>222.96667000000002</v>
      </c>
      <c r="X207" s="56">
        <f>VLOOKUP(A207,[26]Бахчевые!$A$136:$L$153,12,FALSE)</f>
        <v>0</v>
      </c>
      <c r="Y207" s="38">
        <f>VLOOKUP(A207,[26]Бахчевые!$A$136:$W$153,23,)</f>
        <v>0</v>
      </c>
    </row>
    <row r="208" spans="1:25">
      <c r="A208" s="7"/>
      <c r="B208" s="6"/>
      <c r="C208" s="6"/>
      <c r="D208" s="6"/>
      <c r="E208" s="6"/>
      <c r="F208" s="6"/>
      <c r="G208" s="6"/>
      <c r="H208" s="6"/>
    </row>
    <row r="209" spans="1:25">
      <c r="A209" s="7"/>
      <c r="B209" s="6"/>
      <c r="C209" s="6"/>
      <c r="D209" s="6"/>
      <c r="E209" s="6"/>
      <c r="F209" s="6"/>
      <c r="G209" s="6"/>
      <c r="H209" s="6"/>
    </row>
    <row r="210" spans="1:25" ht="13.5" thickBot="1">
      <c r="A210" s="7"/>
      <c r="B210" s="6"/>
      <c r="C210" s="6"/>
      <c r="D210" s="6"/>
      <c r="E210" s="6"/>
      <c r="F210" s="6"/>
      <c r="G210" s="6"/>
      <c r="H210" s="6"/>
    </row>
    <row r="211" spans="1:25">
      <c r="A211" s="651" t="s">
        <v>256</v>
      </c>
      <c r="B211" s="653" t="s">
        <v>236</v>
      </c>
      <c r="C211" s="654"/>
      <c r="D211" s="654"/>
      <c r="E211" s="654"/>
      <c r="F211" s="654"/>
      <c r="G211" s="654"/>
      <c r="H211" s="655"/>
      <c r="I211" s="656" t="s">
        <v>283</v>
      </c>
      <c r="J211" s="657"/>
      <c r="K211" s="657"/>
      <c r="L211" s="657"/>
      <c r="M211" s="658"/>
      <c r="N211" s="657" t="s">
        <v>284</v>
      </c>
      <c r="O211" s="657"/>
      <c r="P211" s="657"/>
      <c r="Q211" s="656" t="s">
        <v>289</v>
      </c>
      <c r="R211" s="657"/>
      <c r="S211" s="657"/>
      <c r="T211" s="657"/>
      <c r="U211" s="657"/>
      <c r="V211" s="657"/>
      <c r="W211" s="657"/>
      <c r="X211" s="656" t="s">
        <v>297</v>
      </c>
      <c r="Y211" s="658"/>
    </row>
    <row r="212" spans="1:25" ht="21">
      <c r="A212" s="652"/>
      <c r="B212" s="35" t="s">
        <v>237</v>
      </c>
      <c r="C212" s="32" t="s">
        <v>79</v>
      </c>
      <c r="D212" s="32" t="s">
        <v>80</v>
      </c>
      <c r="E212" s="32" t="s">
        <v>238</v>
      </c>
      <c r="F212" s="32" t="s">
        <v>239</v>
      </c>
      <c r="G212" s="32" t="s">
        <v>281</v>
      </c>
      <c r="H212" s="36" t="s">
        <v>240</v>
      </c>
      <c r="I212" s="35" t="s">
        <v>221</v>
      </c>
      <c r="J212" s="32" t="s">
        <v>222</v>
      </c>
      <c r="K212" s="32" t="s">
        <v>230</v>
      </c>
      <c r="L212" s="32" t="s">
        <v>282</v>
      </c>
      <c r="M212" s="36" t="s">
        <v>223</v>
      </c>
      <c r="N212" s="34" t="s">
        <v>285</v>
      </c>
      <c r="O212" s="32" t="s">
        <v>286</v>
      </c>
      <c r="P212" s="32" t="s">
        <v>287</v>
      </c>
      <c r="Q212" s="35" t="s">
        <v>290</v>
      </c>
      <c r="R212" s="32" t="s">
        <v>291</v>
      </c>
      <c r="S212" s="32" t="s">
        <v>292</v>
      </c>
      <c r="T212" s="32" t="s">
        <v>293</v>
      </c>
      <c r="U212" s="32" t="s">
        <v>294</v>
      </c>
      <c r="V212" s="32" t="s">
        <v>295</v>
      </c>
      <c r="W212" s="41" t="s">
        <v>296</v>
      </c>
      <c r="X212" s="35" t="s">
        <v>298</v>
      </c>
      <c r="Y212" s="36" t="s">
        <v>299</v>
      </c>
    </row>
    <row r="213" spans="1:25">
      <c r="A213" s="20" t="s">
        <v>12</v>
      </c>
      <c r="B213" s="8">
        <f>VLOOKUP(A213,[26]Зерновые!$A$158:$L$177,12,)</f>
        <v>11.719650000000003</v>
      </c>
      <c r="C213" s="9">
        <f>VLOOKUP(A213,[26]Зерновые!$A$158:$W$177,23,)</f>
        <v>13.454380000000004</v>
      </c>
      <c r="D213" s="9">
        <f>VLOOKUP(A213,[26]Зерновые!$A$158:$AH$177,34,)</f>
        <v>14.214789999999999</v>
      </c>
      <c r="E213" s="9">
        <f>VLOOKUP(A213,[26]Зерновые!$A$158:$AS$177,45,)</f>
        <v>11.629300000000001</v>
      </c>
      <c r="F213" s="9">
        <f>VLOOKUP(A213,[26]Зерновые!$A$158:$BD$177,56,)</f>
        <v>5.4188500000000008</v>
      </c>
      <c r="G213" s="10">
        <f>VLOOKUP(A213,[26]Зерновые!$A$158:$BO$177,67,)</f>
        <v>0</v>
      </c>
      <c r="H213" s="77">
        <f>VLOOKUP(A213,[26]Зерновые!$A$158:$BZ$177,78,)</f>
        <v>0</v>
      </c>
      <c r="I213" s="8">
        <f>VLOOKUP(A213,[26]Масличные!$A$158:$L$177,12,)</f>
        <v>4.1612799999999996</v>
      </c>
      <c r="J213" s="9">
        <f>VLOOKUP(A213,[26]Масличные!$A$158:$W$177,23,)</f>
        <v>1.5649000000000002</v>
      </c>
      <c r="K213" s="9">
        <f>VLOOKUP(A213,[26]Масличные!$A$158:$AH$177,34,)</f>
        <v>5.3080699999999998</v>
      </c>
      <c r="L213" s="9">
        <f>VLOOKUP(A213,[26]Масличные!$A$158:$AS$177,45,)</f>
        <v>0.99750000000000016</v>
      </c>
      <c r="M213" s="39">
        <f>VLOOKUP(A213,[26]Масличные!$A$158:$BD$177,56,)</f>
        <v>0.59000000000000008</v>
      </c>
      <c r="N213" s="33">
        <f>VLOOKUP(A213,[26]Бобовые!$A$158:$L$177,12,)</f>
        <v>2.4647399999999999</v>
      </c>
      <c r="O213" s="9">
        <f>VLOOKUP(A213,[26]Бобовые!$A$158:$W$177,23,)</f>
        <v>5.5518300000000007</v>
      </c>
      <c r="P213" s="9">
        <f>VLOOKUP(A213,[26]Бобовые!$A$158:$AH$177,34,)</f>
        <v>1.33</v>
      </c>
      <c r="Q213" s="9">
        <f>VLOOKUP(A213,[26]Овощи!$A$158:$L$177,12,)</f>
        <v>176.31128000000001</v>
      </c>
      <c r="R213" s="9">
        <f>VLOOKUP(A213,[26]Овощи!$A$158:$W$177,23,)</f>
        <v>219.35849000000002</v>
      </c>
      <c r="S213" s="9">
        <f>VLOOKUP(A213,[26]Овощи!$A$158:$AH$177,34,)</f>
        <v>245.46610000000001</v>
      </c>
      <c r="T213" s="9">
        <f>VLOOKUP(A213,[26]Овощи!$A$158:$AS$177,45,)</f>
        <v>189.38807000000003</v>
      </c>
      <c r="U213" s="9">
        <f>VLOOKUP(A213,[26]Овощи!$A$158:$BD$177,56,)</f>
        <v>136.06358000000003</v>
      </c>
      <c r="V213" s="9">
        <f>VLOOKUP(A213,[26]Овощи!$A$158:$BO$177,67,)</f>
        <v>242.71835999999999</v>
      </c>
      <c r="W213" s="9">
        <f>VLOOKUP(A213,[26]Овощи!$A$158:$BZ$177,78,)</f>
        <v>138.57238000000001</v>
      </c>
      <c r="X213" s="8">
        <f>VLOOKUP(A213,[26]Бахчевые!$A$158:$L$177,12,)</f>
        <v>37.239999999999995</v>
      </c>
      <c r="Y213" s="37">
        <f>VLOOKUP(A213,[26]Бахчевые!$A$158:$W$177,23,)</f>
        <v>54.919999999999995</v>
      </c>
    </row>
    <row r="214" spans="1:25">
      <c r="A214" s="20" t="s">
        <v>13</v>
      </c>
      <c r="B214" s="8">
        <f>VLOOKUP(A214,[26]Зерновые!$A$158:$L$177,12,)</f>
        <v>8.7000599999999988</v>
      </c>
      <c r="C214" s="9">
        <f>VLOOKUP(A214,[26]Зерновые!$A$158:$W$177,23,)</f>
        <v>8.6238500000000009</v>
      </c>
      <c r="D214" s="9">
        <f>VLOOKUP(A214,[26]Зерновые!$A$158:$AH$177,34,)</f>
        <v>2.3950000000000005</v>
      </c>
      <c r="E214" s="9">
        <f>VLOOKUP(A214,[26]Зерновые!$A$158:$AS$177,45,)</f>
        <v>0</v>
      </c>
      <c r="F214" s="9">
        <f>VLOOKUP(A214,[26]Зерновые!$A$158:$BD$177,56,)</f>
        <v>0</v>
      </c>
      <c r="G214" s="10">
        <f>VLOOKUP(A214,[26]Зерновые!$A$158:$BO$177,67,)</f>
        <v>0</v>
      </c>
      <c r="H214" s="77">
        <f>VLOOKUP(A214,[26]Зерновые!$A$158:$BZ$177,78,)</f>
        <v>0</v>
      </c>
      <c r="I214" s="8">
        <f>VLOOKUP(A214,[26]Масличные!$A$158:$L$177,12,)</f>
        <v>0.66232000000000002</v>
      </c>
      <c r="J214" s="9">
        <f>VLOOKUP(A214,[26]Масличные!$A$158:$W$177,23,)</f>
        <v>0</v>
      </c>
      <c r="K214" s="9">
        <f>VLOOKUP(A214,[26]Масличные!$A$158:$AH$177,34,)</f>
        <v>0.1</v>
      </c>
      <c r="L214" s="9">
        <f>VLOOKUP(A214,[26]Масличные!$A$158:$AS$177,45,)</f>
        <v>0.27</v>
      </c>
      <c r="M214" s="39">
        <f>VLOOKUP(A214,[26]Масличные!$A$158:$BD$177,56,)</f>
        <v>0.7</v>
      </c>
      <c r="N214" s="33">
        <f>VLOOKUP(A214,[26]Бобовые!$A$158:$L$177,12,)</f>
        <v>0</v>
      </c>
      <c r="O214" s="9">
        <f>VLOOKUP(A214,[26]Бобовые!$A$158:$W$177,23,)</f>
        <v>0</v>
      </c>
      <c r="P214" s="9">
        <f>VLOOKUP(A214,[26]Бобовые!$A$158:$AH$177,34,)</f>
        <v>0</v>
      </c>
      <c r="Q214" s="9">
        <f>VLOOKUP(A214,[26]Овощи!$A$158:$L$177,12,)</f>
        <v>122.94679000000001</v>
      </c>
      <c r="R214" s="9">
        <f>VLOOKUP(A214,[26]Овощи!$A$158:$W$177,23,)</f>
        <v>101.35314000000001</v>
      </c>
      <c r="S214" s="9">
        <f>VLOOKUP(A214,[26]Овощи!$A$158:$AH$177,34,)</f>
        <v>107.27633</v>
      </c>
      <c r="T214" s="9">
        <f>VLOOKUP(A214,[26]Овощи!$A$158:$AS$177,45,)</f>
        <v>117.35686000000001</v>
      </c>
      <c r="U214" s="9">
        <f>VLOOKUP(A214,[26]Овощи!$A$158:$BD$177,56,)</f>
        <v>127.59308000000001</v>
      </c>
      <c r="V214" s="9">
        <f>VLOOKUP(A214,[26]Овощи!$A$158:$BO$177,67,)</f>
        <v>126.44472</v>
      </c>
      <c r="W214" s="9">
        <f>VLOOKUP(A214,[26]Овощи!$A$158:$BZ$177,78,)</f>
        <v>104.66068</v>
      </c>
      <c r="X214" s="8">
        <f>VLOOKUP(A214,[26]Бахчевые!$A$158:$L$177,12,)</f>
        <v>101.60468</v>
      </c>
      <c r="Y214" s="37">
        <f>VLOOKUP(A214,[26]Бахчевые!$A$158:$W$177,23,)</f>
        <v>85.059999999999988</v>
      </c>
    </row>
    <row r="215" spans="1:25">
      <c r="A215" s="20" t="s">
        <v>14</v>
      </c>
      <c r="B215" s="8">
        <f>VLOOKUP(A215,[26]Зерновые!$A$158:$L$177,12,)</f>
        <v>9.0974900000000005</v>
      </c>
      <c r="C215" s="9">
        <f>VLOOKUP(A215,[26]Зерновые!$A$158:$W$177,23,)</f>
        <v>9.6681299999999997</v>
      </c>
      <c r="D215" s="9">
        <f>VLOOKUP(A215,[26]Зерновые!$A$158:$AH$177,34,)</f>
        <v>8.3852399999999996</v>
      </c>
      <c r="E215" s="9">
        <f>VLOOKUP(A215,[26]Зерновые!$A$158:$AS$177,45,)</f>
        <v>5.5901300000000003</v>
      </c>
      <c r="F215" s="9">
        <f>VLOOKUP(A215,[26]Зерновые!$A$158:$BD$177,56,)</f>
        <v>0.31</v>
      </c>
      <c r="G215" s="10">
        <f>VLOOKUP(A215,[26]Зерновые!$A$158:$BO$177,67,)</f>
        <v>0</v>
      </c>
      <c r="H215" s="77">
        <f>VLOOKUP(A215,[26]Зерновые!$A$158:$BZ$177,78,)</f>
        <v>0</v>
      </c>
      <c r="I215" s="8">
        <f>VLOOKUP(A215,[26]Масличные!$A$158:$L$177,12,)</f>
        <v>3.36972</v>
      </c>
      <c r="J215" s="9">
        <f>VLOOKUP(A215,[26]Масличные!$A$158:$W$177,23,)</f>
        <v>0.5</v>
      </c>
      <c r="K215" s="9">
        <f>VLOOKUP(A215,[26]Масличные!$A$158:$AH$177,34,)</f>
        <v>2.3158300000000001</v>
      </c>
      <c r="L215" s="9">
        <f>VLOOKUP(A215,[26]Масличные!$A$158:$AS$177,45,)</f>
        <v>0.95804000000000011</v>
      </c>
      <c r="M215" s="39">
        <f>VLOOKUP(A215,[26]Масличные!$A$158:$BD$177,56,)</f>
        <v>1.63778</v>
      </c>
      <c r="N215" s="33">
        <f>VLOOKUP(A215,[26]Бобовые!$A$158:$L$177,12,)</f>
        <v>1.8</v>
      </c>
      <c r="O215" s="9">
        <f>VLOOKUP(A215,[26]Бобовые!$A$158:$W$177,23,)</f>
        <v>0.12773000000000001</v>
      </c>
      <c r="P215" s="9">
        <f>VLOOKUP(A215,[26]Бобовые!$A$158:$AH$177,34,)</f>
        <v>0</v>
      </c>
      <c r="Q215" s="9">
        <f>VLOOKUP(A215,[26]Овощи!$A$158:$L$177,12,)</f>
        <v>166.29796999999999</v>
      </c>
      <c r="R215" s="9">
        <f>VLOOKUP(A215,[26]Овощи!$A$158:$W$177,23,)</f>
        <v>203.23133999999999</v>
      </c>
      <c r="S215" s="9">
        <f>VLOOKUP(A215,[26]Овощи!$A$158:$AH$177,34,)</f>
        <v>274.50193000000002</v>
      </c>
      <c r="T215" s="9">
        <f>VLOOKUP(A215,[26]Овощи!$A$158:$AS$177,45,)</f>
        <v>295.01050999999995</v>
      </c>
      <c r="U215" s="9">
        <f>VLOOKUP(A215,[26]Овощи!$A$158:$BD$177,56,)</f>
        <v>286.91164999999995</v>
      </c>
      <c r="V215" s="9">
        <f>VLOOKUP(A215,[26]Овощи!$A$158:$BO$177,67,)</f>
        <v>261.17034000000001</v>
      </c>
      <c r="W215" s="9">
        <f>VLOOKUP(A215,[26]Овощи!$A$158:$BZ$177,78,)</f>
        <v>278.23969</v>
      </c>
      <c r="X215" s="8">
        <f>VLOOKUP(A215,[26]Бахчевые!$A$158:$L$177,12,)</f>
        <v>22.09</v>
      </c>
      <c r="Y215" s="37">
        <f>VLOOKUP(A215,[26]Бахчевые!$A$158:$W$177,23,)</f>
        <v>1</v>
      </c>
    </row>
    <row r="216" spans="1:25">
      <c r="A216" s="20" t="s">
        <v>15</v>
      </c>
      <c r="B216" s="8">
        <f>VLOOKUP(A216,[26]Зерновые!$A$158:$L$177,12,)</f>
        <v>10.015550000000001</v>
      </c>
      <c r="C216" s="9">
        <f>VLOOKUP(A216,[26]Зерновые!$A$158:$W$177,23,)</f>
        <v>10.746410000000001</v>
      </c>
      <c r="D216" s="9">
        <f>VLOOKUP(A216,[26]Зерновые!$A$158:$AH$177,34,)</f>
        <v>11.357009999999999</v>
      </c>
      <c r="E216" s="9">
        <f>VLOOKUP(A216,[26]Зерновые!$A$158:$AS$177,45,)</f>
        <v>7.9223400000000002</v>
      </c>
      <c r="F216" s="9">
        <f>VLOOKUP(A216,[26]Зерновые!$A$158:$BD$177,56,)</f>
        <v>3.5288400000000002</v>
      </c>
      <c r="G216" s="10">
        <f>VLOOKUP(A216,[26]Зерновые!$A$158:$BO$177,67,)</f>
        <v>1.94</v>
      </c>
      <c r="H216" s="77">
        <f>VLOOKUP(A216,[26]Зерновые!$A$158:$BZ$177,78,)</f>
        <v>0</v>
      </c>
      <c r="I216" s="8">
        <f>VLOOKUP(A216,[26]Масличные!$A$158:$L$177,12,)</f>
        <v>5.8282299999999996</v>
      </c>
      <c r="J216" s="9">
        <f>VLOOKUP(A216,[26]Масличные!$A$158:$W$177,23,)</f>
        <v>1.18333</v>
      </c>
      <c r="K216" s="9">
        <f>VLOOKUP(A216,[26]Масличные!$A$158:$AH$177,34,)</f>
        <v>3.4900099999999994</v>
      </c>
      <c r="L216" s="9">
        <f>VLOOKUP(A216,[26]Масличные!$A$158:$AS$177,45,)</f>
        <v>2.9695900000000002</v>
      </c>
      <c r="M216" s="39">
        <f>VLOOKUP(A216,[26]Масличные!$A$158:$BD$177,56,)</f>
        <v>0.33999999999999997</v>
      </c>
      <c r="N216" s="33">
        <f>VLOOKUP(A216,[26]Бобовые!$A$158:$L$177,12,)</f>
        <v>2.6725500000000002</v>
      </c>
      <c r="O216" s="9">
        <f>VLOOKUP(A216,[26]Бобовые!$A$158:$W$177,23,)</f>
        <v>5.5635900000000005</v>
      </c>
      <c r="P216" s="9">
        <f>VLOOKUP(A216,[26]Бобовые!$A$158:$AH$177,34,)</f>
        <v>0</v>
      </c>
      <c r="Q216" s="9">
        <f>VLOOKUP(A216,[26]Овощи!$A$158:$L$177,12,)</f>
        <v>127.12555</v>
      </c>
      <c r="R216" s="9">
        <f>VLOOKUP(A216,[26]Овощи!$A$158:$W$177,23,)</f>
        <v>187.42375999999999</v>
      </c>
      <c r="S216" s="9">
        <f>VLOOKUP(A216,[26]Овощи!$A$158:$AH$177,34,)</f>
        <v>256.84209999999996</v>
      </c>
      <c r="T216" s="9">
        <f>VLOOKUP(A216,[26]Овощи!$A$158:$AS$177,45,)</f>
        <v>299.28887999999995</v>
      </c>
      <c r="U216" s="9">
        <f>VLOOKUP(A216,[26]Овощи!$A$158:$BD$177,56,)</f>
        <v>239.65736999999999</v>
      </c>
      <c r="V216" s="9">
        <f>VLOOKUP(A216,[26]Овощи!$A$158:$BO$177,67,)</f>
        <v>243.56154999999998</v>
      </c>
      <c r="W216" s="9">
        <f>VLOOKUP(A216,[26]Овощи!$A$158:$BZ$177,78,)</f>
        <v>254.54038</v>
      </c>
      <c r="X216" s="8">
        <f>VLOOKUP(A216,[26]Бахчевые!$A$158:$L$177,12,)</f>
        <v>56.790610000000001</v>
      </c>
      <c r="Y216" s="37">
        <f>VLOOKUP(A216,[26]Бахчевые!$A$158:$W$177,23,)</f>
        <v>27.279999999999994</v>
      </c>
    </row>
    <row r="217" spans="1:25">
      <c r="A217" s="20" t="s">
        <v>26</v>
      </c>
      <c r="B217" s="8">
        <f>VLOOKUP(A217,[26]Зерновые!$A$158:$L$177,12,)</f>
        <v>7.0363599999999993</v>
      </c>
      <c r="C217" s="9">
        <f>VLOOKUP(A217,[26]Зерновые!$A$158:$W$177,23,)</f>
        <v>3.9923999999999999</v>
      </c>
      <c r="D217" s="9">
        <f>VLOOKUP(A217,[26]Зерновые!$A$158:$AH$177,34,)</f>
        <v>0</v>
      </c>
      <c r="E217" s="9">
        <f>VLOOKUP(A217,[26]Зерновые!$A$158:$AS$177,45,)</f>
        <v>0</v>
      </c>
      <c r="F217" s="9">
        <f>VLOOKUP(A217,[26]Зерновые!$A$158:$BD$177,56,)</f>
        <v>0</v>
      </c>
      <c r="G217" s="10">
        <f>VLOOKUP(A217,[26]Зерновые!$A$158:$BO$177,67,)</f>
        <v>0</v>
      </c>
      <c r="H217" s="77">
        <f>VLOOKUP(A217,[26]Зерновые!$A$158:$BZ$177,78,)</f>
        <v>0</v>
      </c>
      <c r="I217" s="8">
        <f>VLOOKUP(A217,[26]Масличные!$A$158:$L$177,12,)</f>
        <v>0.28999999999999998</v>
      </c>
      <c r="J217" s="9">
        <f>VLOOKUP(A217,[26]Масличные!$A$158:$W$177,23,)</f>
        <v>0</v>
      </c>
      <c r="K217" s="9">
        <f>VLOOKUP(A217,[26]Масличные!$A$158:$AH$177,34,)</f>
        <v>0</v>
      </c>
      <c r="L217" s="9">
        <f>VLOOKUP(A217,[26]Масличные!$A$158:$AS$177,45,)</f>
        <v>0</v>
      </c>
      <c r="M217" s="39">
        <f>VLOOKUP(A217,[26]Масличные!$A$158:$BD$177,56,)</f>
        <v>3.8439999999999999</v>
      </c>
      <c r="N217" s="33">
        <f>VLOOKUP(A217,[26]Бобовые!$A$158:$L$177,12,)</f>
        <v>0</v>
      </c>
      <c r="O217" s="9">
        <f>VLOOKUP(A217,[26]Бобовые!$A$158:$W$177,23,)</f>
        <v>0</v>
      </c>
      <c r="P217" s="9">
        <f>VLOOKUP(A217,[26]Бобовые!$A$158:$AH$177,34,)</f>
        <v>0</v>
      </c>
      <c r="Q217" s="9">
        <f>VLOOKUP(A217,[26]Овощи!$A$158:$L$177,12,)</f>
        <v>120.56925999999999</v>
      </c>
      <c r="R217" s="9">
        <f>VLOOKUP(A217,[26]Овощи!$A$158:$W$177,23,)</f>
        <v>113.09000999999998</v>
      </c>
      <c r="S217" s="9">
        <f>VLOOKUP(A217,[26]Овощи!$A$158:$AH$177,34,)</f>
        <v>135.26051999999999</v>
      </c>
      <c r="T217" s="9">
        <f>VLOOKUP(A217,[26]Овощи!$A$158:$AS$177,45,)</f>
        <v>182.3845</v>
      </c>
      <c r="U217" s="9">
        <f>VLOOKUP(A217,[26]Овощи!$A$158:$BD$177,56,)</f>
        <v>148.47668000000002</v>
      </c>
      <c r="V217" s="9">
        <f>VLOOKUP(A217,[26]Овощи!$A$158:$BO$177,67,)</f>
        <v>163.63630000000001</v>
      </c>
      <c r="W217" s="9">
        <f>VLOOKUP(A217,[26]Овощи!$A$158:$BZ$177,78,)</f>
        <v>126.04927999999998</v>
      </c>
      <c r="X217" s="8">
        <f>VLOOKUP(A217,[26]Бахчевые!$A$158:$L$177,12,)</f>
        <v>96.136279999999999</v>
      </c>
      <c r="Y217" s="37">
        <f>VLOOKUP(A217,[26]Бахчевые!$A$158:$W$177,23,)</f>
        <v>94.289999999999992</v>
      </c>
    </row>
    <row r="218" spans="1:25">
      <c r="A218" s="20" t="s">
        <v>27</v>
      </c>
      <c r="B218" s="8">
        <f>VLOOKUP(A218,[26]Зерновые!$A$158:$L$177,12,)</f>
        <v>7.003919999999999</v>
      </c>
      <c r="C218" s="9">
        <f>VLOOKUP(A218,[26]Зерновые!$A$158:$W$177,23,)</f>
        <v>7.7370199999999993</v>
      </c>
      <c r="D218" s="9">
        <f>VLOOKUP(A218,[26]Зерновые!$A$158:$AH$177,34,)</f>
        <v>5.0151500000000002</v>
      </c>
      <c r="E218" s="9">
        <f>VLOOKUP(A218,[26]Зерновые!$A$158:$AS$177,45,)</f>
        <v>1.839</v>
      </c>
      <c r="F218" s="9">
        <f>VLOOKUP(A218,[26]Зерновые!$A$158:$BD$177,56,)</f>
        <v>0</v>
      </c>
      <c r="G218" s="10">
        <f>VLOOKUP(A218,[26]Зерновые!$A$158:$BO$177,67,)</f>
        <v>0</v>
      </c>
      <c r="H218" s="77">
        <f>VLOOKUP(A218,[26]Зерновые!$A$158:$BZ$177,78,)</f>
        <v>0</v>
      </c>
      <c r="I218" s="8">
        <f>VLOOKUP(A218,[26]Масличные!$A$158:$L$177,12,)</f>
        <v>0.72750000000000004</v>
      </c>
      <c r="J218" s="9">
        <f>VLOOKUP(A218,[26]Масличные!$A$158:$W$177,23,)</f>
        <v>0.61</v>
      </c>
      <c r="K218" s="9">
        <f>VLOOKUP(A218,[26]Масличные!$A$158:$AH$177,34,)</f>
        <v>1.5716300000000001</v>
      </c>
      <c r="L218" s="9">
        <f>VLOOKUP(A218,[26]Масличные!$A$158:$AS$177,45,)</f>
        <v>0</v>
      </c>
      <c r="M218" s="39">
        <f>VLOOKUP(A218,[26]Масличные!$A$158:$BD$177,56,)</f>
        <v>0.93762000000000012</v>
      </c>
      <c r="N218" s="33">
        <f>VLOOKUP(A218,[26]Бобовые!$A$158:$L$177,12,)</f>
        <v>1.7649700000000004</v>
      </c>
      <c r="O218" s="9">
        <f>VLOOKUP(A218,[26]Бобовые!$A$158:$W$177,23,)</f>
        <v>0</v>
      </c>
      <c r="P218" s="9">
        <f>VLOOKUP(A218,[26]Бобовые!$A$158:$AH$177,34,)</f>
        <v>0</v>
      </c>
      <c r="Q218" s="9">
        <f>VLOOKUP(A218,[26]Овощи!$A$158:$L$177,12,)</f>
        <v>182.33395999999999</v>
      </c>
      <c r="R218" s="9">
        <f>VLOOKUP(A218,[26]Овощи!$A$158:$W$177,23,)</f>
        <v>224.23948000000001</v>
      </c>
      <c r="S218" s="9">
        <f>VLOOKUP(A218,[26]Овощи!$A$158:$AH$177,34,)</f>
        <v>265.46753999999999</v>
      </c>
      <c r="T218" s="9">
        <f>VLOOKUP(A218,[26]Овощи!$A$158:$AS$177,45,)</f>
        <v>282.30169999999998</v>
      </c>
      <c r="U218" s="9">
        <f>VLOOKUP(A218,[26]Овощи!$A$158:$BD$177,56,)</f>
        <v>308.37702999999999</v>
      </c>
      <c r="V218" s="9">
        <f>VLOOKUP(A218,[26]Овощи!$A$158:$BO$177,67,)</f>
        <v>255.31442999999999</v>
      </c>
      <c r="W218" s="9">
        <f>VLOOKUP(A218,[26]Овощи!$A$158:$BZ$177,78,)</f>
        <v>286.70345000000003</v>
      </c>
      <c r="X218" s="8">
        <f>VLOOKUP(A218,[26]Бахчевые!$A$158:$L$177,12,)</f>
        <v>10</v>
      </c>
      <c r="Y218" s="37">
        <f>VLOOKUP(A218,[26]Бахчевые!$A$158:$W$177,23,)</f>
        <v>4</v>
      </c>
    </row>
    <row r="219" spans="1:25">
      <c r="A219" s="20" t="s">
        <v>17</v>
      </c>
      <c r="B219" s="8">
        <f>VLOOKUP(A219,[26]Зерновые!$A$158:$L$177,12,)</f>
        <v>8.4932999999999996</v>
      </c>
      <c r="C219" s="9">
        <f>VLOOKUP(A219,[26]Зерновые!$A$158:$W$177,23,)</f>
        <v>8.7516600000000011</v>
      </c>
      <c r="D219" s="9">
        <f>VLOOKUP(A219,[26]Зерновые!$A$158:$AH$177,34,)</f>
        <v>7.4502300000000004</v>
      </c>
      <c r="E219" s="9">
        <f>VLOOKUP(A219,[26]Зерновые!$A$158:$AS$177,45,)</f>
        <v>0.22999999999999998</v>
      </c>
      <c r="F219" s="9">
        <f>VLOOKUP(A219,[26]Зерновые!$A$158:$BD$177,56,)</f>
        <v>0</v>
      </c>
      <c r="G219" s="10">
        <f>VLOOKUP(A219,[26]Зерновые!$A$158:$BO$177,67,)</f>
        <v>0</v>
      </c>
      <c r="H219" s="77">
        <f>VLOOKUP(A219,[26]Зерновые!$A$158:$BZ$177,78,)</f>
        <v>0</v>
      </c>
      <c r="I219" s="8">
        <f>VLOOKUP(A219,[26]Масличные!$A$158:$L$177,12,)</f>
        <v>2.5402199999999997</v>
      </c>
      <c r="J219" s="9">
        <f>VLOOKUP(A219,[26]Масличные!$A$158:$W$177,23,)</f>
        <v>0.06</v>
      </c>
      <c r="K219" s="9">
        <f>VLOOKUP(A219,[26]Масличные!$A$158:$AH$177,34,)</f>
        <v>1.9790099999999999</v>
      </c>
      <c r="L219" s="9">
        <f>VLOOKUP(A219,[26]Масличные!$A$158:$AS$177,45,)</f>
        <v>0</v>
      </c>
      <c r="M219" s="39">
        <f>VLOOKUP(A219,[26]Масличные!$A$158:$BD$177,56,)</f>
        <v>2.1537299999999999</v>
      </c>
      <c r="N219" s="33">
        <f>VLOOKUP(A219,[26]Бобовые!$A$158:$L$177,12,)</f>
        <v>1.7403499999999998</v>
      </c>
      <c r="O219" s="9">
        <f>VLOOKUP(A219,[26]Бобовые!$A$158:$W$177,23,)</f>
        <v>0</v>
      </c>
      <c r="P219" s="9">
        <f>VLOOKUP(A219,[26]Бобовые!$A$158:$AH$177,34,)</f>
        <v>0</v>
      </c>
      <c r="Q219" s="9">
        <f>VLOOKUP(A219,[26]Овощи!$A$158:$L$177,12,)</f>
        <v>103.72472999999999</v>
      </c>
      <c r="R219" s="9">
        <f>VLOOKUP(A219,[26]Овощи!$A$158:$W$177,23,)</f>
        <v>182.25235000000004</v>
      </c>
      <c r="S219" s="9">
        <f>VLOOKUP(A219,[26]Овощи!$A$158:$AH$177,34,)</f>
        <v>285.08389</v>
      </c>
      <c r="T219" s="9">
        <f>VLOOKUP(A219,[26]Овощи!$A$158:$AS$177,45,)</f>
        <v>290.42970000000003</v>
      </c>
      <c r="U219" s="9">
        <f>VLOOKUP(A219,[26]Овощи!$A$158:$BD$177,56,)</f>
        <v>234.33782000000002</v>
      </c>
      <c r="V219" s="9">
        <f>VLOOKUP(A219,[26]Овощи!$A$158:$BO$177,67,)</f>
        <v>241.94320999999999</v>
      </c>
      <c r="W219" s="9">
        <f>VLOOKUP(A219,[26]Овощи!$A$158:$BZ$177,78,)</f>
        <v>276.11385000000001</v>
      </c>
      <c r="X219" s="8">
        <f>VLOOKUP(A219,[26]Бахчевые!$A$158:$L$177,12,)</f>
        <v>30.258499999999998</v>
      </c>
      <c r="Y219" s="37">
        <f>VLOOKUP(A219,[26]Бахчевые!$A$158:$W$177,23,)</f>
        <v>0</v>
      </c>
    </row>
    <row r="220" spans="1:25">
      <c r="A220" s="20" t="s">
        <v>18</v>
      </c>
      <c r="B220" s="8">
        <f>VLOOKUP(A220,[26]Зерновые!$A$158:$L$177,12,)</f>
        <v>12.735239999999999</v>
      </c>
      <c r="C220" s="9">
        <f>VLOOKUP(A220,[26]Зерновые!$A$158:$W$177,23,)</f>
        <v>11.572799999999997</v>
      </c>
      <c r="D220" s="9">
        <f>VLOOKUP(A220,[26]Зерновые!$A$158:$AH$177,34,)</f>
        <v>12.482320000000001</v>
      </c>
      <c r="E220" s="9">
        <f>VLOOKUP(A220,[26]Зерновые!$A$158:$AS$177,45,)</f>
        <v>2.3204199999999999</v>
      </c>
      <c r="F220" s="9">
        <f>VLOOKUP(A220,[26]Зерновые!$A$158:$BD$177,56,)</f>
        <v>4.5643900000000004</v>
      </c>
      <c r="G220" s="10">
        <f>VLOOKUP(A220,[26]Зерновые!$A$158:$BO$177,67,)</f>
        <v>0</v>
      </c>
      <c r="H220" s="77">
        <f>VLOOKUP(A220,[26]Зерновые!$A$158:$BZ$177,78,)</f>
        <v>0</v>
      </c>
      <c r="I220" s="8">
        <f>VLOOKUP(A220,[26]Масличные!$A$158:$L$177,12,)</f>
        <v>4.176779999999999</v>
      </c>
      <c r="J220" s="9">
        <f>VLOOKUP(A220,[26]Масличные!$A$158:$W$177,23,)</f>
        <v>5.3857299999999997</v>
      </c>
      <c r="K220" s="9">
        <f>VLOOKUP(A220,[26]Масличные!$A$158:$AH$177,34,)</f>
        <v>4.731440000000001</v>
      </c>
      <c r="L220" s="9">
        <f>VLOOKUP(A220,[26]Масличные!$A$158:$AS$177,45,)</f>
        <v>0.92073000000000005</v>
      </c>
      <c r="M220" s="39">
        <f>VLOOKUP(A220,[26]Масличные!$A$158:$BD$177,56,)</f>
        <v>0.54</v>
      </c>
      <c r="N220" s="33">
        <f>VLOOKUP(A220,[26]Бобовые!$A$158:$L$177,12,)</f>
        <v>0.70209999999999995</v>
      </c>
      <c r="O220" s="9">
        <f>VLOOKUP(A220,[26]Бобовые!$A$158:$W$177,23,)</f>
        <v>10.831729999999999</v>
      </c>
      <c r="P220" s="9">
        <f>VLOOKUP(A220,[26]Бобовые!$A$158:$AH$177,34,)</f>
        <v>0</v>
      </c>
      <c r="Q220" s="9">
        <f>VLOOKUP(A220,[26]Овощи!$A$158:$L$177,12,)</f>
        <v>188.09899000000001</v>
      </c>
      <c r="R220" s="9">
        <f>VLOOKUP(A220,[26]Овощи!$A$158:$W$177,23,)</f>
        <v>189.37007</v>
      </c>
      <c r="S220" s="9">
        <f>VLOOKUP(A220,[26]Овощи!$A$158:$AH$177,34,)</f>
        <v>304.077</v>
      </c>
      <c r="T220" s="9">
        <f>VLOOKUP(A220,[26]Овощи!$A$158:$AS$177,45,)</f>
        <v>275.65980000000002</v>
      </c>
      <c r="U220" s="9">
        <f>VLOOKUP(A220,[26]Овощи!$A$158:$BD$177,56,)</f>
        <v>324.56545999999997</v>
      </c>
      <c r="V220" s="9">
        <f>VLOOKUP(A220,[26]Овощи!$A$158:$BO$177,67,)</f>
        <v>293.86974999999995</v>
      </c>
      <c r="W220" s="9">
        <f>VLOOKUP(A220,[26]Овощи!$A$158:$BZ$177,78,)</f>
        <v>293.92905999999999</v>
      </c>
      <c r="X220" s="8">
        <f>VLOOKUP(A220,[26]Бахчевые!$A$158:$L$177,12,)</f>
        <v>0</v>
      </c>
      <c r="Y220" s="37">
        <f>VLOOKUP(A220,[26]Бахчевые!$A$158:$W$177,23,)</f>
        <v>0</v>
      </c>
    </row>
    <row r="221" spans="1:25">
      <c r="A221" s="20" t="s">
        <v>19</v>
      </c>
      <c r="B221" s="8">
        <f>VLOOKUP(A221,[26]Зерновые!$A$158:$L$177,12,)</f>
        <v>11.367020000000002</v>
      </c>
      <c r="C221" s="9">
        <f>VLOOKUP(A221,[26]Зерновые!$A$158:$W$177,23,)</f>
        <v>14.1553</v>
      </c>
      <c r="D221" s="9">
        <f>VLOOKUP(A221,[26]Зерновые!$A$158:$AH$177,34,)</f>
        <v>14.794910000000002</v>
      </c>
      <c r="E221" s="9">
        <f>VLOOKUP(A221,[26]Зерновые!$A$158:$AS$177,45,)</f>
        <v>8.2929899999999996</v>
      </c>
      <c r="F221" s="9">
        <f>VLOOKUP(A221,[26]Зерновые!$A$158:$BD$177,56,)</f>
        <v>5.4570999999999996</v>
      </c>
      <c r="G221" s="10">
        <f>VLOOKUP(A221,[26]Зерновые!$A$158:$BO$177,67,)</f>
        <v>0</v>
      </c>
      <c r="H221" s="77">
        <f>VLOOKUP(A221,[26]Зерновые!$A$158:$BZ$177,78,)</f>
        <v>0</v>
      </c>
      <c r="I221" s="8">
        <f>VLOOKUP(A221,[26]Масличные!$A$158:$L$177,12,)</f>
        <v>3.9463599999999999</v>
      </c>
      <c r="J221" s="9">
        <f>VLOOKUP(A221,[26]Масличные!$A$158:$W$177,23,)</f>
        <v>2.3811799999999996</v>
      </c>
      <c r="K221" s="9">
        <f>VLOOKUP(A221,[26]Масличные!$A$158:$AH$177,34,)</f>
        <v>7.1029200000000001</v>
      </c>
      <c r="L221" s="9">
        <f>VLOOKUP(A221,[26]Масличные!$A$158:$AS$177,45,)</f>
        <v>0.64460999999999991</v>
      </c>
      <c r="M221" s="39">
        <f>VLOOKUP(A221,[26]Масличные!$A$158:$BD$177,56,)</f>
        <v>1.2346699999999999</v>
      </c>
      <c r="N221" s="33">
        <f>VLOOKUP(A221,[26]Бобовые!$A$158:$L$177,12,)</f>
        <v>2.7767399999999993</v>
      </c>
      <c r="O221" s="9">
        <f>VLOOKUP(A221,[26]Бобовые!$A$158:$W$177,23,)</f>
        <v>4.5913900000000005</v>
      </c>
      <c r="P221" s="9">
        <f>VLOOKUP(A221,[26]Бобовые!$A$158:$AH$177,34,)</f>
        <v>0</v>
      </c>
      <c r="Q221" s="9">
        <f>VLOOKUP(A221,[26]Овощи!$A$158:$L$177,12,)</f>
        <v>176.62616</v>
      </c>
      <c r="R221" s="9">
        <f>VLOOKUP(A221,[26]Овощи!$A$158:$W$177,23,)</f>
        <v>126.25064</v>
      </c>
      <c r="S221" s="9">
        <f>VLOOKUP(A221,[26]Овощи!$A$158:$AH$177,34,)</f>
        <v>290.22821000000005</v>
      </c>
      <c r="T221" s="9">
        <f>VLOOKUP(A221,[26]Овощи!$A$158:$AS$177,45,)</f>
        <v>239.16327000000001</v>
      </c>
      <c r="U221" s="9">
        <f>VLOOKUP(A221,[26]Овощи!$A$158:$BD$177,56,)</f>
        <v>270.50301000000002</v>
      </c>
      <c r="V221" s="9">
        <f>VLOOKUP(A221,[26]Овощи!$A$158:$BO$177,67,)</f>
        <v>253.76101000000003</v>
      </c>
      <c r="W221" s="9">
        <f>VLOOKUP(A221,[26]Овощи!$A$158:$BZ$177,78,)</f>
        <v>300.83151000000004</v>
      </c>
      <c r="X221" s="8">
        <f>VLOOKUP(A221,[26]Бахчевые!$A$158:$L$177,12,)</f>
        <v>0</v>
      </c>
      <c r="Y221" s="37">
        <f>VLOOKUP(A221,[26]Бахчевые!$A$158:$W$177,23,)</f>
        <v>0</v>
      </c>
    </row>
    <row r="222" spans="1:25">
      <c r="A222" s="20" t="s">
        <v>20</v>
      </c>
      <c r="B222" s="8">
        <f>VLOOKUP(A222,[26]Зерновые!$A$158:$L$177,12,)</f>
        <v>13.18713</v>
      </c>
      <c r="C222" s="9">
        <f>VLOOKUP(A222,[26]Зерновые!$A$158:$W$177,23,)</f>
        <v>15.381009999999998</v>
      </c>
      <c r="D222" s="9">
        <f>VLOOKUP(A222,[26]Зерновые!$A$158:$AH$177,34,)</f>
        <v>15.291460000000001</v>
      </c>
      <c r="E222" s="9">
        <f>VLOOKUP(A222,[26]Зерновые!$A$158:$AS$177,45,)</f>
        <v>10.451409999999999</v>
      </c>
      <c r="F222" s="9">
        <f>VLOOKUP(A222,[26]Зерновые!$A$158:$BD$177,56,)</f>
        <v>6.6843400000000006</v>
      </c>
      <c r="G222" s="10">
        <f>VLOOKUP(A222,[26]Зерновые!$A$158:$BO$177,67,)</f>
        <v>3.6</v>
      </c>
      <c r="H222" s="77">
        <f>VLOOKUP(A222,[26]Зерновые!$A$158:$BZ$177,78,)</f>
        <v>0</v>
      </c>
      <c r="I222" s="8">
        <f>VLOOKUP(A222,[26]Масличные!$A$158:$L$177,12,)</f>
        <v>5.9602599999999999</v>
      </c>
      <c r="J222" s="9">
        <f>VLOOKUP(A222,[26]Масличные!$A$158:$W$177,23,)</f>
        <v>6.0606599999999995</v>
      </c>
      <c r="K222" s="9">
        <f>VLOOKUP(A222,[26]Масличные!$A$158:$AH$177,34,)</f>
        <v>4.3696800000000007</v>
      </c>
      <c r="L222" s="9">
        <f>VLOOKUP(A222,[26]Масличные!$A$158:$AS$177,45,)</f>
        <v>3.7826200000000001</v>
      </c>
      <c r="M222" s="39">
        <f>VLOOKUP(A222,[26]Масличные!$A$158:$BD$177,56,)</f>
        <v>2.1692900000000002</v>
      </c>
      <c r="N222" s="33">
        <f>VLOOKUP(A222,[26]Бобовые!$A$158:$L$177,12,)</f>
        <v>5.9499500000000003</v>
      </c>
      <c r="O222" s="9">
        <f>VLOOKUP(A222,[26]Бобовые!$A$158:$W$177,23,)</f>
        <v>11.742920000000002</v>
      </c>
      <c r="P222" s="9">
        <f>VLOOKUP(A222,[26]Бобовые!$A$158:$AH$177,34,)</f>
        <v>2.9</v>
      </c>
      <c r="Q222" s="9">
        <f>VLOOKUP(A222,[26]Овощи!$A$158:$L$177,12,)</f>
        <v>187.66421</v>
      </c>
      <c r="R222" s="9">
        <f>VLOOKUP(A222,[26]Овощи!$A$158:$W$177,23,)</f>
        <v>253.51215000000002</v>
      </c>
      <c r="S222" s="9">
        <f>VLOOKUP(A222,[26]Овощи!$A$158:$AH$177,34,)</f>
        <v>320.91037999999998</v>
      </c>
      <c r="T222" s="9">
        <f>VLOOKUP(A222,[26]Овощи!$A$158:$AS$177,45,)</f>
        <v>436.69364000000007</v>
      </c>
      <c r="U222" s="9">
        <f>VLOOKUP(A222,[26]Овощи!$A$158:$BD$177,56,)</f>
        <v>289.14480999999995</v>
      </c>
      <c r="V222" s="9">
        <f>VLOOKUP(A222,[26]Овощи!$A$158:$BO$177,67,)</f>
        <v>340.8741</v>
      </c>
      <c r="W222" s="9">
        <f>VLOOKUP(A222,[26]Овощи!$A$158:$BZ$177,78,)</f>
        <v>324.83217000000002</v>
      </c>
      <c r="X222" s="8">
        <f>VLOOKUP(A222,[26]Бахчевые!$A$158:$L$177,12,)</f>
        <v>165.19000000000003</v>
      </c>
      <c r="Y222" s="37">
        <f>VLOOKUP(A222,[26]Бахчевые!$A$158:$W$177,23,)</f>
        <v>15</v>
      </c>
    </row>
    <row r="223" spans="1:25">
      <c r="A223" s="20" t="s">
        <v>21</v>
      </c>
      <c r="B223" s="8">
        <f>VLOOKUP(A223,[26]Зерновые!$A$158:$L$177,12,)</f>
        <v>13.25648</v>
      </c>
      <c r="C223" s="9">
        <f>VLOOKUP(A223,[26]Зерновые!$A$158:$W$177,23,)</f>
        <v>14.385540000000001</v>
      </c>
      <c r="D223" s="9">
        <f>VLOOKUP(A223,[26]Зерновые!$A$158:$AH$177,34,)</f>
        <v>14.432539999999998</v>
      </c>
      <c r="E223" s="9">
        <f>VLOOKUP(A223,[26]Зерновые!$A$158:$AS$177,45,)</f>
        <v>4.2</v>
      </c>
      <c r="F223" s="9">
        <f>VLOOKUP(A223,[26]Зерновые!$A$158:$BD$177,56,)</f>
        <v>10.51798</v>
      </c>
      <c r="G223" s="10">
        <f>VLOOKUP(A223,[26]Зерновые!$A$158:$BO$177,67,)</f>
        <v>0</v>
      </c>
      <c r="H223" s="77">
        <f>VLOOKUP(A223,[26]Зерновые!$A$158:$BZ$177,78,)</f>
        <v>0</v>
      </c>
      <c r="I223" s="8">
        <f>VLOOKUP(A223,[26]Масличные!$A$158:$L$177,12,)</f>
        <v>5.1323399999999992</v>
      </c>
      <c r="J223" s="9">
        <f>VLOOKUP(A223,[26]Масличные!$A$158:$W$177,23,)</f>
        <v>5.7100300000000006</v>
      </c>
      <c r="K223" s="9">
        <f>VLOOKUP(A223,[26]Масличные!$A$158:$AH$177,34,)</f>
        <v>4.8795777777777776</v>
      </c>
      <c r="L223" s="9">
        <f>VLOOKUP(A223,[26]Масличные!$A$158:$AS$177,45,)</f>
        <v>2.0700000000000003</v>
      </c>
      <c r="M223" s="39">
        <f>VLOOKUP(A223,[26]Масличные!$A$158:$BD$177,56,)</f>
        <v>0.41333000000000003</v>
      </c>
      <c r="N223" s="33">
        <f>VLOOKUP(A223,[26]Бобовые!$A$158:$L$177,12,)</f>
        <v>3.4374899999999995</v>
      </c>
      <c r="O223" s="9">
        <f>VLOOKUP(A223,[26]Бобовые!$A$158:$W$177,23,)</f>
        <v>13.14167</v>
      </c>
      <c r="P223" s="9">
        <f>VLOOKUP(A223,[26]Бобовые!$A$158:$AH$177,34,)</f>
        <v>0</v>
      </c>
      <c r="Q223" s="9">
        <f>VLOOKUP(A223,[26]Овощи!$A$158:$L$177,12,)</f>
        <v>169.79773</v>
      </c>
      <c r="R223" s="9">
        <f>VLOOKUP(A223,[26]Овощи!$A$158:$W$177,23,)</f>
        <v>158.81976</v>
      </c>
      <c r="S223" s="9">
        <f>VLOOKUP(A223,[26]Овощи!$A$158:$AH$177,34,)</f>
        <v>229.24784</v>
      </c>
      <c r="T223" s="9">
        <f>VLOOKUP(A223,[26]Овощи!$A$158:$AS$177,45,)</f>
        <v>280.13121999999998</v>
      </c>
      <c r="U223" s="9">
        <f>VLOOKUP(A223,[26]Овощи!$A$158:$BD$177,56,)</f>
        <v>253.80221999999998</v>
      </c>
      <c r="V223" s="9">
        <f>VLOOKUP(A223,[26]Овощи!$A$158:$BO$177,67,)</f>
        <v>267.99628000000001</v>
      </c>
      <c r="W223" s="9">
        <f>VLOOKUP(A223,[26]Овощи!$A$158:$BZ$177,78,)</f>
        <v>275.79656</v>
      </c>
      <c r="X223" s="8">
        <f>VLOOKUP(A223,[26]Бахчевые!$A$158:$L$177,12,)</f>
        <v>0</v>
      </c>
      <c r="Y223" s="37">
        <f>VLOOKUP(A223,[26]Бахчевые!$A$158:$W$177,23,)</f>
        <v>0</v>
      </c>
    </row>
    <row r="224" spans="1:25">
      <c r="A224" s="20" t="s">
        <v>22</v>
      </c>
      <c r="B224" s="8">
        <f>VLOOKUP(A224,[26]Зерновые!$A$158:$L$177,12,)</f>
        <v>7.5500100000000003</v>
      </c>
      <c r="C224" s="9">
        <f>VLOOKUP(A224,[26]Зерновые!$A$158:$W$177,23,)</f>
        <v>7.8313199999999998</v>
      </c>
      <c r="D224" s="9">
        <f>VLOOKUP(A224,[26]Зерновые!$A$158:$AH$177,34,)</f>
        <v>5.9150100000000005</v>
      </c>
      <c r="E224" s="9">
        <f>VLOOKUP(A224,[26]Зерновые!$A$158:$AS$177,45,)</f>
        <v>2.94</v>
      </c>
      <c r="F224" s="9">
        <f>VLOOKUP(A224,[26]Зерновые!$A$158:$BD$177,56,)</f>
        <v>0</v>
      </c>
      <c r="G224" s="10">
        <f>VLOOKUP(A224,[26]Зерновые!$A$158:$BO$177,67,)</f>
        <v>0.1</v>
      </c>
      <c r="H224" s="77">
        <f>VLOOKUP(A224,[26]Зерновые!$A$158:$BZ$177,78,)</f>
        <v>0</v>
      </c>
      <c r="I224" s="8">
        <f>VLOOKUP(A224,[26]Масличные!$A$158:$L$177,12,)</f>
        <v>2.3998400000000002</v>
      </c>
      <c r="J224" s="9">
        <f>VLOOKUP(A224,[26]Масличные!$A$158:$W$177,23,)</f>
        <v>0</v>
      </c>
      <c r="K224" s="9">
        <f>VLOOKUP(A224,[26]Масличные!$A$158:$AH$177,34,)</f>
        <v>2.4479200000000003</v>
      </c>
      <c r="L224" s="9">
        <f>VLOOKUP(A224,[26]Масличные!$A$158:$AS$177,45,)</f>
        <v>0.13999999999999999</v>
      </c>
      <c r="M224" s="39">
        <f>VLOOKUP(A224,[26]Масличные!$A$158:$BD$177,56,)</f>
        <v>2.34</v>
      </c>
      <c r="N224" s="33">
        <f>VLOOKUP(A224,[26]Бобовые!$A$158:$L$177,12,)</f>
        <v>2.4540199999999999</v>
      </c>
      <c r="O224" s="9">
        <f>VLOOKUP(A224,[26]Бобовые!$A$158:$W$177,23,)</f>
        <v>0</v>
      </c>
      <c r="P224" s="9">
        <f>VLOOKUP(A224,[26]Бобовые!$A$158:$AH$177,34,)</f>
        <v>0</v>
      </c>
      <c r="Q224" s="9">
        <f>VLOOKUP(A224,[26]Овощи!$A$158:$L$177,12,)</f>
        <v>111.61818999999998</v>
      </c>
      <c r="R224" s="9">
        <f>VLOOKUP(A224,[26]Овощи!$A$158:$W$177,23,)</f>
        <v>146.45530000000002</v>
      </c>
      <c r="S224" s="9">
        <f>VLOOKUP(A224,[26]Овощи!$A$158:$AH$177,34,)</f>
        <v>151.52933000000002</v>
      </c>
      <c r="T224" s="9">
        <f>VLOOKUP(A224,[26]Овощи!$A$158:$AS$177,45,)</f>
        <v>0</v>
      </c>
      <c r="U224" s="9">
        <f>VLOOKUP(A224,[26]Овощи!$A$158:$BD$177,56,)</f>
        <v>148.56218999999999</v>
      </c>
      <c r="V224" s="9">
        <f>VLOOKUP(A224,[26]Овощи!$A$158:$BO$177,67,)</f>
        <v>139.02100999999999</v>
      </c>
      <c r="W224" s="9">
        <f>VLOOKUP(A224,[26]Овощи!$A$158:$BZ$177,78,)</f>
        <v>156.36349999999999</v>
      </c>
      <c r="X224" s="8">
        <f>VLOOKUP(A224,[26]Бахчевые!$A$158:$L$177,12,)</f>
        <v>19.630000000000003</v>
      </c>
      <c r="Y224" s="37">
        <f>VLOOKUP(A224,[26]Бахчевые!$A$158:$W$177,23,)</f>
        <v>0</v>
      </c>
    </row>
    <row r="225" spans="1:25">
      <c r="A225" s="20" t="s">
        <v>23</v>
      </c>
      <c r="B225" s="8">
        <f>VLOOKUP(A225,[26]Зерновые!$A$158:$L$177,12,)</f>
        <v>13.26155</v>
      </c>
      <c r="C225" s="9">
        <f>VLOOKUP(A225,[26]Зерновые!$A$158:$W$177,23,)</f>
        <v>13.285049999999998</v>
      </c>
      <c r="D225" s="9">
        <f>VLOOKUP(A225,[26]Зерновые!$A$158:$AH$177,34,)</f>
        <v>11.106330000000002</v>
      </c>
      <c r="E225" s="9">
        <f>VLOOKUP(A225,[26]Зерновые!$A$158:$AS$177,45,)</f>
        <v>7.1019800000000002</v>
      </c>
      <c r="F225" s="9">
        <f>VLOOKUP(A225,[26]Зерновые!$A$158:$BD$177,56,)</f>
        <v>3.8876899999999992</v>
      </c>
      <c r="G225" s="10">
        <f>VLOOKUP(A225,[26]Зерновые!$A$158:$BO$177,67,)</f>
        <v>0</v>
      </c>
      <c r="H225" s="77">
        <f>VLOOKUP(A225,[26]Зерновые!$A$158:$BZ$177,78,)</f>
        <v>0</v>
      </c>
      <c r="I225" s="8">
        <f>VLOOKUP(A225,[26]Масличные!$A$158:$L$177,12,)</f>
        <v>6.6789399999999999</v>
      </c>
      <c r="J225" s="9">
        <f>VLOOKUP(A225,[26]Масличные!$A$158:$W$177,23,)</f>
        <v>3.1404299999999998</v>
      </c>
      <c r="K225" s="9">
        <f>VLOOKUP(A225,[26]Масличные!$A$158:$AH$177,34,)</f>
        <v>4.5181800000000001</v>
      </c>
      <c r="L225" s="9">
        <f>VLOOKUP(A225,[26]Масличные!$A$158:$AS$177,45,)</f>
        <v>1.6</v>
      </c>
      <c r="M225" s="39">
        <f>VLOOKUP(A225,[26]Масличные!$A$158:$BD$177,56,)</f>
        <v>0.55000000000000004</v>
      </c>
      <c r="N225" s="33">
        <f>VLOOKUP(A225,[26]Бобовые!$A$158:$L$177,12,)</f>
        <v>0.20183000000000001</v>
      </c>
      <c r="O225" s="9">
        <f>VLOOKUP(A225,[26]Бобовые!$A$158:$W$177,23,)</f>
        <v>7.8881399999999999</v>
      </c>
      <c r="P225" s="9">
        <f>VLOOKUP(A225,[26]Бобовые!$A$158:$AH$177,34,)</f>
        <v>2.8431700000000002</v>
      </c>
      <c r="Q225" s="9">
        <f>VLOOKUP(A225,[26]Овощи!$A$158:$L$177,12,)</f>
        <v>167.60398000000001</v>
      </c>
      <c r="R225" s="9">
        <f>VLOOKUP(A225,[26]Овощи!$A$158:$W$177,23,)</f>
        <v>172.4957</v>
      </c>
      <c r="S225" s="9">
        <f>VLOOKUP(A225,[26]Овощи!$A$158:$AH$177,34,)</f>
        <v>277.23445000000004</v>
      </c>
      <c r="T225" s="9">
        <f>VLOOKUP(A225,[26]Овощи!$A$158:$AS$177,45,)</f>
        <v>329.23756999999995</v>
      </c>
      <c r="U225" s="9">
        <f>VLOOKUP(A225,[26]Овощи!$A$158:$BD$177,56,)</f>
        <v>264.62732999999997</v>
      </c>
      <c r="V225" s="9">
        <f>VLOOKUP(A225,[26]Овощи!$A$158:$BO$177,67,)</f>
        <v>284.6103</v>
      </c>
      <c r="W225" s="9">
        <f>VLOOKUP(A225,[26]Овощи!$A$158:$BZ$177,78,)</f>
        <v>315.11821999999995</v>
      </c>
      <c r="X225" s="8">
        <f>VLOOKUP(A225,[26]Бахчевые!$A$158:$L$177,12,)</f>
        <v>0</v>
      </c>
      <c r="Y225" s="37">
        <f>VLOOKUP(A225,[26]Бахчевые!$A$158:$W$177,23,)</f>
        <v>0</v>
      </c>
    </row>
    <row r="226" spans="1:25">
      <c r="A226" s="20" t="s">
        <v>24</v>
      </c>
      <c r="B226" s="8">
        <f>VLOOKUP(A226,[26]Зерновые!$A$158:$L$177,12,)</f>
        <v>10.112969999999999</v>
      </c>
      <c r="C226" s="9">
        <f>VLOOKUP(A226,[26]Зерновые!$A$158:$W$177,23,)</f>
        <v>10.286890000000001</v>
      </c>
      <c r="D226" s="9">
        <f>VLOOKUP(A226,[26]Зерновые!$A$158:$AH$177,34,)</f>
        <v>9.6316299999999995</v>
      </c>
      <c r="E226" s="9">
        <f>VLOOKUP(A226,[26]Зерновые!$A$158:$AS$177,45,)</f>
        <v>6.3927199999999997</v>
      </c>
      <c r="F226" s="9">
        <f>VLOOKUP(A226,[26]Зерновые!$A$158:$BD$177,56,)</f>
        <v>2.7981100000000003</v>
      </c>
      <c r="G226" s="10">
        <f>VLOOKUP(A226,[26]Зерновые!$A$158:$BO$177,67,)</f>
        <v>4.2025899999999998</v>
      </c>
      <c r="H226" s="77">
        <f>VLOOKUP(A226,[26]Зерновые!$A$158:$BZ$177,78,)</f>
        <v>0</v>
      </c>
      <c r="I226" s="8">
        <f>VLOOKUP(A226,[26]Масличные!$A$158:$L$177,12,)</f>
        <v>6.78878</v>
      </c>
      <c r="J226" s="9">
        <f>VLOOKUP(A226,[26]Масличные!$A$158:$W$177,23,)</f>
        <v>3.4699999999999998</v>
      </c>
      <c r="K226" s="9">
        <f>VLOOKUP(A226,[26]Масличные!$A$158:$AH$177,34,)</f>
        <v>5.1507874999999999</v>
      </c>
      <c r="L226" s="9">
        <f>VLOOKUP(A226,[26]Масличные!$A$158:$AS$177,45,)</f>
        <v>4.1053699999999997</v>
      </c>
      <c r="M226" s="39">
        <f>VLOOKUP(A226,[26]Масличные!$A$158:$BD$177,56,)</f>
        <v>1.9785699999999999</v>
      </c>
      <c r="N226" s="33">
        <f>VLOOKUP(A226,[26]Бобовые!$A$158:$L$177,12,)</f>
        <v>7.19252</v>
      </c>
      <c r="O226" s="9">
        <f>VLOOKUP(A226,[26]Бобовые!$A$158:$W$177,23,)</f>
        <v>4.3573399999999998</v>
      </c>
      <c r="P226" s="9">
        <f>VLOOKUP(A226,[26]Бобовые!$A$158:$AH$177,34,)</f>
        <v>0</v>
      </c>
      <c r="Q226" s="9">
        <f>VLOOKUP(A226,[26]Овощи!$A$158:$L$177,12,)</f>
        <v>165.77063000000001</v>
      </c>
      <c r="R226" s="9">
        <f>VLOOKUP(A226,[26]Овощи!$A$158:$W$177,23,)</f>
        <v>225.71578999999997</v>
      </c>
      <c r="S226" s="9">
        <f>VLOOKUP(A226,[26]Овощи!$A$158:$AH$177,34,)</f>
        <v>233.01227</v>
      </c>
      <c r="T226" s="9">
        <f>VLOOKUP(A226,[26]Овощи!$A$158:$AS$177,45,)</f>
        <v>307.88747000000001</v>
      </c>
      <c r="U226" s="9">
        <f>VLOOKUP(A226,[26]Овощи!$A$158:$BD$177,56,)</f>
        <v>318.19799</v>
      </c>
      <c r="V226" s="9">
        <f>VLOOKUP(A226,[26]Овощи!$A$158:$BO$177,67,)</f>
        <v>304.27919999999995</v>
      </c>
      <c r="W226" s="9">
        <f>VLOOKUP(A226,[26]Овощи!$A$158:$BZ$177,78,)</f>
        <v>242.04595</v>
      </c>
      <c r="X226" s="8">
        <f>VLOOKUP(A226,[26]Бахчевые!$A$158:$L$177,12,)</f>
        <v>137.9</v>
      </c>
      <c r="Y226" s="37">
        <f>VLOOKUP(A226,[26]Бахчевые!$A$158:$W$177,23,)</f>
        <v>65.61999999999999</v>
      </c>
    </row>
    <row r="227" spans="1:25">
      <c r="A227" s="20" t="s">
        <v>25</v>
      </c>
      <c r="B227" s="8">
        <f>VLOOKUP(A227,[26]Зерновые!$A$158:$L$177,12,)</f>
        <v>12.80777</v>
      </c>
      <c r="C227" s="9">
        <f>VLOOKUP(A227,[26]Зерновые!$A$158:$W$177,23,)</f>
        <v>13.764260000000002</v>
      </c>
      <c r="D227" s="9">
        <f>VLOOKUP(A227,[26]Зерновые!$A$158:$AH$177,34,)</f>
        <v>14.481480000000001</v>
      </c>
      <c r="E227" s="9">
        <f>VLOOKUP(A227,[26]Зерновые!$A$158:$AS$177,45,)</f>
        <v>1.8699999999999999</v>
      </c>
      <c r="F227" s="9">
        <f>VLOOKUP(A227,[26]Зерновые!$A$158:$BD$177,56,)</f>
        <v>6.2712899999999996</v>
      </c>
      <c r="G227" s="10">
        <f>VLOOKUP(A227,[26]Зерновые!$A$158:$BO$177,67,)</f>
        <v>0</v>
      </c>
      <c r="H227" s="77">
        <f>VLOOKUP(A227,[26]Зерновые!$A$158:$BZ$177,78,)</f>
        <v>0</v>
      </c>
      <c r="I227" s="8">
        <f>VLOOKUP(A227,[26]Масличные!$A$158:$L$177,12,)</f>
        <v>7.1412800000000001</v>
      </c>
      <c r="J227" s="9">
        <f>VLOOKUP(A227,[26]Масличные!$A$158:$W$177,23,)</f>
        <v>5.3996499999999994</v>
      </c>
      <c r="K227" s="9">
        <f>VLOOKUP(A227,[26]Масличные!$A$158:$AH$177,34,)</f>
        <v>4.4288700000000008</v>
      </c>
      <c r="L227" s="9">
        <f>VLOOKUP(A227,[26]Масличные!$A$158:$AS$177,45,)</f>
        <v>1.2799999999999998</v>
      </c>
      <c r="M227" s="39">
        <f>VLOOKUP(A227,[26]Масличные!$A$158:$BD$177,56,)</f>
        <v>0.33999999999999997</v>
      </c>
      <c r="N227" s="33">
        <f>VLOOKUP(A227,[26]Бобовые!$A$158:$L$177,12,)</f>
        <v>1.5184500000000001</v>
      </c>
      <c r="O227" s="9">
        <f>VLOOKUP(A227,[26]Бобовые!$A$158:$W$177,23,)</f>
        <v>7.0538300000000005</v>
      </c>
      <c r="P227" s="9">
        <f>VLOOKUP(A227,[26]Бобовые!$A$158:$AH$177,34,)</f>
        <v>2.2800000000000002</v>
      </c>
      <c r="Q227" s="9">
        <f>VLOOKUP(A227,[26]Овощи!$A$158:$L$177,12,)</f>
        <v>148.88410999999999</v>
      </c>
      <c r="R227" s="9">
        <f>VLOOKUP(A227,[26]Овощи!$A$158:$W$177,23,)</f>
        <v>153.79863</v>
      </c>
      <c r="S227" s="9">
        <f>VLOOKUP(A227,[26]Овощи!$A$158:$AH$177,34,)</f>
        <v>227.40316000000001</v>
      </c>
      <c r="T227" s="9">
        <f>VLOOKUP(A227,[26]Овощи!$A$158:$AS$177,45,)</f>
        <v>316.17457000000002</v>
      </c>
      <c r="U227" s="9">
        <f>VLOOKUP(A227,[26]Овощи!$A$158:$BD$177,56,)</f>
        <v>293.11882000000003</v>
      </c>
      <c r="V227" s="9">
        <f>VLOOKUP(A227,[26]Овощи!$A$158:$BO$177,67,)</f>
        <v>246.56030000000001</v>
      </c>
      <c r="W227" s="9">
        <f>VLOOKUP(A227,[26]Овощи!$A$158:$BZ$177,78,)</f>
        <v>179.22142000000002</v>
      </c>
      <c r="X227" s="8">
        <f>VLOOKUP(A227,[26]Бахчевые!$A$158:$L$177,12,)</f>
        <v>0</v>
      </c>
      <c r="Y227" s="37">
        <f>VLOOKUP(A227,[26]Бахчевые!$A$158:$W$177,23,)</f>
        <v>0</v>
      </c>
    </row>
    <row r="228" spans="1:25">
      <c r="A228" s="20" t="s">
        <v>16</v>
      </c>
      <c r="B228" s="8">
        <f>VLOOKUP(A228,[26]Зерновые!$A$158:$L$177,12,)</f>
        <v>14.478909999999999</v>
      </c>
      <c r="C228" s="9">
        <f>VLOOKUP(A228,[26]Зерновые!$A$158:$W$177,23,)</f>
        <v>15.287200000000002</v>
      </c>
      <c r="D228" s="9">
        <f>VLOOKUP(A228,[26]Зерновые!$A$158:$AH$177,34,)</f>
        <v>13.21114</v>
      </c>
      <c r="E228" s="9">
        <f>VLOOKUP(A228,[26]Зерновые!$A$158:$AS$177,45,)</f>
        <v>11.432729999999999</v>
      </c>
      <c r="F228" s="9">
        <f>VLOOKUP(A228,[26]Зерновые!$A$158:$BD$177,56,)</f>
        <v>9.2324800000000007</v>
      </c>
      <c r="G228" s="10">
        <f>VLOOKUP(A228,[26]Зерновые!$A$158:$BO$177,67,)</f>
        <v>0</v>
      </c>
      <c r="H228" s="77">
        <f>VLOOKUP(A228,[26]Зерновые!$A$158:$BZ$177,78,)</f>
        <v>0</v>
      </c>
      <c r="I228" s="8">
        <f>VLOOKUP(A228,[26]Масличные!$A$158:$L$177,12,)</f>
        <v>9.1601099999999995</v>
      </c>
      <c r="J228" s="9">
        <f>VLOOKUP(A228,[26]Масличные!$A$158:$W$177,23,)</f>
        <v>5.8254599999999996</v>
      </c>
      <c r="K228" s="9">
        <f>VLOOKUP(A228,[26]Масличные!$A$158:$AH$177,34,)</f>
        <v>5.2805499999999999</v>
      </c>
      <c r="L228" s="9">
        <f>VLOOKUP(A228,[26]Масличные!$A$158:$AS$177,45,)</f>
        <v>4.7531000000000008</v>
      </c>
      <c r="M228" s="39">
        <f>VLOOKUP(A228,[26]Масличные!$A$158:$BD$177,56,)</f>
        <v>0.21000000000000002</v>
      </c>
      <c r="N228" s="33">
        <f>VLOOKUP(A228,[26]Бобовые!$A$158:$L$177,12,)</f>
        <v>4.7820999999999998</v>
      </c>
      <c r="O228" s="9">
        <f>VLOOKUP(A228,[26]Бобовые!$A$158:$W$177,23,)</f>
        <v>11.353080000000002</v>
      </c>
      <c r="P228" s="9">
        <f>VLOOKUP(A228,[26]Бобовые!$A$158:$AH$177,34,)</f>
        <v>2.31</v>
      </c>
      <c r="Q228" s="9">
        <f>VLOOKUP(A228,[26]Овощи!$A$158:$L$177,12,)</f>
        <v>185.30514999999997</v>
      </c>
      <c r="R228" s="9">
        <f>VLOOKUP(A228,[26]Овощи!$A$158:$W$177,23,)</f>
        <v>256.86014000000006</v>
      </c>
      <c r="S228" s="9">
        <f>VLOOKUP(A228,[26]Овощи!$A$158:$AH$177,34,)</f>
        <v>284.16382999999996</v>
      </c>
      <c r="T228" s="9">
        <f>VLOOKUP(A228,[26]Овощи!$A$158:$AS$177,45,)</f>
        <v>353.84389999999996</v>
      </c>
      <c r="U228" s="9">
        <f>VLOOKUP(A228,[26]Овощи!$A$158:$BD$177,56,)</f>
        <v>347.69431999999995</v>
      </c>
      <c r="V228" s="9">
        <f>VLOOKUP(A228,[26]Овощи!$A$158:$BO$177,67,)</f>
        <v>289.38241000000005</v>
      </c>
      <c r="W228" s="9">
        <f>VLOOKUP(A228,[26]Овощи!$A$158:$BZ$177,78,)</f>
        <v>197.16003000000001</v>
      </c>
      <c r="X228" s="8">
        <f>VLOOKUP(A228,[26]Бахчевые!$A$158:$L$177,12,)</f>
        <v>20</v>
      </c>
      <c r="Y228" s="37">
        <f>VLOOKUP(A228,[26]Бахчевые!$A$158:$W$177,23,)</f>
        <v>0</v>
      </c>
    </row>
    <row r="229" spans="1:25">
      <c r="A229" s="20" t="s">
        <v>142</v>
      </c>
      <c r="B229" s="8">
        <f>VLOOKUP(A229,[26]Зерновые!$A$158:$L$177,12,)</f>
        <v>9.89832</v>
      </c>
      <c r="C229" s="9">
        <f>VLOOKUP(A229,[26]Зерновые!$A$158:$W$177,23,)</f>
        <v>6.5477699999999999</v>
      </c>
      <c r="D229" s="9">
        <f>VLOOKUP(A229,[26]Зерновые!$A$158:$AH$177,34,)</f>
        <v>1.48</v>
      </c>
      <c r="E229" s="9">
        <f>VLOOKUP(A229,[26]Зерновые!$A$158:$AS$177,45,)</f>
        <v>0</v>
      </c>
      <c r="F229" s="9">
        <f>VLOOKUP(A229,[26]Зерновые!$A$158:$BD$177,56,)</f>
        <v>0</v>
      </c>
      <c r="G229" s="10">
        <f>VLOOKUP(A229,[26]Зерновые!$A$158:$BO$177,67,)</f>
        <v>0</v>
      </c>
      <c r="H229" s="77">
        <f>VLOOKUP(A229,[26]Зерновые!$A$158:$BZ$177,78,)</f>
        <v>0</v>
      </c>
      <c r="I229" s="8">
        <f>VLOOKUP(A229,[26]Масличные!$A$158:$L$177,12,)</f>
        <v>0.57733000000000001</v>
      </c>
      <c r="J229" s="9">
        <f>VLOOKUP(A229,[26]Масличные!$A$158:$W$177,23,)</f>
        <v>0</v>
      </c>
      <c r="K229" s="9">
        <f>VLOOKUP(A229,[26]Масличные!$A$158:$AH$177,34,)</f>
        <v>0</v>
      </c>
      <c r="L229" s="9">
        <f>VLOOKUP(A229,[26]Масличные!$A$158:$AS$177,45,)</f>
        <v>0</v>
      </c>
      <c r="M229" s="39">
        <f>VLOOKUP(A229,[26]Масличные!$A$158:$BD$177,56,)</f>
        <v>0.7</v>
      </c>
      <c r="N229" s="33">
        <f>VLOOKUP(A229,[26]Бобовые!$A$158:$L$177,12,)</f>
        <v>0</v>
      </c>
      <c r="O229" s="9">
        <f>VLOOKUP(A229,[26]Бобовые!$A$158:$W$177,23,)</f>
        <v>0</v>
      </c>
      <c r="P229" s="9">
        <f>VLOOKUP(A229,[26]Бобовые!$A$158:$AH$177,34,)</f>
        <v>0</v>
      </c>
      <c r="Q229" s="9">
        <f>VLOOKUP(A229,[26]Овощи!$A$158:$L$177,12,)</f>
        <v>170.48985999999996</v>
      </c>
      <c r="R229" s="9">
        <f>VLOOKUP(A229,[26]Овощи!$A$158:$W$177,23,)</f>
        <v>175.90467999999998</v>
      </c>
      <c r="S229" s="9">
        <f>VLOOKUP(A229,[26]Овощи!$A$158:$AH$177,34,)</f>
        <v>234.77857</v>
      </c>
      <c r="T229" s="9">
        <f>VLOOKUP(A229,[26]Овощи!$A$158:$AS$177,45,)</f>
        <v>329.76952000000006</v>
      </c>
      <c r="U229" s="9">
        <f>VLOOKUP(A229,[26]Овощи!$A$158:$BD$177,56,)</f>
        <v>263.33873999999997</v>
      </c>
      <c r="V229" s="9">
        <f>VLOOKUP(A229,[26]Овощи!$A$158:$BO$177,67,)</f>
        <v>252.84246999999999</v>
      </c>
      <c r="W229" s="9">
        <f>VLOOKUP(A229,[26]Овощи!$A$158:$BZ$177,78,)</f>
        <v>267.67529999999999</v>
      </c>
      <c r="X229" s="8">
        <f>VLOOKUP(A229,[26]Бахчевые!$A$158:$L$177,12,)</f>
        <v>134.01000000000002</v>
      </c>
      <c r="Y229" s="37">
        <f>VLOOKUP(A229,[26]Бахчевые!$A$158:$W$177,23,)</f>
        <v>64.440000000000012</v>
      </c>
    </row>
    <row r="230" spans="1:25">
      <c r="A230" s="20" t="s">
        <v>141</v>
      </c>
      <c r="B230" s="8">
        <f>VLOOKUP(A230,[26]Зерновые!$A$158:$L$177,12,)</f>
        <v>8.447849999999999</v>
      </c>
      <c r="C230" s="9">
        <f>VLOOKUP(A230,[26]Зерновые!$A$158:$W$177,23,)</f>
        <v>8.9392600000000009</v>
      </c>
      <c r="D230" s="9">
        <f>VLOOKUP(A230,[26]Зерновые!$A$158:$AH$177,34,)</f>
        <v>4.39778</v>
      </c>
      <c r="E230" s="9">
        <f>VLOOKUP(A230,[26]Зерновые!$A$158:$AS$177,45,)</f>
        <v>1.1499999999999999</v>
      </c>
      <c r="F230" s="9">
        <f>VLOOKUP(A230,[26]Зерновые!$A$158:$BD$177,56,)</f>
        <v>0.69450999999999996</v>
      </c>
      <c r="G230" s="10">
        <f>VLOOKUP(A230,[26]Зерновые!$A$158:$BO$177,67,)</f>
        <v>3.8</v>
      </c>
      <c r="H230" s="77">
        <f>VLOOKUP(A230,[26]Зерновые!$A$158:$BZ$177,78,)</f>
        <v>0</v>
      </c>
      <c r="I230" s="8">
        <f>VLOOKUP(A230,[26]Масличные!$A$158:$L$177,12,)</f>
        <v>1.01671</v>
      </c>
      <c r="J230" s="9">
        <f>VLOOKUP(A230,[26]Масличные!$A$158:$W$177,23,)</f>
        <v>0</v>
      </c>
      <c r="K230" s="9">
        <f>VLOOKUP(A230,[26]Масличные!$A$158:$AH$177,34,)</f>
        <v>2.6984599999999999</v>
      </c>
      <c r="L230" s="9">
        <f>VLOOKUP(A230,[26]Масличные!$A$158:$AS$177,45,)</f>
        <v>1.2078250000000001</v>
      </c>
      <c r="M230" s="39">
        <f>VLOOKUP(A230,[26]Масличные!$A$158:$BD$177,56,)</f>
        <v>2.06555</v>
      </c>
      <c r="N230" s="33">
        <f>VLOOKUP(A230,[26]Бобовые!$A$158:$L$177,12,)</f>
        <v>5.1498200000000001</v>
      </c>
      <c r="O230" s="9">
        <f>VLOOKUP(A230,[26]Бобовые!$A$158:$W$177,23,)</f>
        <v>0</v>
      </c>
      <c r="P230" s="9">
        <f>VLOOKUP(A230,[26]Бобовые!$A$158:$AH$177,34,)</f>
        <v>0</v>
      </c>
      <c r="Q230" s="9">
        <f>VLOOKUP(A230,[26]Овощи!$A$158:$L$177,12,)</f>
        <v>160.38700999999998</v>
      </c>
      <c r="R230" s="9">
        <f>VLOOKUP(A230,[26]Овощи!$A$158:$W$177,23,)</f>
        <v>210.29120000000003</v>
      </c>
      <c r="S230" s="9">
        <f>VLOOKUP(A230,[26]Овощи!$A$158:$AH$177,34,)</f>
        <v>229.57840000000002</v>
      </c>
      <c r="T230" s="9">
        <f>VLOOKUP(A230,[26]Овощи!$A$158:$AS$177,45,)</f>
        <v>282.44164999999992</v>
      </c>
      <c r="U230" s="9">
        <f>VLOOKUP(A230,[26]Овощи!$A$158:$BD$177,56,)</f>
        <v>306.46474000000001</v>
      </c>
      <c r="V230" s="9">
        <f>VLOOKUP(A230,[26]Овощи!$A$158:$BO$177,67,)</f>
        <v>244.07132999999999</v>
      </c>
      <c r="W230" s="9">
        <f>VLOOKUP(A230,[26]Овощи!$A$158:$BZ$177,78,)</f>
        <v>196.41669999999999</v>
      </c>
      <c r="X230" s="8">
        <f>VLOOKUP(A230,[26]Бахчевые!$A$158:$L$177,12,)</f>
        <v>108.47999999999999</v>
      </c>
      <c r="Y230" s="37">
        <f>VLOOKUP(A230,[26]Бахчевые!$A$158:$W$177,23,)</f>
        <v>111.64999999999998</v>
      </c>
    </row>
    <row r="231" spans="1:25">
      <c r="A231" s="20" t="s">
        <v>186</v>
      </c>
      <c r="B231" s="8">
        <f>VLOOKUP(A231,[26]Зерновые!$A$158:$L$177,12,)</f>
        <v>0</v>
      </c>
      <c r="C231" s="9">
        <f>VLOOKUP(A231,[26]Зерновые!$A$158:$W$177,23,)</f>
        <v>0.38</v>
      </c>
      <c r="D231" s="9">
        <f>VLOOKUP(A231,[26]Зерновые!$A$158:$AH$177,34,)</f>
        <v>0</v>
      </c>
      <c r="E231" s="9">
        <f>VLOOKUP(A231,[26]Зерновые!$A$158:$AS$177,45,)</f>
        <v>0</v>
      </c>
      <c r="F231" s="9">
        <f>VLOOKUP(A231,[26]Зерновые!$A$158:$BD$177,56,)</f>
        <v>0</v>
      </c>
      <c r="G231" s="10">
        <f>VLOOKUP(A231,[26]Зерновые!$A$158:$BO$177,67,)</f>
        <v>0</v>
      </c>
      <c r="H231" s="77">
        <f>VLOOKUP(A231,[26]Зерновые!$A$158:$BZ$177,78,)</f>
        <v>0</v>
      </c>
      <c r="I231" s="8">
        <f>VLOOKUP(A231,[26]Масличные!$A$158:$L$177,12,)</f>
        <v>0</v>
      </c>
      <c r="J231" s="9">
        <f>VLOOKUP(A231,[26]Масличные!$A$158:$W$177,23,)</f>
        <v>0</v>
      </c>
      <c r="K231" s="9">
        <f>VLOOKUP(A231,[26]Масличные!$A$158:$AH$177,34,)</f>
        <v>0</v>
      </c>
      <c r="L231" s="9">
        <f>VLOOKUP(A231,[26]Масличные!$A$158:$AS$177,45,)</f>
        <v>0</v>
      </c>
      <c r="M231" s="39">
        <f>VLOOKUP(A231,[26]Масличные!$A$158:$BD$177,56,)</f>
        <v>0</v>
      </c>
      <c r="N231" s="33">
        <f>VLOOKUP(A231,[26]Бобовые!$A$158:$L$177,12,)</f>
        <v>0</v>
      </c>
      <c r="O231" s="9">
        <f>VLOOKUP(A231,[26]Бобовые!$A$158:$W$177,23,)</f>
        <v>0</v>
      </c>
      <c r="P231" s="9">
        <f>VLOOKUP(A231,[26]Бобовые!$A$158:$AH$177,34,)</f>
        <v>2.8912500000000003</v>
      </c>
      <c r="Q231" s="9">
        <f>VLOOKUP(A231,[26]Овощи!$A$158:$L$177,12,)</f>
        <v>213.78532999999999</v>
      </c>
      <c r="R231" s="9">
        <f>VLOOKUP(A231,[26]Овощи!$A$158:$W$177,23,)</f>
        <v>236.58473999999995</v>
      </c>
      <c r="S231" s="9">
        <f>VLOOKUP(A231,[26]Овощи!$A$158:$AH$177,34,)</f>
        <v>386.25647000000004</v>
      </c>
      <c r="T231" s="9">
        <f>VLOOKUP(A231,[26]Овощи!$A$158:$AS$177,45,)</f>
        <v>395.27314999999999</v>
      </c>
      <c r="U231" s="9">
        <f>VLOOKUP(A231,[26]Овощи!$A$158:$BD$177,56,)</f>
        <v>312.71783000000005</v>
      </c>
      <c r="V231" s="9">
        <f>VLOOKUP(A231,[26]Овощи!$A$158:$BO$177,67,)</f>
        <v>372.73511999999999</v>
      </c>
      <c r="W231" s="9">
        <f>VLOOKUP(A231,[26]Овощи!$A$158:$BZ$177,78,)</f>
        <v>342.87396999999999</v>
      </c>
      <c r="X231" s="8">
        <f>VLOOKUP(A231,[26]Бахчевые!$A$158:$L$177,12,)</f>
        <v>110.74999999999997</v>
      </c>
      <c r="Y231" s="37">
        <f>VLOOKUP(A231,[26]Бахчевые!$A$158:$W$177,23,)</f>
        <v>95.44</v>
      </c>
    </row>
    <row r="232" spans="1:25" ht="13.5" thickBot="1">
      <c r="A232" s="23" t="s">
        <v>143</v>
      </c>
      <c r="B232" s="14">
        <f>VLOOKUP(A232,[26]Зерновые!$A$158:$L$177,12,)</f>
        <v>1.9100000000000001</v>
      </c>
      <c r="C232" s="15">
        <f>VLOOKUP(A232,[26]Зерновые!$A$158:$W$177,23,)</f>
        <v>1.98</v>
      </c>
      <c r="D232" s="15">
        <f>VLOOKUP(A232,[26]Зерновые!$A$158:$AH$177,34,)</f>
        <v>0.83000000000000007</v>
      </c>
      <c r="E232" s="15">
        <f>VLOOKUP(A232,[26]Зерновые!$A$158:$AS$177,45,)</f>
        <v>0</v>
      </c>
      <c r="F232" s="15">
        <f>VLOOKUP(A232,[26]Зерновые!$A$158:$BD$177,56,)</f>
        <v>0</v>
      </c>
      <c r="G232" s="16">
        <f>VLOOKUP(A232,[26]Зерновые!$A$158:$BO$177,67,)</f>
        <v>0</v>
      </c>
      <c r="H232" s="78">
        <f>VLOOKUP(A232,[26]Зерновые!$A$158:$BZ$177,78,)</f>
        <v>0</v>
      </c>
      <c r="I232" s="14">
        <f>VLOOKUP(A232,[26]Масличные!$A$158:$L$177,12,)</f>
        <v>0</v>
      </c>
      <c r="J232" s="15">
        <f>VLOOKUP(A232,[26]Масличные!$A$158:$W$177,23,)</f>
        <v>0</v>
      </c>
      <c r="K232" s="15">
        <f>VLOOKUP(A232,[26]Масличные!$A$158:$AH$177,34,)</f>
        <v>0</v>
      </c>
      <c r="L232" s="15">
        <f>VLOOKUP(A232,[26]Масличные!$A$158:$AS$177,45,)</f>
        <v>0</v>
      </c>
      <c r="M232" s="40">
        <f>VLOOKUP(A232,[26]Масличные!$A$158:$BD$177,56,)</f>
        <v>0</v>
      </c>
      <c r="N232" s="33">
        <f>VLOOKUP(A232,[26]Бобовые!$A$158:$L$177,12,)</f>
        <v>0</v>
      </c>
      <c r="O232" s="9">
        <f>VLOOKUP(A232,[26]Бобовые!$A$158:$W$177,23,)</f>
        <v>0</v>
      </c>
      <c r="P232" s="9">
        <f>VLOOKUP(A232,[26]Бобовые!$A$158:$AH$177,34,)</f>
        <v>1</v>
      </c>
      <c r="Q232" s="9">
        <f>VLOOKUP(A232,[26]Овощи!$A$158:$L$177,12,)</f>
        <v>217.14515999999995</v>
      </c>
      <c r="R232" s="9">
        <f>VLOOKUP(A232,[26]Овощи!$A$158:$W$177,23,)</f>
        <v>273.76706000000001</v>
      </c>
      <c r="S232" s="9">
        <f>VLOOKUP(A232,[26]Овощи!$A$158:$AH$177,34,)</f>
        <v>404.37837000000002</v>
      </c>
      <c r="T232" s="9">
        <f>VLOOKUP(A232,[26]Овощи!$A$158:$AS$177,45,)</f>
        <v>440.57058000000006</v>
      </c>
      <c r="U232" s="9">
        <f>VLOOKUP(A232,[26]Овощи!$A$158:$BD$177,56,)</f>
        <v>410.70302999999996</v>
      </c>
      <c r="V232" s="9">
        <f>VLOOKUP(A232,[26]Овощи!$A$158:$BO$177,67,)</f>
        <v>340.48219</v>
      </c>
      <c r="W232" s="9">
        <f>VLOOKUP(A232,[26]Овощи!$A$158:$BZ$177,78,)</f>
        <v>367.44817999999998</v>
      </c>
      <c r="X232" s="14">
        <f>VLOOKUP(A232,[26]Бахчевые!$A$158:$L$177,12,)</f>
        <v>0</v>
      </c>
      <c r="Y232" s="38">
        <f>VLOOKUP(A232,[26]Бахчевые!$A$158:$W$177,23,)</f>
        <v>0</v>
      </c>
    </row>
    <row r="233" spans="1:25" ht="13.5" thickBot="1">
      <c r="A233" s="7"/>
      <c r="B233" s="6"/>
      <c r="C233" s="6"/>
      <c r="D233" s="6"/>
      <c r="E233" s="6"/>
      <c r="F233" s="6"/>
      <c r="G233" s="6"/>
      <c r="H233" s="6"/>
    </row>
    <row r="234" spans="1:25">
      <c r="A234" s="651" t="s">
        <v>257</v>
      </c>
      <c r="B234" s="653" t="s">
        <v>236</v>
      </c>
      <c r="C234" s="654"/>
      <c r="D234" s="654"/>
      <c r="E234" s="654"/>
      <c r="F234" s="654"/>
      <c r="G234" s="654"/>
      <c r="H234" s="655"/>
      <c r="I234" s="656" t="s">
        <v>283</v>
      </c>
      <c r="J234" s="657"/>
      <c r="K234" s="657"/>
      <c r="L234" s="657"/>
      <c r="M234" s="658"/>
      <c r="N234" s="656" t="s">
        <v>284</v>
      </c>
      <c r="O234" s="657"/>
      <c r="P234" s="657"/>
      <c r="Q234" s="656" t="s">
        <v>289</v>
      </c>
      <c r="R234" s="657"/>
      <c r="S234" s="657"/>
      <c r="T234" s="657"/>
      <c r="U234" s="657"/>
      <c r="V234" s="657"/>
      <c r="W234" s="658"/>
      <c r="X234" s="656" t="s">
        <v>297</v>
      </c>
      <c r="Y234" s="658"/>
    </row>
    <row r="235" spans="1:25" ht="21">
      <c r="A235" s="652"/>
      <c r="B235" s="35" t="s">
        <v>237</v>
      </c>
      <c r="C235" s="32" t="s">
        <v>79</v>
      </c>
      <c r="D235" s="32" t="s">
        <v>80</v>
      </c>
      <c r="E235" s="32" t="s">
        <v>238</v>
      </c>
      <c r="F235" s="32" t="s">
        <v>239</v>
      </c>
      <c r="G235" s="32" t="s">
        <v>281</v>
      </c>
      <c r="H235" s="36" t="s">
        <v>240</v>
      </c>
      <c r="I235" s="35" t="s">
        <v>221</v>
      </c>
      <c r="J235" s="32" t="s">
        <v>222</v>
      </c>
      <c r="K235" s="32" t="s">
        <v>230</v>
      </c>
      <c r="L235" s="32" t="s">
        <v>282</v>
      </c>
      <c r="M235" s="36" t="s">
        <v>223</v>
      </c>
      <c r="N235" s="35" t="s">
        <v>285</v>
      </c>
      <c r="O235" s="32" t="s">
        <v>286</v>
      </c>
      <c r="P235" s="32" t="s">
        <v>287</v>
      </c>
      <c r="Q235" s="35" t="s">
        <v>290</v>
      </c>
      <c r="R235" s="32" t="s">
        <v>291</v>
      </c>
      <c r="S235" s="32" t="s">
        <v>292</v>
      </c>
      <c r="T235" s="32" t="s">
        <v>293</v>
      </c>
      <c r="U235" s="32" t="s">
        <v>294</v>
      </c>
      <c r="V235" s="32" t="s">
        <v>295</v>
      </c>
      <c r="W235" s="36" t="s">
        <v>296</v>
      </c>
      <c r="X235" s="35" t="s">
        <v>298</v>
      </c>
      <c r="Y235" s="36" t="s">
        <v>299</v>
      </c>
    </row>
    <row r="236" spans="1:25">
      <c r="A236" s="20" t="s">
        <v>134</v>
      </c>
      <c r="B236" s="8">
        <f>VLOOKUP(A236,[26]Зерновые!$A$182:$L$189,12,)</f>
        <v>3.7</v>
      </c>
      <c r="C236" s="21">
        <f>VLOOKUP(A236,[26]Зерновые!$A$182:$W$189,23,)</f>
        <v>2.33</v>
      </c>
      <c r="D236" s="21">
        <f>VLOOKUP(A236,[26]Зерновые!$A$182:$AH$189,34,)</f>
        <v>3.04</v>
      </c>
      <c r="E236" s="21">
        <f>VLOOKUP(A236,[26]Зерновые!$A$182:$AS$189,45,)</f>
        <v>0</v>
      </c>
      <c r="F236" s="79">
        <f>VLOOKUP(A236,[26]Зерновые!$A$182:$BD$189,56,)</f>
        <v>0</v>
      </c>
      <c r="G236" s="21">
        <f>VLOOKUP(A236,[26]Зерновые!$A$182:$BO$189,67,)</f>
        <v>1.7600000000000002</v>
      </c>
      <c r="H236" s="43">
        <f>VLOOKUP(A236,[26]Зерновые!$A$182:$BZ$189,78,)</f>
        <v>32.79</v>
      </c>
      <c r="I236" s="27">
        <f>VLOOKUP(A236,[26]Масличные!$A$182:$L$189,12,)</f>
        <v>0</v>
      </c>
      <c r="J236" s="79">
        <f>VLOOKUP(A236,[26]Масличные!$A$182:$W$189,23,)</f>
        <v>0</v>
      </c>
      <c r="K236" s="79">
        <f>VLOOKUP(A236,[26]Масличные!$A$182:$AH$189,34,)</f>
        <v>0</v>
      </c>
      <c r="L236" s="79">
        <f>VLOOKUP(A236,[26]Масличные!$A$182:$AS$189,45,)</f>
        <v>0</v>
      </c>
      <c r="M236" s="43">
        <f>VLOOKUP(A236,[26]Масличные!$A$182:$BD$189,56,)</f>
        <v>0.01</v>
      </c>
      <c r="N236" s="85">
        <f>VLOOKUP(A236,[26]Бобовые!$A$182:$L$189,12,)</f>
        <v>0</v>
      </c>
      <c r="O236" s="79">
        <f>VLOOKUP(A236,[26]Бобовые!$A$182:$W$189,23,)</f>
        <v>0</v>
      </c>
      <c r="P236" s="21">
        <f>VLOOKUP(A236,[26]Бобовые!$A$182:$AH$189,34,)</f>
        <v>0</v>
      </c>
      <c r="Q236" s="27">
        <f>VLOOKUP(A236,[26]Овощи!$A$182:$L$189,12,)</f>
        <v>115.2565</v>
      </c>
      <c r="R236" s="21">
        <f>VLOOKUP(A236,[26]Овощи!$A$182:$W$189,23,)</f>
        <v>123.37916999999997</v>
      </c>
      <c r="S236" s="21">
        <f>VLOOKUP(A236,[26]Овощи!$A$182:$AH$189,34,)</f>
        <v>124.49014</v>
      </c>
      <c r="T236" s="21">
        <f>VLOOKUP(A236,[26]Овощи!$A$182:$AS$189,45,)</f>
        <v>124.28742</v>
      </c>
      <c r="U236" s="21">
        <f>VLOOKUP(A236,[26]Овощи!$A$182:$BD$189,56,)</f>
        <v>122.99083</v>
      </c>
      <c r="V236" s="21">
        <f>VLOOKUP(A236,[26]Овощи!$A$182:$BO$189,67,)</f>
        <v>123.78473</v>
      </c>
      <c r="W236" s="43">
        <f>VLOOKUP(A236,[26]Овощи!$A$182:$BZ$189,78,)</f>
        <v>122.74863999999999</v>
      </c>
      <c r="X236" s="27">
        <f>VLOOKUP(A236,[26]Бахчевые!$A$182:$L$189,12,)</f>
        <v>125.62688999999997</v>
      </c>
      <c r="Y236" s="43">
        <f>VLOOKUP(A236,[26]Бахчевые!$A$182:$W$189,23,)</f>
        <v>125.61469</v>
      </c>
    </row>
    <row r="237" spans="1:25">
      <c r="A237" s="20" t="s">
        <v>133</v>
      </c>
      <c r="B237" s="8">
        <f>VLOOKUP(A237,[26]Зерновые!$A$182:$L$189,12,)</f>
        <v>0</v>
      </c>
      <c r="C237" s="21">
        <f>VLOOKUP(A237,[26]Зерновые!$A$182:$W$189,23,)</f>
        <v>0.54</v>
      </c>
      <c r="D237" s="21">
        <f>VLOOKUP(A237,[26]Зерновые!$A$182:$AH$189,34,)</f>
        <v>0</v>
      </c>
      <c r="E237" s="21">
        <f>VLOOKUP(A237,[26]Зерновые!$A$182:$AS$189,45,)</f>
        <v>3.06</v>
      </c>
      <c r="F237" s="79">
        <f>VLOOKUP(A237,[26]Зерновые!$A$182:$BD$189,56,)</f>
        <v>0</v>
      </c>
      <c r="G237" s="21">
        <f>VLOOKUP(A237,[26]Зерновые!$A$182:$BO$189,67,)</f>
        <v>0</v>
      </c>
      <c r="H237" s="43">
        <f>VLOOKUP(A237,[26]Зерновые!$A$182:$BZ$189,78,)</f>
        <v>0</v>
      </c>
      <c r="I237" s="27">
        <f>VLOOKUP(A237,[26]Масличные!$A$182:$L$189,12,)</f>
        <v>2.13</v>
      </c>
      <c r="J237" s="79">
        <f>VLOOKUP(A237,[26]Масличные!$A$182:$W$189,23,)</f>
        <v>0</v>
      </c>
      <c r="K237" s="79">
        <f>VLOOKUP(A237,[26]Масличные!$A$182:$AH$189,34,)</f>
        <v>0</v>
      </c>
      <c r="L237" s="79">
        <f>VLOOKUP(A237,[26]Масличные!$A$182:$AS$189,45,)</f>
        <v>0</v>
      </c>
      <c r="M237" s="43">
        <f>VLOOKUP(A237,[26]Масличные!$A$182:$BD$189,56,)</f>
        <v>0</v>
      </c>
      <c r="N237" s="85">
        <f>VLOOKUP(A237,[26]Бобовые!$A$182:$L$189,12,)</f>
        <v>0</v>
      </c>
      <c r="O237" s="79">
        <f>VLOOKUP(A237,[26]Бобовые!$A$182:$W$189,23,)</f>
        <v>0</v>
      </c>
      <c r="P237" s="21">
        <f>VLOOKUP(A237,[26]Бобовые!$A$182:$AH$189,34,)</f>
        <v>0</v>
      </c>
      <c r="Q237" s="27">
        <f>VLOOKUP(A237,[26]Овощи!$A$182:$L$189,12,)</f>
        <v>77.63467</v>
      </c>
      <c r="R237" s="21">
        <f>VLOOKUP(A237,[26]Овощи!$A$182:$W$189,23,)</f>
        <v>63.171619999999997</v>
      </c>
      <c r="S237" s="21">
        <f>VLOOKUP(A237,[26]Овощи!$A$182:$AH$189,34,)</f>
        <v>65.660150000000002</v>
      </c>
      <c r="T237" s="21">
        <f>VLOOKUP(A237,[26]Овощи!$A$182:$AS$189,45,)</f>
        <v>3</v>
      </c>
      <c r="U237" s="21">
        <f>VLOOKUP(A237,[26]Овощи!$A$182:$BD$189,56,)</f>
        <v>108.63435</v>
      </c>
      <c r="V237" s="21">
        <f>VLOOKUP(A237,[26]Овощи!$A$182:$BO$189,67,)</f>
        <v>107.48824999999999</v>
      </c>
      <c r="W237" s="43">
        <f>VLOOKUP(A237,[26]Овощи!$A$182:$BZ$189,78,)</f>
        <v>0</v>
      </c>
      <c r="X237" s="27">
        <f>VLOOKUP(A237,[26]Бахчевые!$A$182:$L$189,12,)</f>
        <v>101.63590000000001</v>
      </c>
      <c r="Y237" s="43">
        <f>VLOOKUP(A237,[26]Бахчевые!$A$182:$W$189,23,)</f>
        <v>108.59107000000002</v>
      </c>
    </row>
    <row r="238" spans="1:25">
      <c r="A238" s="20" t="s">
        <v>135</v>
      </c>
      <c r="B238" s="8">
        <f>VLOOKUP(A238,[26]Зерновые!$A$182:$L$189,12,)</f>
        <v>6.5</v>
      </c>
      <c r="C238" s="21">
        <f>VLOOKUP(A238,[26]Зерновые!$A$182:$W$189,23,)</f>
        <v>0.83000000000000007</v>
      </c>
      <c r="D238" s="21">
        <f>VLOOKUP(A238,[26]Зерновые!$A$182:$AH$189,34,)</f>
        <v>0.83000000000000007</v>
      </c>
      <c r="E238" s="21">
        <f>VLOOKUP(A238,[26]Зерновые!$A$182:$AS$189,45,)</f>
        <v>0</v>
      </c>
      <c r="F238" s="79">
        <f>VLOOKUP(A238,[26]Зерновые!$A$182:$BD$189,56,)</f>
        <v>0</v>
      </c>
      <c r="G238" s="21">
        <f>VLOOKUP(A238,[26]Зерновые!$A$182:$BO$189,67,)</f>
        <v>0</v>
      </c>
      <c r="H238" s="43">
        <f>VLOOKUP(A238,[26]Зерновые!$A$182:$BZ$189,78,)</f>
        <v>42.160000000000004</v>
      </c>
      <c r="I238" s="27">
        <f>VLOOKUP(A238,[26]Масличные!$A$182:$L$189,12,)</f>
        <v>9.620000000000001</v>
      </c>
      <c r="J238" s="79">
        <f>VLOOKUP(A238,[26]Масличные!$A$182:$W$189,23,)</f>
        <v>0</v>
      </c>
      <c r="K238" s="79">
        <f>VLOOKUP(A238,[26]Масличные!$A$182:$AH$189,34,)</f>
        <v>0</v>
      </c>
      <c r="L238" s="79">
        <f>VLOOKUP(A238,[26]Масличные!$A$182:$AS$189,45,)</f>
        <v>0</v>
      </c>
      <c r="M238" s="43">
        <f>VLOOKUP(A238,[26]Масличные!$A$182:$BD$189,56,)</f>
        <v>4.6216400000000002</v>
      </c>
      <c r="N238" s="85">
        <f>VLOOKUP(A238,[26]Бобовые!$A$182:$L$189,12,)</f>
        <v>0</v>
      </c>
      <c r="O238" s="79">
        <f>VLOOKUP(A238,[26]Бобовые!$A$182:$W$189,23,)</f>
        <v>0</v>
      </c>
      <c r="P238" s="21">
        <f>VLOOKUP(A238,[26]Бобовые!$A$182:$AH$189,34,)</f>
        <v>0</v>
      </c>
      <c r="Q238" s="27">
        <f>VLOOKUP(A238,[26]Овощи!$A$182:$L$189,12,)</f>
        <v>144.25202999999999</v>
      </c>
      <c r="R238" s="21">
        <f>VLOOKUP(A238,[26]Овощи!$A$182:$W$189,23,)</f>
        <v>172.86673000000002</v>
      </c>
      <c r="S238" s="21">
        <f>VLOOKUP(A238,[26]Овощи!$A$182:$AH$189,34,)</f>
        <v>172.62670999999995</v>
      </c>
      <c r="T238" s="21">
        <f>VLOOKUP(A238,[26]Овощи!$A$182:$AS$189,45,)</f>
        <v>172.02352000000002</v>
      </c>
      <c r="U238" s="21">
        <f>VLOOKUP(A238,[26]Овощи!$A$182:$BD$189,56,)</f>
        <v>171.75240000000002</v>
      </c>
      <c r="V238" s="21">
        <f>VLOOKUP(A238,[26]Овощи!$A$182:$BO$189,67,)</f>
        <v>174.33526999999998</v>
      </c>
      <c r="W238" s="43">
        <f>VLOOKUP(A238,[26]Овощи!$A$182:$BZ$189,78,)</f>
        <v>108.12426000000001</v>
      </c>
      <c r="X238" s="27">
        <f>VLOOKUP(A238,[26]Бахчевые!$A$182:$L$189,12,)</f>
        <v>181.81035</v>
      </c>
      <c r="Y238" s="43">
        <f>VLOOKUP(A238,[26]Бахчевые!$A$182:$W$189,23,)</f>
        <v>180.74583999999999</v>
      </c>
    </row>
    <row r="239" spans="1:25">
      <c r="A239" s="20" t="s">
        <v>136</v>
      </c>
      <c r="B239" s="8">
        <f>VLOOKUP(A239,[26]Зерновые!$A$182:$L$189,12,)</f>
        <v>12.150000000000002</v>
      </c>
      <c r="C239" s="21">
        <f>VLOOKUP(A239,[26]Зерновые!$A$182:$W$189,23,)</f>
        <v>7.7</v>
      </c>
      <c r="D239" s="21">
        <f>VLOOKUP(A239,[26]Зерновые!$A$182:$AH$189,34,)</f>
        <v>0</v>
      </c>
      <c r="E239" s="21">
        <f>VLOOKUP(A239,[26]Зерновые!$A$182:$AS$189,45,)</f>
        <v>18.5</v>
      </c>
      <c r="F239" s="79">
        <f>VLOOKUP(A239,[26]Зерновые!$A$182:$BD$189,56,)</f>
        <v>0</v>
      </c>
      <c r="G239" s="21">
        <f>VLOOKUP(A239,[26]Зерновые!$A$182:$BO$189,67,)</f>
        <v>29.46</v>
      </c>
      <c r="H239" s="43">
        <f>VLOOKUP(A239,[26]Зерновые!$A$182:$BZ$189,78,)</f>
        <v>34.04</v>
      </c>
      <c r="I239" s="27">
        <f>VLOOKUP(A239,[26]Масличные!$A$182:$L$189,12,)</f>
        <v>15.411760000000005</v>
      </c>
      <c r="J239" s="79">
        <f>VLOOKUP(A239,[26]Масличные!$A$182:$W$189,23,)</f>
        <v>0</v>
      </c>
      <c r="K239" s="79">
        <f>VLOOKUP(A239,[26]Масличные!$A$182:$AH$189,34,)</f>
        <v>0</v>
      </c>
      <c r="L239" s="79">
        <f>VLOOKUP(A239,[26]Масличные!$A$182:$AS$189,45,)</f>
        <v>0</v>
      </c>
      <c r="M239" s="43">
        <f>VLOOKUP(A239,[26]Масличные!$A$182:$BD$189,56,)</f>
        <v>6.3170200000000012</v>
      </c>
      <c r="N239" s="85">
        <f>VLOOKUP(A239,[26]Бобовые!$A$182:$L$189,12,)</f>
        <v>0</v>
      </c>
      <c r="O239" s="79">
        <f>VLOOKUP(A239,[26]Бобовые!$A$182:$W$189,23,)</f>
        <v>0</v>
      </c>
      <c r="P239" s="21">
        <f>VLOOKUP(A239,[26]Бобовые!$A$182:$AH$189,34,)</f>
        <v>1.7</v>
      </c>
      <c r="Q239" s="27">
        <f>VLOOKUP(A239,[26]Овощи!$A$182:$L$189,12,)</f>
        <v>120.08392000000001</v>
      </c>
      <c r="R239" s="21">
        <f>VLOOKUP(A239,[26]Овощи!$A$182:$W$189,23,)</f>
        <v>162.40492</v>
      </c>
      <c r="S239" s="21">
        <f>VLOOKUP(A239,[26]Овощи!$A$182:$AH$189,34,)</f>
        <v>165.58373</v>
      </c>
      <c r="T239" s="21">
        <f>VLOOKUP(A239,[26]Овощи!$A$182:$AS$189,45,)</f>
        <v>162.27214999999998</v>
      </c>
      <c r="U239" s="21">
        <f>VLOOKUP(A239,[26]Овощи!$A$182:$BD$189,56,)</f>
        <v>179.10767000000004</v>
      </c>
      <c r="V239" s="21">
        <f>VLOOKUP(A239,[26]Овощи!$A$182:$BO$189,67,)</f>
        <v>211.03917999999999</v>
      </c>
      <c r="W239" s="43">
        <f>VLOOKUP(A239,[26]Овощи!$A$182:$BZ$189,78,)</f>
        <v>0</v>
      </c>
      <c r="X239" s="27">
        <f>VLOOKUP(A239,[26]Бахчевые!$A$182:$L$189,12,)</f>
        <v>166.65699999999998</v>
      </c>
      <c r="Y239" s="43">
        <f>VLOOKUP(A239,[26]Бахчевые!$A$182:$W$189,23,)</f>
        <v>160.51469</v>
      </c>
    </row>
    <row r="240" spans="1:25">
      <c r="A240" s="20" t="s">
        <v>137</v>
      </c>
      <c r="B240" s="8">
        <f>VLOOKUP(A240,[26]Зерновые!$A$182:$L$189,12,)</f>
        <v>7.2100000000000009</v>
      </c>
      <c r="C240" s="21">
        <f>VLOOKUP(A240,[26]Зерновые!$A$182:$W$189,23,)</f>
        <v>4.24</v>
      </c>
      <c r="D240" s="21">
        <f>VLOOKUP(A240,[26]Зерновые!$A$182:$AH$189,34,)</f>
        <v>0</v>
      </c>
      <c r="E240" s="21">
        <f>VLOOKUP(A240,[26]Зерновые!$A$182:$AS$189,45,)</f>
        <v>12.36</v>
      </c>
      <c r="F240" s="79">
        <f>VLOOKUP(A240,[26]Зерновые!$A$182:$BD$189,56,)</f>
        <v>0</v>
      </c>
      <c r="G240" s="21">
        <f>VLOOKUP(A240,[26]Зерновые!$A$182:$BO$189,67,)</f>
        <v>4.4799999999999995</v>
      </c>
      <c r="H240" s="43">
        <f>VLOOKUP(A240,[26]Зерновые!$A$182:$BZ$189,78,)</f>
        <v>34.19</v>
      </c>
      <c r="I240" s="27">
        <f>VLOOKUP(A240,[26]Масличные!$A$182:$L$189,12,)</f>
        <v>10.670500000000001</v>
      </c>
      <c r="J240" s="79">
        <f>VLOOKUP(A240,[26]Масличные!$A$182:$W$189,23,)</f>
        <v>0</v>
      </c>
      <c r="K240" s="79">
        <f>VLOOKUP(A240,[26]Масличные!$A$182:$AH$189,34,)</f>
        <v>0</v>
      </c>
      <c r="L240" s="79">
        <f>VLOOKUP(A240,[26]Масличные!$A$182:$AS$189,45,)</f>
        <v>0</v>
      </c>
      <c r="M240" s="43">
        <f>VLOOKUP(A240,[26]Масличные!$A$182:$BD$189,56,)</f>
        <v>0.46500000000000002</v>
      </c>
      <c r="N240" s="85">
        <f>VLOOKUP(A240,[26]Бобовые!$A$182:$L$189,12,)</f>
        <v>0</v>
      </c>
      <c r="O240" s="79">
        <f>VLOOKUP(A240,[26]Бобовые!$A$182:$W$189,23,)</f>
        <v>0</v>
      </c>
      <c r="P240" s="21">
        <f>VLOOKUP(A240,[26]Бобовые!$A$182:$AH$189,34,)</f>
        <v>0</v>
      </c>
      <c r="Q240" s="27">
        <f>VLOOKUP(A240,[26]Овощи!$A$182:$L$189,12,)</f>
        <v>98.303069999999991</v>
      </c>
      <c r="R240" s="21">
        <f>VLOOKUP(A240,[26]Овощи!$A$182:$W$189,23,)</f>
        <v>122.85844999999999</v>
      </c>
      <c r="S240" s="21">
        <f>VLOOKUP(A240,[26]Овощи!$A$182:$AH$189,34,)</f>
        <v>124.52331000000001</v>
      </c>
      <c r="T240" s="21">
        <f>VLOOKUP(A240,[26]Овощи!$A$182:$AS$189,45,)</f>
        <v>123.35289999999998</v>
      </c>
      <c r="U240" s="21">
        <f>VLOOKUP(A240,[26]Овощи!$A$182:$BD$189,56,)</f>
        <v>125.16613000000002</v>
      </c>
      <c r="V240" s="21">
        <f>VLOOKUP(A240,[26]Овощи!$A$182:$BO$189,67,)</f>
        <v>125.65820999999998</v>
      </c>
      <c r="W240" s="43">
        <f>VLOOKUP(A240,[26]Овощи!$A$182:$BZ$189,78,)</f>
        <v>12.709999999999999</v>
      </c>
      <c r="X240" s="27">
        <f>VLOOKUP(A240,[26]Бахчевые!$A$182:$L$189,12,)</f>
        <v>136.89143000000001</v>
      </c>
      <c r="Y240" s="43">
        <f>VLOOKUP(A240,[26]Бахчевые!$A$182:$W$189,23,)</f>
        <v>135.84777</v>
      </c>
    </row>
    <row r="241" spans="1:25">
      <c r="A241" s="20" t="s">
        <v>138</v>
      </c>
      <c r="B241" s="8">
        <f>VLOOKUP(A241,[26]Зерновые!$A$182:$L$189,12,)</f>
        <v>5.4500000000000011</v>
      </c>
      <c r="C241" s="21">
        <f>VLOOKUP(A241,[26]Зерновые!$A$182:$W$189,23,)</f>
        <v>0</v>
      </c>
      <c r="D241" s="21">
        <f>VLOOKUP(A241,[26]Зерновые!$A$182:$AH$189,34,)</f>
        <v>0</v>
      </c>
      <c r="E241" s="21">
        <f>VLOOKUP(A241,[26]Зерновые!$A$182:$AS$189,45,)</f>
        <v>0</v>
      </c>
      <c r="F241" s="79">
        <f>VLOOKUP(A241,[26]Зерновые!$A$182:$BD$189,56,)</f>
        <v>0</v>
      </c>
      <c r="G241" s="21">
        <f>VLOOKUP(A241,[26]Зерновые!$A$182:$BO$189,67,)</f>
        <v>8.41</v>
      </c>
      <c r="H241" s="43">
        <f>VLOOKUP(A241,[26]Зерновые!$A$182:$BZ$189,78,)</f>
        <v>42.750000000000007</v>
      </c>
      <c r="I241" s="27">
        <f>VLOOKUP(A241,[26]Масличные!$A$182:$L$189,12,)</f>
        <v>0</v>
      </c>
      <c r="J241" s="79">
        <f>VLOOKUP(A241,[26]Масличные!$A$182:$W$189,23,)</f>
        <v>0</v>
      </c>
      <c r="K241" s="79">
        <f>VLOOKUP(A241,[26]Масличные!$A$182:$AH$189,34,)</f>
        <v>0</v>
      </c>
      <c r="L241" s="79">
        <f>VLOOKUP(A241,[26]Масличные!$A$182:$AS$189,45,)</f>
        <v>0</v>
      </c>
      <c r="M241" s="43">
        <f>VLOOKUP(A241,[26]Масличные!$A$182:$BD$189,56,)</f>
        <v>2.5379099999999997</v>
      </c>
      <c r="N241" s="85">
        <f>VLOOKUP(A241,[26]Бобовые!$A$182:$L$189,12,)</f>
        <v>0</v>
      </c>
      <c r="O241" s="79">
        <f>VLOOKUP(A241,[26]Бобовые!$A$182:$W$189,23,)</f>
        <v>0</v>
      </c>
      <c r="P241" s="21">
        <f>VLOOKUP(A241,[26]Бобовые!$A$182:$AH$189,34,)</f>
        <v>0</v>
      </c>
      <c r="Q241" s="27">
        <f>VLOOKUP(A241,[26]Овощи!$A$182:$L$189,12,)</f>
        <v>151.89529999999999</v>
      </c>
      <c r="R241" s="21">
        <f>VLOOKUP(A241,[26]Овощи!$A$182:$W$189,23,)</f>
        <v>164.47290000000001</v>
      </c>
      <c r="S241" s="21">
        <f>VLOOKUP(A241,[26]Овощи!$A$182:$AH$189,34,)</f>
        <v>166.83734999999999</v>
      </c>
      <c r="T241" s="21">
        <f>VLOOKUP(A241,[26]Овощи!$A$182:$AS$189,45,)</f>
        <v>169.44855000000001</v>
      </c>
      <c r="U241" s="21">
        <f>VLOOKUP(A241,[26]Овощи!$A$182:$BD$189,56,)</f>
        <v>163.84539000000001</v>
      </c>
      <c r="V241" s="21">
        <f>VLOOKUP(A241,[26]Овощи!$A$182:$BO$189,67,)</f>
        <v>168.40742</v>
      </c>
      <c r="W241" s="43">
        <f>VLOOKUP(A241,[26]Овощи!$A$182:$BZ$189,78,)</f>
        <v>162.91892000000001</v>
      </c>
      <c r="X241" s="27">
        <f>VLOOKUP(A241,[26]Бахчевые!$A$182:$L$189,12,)</f>
        <v>184.68045999999998</v>
      </c>
      <c r="Y241" s="43">
        <f>VLOOKUP(A241,[26]Бахчевые!$A$182:$W$189,23,)</f>
        <v>189.87252000000004</v>
      </c>
    </row>
    <row r="242" spans="1:25">
      <c r="A242" s="20" t="s">
        <v>139</v>
      </c>
      <c r="B242" s="8">
        <f>VLOOKUP(A242,[26]Зерновые!$A$182:$L$189,12,)</f>
        <v>8.24</v>
      </c>
      <c r="C242" s="21">
        <f>VLOOKUP(A242,[26]Зерновые!$A$182:$W$189,23,)</f>
        <v>1.54</v>
      </c>
      <c r="D242" s="21">
        <f>VLOOKUP(A242,[26]Зерновые!$A$182:$AH$189,34,)</f>
        <v>0</v>
      </c>
      <c r="E242" s="21">
        <f>VLOOKUP(A242,[26]Зерновые!$A$182:$AS$189,45,)</f>
        <v>0</v>
      </c>
      <c r="F242" s="79">
        <f>VLOOKUP(A242,[26]Зерновые!$A$182:$BD$189,56,)</f>
        <v>0</v>
      </c>
      <c r="G242" s="21">
        <f>VLOOKUP(A242,[26]Зерновые!$A$182:$BO$189,67,)</f>
        <v>16.96</v>
      </c>
      <c r="H242" s="43">
        <f>VLOOKUP(A242,[26]Зерновые!$A$182:$BZ$189,78,)</f>
        <v>39.760000000000005</v>
      </c>
      <c r="I242" s="27">
        <f>VLOOKUP(A242,[26]Масличные!$A$182:$L$189,12,)</f>
        <v>6.7199999999999989</v>
      </c>
      <c r="J242" s="79">
        <f>VLOOKUP(A242,[26]Масличные!$A$182:$W$189,23,)</f>
        <v>0</v>
      </c>
      <c r="K242" s="79">
        <f>VLOOKUP(A242,[26]Масличные!$A$182:$AH$189,34,)</f>
        <v>0</v>
      </c>
      <c r="L242" s="79">
        <f>VLOOKUP(A242,[26]Масличные!$A$182:$AS$189,45,)</f>
        <v>0</v>
      </c>
      <c r="M242" s="43">
        <f>VLOOKUP(A242,[26]Масличные!$A$182:$BD$189,56,)</f>
        <v>3.10128</v>
      </c>
      <c r="N242" s="85">
        <f>VLOOKUP(A242,[26]Бобовые!$A$182:$L$189,12,)</f>
        <v>0</v>
      </c>
      <c r="O242" s="79">
        <f>VLOOKUP(A242,[26]Бобовые!$A$182:$W$189,23,)</f>
        <v>0</v>
      </c>
      <c r="P242" s="21">
        <f>VLOOKUP(A242,[26]Бобовые!$A$182:$AH$189,34,)</f>
        <v>0</v>
      </c>
      <c r="Q242" s="27">
        <f>VLOOKUP(A242,[26]Овощи!$A$182:$L$189,12,)</f>
        <v>162.81489999999999</v>
      </c>
      <c r="R242" s="21">
        <f>VLOOKUP(A242,[26]Овощи!$A$182:$W$189,23,)</f>
        <v>178.42136999999997</v>
      </c>
      <c r="S242" s="21">
        <f>VLOOKUP(A242,[26]Овощи!$A$182:$AH$189,34,)</f>
        <v>174.52015</v>
      </c>
      <c r="T242" s="21">
        <f>VLOOKUP(A242,[26]Овощи!$A$182:$AS$189,45,)</f>
        <v>176.30530000000002</v>
      </c>
      <c r="U242" s="21">
        <f>VLOOKUP(A242,[26]Овощи!$A$182:$BD$189,56,)</f>
        <v>179.02786</v>
      </c>
      <c r="V242" s="21">
        <f>VLOOKUP(A242,[26]Овощи!$A$182:$BO$189,67,)</f>
        <v>182.25861000000003</v>
      </c>
      <c r="W242" s="43">
        <f>VLOOKUP(A242,[26]Овощи!$A$182:$BZ$189,78,)</f>
        <v>173.00173999999998</v>
      </c>
      <c r="X242" s="27">
        <f>VLOOKUP(A242,[26]Бахчевые!$A$182:$L$189,12,)</f>
        <v>192.78877</v>
      </c>
      <c r="Y242" s="43">
        <f>VLOOKUP(A242,[26]Бахчевые!$A$182:$W$189,23,)</f>
        <v>184.34370000000001</v>
      </c>
    </row>
    <row r="243" spans="1:25" ht="13.5" thickBot="1">
      <c r="A243" s="23" t="s">
        <v>140</v>
      </c>
      <c r="B243" s="14">
        <f>VLOOKUP(A243,[26]Зерновые!$A$182:$L$189,12,)</f>
        <v>8.8599999999999977</v>
      </c>
      <c r="C243" s="24">
        <f>VLOOKUP(A243,[26]Зерновые!$A$182:$W$189,23,)</f>
        <v>0</v>
      </c>
      <c r="D243" s="24">
        <f>VLOOKUP(A243,[26]Зерновые!$A$182:$AH$189,34,)</f>
        <v>0</v>
      </c>
      <c r="E243" s="24">
        <f>VLOOKUP(A243,[26]Зерновые!$A$182:$AS$189,45,)</f>
        <v>19.999999999999996</v>
      </c>
      <c r="F243" s="80">
        <f>VLOOKUP(A243,[26]Зерновые!$A$182:$BD$189,56,)</f>
        <v>0</v>
      </c>
      <c r="G243" s="24">
        <f>VLOOKUP(A243,[26]Зерновые!$A$182:$BO$189,67,)</f>
        <v>38.090000000000003</v>
      </c>
      <c r="H243" s="44">
        <f>VLOOKUP(A243,[26]Зерновые!$A$182:$BZ$189,78,)</f>
        <v>37.180000000000007</v>
      </c>
      <c r="I243" s="28">
        <f>VLOOKUP(A243,[26]Масличные!$A$182:$L$189,12,)</f>
        <v>17.86</v>
      </c>
      <c r="J243" s="80">
        <f>VLOOKUP(A243,[26]Масличные!$A$182:$W$189,23,)</f>
        <v>0</v>
      </c>
      <c r="K243" s="80">
        <f>VLOOKUP(A243,[26]Масличные!$A$182:$AH$189,34,)</f>
        <v>0</v>
      </c>
      <c r="L243" s="80">
        <f>VLOOKUP(A243,[26]Масличные!$A$182:$AS$189,45,)</f>
        <v>0</v>
      </c>
      <c r="M243" s="44">
        <f>VLOOKUP(A243,[26]Масличные!$A$182:$BD$189,56,)</f>
        <v>3.7170399999999999</v>
      </c>
      <c r="N243" s="86">
        <f>VLOOKUP(A243,[26]Бобовые!$A$182:$L$189,12,)</f>
        <v>0</v>
      </c>
      <c r="O243" s="80">
        <f>VLOOKUP(A243,[26]Бобовые!$A$182:$W$189,23,)</f>
        <v>0</v>
      </c>
      <c r="P243" s="24">
        <f>VLOOKUP(A243,[26]Бобовые!$A$182:$AH$189,34,)</f>
        <v>0</v>
      </c>
      <c r="Q243" s="28">
        <f>VLOOKUP(A243,[26]Овощи!$A$182:$L$189,12,)</f>
        <v>154.19016000000002</v>
      </c>
      <c r="R243" s="24">
        <f>VLOOKUP(A243,[26]Овощи!$A$182:$W$189,23,)</f>
        <v>140.12268</v>
      </c>
      <c r="S243" s="24">
        <f>VLOOKUP(A243,[26]Овощи!$A$182:$AH$189,34,)</f>
        <v>140.31533999999999</v>
      </c>
      <c r="T243" s="24">
        <f>VLOOKUP(A243,[26]Овощи!$A$182:$AS$189,45,)</f>
        <v>68.448430000000002</v>
      </c>
      <c r="U243" s="24">
        <f>VLOOKUP(A243,[26]Овощи!$A$182:$BD$189,56,)</f>
        <v>178.07784999999998</v>
      </c>
      <c r="V243" s="24">
        <f>VLOOKUP(A243,[26]Овощи!$A$182:$BO$189,67,)</f>
        <v>178.71829999999997</v>
      </c>
      <c r="W243" s="44">
        <f>VLOOKUP(A243,[26]Овощи!$A$182:$BZ$189,78,)</f>
        <v>38.266089999999998</v>
      </c>
      <c r="X243" s="28">
        <f>VLOOKUP(A243,[26]Бахчевые!$A$182:$L$189,12,)</f>
        <v>187.31107</v>
      </c>
      <c r="Y243" s="44">
        <f>VLOOKUP(A243,[26]Бахчевые!$A$182:$W$189,23,)</f>
        <v>169.81272000000001</v>
      </c>
    </row>
    <row r="244" spans="1:25">
      <c r="A244" s="88"/>
      <c r="B244" s="6"/>
      <c r="C244" s="29"/>
      <c r="D244" s="29"/>
      <c r="E244" s="29"/>
      <c r="F244" s="91"/>
      <c r="G244" s="29"/>
      <c r="H244" s="29"/>
      <c r="I244" s="29"/>
      <c r="J244" s="91"/>
      <c r="K244" s="91"/>
      <c r="L244" s="91"/>
      <c r="M244" s="29"/>
      <c r="N244" s="91"/>
      <c r="O244" s="91"/>
      <c r="P244" s="29"/>
      <c r="Q244" s="29"/>
      <c r="R244" s="29"/>
      <c r="S244" s="29"/>
      <c r="T244" s="29"/>
      <c r="U244" s="29"/>
      <c r="V244" s="29"/>
      <c r="W244" s="29"/>
      <c r="X244" s="29"/>
      <c r="Y244" s="29"/>
    </row>
    <row r="245" spans="1:25">
      <c r="A245" s="88"/>
      <c r="B245" s="6"/>
      <c r="C245" s="29"/>
      <c r="D245" s="29"/>
      <c r="E245" s="29"/>
      <c r="F245" s="91"/>
      <c r="G245" s="29"/>
      <c r="H245" s="29"/>
      <c r="I245" s="29"/>
      <c r="J245" s="91"/>
      <c r="K245" s="91"/>
      <c r="L245" s="91"/>
      <c r="M245" s="29"/>
      <c r="N245" s="91"/>
      <c r="O245" s="91"/>
      <c r="P245" s="29"/>
      <c r="Q245" s="29"/>
      <c r="R245" s="29"/>
      <c r="S245" s="29"/>
      <c r="T245" s="29"/>
      <c r="U245" s="29"/>
      <c r="V245" s="29"/>
      <c r="W245" s="29"/>
      <c r="X245" s="29"/>
      <c r="Y245" s="29"/>
    </row>
    <row r="246" spans="1:25">
      <c r="A246" s="88"/>
      <c r="B246" s="6"/>
      <c r="C246" s="29"/>
      <c r="D246" s="29"/>
      <c r="E246" s="29"/>
      <c r="F246" s="91"/>
      <c r="G246" s="29"/>
      <c r="H246" s="29"/>
      <c r="I246" s="29"/>
      <c r="J246" s="91"/>
      <c r="K246" s="91"/>
      <c r="L246" s="91"/>
      <c r="M246" s="29"/>
      <c r="N246" s="91"/>
      <c r="O246" s="91"/>
      <c r="P246" s="29"/>
      <c r="Q246" s="29"/>
      <c r="R246" s="29"/>
      <c r="S246" s="29"/>
      <c r="T246" s="29"/>
      <c r="U246" s="29"/>
      <c r="V246" s="29"/>
      <c r="W246" s="29"/>
      <c r="X246" s="29"/>
      <c r="Y246" s="29"/>
    </row>
    <row r="247" spans="1:25">
      <c r="A247" s="88"/>
      <c r="B247" s="6"/>
      <c r="C247" s="29"/>
      <c r="D247" s="29"/>
      <c r="E247" s="29"/>
      <c r="F247" s="91"/>
      <c r="G247" s="29"/>
      <c r="H247" s="29"/>
      <c r="I247" s="29"/>
      <c r="J247" s="91"/>
      <c r="K247" s="91"/>
      <c r="L247" s="91"/>
      <c r="M247" s="29"/>
      <c r="N247" s="91"/>
      <c r="O247" s="91"/>
      <c r="P247" s="29"/>
      <c r="Q247" s="29"/>
      <c r="R247" s="29"/>
      <c r="S247" s="29"/>
      <c r="T247" s="29"/>
      <c r="U247" s="29"/>
      <c r="V247" s="29"/>
      <c r="W247" s="29"/>
      <c r="X247" s="29"/>
      <c r="Y247" s="29"/>
    </row>
    <row r="248" spans="1:25">
      <c r="A248" s="88"/>
      <c r="B248" s="6"/>
      <c r="C248" s="29"/>
      <c r="D248" s="29"/>
      <c r="E248" s="29"/>
      <c r="F248" s="91"/>
      <c r="G248" s="29"/>
      <c r="H248" s="29"/>
      <c r="I248" s="29"/>
      <c r="J248" s="91"/>
      <c r="K248" s="91"/>
      <c r="L248" s="91"/>
      <c r="M248" s="29"/>
      <c r="N248" s="91"/>
      <c r="O248" s="91"/>
      <c r="P248" s="29"/>
      <c r="Q248" s="29"/>
      <c r="R248" s="29"/>
      <c r="S248" s="29"/>
      <c r="T248" s="29"/>
      <c r="U248" s="29"/>
      <c r="V248" s="29"/>
      <c r="W248" s="29"/>
      <c r="X248" s="29"/>
      <c r="Y248" s="29"/>
    </row>
    <row r="249" spans="1:25">
      <c r="A249" s="88"/>
      <c r="B249" s="6"/>
      <c r="C249" s="29"/>
      <c r="D249" s="29"/>
      <c r="E249" s="29"/>
      <c r="F249" s="91"/>
      <c r="G249" s="29"/>
      <c r="H249" s="29"/>
      <c r="I249" s="29"/>
      <c r="J249" s="91"/>
      <c r="K249" s="91"/>
      <c r="L249" s="91"/>
      <c r="M249" s="29"/>
      <c r="N249" s="91"/>
      <c r="O249" s="91"/>
      <c r="P249" s="29"/>
      <c r="Q249" s="29"/>
      <c r="R249" s="29"/>
      <c r="S249" s="29"/>
      <c r="T249" s="29"/>
      <c r="U249" s="29"/>
      <c r="V249" s="29"/>
      <c r="W249" s="29"/>
      <c r="X249" s="29"/>
      <c r="Y249" s="29"/>
    </row>
    <row r="250" spans="1:25">
      <c r="A250" s="88"/>
      <c r="B250" s="6"/>
      <c r="C250" s="29"/>
      <c r="D250" s="29"/>
      <c r="E250" s="29"/>
      <c r="F250" s="91"/>
      <c r="G250" s="29"/>
      <c r="H250" s="29"/>
      <c r="I250" s="29"/>
      <c r="J250" s="91"/>
      <c r="K250" s="91"/>
      <c r="L250" s="91"/>
      <c r="M250" s="29"/>
      <c r="N250" s="91"/>
      <c r="O250" s="91"/>
      <c r="P250" s="29"/>
      <c r="Q250" s="29"/>
      <c r="R250" s="29"/>
      <c r="S250" s="29"/>
      <c r="T250" s="29"/>
      <c r="U250" s="29"/>
      <c r="V250" s="29"/>
      <c r="W250" s="29"/>
      <c r="X250" s="29"/>
      <c r="Y250" s="29"/>
    </row>
    <row r="251" spans="1:25">
      <c r="A251" s="88"/>
      <c r="B251" s="6"/>
      <c r="C251" s="29"/>
      <c r="D251" s="29"/>
      <c r="E251" s="29"/>
      <c r="F251" s="91"/>
      <c r="G251" s="29"/>
      <c r="H251" s="29"/>
      <c r="I251" s="29"/>
      <c r="J251" s="91"/>
      <c r="K251" s="91"/>
      <c r="L251" s="91"/>
      <c r="M251" s="29"/>
      <c r="N251" s="91"/>
      <c r="O251" s="91"/>
      <c r="P251" s="29"/>
      <c r="Q251" s="29"/>
      <c r="R251" s="29"/>
      <c r="S251" s="29"/>
      <c r="T251" s="29"/>
      <c r="U251" s="29"/>
      <c r="V251" s="29"/>
      <c r="W251" s="29"/>
      <c r="X251" s="29"/>
      <c r="Y251" s="29"/>
    </row>
    <row r="252" spans="1:25">
      <c r="A252" s="88"/>
      <c r="B252" s="6"/>
      <c r="C252" s="29"/>
      <c r="D252" s="29"/>
      <c r="E252" s="29"/>
      <c r="F252" s="91"/>
      <c r="G252" s="29"/>
      <c r="H252" s="29"/>
      <c r="I252" s="29"/>
      <c r="J252" s="91"/>
      <c r="K252" s="91"/>
      <c r="L252" s="91"/>
      <c r="M252" s="29"/>
      <c r="N252" s="91"/>
      <c r="O252" s="91"/>
      <c r="P252" s="29"/>
      <c r="Q252" s="29"/>
      <c r="R252" s="29"/>
      <c r="S252" s="29"/>
      <c r="T252" s="29"/>
      <c r="U252" s="29"/>
      <c r="V252" s="29"/>
      <c r="W252" s="29"/>
      <c r="X252" s="29"/>
      <c r="Y252" s="29"/>
    </row>
    <row r="253" spans="1:25">
      <c r="A253" s="88"/>
      <c r="B253" s="6"/>
      <c r="C253" s="29"/>
      <c r="D253" s="29"/>
      <c r="E253" s="29"/>
      <c r="F253" s="91"/>
      <c r="G253" s="29"/>
      <c r="H253" s="29"/>
      <c r="I253" s="29"/>
      <c r="J253" s="91"/>
      <c r="K253" s="91"/>
      <c r="L253" s="91"/>
      <c r="M253" s="29"/>
      <c r="N253" s="91"/>
      <c r="O253" s="91"/>
      <c r="P253" s="29"/>
      <c r="Q253" s="29"/>
      <c r="R253" s="29"/>
      <c r="S253" s="29"/>
      <c r="T253" s="29"/>
      <c r="U253" s="29"/>
      <c r="V253" s="29"/>
      <c r="W253" s="29"/>
      <c r="X253" s="29"/>
      <c r="Y253" s="29"/>
    </row>
    <row r="254" spans="1:25">
      <c r="A254" s="88"/>
      <c r="B254" s="6"/>
      <c r="C254" s="29"/>
      <c r="D254" s="29"/>
      <c r="E254" s="29"/>
      <c r="F254" s="91"/>
      <c r="G254" s="29"/>
      <c r="H254" s="29"/>
      <c r="I254" s="29"/>
      <c r="J254" s="91"/>
      <c r="K254" s="91"/>
      <c r="L254" s="91"/>
      <c r="M254" s="29"/>
      <c r="N254" s="91"/>
      <c r="O254" s="91"/>
      <c r="P254" s="29"/>
      <c r="Q254" s="29"/>
      <c r="R254" s="29"/>
      <c r="S254" s="29"/>
      <c r="T254" s="29"/>
      <c r="U254" s="29"/>
      <c r="V254" s="29"/>
      <c r="W254" s="29"/>
      <c r="X254" s="29"/>
      <c r="Y254" s="29"/>
    </row>
    <row r="255" spans="1:25">
      <c r="A255" s="88"/>
      <c r="B255" s="6"/>
      <c r="C255" s="29"/>
      <c r="D255" s="29"/>
      <c r="E255" s="29"/>
      <c r="F255" s="91"/>
      <c r="G255" s="29"/>
      <c r="H255" s="29"/>
      <c r="I255" s="29"/>
      <c r="J255" s="91"/>
      <c r="K255" s="91"/>
      <c r="L255" s="91"/>
      <c r="M255" s="29"/>
      <c r="N255" s="91"/>
      <c r="O255" s="91"/>
      <c r="P255" s="29"/>
      <c r="Q255" s="29"/>
      <c r="R255" s="29"/>
      <c r="S255" s="29"/>
      <c r="T255" s="29"/>
      <c r="U255" s="29"/>
      <c r="V255" s="29"/>
      <c r="W255" s="29"/>
      <c r="X255" s="29"/>
      <c r="Y255" s="29"/>
    </row>
    <row r="256" spans="1:25" ht="13.5" thickBot="1">
      <c r="A256" s="7"/>
      <c r="B256" s="6"/>
      <c r="C256" s="6"/>
      <c r="D256" s="6"/>
      <c r="E256" s="6"/>
      <c r="F256" s="6"/>
      <c r="G256" s="6"/>
      <c r="H256" s="6"/>
    </row>
    <row r="257" spans="1:25">
      <c r="A257" s="651" t="s">
        <v>258</v>
      </c>
      <c r="B257" s="653" t="s">
        <v>236</v>
      </c>
      <c r="C257" s="654"/>
      <c r="D257" s="654"/>
      <c r="E257" s="654"/>
      <c r="F257" s="654"/>
      <c r="G257" s="654"/>
      <c r="H257" s="655"/>
      <c r="I257" s="656" t="s">
        <v>283</v>
      </c>
      <c r="J257" s="657"/>
      <c r="K257" s="657"/>
      <c r="L257" s="657"/>
      <c r="M257" s="657"/>
      <c r="N257" s="659" t="s">
        <v>284</v>
      </c>
      <c r="O257" s="660"/>
      <c r="P257" s="660"/>
      <c r="Q257" s="659" t="s">
        <v>289</v>
      </c>
      <c r="R257" s="660"/>
      <c r="S257" s="660"/>
      <c r="T257" s="660"/>
      <c r="U257" s="660"/>
      <c r="V257" s="660"/>
      <c r="W257" s="661"/>
      <c r="X257" s="657" t="s">
        <v>297</v>
      </c>
      <c r="Y257" s="658"/>
    </row>
    <row r="258" spans="1:25" ht="21">
      <c r="A258" s="652"/>
      <c r="B258" s="35" t="s">
        <v>237</v>
      </c>
      <c r="C258" s="32" t="s">
        <v>79</v>
      </c>
      <c r="D258" s="32" t="s">
        <v>80</v>
      </c>
      <c r="E258" s="32" t="s">
        <v>238</v>
      </c>
      <c r="F258" s="32" t="s">
        <v>239</v>
      </c>
      <c r="G258" s="32" t="s">
        <v>281</v>
      </c>
      <c r="H258" s="36" t="s">
        <v>240</v>
      </c>
      <c r="I258" s="35" t="s">
        <v>221</v>
      </c>
      <c r="J258" s="32" t="s">
        <v>222</v>
      </c>
      <c r="K258" s="32" t="s">
        <v>230</v>
      </c>
      <c r="L258" s="32" t="s">
        <v>282</v>
      </c>
      <c r="M258" s="41" t="s">
        <v>223</v>
      </c>
      <c r="N258" s="35" t="s">
        <v>285</v>
      </c>
      <c r="O258" s="32" t="s">
        <v>286</v>
      </c>
      <c r="P258" s="32" t="s">
        <v>287</v>
      </c>
      <c r="Q258" s="35" t="s">
        <v>290</v>
      </c>
      <c r="R258" s="32" t="s">
        <v>291</v>
      </c>
      <c r="S258" s="32" t="s">
        <v>292</v>
      </c>
      <c r="T258" s="32" t="s">
        <v>293</v>
      </c>
      <c r="U258" s="32" t="s">
        <v>294</v>
      </c>
      <c r="V258" s="32" t="s">
        <v>295</v>
      </c>
      <c r="W258" s="36" t="s">
        <v>296</v>
      </c>
      <c r="X258" s="34" t="s">
        <v>298</v>
      </c>
      <c r="Y258" s="36" t="s">
        <v>299</v>
      </c>
    </row>
    <row r="259" spans="1:25">
      <c r="A259" s="58" t="s">
        <v>259</v>
      </c>
      <c r="B259" s="11">
        <f>VLOOKUP(A259,[26]Зерновые!$A$194:$L$200,12,)</f>
        <v>0</v>
      </c>
      <c r="C259" s="12">
        <f>VLOOKUP(A259,[26]Зерновые!$A$194:$W$200,23,)</f>
        <v>0</v>
      </c>
      <c r="D259" s="12">
        <f>VLOOKUP(A259,[26]Зерновые!$A$194:$AH$194,34,)</f>
        <v>0</v>
      </c>
      <c r="E259" s="12">
        <f>VLOOKUP(A259,[26]Зерновые!$A$194:$AS$200,45,)</f>
        <v>0</v>
      </c>
      <c r="F259" s="12">
        <f>VLOOKUP(A259,[26]Зерновые!$A$194:$BD$200,56,)</f>
        <v>0</v>
      </c>
      <c r="G259" s="12">
        <f>VLOOKUP(A259,[26]Зерновые!$A$194:$BO$200,67,)</f>
        <v>0</v>
      </c>
      <c r="H259" s="46">
        <f>VLOOKUP(A259,[26]Зерновые!$A$194:$BZ$200,78,)</f>
        <v>0</v>
      </c>
      <c r="I259" s="11">
        <f>VLOOKUP(A259,[26]Масличные!$A$194:$L$200,12,)</f>
        <v>0</v>
      </c>
      <c r="J259" s="12">
        <f>VLOOKUP(A259,[26]Масличные!$A$194:$W$200,23,)</f>
        <v>0</v>
      </c>
      <c r="K259" s="12">
        <f>VLOOKUP(A259,[26]Масличные!$A$194:$AH$200,34,)</f>
        <v>0</v>
      </c>
      <c r="L259" s="12">
        <f>VLOOKUP(A259,[26]Масличные!$A$194:$AS$200,45,)</f>
        <v>0</v>
      </c>
      <c r="M259" s="68">
        <f>VLOOKUP(A259,[26]Масличные!$A$194:$BD$200,56,)</f>
        <v>0</v>
      </c>
      <c r="N259" s="11">
        <f>VLOOKUP(A259,[26]Бобовые!$A$194:$L$200,12,)</f>
        <v>0</v>
      </c>
      <c r="O259" s="12">
        <f>VLOOKUP(A259,[26]Бобовые!$A$194:$W$200,23,)</f>
        <v>0</v>
      </c>
      <c r="P259" s="12">
        <f>VLOOKUP(A259,[26]Бобовые!$A$194:$AH$200,34,)</f>
        <v>0</v>
      </c>
      <c r="Q259" s="27">
        <f>VLOOKUP(A259,[26]Овощи!$A$194:$L$200,12,)</f>
        <v>15</v>
      </c>
      <c r="R259" s="21">
        <f>VLOOKUP(A259,[26]Овощи!$A$194:$W$200,23,)</f>
        <v>50.540000000000006</v>
      </c>
      <c r="S259" s="21">
        <f>VLOOKUP(A259,[26]Овощи!$A$194:$AH$200,34,)</f>
        <v>75.650000000000006</v>
      </c>
      <c r="T259" s="21">
        <f>VLOOKUP(A259,[26]Овощи!$A$194:$AS$200,45,)</f>
        <v>81.297449999999998</v>
      </c>
      <c r="U259" s="21">
        <f>VLOOKUP(A259,[26]Овощи!$A$194:$BD$200,56,)</f>
        <v>80.071969999999993</v>
      </c>
      <c r="V259" s="21">
        <f>VLOOKUP(A259,[26]Овощи!$A$194:$BO$200,67,)</f>
        <v>83.933300000000003</v>
      </c>
      <c r="W259" s="43">
        <f>VLOOKUP(A259,[26]Овощи!$A$194:$BZ$200,78,)</f>
        <v>71.05</v>
      </c>
      <c r="X259" s="57">
        <f>VLOOKUP(A259,[26]Бахчевые!$A$194:$L$200,12,)</f>
        <v>70.673939999999988</v>
      </c>
      <c r="Y259" s="43">
        <f>VLOOKUP(A259,[26]Бахчевые!$A$194:$W$200,23,)</f>
        <v>66.208089999999999</v>
      </c>
    </row>
    <row r="260" spans="1:25">
      <c r="A260" s="58" t="s">
        <v>260</v>
      </c>
      <c r="B260" s="11">
        <f>VLOOKUP(A260,[26]Зерновые!$A$194:$L$200,12,)</f>
        <v>0</v>
      </c>
      <c r="C260" s="12">
        <f>VLOOKUP(A260,[26]Зерновые!$A$194:$W$200,23,)</f>
        <v>0</v>
      </c>
      <c r="D260" s="12">
        <f>VLOOKUP(A260,[26]Зерновые!$A$195:$AH$200,34,)</f>
        <v>0</v>
      </c>
      <c r="E260" s="12">
        <f>VLOOKUP(A260,[26]Зерновые!$A$194:$AS$200,45,)</f>
        <v>0</v>
      </c>
      <c r="F260" s="12">
        <f>VLOOKUP(A260,[26]Зерновые!$A$194:$BD$200,56,)</f>
        <v>0</v>
      </c>
      <c r="G260" s="12">
        <f>VLOOKUP(A260,[26]Зерновые!$A$194:$BO$200,67,)</f>
        <v>0</v>
      </c>
      <c r="H260" s="46">
        <f>VLOOKUP(A260,[26]Зерновые!$A$194:$BZ$200,78,)</f>
        <v>0</v>
      </c>
      <c r="I260" s="11">
        <f>VLOOKUP(A260,[26]Масличные!$A$194:$L$200,12,)</f>
        <v>0</v>
      </c>
      <c r="J260" s="12">
        <f>VLOOKUP(A260,[26]Масличные!$A$194:$W$200,23,)</f>
        <v>0</v>
      </c>
      <c r="K260" s="12">
        <f>VLOOKUP(A260,[26]Масличные!$A$194:$AH$200,34,)</f>
        <v>0</v>
      </c>
      <c r="L260" s="12">
        <f>VLOOKUP(A260,[26]Масличные!$A$194:$AS$200,45,)</f>
        <v>0</v>
      </c>
      <c r="M260" s="68">
        <f>VLOOKUP(A260,[26]Масличные!$A$194:$BD$200,56,)</f>
        <v>0</v>
      </c>
      <c r="N260" s="11">
        <f>VLOOKUP(A260,[26]Бобовые!$A$194:$L$200,12,)</f>
        <v>0</v>
      </c>
      <c r="O260" s="12">
        <f>VLOOKUP(A260,[26]Бобовые!$A$194:$W$200,23,)</f>
        <v>0</v>
      </c>
      <c r="P260" s="12">
        <f>VLOOKUP(A260,[26]Бобовые!$A$194:$AH$200,34,)</f>
        <v>0</v>
      </c>
      <c r="Q260" s="27">
        <f>VLOOKUP(A260,[26]Овощи!$A$194:$L$200,12,)</f>
        <v>7.7</v>
      </c>
      <c r="R260" s="21">
        <f>VLOOKUP(A260,[26]Овощи!$A$194:$W$200,23,)</f>
        <v>1.83</v>
      </c>
      <c r="S260" s="21">
        <f>VLOOKUP(A260,[26]Овощи!$A$194:$AH$200,34,)</f>
        <v>27.339999999999996</v>
      </c>
      <c r="T260" s="21">
        <f>VLOOKUP(A260,[26]Овощи!$A$194:$AS$200,45,)</f>
        <v>178.50667000000001</v>
      </c>
      <c r="U260" s="21">
        <f>VLOOKUP(A260,[26]Овощи!$A$194:$BD$200,56,)</f>
        <v>149.43425999999999</v>
      </c>
      <c r="V260" s="21">
        <f>VLOOKUP(A260,[26]Овощи!$A$194:$BO$200,67,)</f>
        <v>180.04114999999996</v>
      </c>
      <c r="W260" s="43">
        <f>VLOOKUP(A260,[26]Овощи!$A$194:$BZ$200,78,)</f>
        <v>22.01</v>
      </c>
      <c r="X260" s="57">
        <f>VLOOKUP(A260,[26]Бахчевые!$A$194:$L$200,12,)</f>
        <v>129.08359999999999</v>
      </c>
      <c r="Y260" s="43">
        <f>VLOOKUP(A260,[26]Бахчевые!$A$194:$W$200,23,)</f>
        <v>95.250309999999985</v>
      </c>
    </row>
    <row r="261" spans="1:25">
      <c r="A261" s="58" t="s">
        <v>261</v>
      </c>
      <c r="B261" s="11">
        <f>VLOOKUP(A261,[26]Зерновые!$A$194:$L$200,12,)</f>
        <v>0</v>
      </c>
      <c r="C261" s="12">
        <f>VLOOKUP(A261,[26]Зерновые!$A$194:$W$200,23,)</f>
        <v>0</v>
      </c>
      <c r="D261" s="12">
        <f>VLOOKUP(A261,[26]Зерновые!$A$195:$AH$200,34,)</f>
        <v>0</v>
      </c>
      <c r="E261" s="12">
        <f>VLOOKUP(A261,[26]Зерновые!$A$194:$AS$200,45,)</f>
        <v>0</v>
      </c>
      <c r="F261" s="12">
        <f>VLOOKUP(A261,[26]Зерновые!$A$194:$BD$200,56,)</f>
        <v>0</v>
      </c>
      <c r="G261" s="12">
        <f>VLOOKUP(A261,[26]Зерновые!$A$194:$BO$200,67,)</f>
        <v>0</v>
      </c>
      <c r="H261" s="46">
        <f>VLOOKUP(A261,[26]Зерновые!$A$194:$BZ$200,78,)</f>
        <v>0</v>
      </c>
      <c r="I261" s="11">
        <f>VLOOKUP(A261,[26]Масличные!$A$194:$L$200,12,)</f>
        <v>0</v>
      </c>
      <c r="J261" s="12">
        <f>VLOOKUP(A261,[26]Масличные!$A$194:$W$200,23,)</f>
        <v>0</v>
      </c>
      <c r="K261" s="12">
        <f>VLOOKUP(A261,[26]Масличные!$A$194:$AH$200,34,)</f>
        <v>0</v>
      </c>
      <c r="L261" s="12">
        <f>VLOOKUP(A261,[26]Масличные!$A$194:$AS$200,45,)</f>
        <v>0</v>
      </c>
      <c r="M261" s="68">
        <f>VLOOKUP(A261,[26]Масличные!$A$194:$BD$200,56,)</f>
        <v>0</v>
      </c>
      <c r="N261" s="11">
        <f>VLOOKUP(A261,[26]Бобовые!$A$194:$L$200,12,)</f>
        <v>0</v>
      </c>
      <c r="O261" s="12">
        <f>VLOOKUP(A261,[26]Бобовые!$A$194:$W$200,23,)</f>
        <v>0</v>
      </c>
      <c r="P261" s="12">
        <f>VLOOKUP(A261,[26]Бобовые!$A$194:$AH$200,34,)</f>
        <v>0</v>
      </c>
      <c r="Q261" s="27">
        <f>VLOOKUP(A261,[26]Овощи!$A$194:$L$200,12,)</f>
        <v>0</v>
      </c>
      <c r="R261" s="21">
        <f>VLOOKUP(A261,[26]Овощи!$A$194:$W$200,23,)</f>
        <v>0</v>
      </c>
      <c r="S261" s="21">
        <f>VLOOKUP(A261,[26]Овощи!$A$194:$AH$200,34,)</f>
        <v>65.280559999999994</v>
      </c>
      <c r="T261" s="21">
        <f>VLOOKUP(A261,[26]Овощи!$A$194:$AS$200,45,)</f>
        <v>39.010000000000005</v>
      </c>
      <c r="U261" s="21">
        <f>VLOOKUP(A261,[26]Овощи!$A$194:$BD$200,56,)</f>
        <v>94.188800000000015</v>
      </c>
      <c r="V261" s="21">
        <f>VLOOKUP(A261,[26]Овощи!$A$194:$BO$200,67,)</f>
        <v>83.290379999999999</v>
      </c>
      <c r="W261" s="43">
        <f>VLOOKUP(A261,[26]Овощи!$A$194:$BZ$200,78,)</f>
        <v>24</v>
      </c>
      <c r="X261" s="57">
        <f>VLOOKUP(A261,[26]Бахчевые!$A$194:$L$200,12,)</f>
        <v>75.799090000000007</v>
      </c>
      <c r="Y261" s="43">
        <f>VLOOKUP(A261,[26]Бахчевые!$A$194:$W$200,23,)</f>
        <v>73.351109999999991</v>
      </c>
    </row>
    <row r="262" spans="1:25">
      <c r="A262" s="58" t="s">
        <v>262</v>
      </c>
      <c r="B262" s="11">
        <f>VLOOKUP(A262,[26]Зерновые!$A$194:$L$200,12,)</f>
        <v>0</v>
      </c>
      <c r="C262" s="12">
        <f>VLOOKUP(A262,[26]Зерновые!$A$194:$W$200,23,)</f>
        <v>0</v>
      </c>
      <c r="D262" s="12">
        <f>VLOOKUP(A262,[26]Зерновые!$A$195:$AH$200,34,)</f>
        <v>0</v>
      </c>
      <c r="E262" s="12">
        <f>VLOOKUP(A262,[26]Зерновые!$A$194:$AS$200,45,)</f>
        <v>0</v>
      </c>
      <c r="F262" s="12">
        <f>VLOOKUP(A262,[26]Зерновые!$A$194:$BD$200,56,)</f>
        <v>0</v>
      </c>
      <c r="G262" s="12">
        <f>VLOOKUP(A262,[26]Зерновые!$A$194:$BO$200,67,)</f>
        <v>0</v>
      </c>
      <c r="H262" s="46">
        <f>VLOOKUP(A262,[26]Зерновые!$A$194:$BZ$200,78,)</f>
        <v>0</v>
      </c>
      <c r="I262" s="11">
        <f>VLOOKUP(A262,[26]Масличные!$A$194:$L$200,12,)</f>
        <v>0</v>
      </c>
      <c r="J262" s="12">
        <f>VLOOKUP(A262,[26]Масличные!$A$194:$W$200,23,)</f>
        <v>0</v>
      </c>
      <c r="K262" s="12">
        <f>VLOOKUP(A262,[26]Масличные!$A$194:$AH$200,34,)</f>
        <v>0</v>
      </c>
      <c r="L262" s="12">
        <f>VLOOKUP(A262,[26]Масличные!$A$194:$AS$200,45,)</f>
        <v>0</v>
      </c>
      <c r="M262" s="68">
        <f>VLOOKUP(A262,[26]Масличные!$A$194:$BD$200,56,)</f>
        <v>0</v>
      </c>
      <c r="N262" s="11">
        <f>VLOOKUP(A262,[26]Бобовые!$A$194:$L$200,12,)</f>
        <v>0</v>
      </c>
      <c r="O262" s="12">
        <f>VLOOKUP(A262,[26]Бобовые!$A$194:$W$200,23,)</f>
        <v>0</v>
      </c>
      <c r="P262" s="12">
        <f>VLOOKUP(A262,[26]Бобовые!$A$194:$AH$200,34,)</f>
        <v>0</v>
      </c>
      <c r="Q262" s="27">
        <f>VLOOKUP(A262,[26]Овощи!$A$194:$L$200,12,)</f>
        <v>3.75</v>
      </c>
      <c r="R262" s="21">
        <f>VLOOKUP(A262,[26]Овощи!$A$194:$W$200,23,)</f>
        <v>3.3299999999999996</v>
      </c>
      <c r="S262" s="21">
        <f>VLOOKUP(A262,[26]Овощи!$A$194:$AH$200,34,)</f>
        <v>66.948729999999983</v>
      </c>
      <c r="T262" s="21">
        <f>VLOOKUP(A262,[26]Овощи!$A$194:$AS$200,45,)</f>
        <v>195.63833</v>
      </c>
      <c r="U262" s="21">
        <f>VLOOKUP(A262,[26]Овощи!$A$194:$BD$200,56,)</f>
        <v>157.90012999999999</v>
      </c>
      <c r="V262" s="21">
        <f>VLOOKUP(A262,[26]Овощи!$A$194:$BO$200,67,)</f>
        <v>166.35583000000003</v>
      </c>
      <c r="W262" s="43">
        <f>VLOOKUP(A262,[26]Овощи!$A$194:$BZ$200,78,)</f>
        <v>77.91</v>
      </c>
      <c r="X262" s="57">
        <f>VLOOKUP(A262,[26]Бахчевые!$A$194:$L$200,12,)</f>
        <v>122.35154</v>
      </c>
      <c r="Y262" s="43">
        <f>VLOOKUP(A262,[26]Бахчевые!$A$194:$W$200,23,)</f>
        <v>142.65106999999998</v>
      </c>
    </row>
    <row r="263" spans="1:25">
      <c r="A263" s="58" t="s">
        <v>263</v>
      </c>
      <c r="B263" s="11">
        <f>VLOOKUP(A263,[26]Зерновые!$A$194:$L$200,12,)</f>
        <v>0</v>
      </c>
      <c r="C263" s="12">
        <f>VLOOKUP(A263,[26]Зерновые!$A$194:$W$200,23,)</f>
        <v>0</v>
      </c>
      <c r="D263" s="12">
        <f>VLOOKUP(A263,[26]Зерновые!$A$195:$AH$200,34,)</f>
        <v>0</v>
      </c>
      <c r="E263" s="12">
        <f>VLOOKUP(A263,[26]Зерновые!$A$194:$AS$200,45,)</f>
        <v>0</v>
      </c>
      <c r="F263" s="12">
        <f>VLOOKUP(A263,[26]Зерновые!$A$194:$BD$200,56,)</f>
        <v>0</v>
      </c>
      <c r="G263" s="12">
        <f>VLOOKUP(A263,[26]Зерновые!$A$194:$BO$200,67,)</f>
        <v>0</v>
      </c>
      <c r="H263" s="46">
        <f>VLOOKUP(A263,[26]Зерновые!$A$194:$BZ$200,78,)</f>
        <v>0</v>
      </c>
      <c r="I263" s="11">
        <f>VLOOKUP(A263,[26]Масличные!$A$194:$L$200,12,)</f>
        <v>0</v>
      </c>
      <c r="J263" s="12">
        <f>VLOOKUP(A263,[26]Масличные!$A$194:$W$200,23,)</f>
        <v>0</v>
      </c>
      <c r="K263" s="12">
        <f>VLOOKUP(A263,[26]Масличные!$A$194:$AH$200,34,)</f>
        <v>0</v>
      </c>
      <c r="L263" s="12">
        <f>VLOOKUP(A263,[26]Масличные!$A$194:$AS$200,45,)</f>
        <v>0</v>
      </c>
      <c r="M263" s="68">
        <f>VLOOKUP(A263,[26]Масличные!$A$194:$BD$200,56,)</f>
        <v>0</v>
      </c>
      <c r="N263" s="11">
        <f>VLOOKUP(A263,[26]Бобовые!$A$194:$L$200,12,)</f>
        <v>0</v>
      </c>
      <c r="O263" s="12">
        <f>VLOOKUP(A263,[26]Бобовые!$A$194:$W$200,23,)</f>
        <v>0</v>
      </c>
      <c r="P263" s="12">
        <f>VLOOKUP(A263,[26]Бобовые!$A$194:$AH$200,34,)</f>
        <v>0</v>
      </c>
      <c r="Q263" s="27">
        <f>VLOOKUP(A263,[26]Овощи!$A$194:$L$200,12,)</f>
        <v>24.44</v>
      </c>
      <c r="R263" s="21">
        <f>VLOOKUP(A263,[26]Овощи!$A$194:$W$200,23,)</f>
        <v>1.9599999999999997</v>
      </c>
      <c r="S263" s="21">
        <f>VLOOKUP(A263,[26]Овощи!$A$194:$AH$200,34,)</f>
        <v>85.04037000000001</v>
      </c>
      <c r="T263" s="21">
        <f>VLOOKUP(A263,[26]Овощи!$A$194:$AS$200,45,)</f>
        <v>115.85092999999999</v>
      </c>
      <c r="U263" s="21">
        <f>VLOOKUP(A263,[26]Овощи!$A$194:$BD$200,56,)</f>
        <v>192.1105</v>
      </c>
      <c r="V263" s="21">
        <f>VLOOKUP(A263,[26]Овощи!$A$194:$BO$200,67,)</f>
        <v>200.40329000000003</v>
      </c>
      <c r="W263" s="43">
        <f>VLOOKUP(A263,[26]Овощи!$A$194:$BZ$200,78,)</f>
        <v>29.95</v>
      </c>
      <c r="X263" s="57">
        <f>VLOOKUP(A263,[26]Бахчевые!$A$194:$L$200,12,)</f>
        <v>168.03260000000003</v>
      </c>
      <c r="Y263" s="43">
        <f>VLOOKUP(A263,[26]Бахчевые!$A$194:$W$200,23,)</f>
        <v>164.29411999999999</v>
      </c>
    </row>
    <row r="264" spans="1:25">
      <c r="A264" s="58" t="s">
        <v>264</v>
      </c>
      <c r="B264" s="11">
        <f>VLOOKUP(A264,[26]Зерновые!$A$194:$L$200,12,)</f>
        <v>0</v>
      </c>
      <c r="C264" s="12">
        <f>VLOOKUP(A264,[26]Зерновые!$A$194:$W$200,23,)</f>
        <v>0</v>
      </c>
      <c r="D264" s="12">
        <f>VLOOKUP(A264,[26]Зерновые!$A$195:$AH$200,34,)</f>
        <v>0</v>
      </c>
      <c r="E264" s="12">
        <f>VLOOKUP(A264,[26]Зерновые!$A$194:$AS$200,45,)</f>
        <v>0</v>
      </c>
      <c r="F264" s="12">
        <f>VLOOKUP(A264,[26]Зерновые!$A$194:$BD$200,56,)</f>
        <v>0</v>
      </c>
      <c r="G264" s="12">
        <f>VLOOKUP(A264,[26]Зерновые!$A$194:$BO$200,67,)</f>
        <v>0</v>
      </c>
      <c r="H264" s="46">
        <f>VLOOKUP(A264,[26]Зерновые!$A$194:$BZ$200,78,)</f>
        <v>0</v>
      </c>
      <c r="I264" s="11">
        <f>VLOOKUP(A264,[26]Масличные!$A$194:$L$200,12,)</f>
        <v>0</v>
      </c>
      <c r="J264" s="12">
        <f>VLOOKUP(A264,[26]Масличные!$A$194:$W$200,23,)</f>
        <v>0</v>
      </c>
      <c r="K264" s="12">
        <f>VLOOKUP(A264,[26]Масличные!$A$194:$AH$200,34,)</f>
        <v>0</v>
      </c>
      <c r="L264" s="12">
        <f>VLOOKUP(A264,[26]Масличные!$A$194:$AS$200,45,)</f>
        <v>0</v>
      </c>
      <c r="M264" s="68">
        <f>VLOOKUP(A264,[26]Масличные!$A$194:$BD$200,56,)</f>
        <v>0</v>
      </c>
      <c r="N264" s="11">
        <f>VLOOKUP(A264,[26]Бобовые!$A$194:$L$200,12,)</f>
        <v>0</v>
      </c>
      <c r="O264" s="12">
        <f>VLOOKUP(A264,[26]Бобовые!$A$194:$W$200,23,)</f>
        <v>0</v>
      </c>
      <c r="P264" s="12">
        <f>VLOOKUP(A264,[26]Бобовые!$A$194:$AH$200,34,)</f>
        <v>0</v>
      </c>
      <c r="Q264" s="27">
        <f>VLOOKUP(A264,[26]Овощи!$A$194:$L$200,12,)</f>
        <v>0</v>
      </c>
      <c r="R264" s="21">
        <f>VLOOKUP(A264,[26]Овощи!$A$194:$W$200,23,)</f>
        <v>20.190000000000001</v>
      </c>
      <c r="S264" s="21">
        <f>VLOOKUP(A264,[26]Овощи!$A$194:$AH$200,34,)</f>
        <v>85.273330000000001</v>
      </c>
      <c r="T264" s="21">
        <f>VLOOKUP(A264,[26]Овощи!$A$194:$AS$200,45,)</f>
        <v>114.83324</v>
      </c>
      <c r="U264" s="21">
        <f>VLOOKUP(A264,[26]Овощи!$A$194:$BD$200,56,)</f>
        <v>105.83217999999999</v>
      </c>
      <c r="V264" s="21">
        <f>VLOOKUP(A264,[26]Овощи!$A$194:$BO$200,67,)</f>
        <v>110.43904000000001</v>
      </c>
      <c r="W264" s="43">
        <f>VLOOKUP(A264,[26]Овощи!$A$194:$BZ$200,78,)</f>
        <v>63.65</v>
      </c>
      <c r="X264" s="57">
        <f>VLOOKUP(A264,[26]Бахчевые!$A$194:$L$200,12,)</f>
        <v>85.325729999999993</v>
      </c>
      <c r="Y264" s="43">
        <f>VLOOKUP(A264,[26]Бахчевые!$A$194:$W$200,23,)</f>
        <v>54.17269000000001</v>
      </c>
    </row>
    <row r="265" spans="1:25" ht="13.5" thickBot="1">
      <c r="A265" s="59" t="s">
        <v>265</v>
      </c>
      <c r="B265" s="18">
        <f>VLOOKUP(A265,[26]Зерновые!$A$194:$L$200,12,)</f>
        <v>0</v>
      </c>
      <c r="C265" s="19">
        <f>VLOOKUP(A265,[26]Зерновые!$A$194:$W$200,23,)</f>
        <v>0</v>
      </c>
      <c r="D265" s="19">
        <f>VLOOKUP(A265,[26]Зерновые!$A$195:$AH$200,34,)</f>
        <v>0</v>
      </c>
      <c r="E265" s="19">
        <f>VLOOKUP(A265,[26]Зерновые!$A$194:$AS$200,45,)</f>
        <v>0</v>
      </c>
      <c r="F265" s="19">
        <f>VLOOKUP(A265,[26]Зерновые!$A$194:$BD$200,56,)</f>
        <v>0</v>
      </c>
      <c r="G265" s="19">
        <f>VLOOKUP(A265,[26]Зерновые!$A$194:$BO$200,67,)</f>
        <v>0</v>
      </c>
      <c r="H265" s="47">
        <f>VLOOKUP(A265,[26]Зерновые!$A$194:$BZ$200,78,)</f>
        <v>0</v>
      </c>
      <c r="I265" s="18">
        <f>VLOOKUP(A265,[26]Масличные!$A$194:$L$200,12,)</f>
        <v>0</v>
      </c>
      <c r="J265" s="19">
        <f>VLOOKUP(A265,[26]Масличные!$A$194:$W$200,23,)</f>
        <v>0</v>
      </c>
      <c r="K265" s="19">
        <f>VLOOKUP(A265,[26]Масличные!$A$194:$AH$200,34,)</f>
        <v>0</v>
      </c>
      <c r="L265" s="19">
        <f>VLOOKUP(A265,[26]Масличные!$A$194:$AS$200,45,)</f>
        <v>0</v>
      </c>
      <c r="M265" s="69">
        <f>VLOOKUP(A265,[26]Масличные!$A$194:$BD$200,56,)</f>
        <v>0</v>
      </c>
      <c r="N265" s="18">
        <f>VLOOKUP(A265,[26]Бобовые!$A$194:$L$200,12,)</f>
        <v>0</v>
      </c>
      <c r="O265" s="19">
        <f>VLOOKUP(A265,[26]Бобовые!$A$194:$W$200,23,)</f>
        <v>0</v>
      </c>
      <c r="P265" s="19">
        <f>VLOOKUP(A265,[26]Бобовые!$A$194:$AH$200,34,)</f>
        <v>0</v>
      </c>
      <c r="Q265" s="28">
        <f>VLOOKUP(A265,[26]Овощи!$A$194:$L$200,12,)</f>
        <v>0</v>
      </c>
      <c r="R265" s="24">
        <f>VLOOKUP(A265,[26]Овощи!$A$194:$W$200,23,)</f>
        <v>16</v>
      </c>
      <c r="S265" s="24">
        <f>VLOOKUP(A265,[26]Овощи!$A$194:$AH$200,34,)</f>
        <v>55.71</v>
      </c>
      <c r="T265" s="24">
        <f>VLOOKUP(A265,[26]Овощи!$A$194:$AS$200,45,)</f>
        <v>101.22532</v>
      </c>
      <c r="U265" s="24">
        <f>VLOOKUP(A265,[26]Овощи!$A$194:$BD$200,56,)</f>
        <v>168.62034</v>
      </c>
      <c r="V265" s="24">
        <f>VLOOKUP(A265,[26]Овощи!$A$194:$BO$200,67,)</f>
        <v>131.94759000000002</v>
      </c>
      <c r="W265" s="44">
        <f>VLOOKUP(A265,[26]Овощи!$A$194:$BZ$200,78,)</f>
        <v>34.700000000000003</v>
      </c>
      <c r="X265" s="70">
        <f>VLOOKUP(A265,[26]Бахчевые!$A$194:$L$200,12,)</f>
        <v>182.58425</v>
      </c>
      <c r="Y265" s="44">
        <f>VLOOKUP(A265,[26]Бахчевые!$A$194:$W$200,23,)</f>
        <v>166.92125000000001</v>
      </c>
    </row>
    <row r="266" spans="1:25">
      <c r="A266" s="95"/>
      <c r="B266" s="89"/>
      <c r="C266" s="89"/>
      <c r="D266" s="89"/>
      <c r="E266" s="89"/>
      <c r="F266" s="89"/>
      <c r="G266" s="89"/>
      <c r="H266" s="92"/>
      <c r="I266" s="89"/>
      <c r="J266" s="89"/>
      <c r="K266" s="89"/>
      <c r="L266" s="89"/>
      <c r="M266" s="89"/>
      <c r="N266" s="89"/>
      <c r="O266" s="89"/>
      <c r="P266" s="89"/>
      <c r="Q266" s="29"/>
      <c r="R266" s="29"/>
      <c r="S266" s="29"/>
      <c r="T266" s="29"/>
      <c r="U266" s="29"/>
      <c r="V266" s="29"/>
      <c r="W266" s="29"/>
      <c r="X266" s="29"/>
      <c r="Y266" s="29"/>
    </row>
    <row r="267" spans="1:25">
      <c r="A267" s="95"/>
      <c r="B267" s="89"/>
      <c r="C267" s="89"/>
      <c r="D267" s="89"/>
      <c r="E267" s="89"/>
      <c r="F267" s="89"/>
      <c r="G267" s="89"/>
      <c r="H267" s="92"/>
      <c r="I267" s="89"/>
      <c r="J267" s="89"/>
      <c r="K267" s="89"/>
      <c r="L267" s="89"/>
      <c r="M267" s="89"/>
      <c r="N267" s="89"/>
      <c r="O267" s="89"/>
      <c r="P267" s="89"/>
      <c r="Q267" s="29"/>
      <c r="R267" s="29"/>
      <c r="S267" s="29"/>
      <c r="T267" s="29"/>
      <c r="U267" s="29"/>
      <c r="V267" s="29"/>
      <c r="W267" s="29"/>
      <c r="X267" s="29"/>
      <c r="Y267" s="29"/>
    </row>
    <row r="268" spans="1:25">
      <c r="A268" s="95"/>
      <c r="B268" s="89"/>
      <c r="C268" s="89"/>
      <c r="D268" s="89"/>
      <c r="E268" s="89"/>
      <c r="F268" s="89"/>
      <c r="G268" s="89"/>
      <c r="H268" s="92"/>
      <c r="I268" s="89"/>
      <c r="J268" s="89"/>
      <c r="K268" s="89"/>
      <c r="L268" s="89"/>
      <c r="M268" s="89"/>
      <c r="N268" s="89"/>
      <c r="O268" s="89"/>
      <c r="P268" s="89"/>
      <c r="Q268" s="29"/>
      <c r="R268" s="29"/>
      <c r="S268" s="29"/>
      <c r="T268" s="29"/>
      <c r="U268" s="29"/>
      <c r="V268" s="29"/>
      <c r="W268" s="29"/>
      <c r="X268" s="29"/>
      <c r="Y268" s="29"/>
    </row>
    <row r="269" spans="1:25">
      <c r="A269" s="95"/>
      <c r="B269" s="89"/>
      <c r="C269" s="89"/>
      <c r="D269" s="89"/>
      <c r="E269" s="89"/>
      <c r="F269" s="89"/>
      <c r="G269" s="89"/>
      <c r="H269" s="92"/>
      <c r="I269" s="89"/>
      <c r="J269" s="89"/>
      <c r="K269" s="89"/>
      <c r="L269" s="89"/>
      <c r="M269" s="89"/>
      <c r="N269" s="89"/>
      <c r="O269" s="89"/>
      <c r="P269" s="89"/>
      <c r="Q269" s="29"/>
      <c r="R269" s="29"/>
      <c r="S269" s="29"/>
      <c r="T269" s="29"/>
      <c r="U269" s="29"/>
      <c r="V269" s="29"/>
      <c r="W269" s="29"/>
      <c r="X269" s="29"/>
      <c r="Y269" s="29"/>
    </row>
    <row r="270" spans="1:25">
      <c r="A270" s="95"/>
      <c r="B270" s="89"/>
      <c r="C270" s="89"/>
      <c r="D270" s="89"/>
      <c r="E270" s="89"/>
      <c r="F270" s="89"/>
      <c r="G270" s="89"/>
      <c r="H270" s="92"/>
      <c r="I270" s="89"/>
      <c r="J270" s="89"/>
      <c r="K270" s="89"/>
      <c r="L270" s="89"/>
      <c r="M270" s="89"/>
      <c r="N270" s="89"/>
      <c r="O270" s="89"/>
      <c r="P270" s="89"/>
      <c r="Q270" s="29"/>
      <c r="R270" s="29"/>
      <c r="S270" s="29"/>
      <c r="T270" s="29"/>
      <c r="U270" s="29"/>
      <c r="V270" s="29"/>
      <c r="W270" s="29"/>
      <c r="X270" s="29"/>
      <c r="Y270" s="29"/>
    </row>
    <row r="271" spans="1:25">
      <c r="A271" s="95"/>
      <c r="B271" s="89"/>
      <c r="C271" s="89"/>
      <c r="D271" s="89"/>
      <c r="E271" s="89"/>
      <c r="F271" s="89"/>
      <c r="G271" s="89"/>
      <c r="H271" s="92"/>
      <c r="I271" s="89"/>
      <c r="J271" s="89"/>
      <c r="K271" s="89"/>
      <c r="L271" s="89"/>
      <c r="M271" s="89"/>
      <c r="N271" s="89"/>
      <c r="O271" s="89"/>
      <c r="P271" s="89"/>
      <c r="Q271" s="29"/>
      <c r="R271" s="29"/>
      <c r="S271" s="29"/>
      <c r="T271" s="29"/>
      <c r="U271" s="29"/>
      <c r="V271" s="29"/>
      <c r="W271" s="29"/>
      <c r="X271" s="29"/>
      <c r="Y271" s="29"/>
    </row>
    <row r="272" spans="1:25">
      <c r="A272" s="95"/>
      <c r="B272" s="89"/>
      <c r="C272" s="89"/>
      <c r="D272" s="89"/>
      <c r="E272" s="89"/>
      <c r="F272" s="89"/>
      <c r="G272" s="89"/>
      <c r="H272" s="92"/>
      <c r="I272" s="89"/>
      <c r="J272" s="89"/>
      <c r="K272" s="89"/>
      <c r="L272" s="89"/>
      <c r="M272" s="89"/>
      <c r="N272" s="89"/>
      <c r="O272" s="89"/>
      <c r="P272" s="89"/>
      <c r="Q272" s="29"/>
      <c r="R272" s="29"/>
      <c r="S272" s="29"/>
      <c r="T272" s="29"/>
      <c r="U272" s="29"/>
      <c r="V272" s="29"/>
      <c r="W272" s="29"/>
      <c r="X272" s="29"/>
      <c r="Y272" s="29"/>
    </row>
    <row r="273" spans="1:25">
      <c r="A273" s="95"/>
      <c r="B273" s="89"/>
      <c r="C273" s="89"/>
      <c r="D273" s="89"/>
      <c r="E273" s="89"/>
      <c r="F273" s="89"/>
      <c r="G273" s="89"/>
      <c r="H273" s="92"/>
      <c r="I273" s="89"/>
      <c r="J273" s="89"/>
      <c r="K273" s="89"/>
      <c r="L273" s="89"/>
      <c r="M273" s="89"/>
      <c r="N273" s="89"/>
      <c r="O273" s="89"/>
      <c r="P273" s="89"/>
      <c r="Q273" s="29"/>
      <c r="R273" s="29"/>
      <c r="S273" s="29"/>
      <c r="T273" s="29"/>
      <c r="U273" s="29"/>
      <c r="V273" s="29"/>
      <c r="W273" s="29"/>
      <c r="X273" s="29"/>
      <c r="Y273" s="29"/>
    </row>
    <row r="274" spans="1:25">
      <c r="A274" s="95"/>
      <c r="B274" s="89"/>
      <c r="C274" s="89"/>
      <c r="D274" s="89"/>
      <c r="E274" s="89"/>
      <c r="F274" s="89"/>
      <c r="G274" s="89"/>
      <c r="H274" s="92"/>
      <c r="I274" s="89"/>
      <c r="J274" s="89"/>
      <c r="K274" s="89"/>
      <c r="L274" s="89"/>
      <c r="M274" s="89"/>
      <c r="N274" s="89"/>
      <c r="O274" s="89"/>
      <c r="P274" s="89"/>
      <c r="Q274" s="29"/>
      <c r="R274" s="29"/>
      <c r="S274" s="29"/>
      <c r="T274" s="29"/>
      <c r="U274" s="29"/>
      <c r="V274" s="29"/>
      <c r="W274" s="29"/>
      <c r="X274" s="29"/>
      <c r="Y274" s="29"/>
    </row>
    <row r="275" spans="1:25">
      <c r="A275" s="95"/>
      <c r="B275" s="89"/>
      <c r="C275" s="89"/>
      <c r="D275" s="89"/>
      <c r="E275" s="89"/>
      <c r="F275" s="89"/>
      <c r="G275" s="89"/>
      <c r="H275" s="92"/>
      <c r="I275" s="89"/>
      <c r="J275" s="89"/>
      <c r="K275" s="89"/>
      <c r="L275" s="89"/>
      <c r="M275" s="89"/>
      <c r="N275" s="89"/>
      <c r="O275" s="89"/>
      <c r="P275" s="89"/>
      <c r="Q275" s="29"/>
      <c r="R275" s="29"/>
      <c r="S275" s="29"/>
      <c r="T275" s="29"/>
      <c r="U275" s="29"/>
      <c r="V275" s="29"/>
      <c r="W275" s="29"/>
      <c r="X275" s="29"/>
      <c r="Y275" s="29"/>
    </row>
    <row r="276" spans="1:25">
      <c r="A276" s="95"/>
      <c r="B276" s="89"/>
      <c r="C276" s="89"/>
      <c r="D276" s="89"/>
      <c r="E276" s="89"/>
      <c r="F276" s="89"/>
      <c r="G276" s="89"/>
      <c r="H276" s="92"/>
      <c r="I276" s="89"/>
      <c r="J276" s="89"/>
      <c r="K276" s="89"/>
      <c r="L276" s="89"/>
      <c r="M276" s="89"/>
      <c r="N276" s="89"/>
      <c r="O276" s="89"/>
      <c r="P276" s="89"/>
      <c r="Q276" s="29"/>
      <c r="R276" s="29"/>
      <c r="S276" s="29"/>
      <c r="T276" s="29"/>
      <c r="U276" s="29"/>
      <c r="V276" s="29"/>
      <c r="W276" s="29"/>
      <c r="X276" s="29"/>
      <c r="Y276" s="29"/>
    </row>
    <row r="277" spans="1:25">
      <c r="A277" s="95"/>
      <c r="B277" s="89"/>
      <c r="C277" s="89"/>
      <c r="D277" s="89"/>
      <c r="E277" s="89"/>
      <c r="F277" s="89"/>
      <c r="G277" s="89"/>
      <c r="H277" s="92"/>
      <c r="I277" s="89"/>
      <c r="J277" s="89"/>
      <c r="K277" s="89"/>
      <c r="L277" s="89"/>
      <c r="M277" s="89"/>
      <c r="N277" s="89"/>
      <c r="O277" s="89"/>
      <c r="P277" s="89"/>
      <c r="Q277" s="29"/>
      <c r="R277" s="29"/>
      <c r="S277" s="29"/>
      <c r="T277" s="29"/>
      <c r="U277" s="29"/>
      <c r="V277" s="29"/>
      <c r="W277" s="29"/>
      <c r="X277" s="29"/>
      <c r="Y277" s="29"/>
    </row>
    <row r="278" spans="1:25">
      <c r="A278" s="95"/>
      <c r="B278" s="89"/>
      <c r="C278" s="89"/>
      <c r="D278" s="89"/>
      <c r="E278" s="89"/>
      <c r="F278" s="89"/>
      <c r="G278" s="89"/>
      <c r="H278" s="92"/>
      <c r="I278" s="89"/>
      <c r="J278" s="89"/>
      <c r="K278" s="89"/>
      <c r="L278" s="89"/>
      <c r="M278" s="89"/>
      <c r="N278" s="89"/>
      <c r="O278" s="89"/>
      <c r="P278" s="89"/>
      <c r="Q278" s="29"/>
      <c r="R278" s="29"/>
      <c r="S278" s="29"/>
      <c r="T278" s="29"/>
      <c r="U278" s="29"/>
      <c r="V278" s="29"/>
      <c r="W278" s="29"/>
      <c r="X278" s="29"/>
      <c r="Y278" s="29"/>
    </row>
    <row r="279" spans="1:25" ht="13.5" thickBot="1">
      <c r="A279" s="7"/>
      <c r="B279" s="6"/>
      <c r="C279" s="6"/>
      <c r="D279" s="6"/>
      <c r="E279" s="6"/>
      <c r="F279" s="6"/>
      <c r="G279" s="6"/>
      <c r="H279" s="6"/>
    </row>
    <row r="280" spans="1:25">
      <c r="A280" s="651" t="s">
        <v>266</v>
      </c>
      <c r="B280" s="653" t="s">
        <v>236</v>
      </c>
      <c r="C280" s="654"/>
      <c r="D280" s="654"/>
      <c r="E280" s="654"/>
      <c r="F280" s="654"/>
      <c r="G280" s="654"/>
      <c r="H280" s="655"/>
      <c r="I280" s="656" t="s">
        <v>283</v>
      </c>
      <c r="J280" s="657"/>
      <c r="K280" s="657"/>
      <c r="L280" s="657"/>
      <c r="M280" s="658"/>
      <c r="N280" s="656" t="s">
        <v>284</v>
      </c>
      <c r="O280" s="657"/>
      <c r="P280" s="657"/>
      <c r="Q280" s="656" t="s">
        <v>289</v>
      </c>
      <c r="R280" s="657"/>
      <c r="S280" s="657"/>
      <c r="T280" s="657"/>
      <c r="U280" s="657"/>
      <c r="V280" s="657"/>
      <c r="W280" s="658"/>
      <c r="X280" s="656" t="s">
        <v>297</v>
      </c>
      <c r="Y280" s="658"/>
    </row>
    <row r="281" spans="1:25" ht="21">
      <c r="A281" s="652"/>
      <c r="B281" s="35" t="s">
        <v>237</v>
      </c>
      <c r="C281" s="32" t="s">
        <v>79</v>
      </c>
      <c r="D281" s="32" t="s">
        <v>80</v>
      </c>
      <c r="E281" s="32" t="s">
        <v>238</v>
      </c>
      <c r="F281" s="32" t="s">
        <v>239</v>
      </c>
      <c r="G281" s="32" t="s">
        <v>281</v>
      </c>
      <c r="H281" s="36" t="s">
        <v>240</v>
      </c>
      <c r="I281" s="35" t="s">
        <v>221</v>
      </c>
      <c r="J281" s="32" t="s">
        <v>222</v>
      </c>
      <c r="K281" s="32" t="s">
        <v>230</v>
      </c>
      <c r="L281" s="32" t="s">
        <v>282</v>
      </c>
      <c r="M281" s="36" t="s">
        <v>223</v>
      </c>
      <c r="N281" s="35" t="s">
        <v>285</v>
      </c>
      <c r="O281" s="32" t="s">
        <v>286</v>
      </c>
      <c r="P281" s="32" t="s">
        <v>287</v>
      </c>
      <c r="Q281" s="35" t="s">
        <v>290</v>
      </c>
      <c r="R281" s="32" t="s">
        <v>291</v>
      </c>
      <c r="S281" s="32" t="s">
        <v>292</v>
      </c>
      <c r="T281" s="32" t="s">
        <v>293</v>
      </c>
      <c r="U281" s="32" t="s">
        <v>294</v>
      </c>
      <c r="V281" s="32" t="s">
        <v>295</v>
      </c>
      <c r="W281" s="36" t="s">
        <v>296</v>
      </c>
      <c r="X281" s="35" t="s">
        <v>298</v>
      </c>
      <c r="Y281" s="36" t="s">
        <v>299</v>
      </c>
    </row>
    <row r="282" spans="1:25">
      <c r="A282" s="20" t="s">
        <v>145</v>
      </c>
      <c r="B282" s="27">
        <f>VLOOKUP(A282,[26]Зерновые!$A$205:$L$217,12,)</f>
        <v>0</v>
      </c>
      <c r="C282" s="21">
        <f>VLOOKUP(A282,[26]Зерновые!$A$205:$W$217,23,)</f>
        <v>0</v>
      </c>
      <c r="D282" s="21">
        <f>VLOOKUP(A282,[26]Зерновые!$A$205:$AH$217,34,)</f>
        <v>0</v>
      </c>
      <c r="E282" s="21">
        <f>VLOOKUP(A282,[26]Зерновые!$A$205:$AS$217,45,)</f>
        <v>0</v>
      </c>
      <c r="F282" s="21">
        <f>VLOOKUP(A282,[26]Зерновые!$A$205:$BD$217,56,)</f>
        <v>0</v>
      </c>
      <c r="G282" s="79">
        <f>VLOOKUP(A282,[26]Зерновые!$A$205:$BO$217,67,)</f>
        <v>0</v>
      </c>
      <c r="H282" s="77">
        <f>VLOOKUP(A282,[26]Зерновые!$A$205:$BZ$217,78,FALSE)</f>
        <v>0</v>
      </c>
      <c r="I282" s="27">
        <f>VLOOKUP(A282,[26]Масличные!$A$205:$L$217,12,)</f>
        <v>0.15</v>
      </c>
      <c r="J282" s="21">
        <f>VLOOKUP(A282,[26]Масличные!$A$205:$W$217,23,)</f>
        <v>0</v>
      </c>
      <c r="K282" s="21">
        <f>VLOOKUP(A282,[26]Масличные!$A$205:$AH$217,34,)</f>
        <v>0</v>
      </c>
      <c r="L282" s="21">
        <f>VLOOKUP(A282,[26]Масличные!$A$205:$AS$217,45,)</f>
        <v>0</v>
      </c>
      <c r="M282" s="81">
        <f>VLOOKUP(A282,[26]Масличные!$A$205:$BD$217,56,)</f>
        <v>0</v>
      </c>
      <c r="N282" s="27">
        <f>VLOOKUP(A282,[26]Бобовые!$A$205:$L$217,12,)</f>
        <v>0</v>
      </c>
      <c r="O282" s="21">
        <f>VLOOKUP(A282,[26]Бобовые!$A$205:$W$217,23,)</f>
        <v>0</v>
      </c>
      <c r="P282" s="79">
        <f>VLOOKUP(A282,[26]Бобовые!$A$205:$AH$217,34,)</f>
        <v>0</v>
      </c>
      <c r="Q282" s="27">
        <f>VLOOKUP(A282,[26]Овощи!$A$205:$L$217,12,)</f>
        <v>229.78240999999997</v>
      </c>
      <c r="R282" s="21">
        <f>VLOOKUP(A282,[26]Овощи!$A$205:$W$217,23,)</f>
        <v>246.12022000000002</v>
      </c>
      <c r="S282" s="21">
        <f>VLOOKUP(A282,[26]Овощи!$A$205:$AH$217,34,)</f>
        <v>338.25720999999993</v>
      </c>
      <c r="T282" s="21">
        <f>VLOOKUP(A282,[26]Овощи!$A$205:$AS$217,45,)</f>
        <v>428.48304999999999</v>
      </c>
      <c r="U282" s="21">
        <f>VLOOKUP(A282,[26]Овощи!$A$205:$BD$217,56,)</f>
        <v>333.03390999999999</v>
      </c>
      <c r="V282" s="21">
        <f>VLOOKUP(A282,[26]Овощи!$A$205:$BO$217,67,)</f>
        <v>374.58718000000005</v>
      </c>
      <c r="W282" s="43">
        <f>VLOOKUP(A282,[26]Овощи!$A$205:$BZ$217,78,)</f>
        <v>374.69808999999998</v>
      </c>
      <c r="X282" s="27">
        <f>VLOOKUP(A282,[26]Бахчевые!$A$205:$L$217,12,)</f>
        <v>218.49332999999996</v>
      </c>
      <c r="Y282" s="43">
        <f>VLOOKUP(A282,[26]Бахчевые!$A$205:$W$217,23,)</f>
        <v>226.04805999999999</v>
      </c>
    </row>
    <row r="283" spans="1:25">
      <c r="A283" s="20" t="s">
        <v>144</v>
      </c>
      <c r="B283" s="27">
        <f>VLOOKUP(A283,[26]Зерновые!$A$205:$L$217,12,)</f>
        <v>4.5815499999999991</v>
      </c>
      <c r="C283" s="21">
        <f>VLOOKUP(A283,[26]Зерновые!$A$205:$W$217,23,)</f>
        <v>8.4153500000000001</v>
      </c>
      <c r="D283" s="21">
        <f>VLOOKUP(A283,[26]Зерновые!$A$205:$AH$217,34,)</f>
        <v>6.0443499999999997</v>
      </c>
      <c r="E283" s="21">
        <f>VLOOKUP(A283,[26]Зерновые!$A$205:$AS$217,45,)</f>
        <v>4.5290499999999998</v>
      </c>
      <c r="F283" s="21">
        <f>VLOOKUP(A283,[26]Зерновые!$A$205:$BD$217,56,)</f>
        <v>0.78</v>
      </c>
      <c r="G283" s="79">
        <f>VLOOKUP(A283,[26]Зерновые!$A$205:$BO$217,67,)</f>
        <v>0</v>
      </c>
      <c r="H283" s="77">
        <f>VLOOKUP(A283,[26]Зерновые!$A$205:$BZ$217,78,FALSE)</f>
        <v>0</v>
      </c>
      <c r="I283" s="27">
        <f>VLOOKUP(A283,[26]Масличные!$A$205:$L$217,12,)</f>
        <v>2.5175000000000001</v>
      </c>
      <c r="J283" s="21">
        <f>VLOOKUP(A283,[26]Масличные!$A$205:$W$217,23,)</f>
        <v>4.7598399999999996</v>
      </c>
      <c r="K283" s="21">
        <f>VLOOKUP(A283,[26]Масличные!$A$205:$AH$217,34,)</f>
        <v>0</v>
      </c>
      <c r="L283" s="21">
        <f>VLOOKUP(A283,[26]Масличные!$A$205:$AS$217,45,)</f>
        <v>0</v>
      </c>
      <c r="M283" s="81">
        <f>VLOOKUP(A283,[26]Масличные!$A$205:$BD$217,56,)</f>
        <v>0</v>
      </c>
      <c r="N283" s="27">
        <f>VLOOKUP(A283,[26]Бобовые!$A$205:$L$217,12,)</f>
        <v>0</v>
      </c>
      <c r="O283" s="21">
        <f>VLOOKUP(A283,[26]Бобовые!$A$205:$W$217,23,)</f>
        <v>2</v>
      </c>
      <c r="P283" s="79">
        <f>VLOOKUP(A283,[26]Бобовые!$A$205:$AH$217,34,)</f>
        <v>0</v>
      </c>
      <c r="Q283" s="27">
        <f>VLOOKUP(A283,[26]Овощи!$A$205:$L$217,12,)</f>
        <v>237.48755</v>
      </c>
      <c r="R283" s="21">
        <f>VLOOKUP(A283,[26]Овощи!$A$205:$W$217,23,)</f>
        <v>57.164689999999993</v>
      </c>
      <c r="S283" s="21">
        <f>VLOOKUP(A283,[26]Овощи!$A$205:$AH$217,34,)</f>
        <v>342.41321999999997</v>
      </c>
      <c r="T283" s="21">
        <f>VLOOKUP(A283,[26]Овощи!$A$205:$AS$217,45,)</f>
        <v>262.65201999999999</v>
      </c>
      <c r="U283" s="21">
        <f>VLOOKUP(A283,[26]Овощи!$A$205:$BD$217,56,)</f>
        <v>224.33198999999999</v>
      </c>
      <c r="V283" s="21">
        <f>VLOOKUP(A283,[26]Овощи!$A$205:$BO$217,67,)</f>
        <v>237.86588999999998</v>
      </c>
      <c r="W283" s="43">
        <f>VLOOKUP(A283,[26]Овощи!$A$205:$BZ$217,78,)</f>
        <v>240.41927000000001</v>
      </c>
      <c r="X283" s="27">
        <f>VLOOKUP(A283,[26]Бахчевые!$A$205:$L$217,12,)</f>
        <v>185.19797</v>
      </c>
      <c r="Y283" s="43">
        <f>VLOOKUP(A283,[26]Бахчевые!$A$205:$W$217,23,)</f>
        <v>107.18431000000001</v>
      </c>
    </row>
    <row r="284" spans="1:25">
      <c r="A284" s="20" t="s">
        <v>146</v>
      </c>
      <c r="B284" s="27">
        <f>VLOOKUP(A284,[26]Зерновые!$A$205:$L$217,12,)</f>
        <v>5.9316299999999993</v>
      </c>
      <c r="C284" s="21">
        <f>VLOOKUP(A284,[26]Зерновые!$A$205:$W$217,23,)</f>
        <v>5.0031799999999995</v>
      </c>
      <c r="D284" s="21">
        <f>VLOOKUP(A284,[26]Зерновые!$A$205:$AH$217,34,)</f>
        <v>3.0455999999999994</v>
      </c>
      <c r="E284" s="21">
        <f>VLOOKUP(A284,[26]Зерновые!$A$205:$AS$217,45,)</f>
        <v>0</v>
      </c>
      <c r="F284" s="21">
        <f>VLOOKUP(A284,[26]Зерновые!$A$205:$BD$217,56,)</f>
        <v>0.26</v>
      </c>
      <c r="G284" s="79">
        <f>VLOOKUP(A284,[26]Зерновые!$A$205:$BO$217,67,)</f>
        <v>0</v>
      </c>
      <c r="H284" s="77">
        <f>VLOOKUP(A284,[26]Зерновые!$A$205:$BZ$217,78,FALSE)</f>
        <v>0</v>
      </c>
      <c r="I284" s="27">
        <f>VLOOKUP(A284,[26]Масличные!$A$205:$L$217,12,)</f>
        <v>0.75</v>
      </c>
      <c r="J284" s="21">
        <f>VLOOKUP(A284,[26]Масличные!$A$205:$W$217,23,)</f>
        <v>0</v>
      </c>
      <c r="K284" s="21">
        <f>VLOOKUP(A284,[26]Масличные!$A$205:$AH$217,34,)</f>
        <v>0</v>
      </c>
      <c r="L284" s="21">
        <f>VLOOKUP(A284,[26]Масличные!$A$205:$AS$217,45,)</f>
        <v>0</v>
      </c>
      <c r="M284" s="81">
        <f>VLOOKUP(A284,[26]Масличные!$A$205:$BD$217,56,)</f>
        <v>0</v>
      </c>
      <c r="N284" s="27">
        <f>VLOOKUP(A284,[26]Бобовые!$A$205:$L$217,12,)</f>
        <v>0</v>
      </c>
      <c r="O284" s="21">
        <f>VLOOKUP(A284,[26]Бобовые!$A$205:$W$217,23,)</f>
        <v>0</v>
      </c>
      <c r="P284" s="79">
        <f>VLOOKUP(A284,[26]Бобовые!$A$205:$AH$217,34,)</f>
        <v>0</v>
      </c>
      <c r="Q284" s="27">
        <f>VLOOKUP(A284,[26]Овощи!$A$205:$L$217,12,)</f>
        <v>183.96308000000002</v>
      </c>
      <c r="R284" s="21">
        <f>VLOOKUP(A284,[26]Овощи!$A$205:$W$217,23,)</f>
        <v>131.68910000000002</v>
      </c>
      <c r="S284" s="21">
        <f>VLOOKUP(A284,[26]Овощи!$A$205:$AH$217,34,)</f>
        <v>170.24393000000001</v>
      </c>
      <c r="T284" s="21">
        <f>VLOOKUP(A284,[26]Овощи!$A$205:$AS$217,45,)</f>
        <v>251.53863999999999</v>
      </c>
      <c r="U284" s="21">
        <f>VLOOKUP(A284,[26]Овощи!$A$205:$BD$217,56,)</f>
        <v>175.96860000000001</v>
      </c>
      <c r="V284" s="21">
        <f>VLOOKUP(A284,[26]Овощи!$A$205:$BO$217,67,)</f>
        <v>237.67897000000002</v>
      </c>
      <c r="W284" s="43">
        <f>VLOOKUP(A284,[26]Овощи!$A$205:$BZ$217,78,)</f>
        <v>185.94684999999998</v>
      </c>
      <c r="X284" s="27">
        <f>VLOOKUP(A284,[26]Бахчевые!$A$205:$L$217,12,)</f>
        <v>133.67585</v>
      </c>
      <c r="Y284" s="43">
        <f>VLOOKUP(A284,[26]Бахчевые!$A$205:$W$217,23,)</f>
        <v>95.316370000000006</v>
      </c>
    </row>
    <row r="285" spans="1:25">
      <c r="A285" s="20" t="s">
        <v>187</v>
      </c>
      <c r="B285" s="27">
        <f>VLOOKUP(A285,[26]Зерновые!$A$205:$L$217,12,)</f>
        <v>6.5433599999999981</v>
      </c>
      <c r="C285" s="21">
        <f>VLOOKUP(A285,[26]Зерновые!$A$205:$W$217,23,)</f>
        <v>6.0209500000000009</v>
      </c>
      <c r="D285" s="21">
        <f>VLOOKUP(A285,[26]Зерновые!$A$205:$AH$217,34,)</f>
        <v>2.8899999999999997</v>
      </c>
      <c r="E285" s="21">
        <f>VLOOKUP(A285,[26]Зерновые!$A$205:$AS$217,45,)</f>
        <v>6.6560499999999987</v>
      </c>
      <c r="F285" s="21">
        <f>VLOOKUP(A285,[26]Зерновые!$A$205:$BD$217,56,)</f>
        <v>4.0201599999999997</v>
      </c>
      <c r="G285" s="79">
        <f>VLOOKUP(A285,[26]Зерновые!$A$205:$BO$217,67,)</f>
        <v>0</v>
      </c>
      <c r="H285" s="77">
        <f>VLOOKUP(A285,[26]Зерновые!$A$205:$BZ$217,78,FALSE)</f>
        <v>0</v>
      </c>
      <c r="I285" s="27">
        <f>VLOOKUP(A285,[26]Масличные!$A$205:$L$217,12,)</f>
        <v>2.5236499999999999</v>
      </c>
      <c r="J285" s="21">
        <f>VLOOKUP(A285,[26]Масличные!$A$205:$W$217,23,)</f>
        <v>1.65</v>
      </c>
      <c r="K285" s="21">
        <f>VLOOKUP(A285,[26]Масличные!$A$205:$AH$217,34,)</f>
        <v>0.37</v>
      </c>
      <c r="L285" s="21">
        <f>VLOOKUP(A285,[26]Масличные!$A$205:$AS$217,45,)</f>
        <v>0</v>
      </c>
      <c r="M285" s="81">
        <f>VLOOKUP(A285,[26]Масличные!$A$205:$BD$217,56,)</f>
        <v>0</v>
      </c>
      <c r="N285" s="27">
        <f>VLOOKUP(A285,[26]Бобовые!$A$205:$L$217,12,)</f>
        <v>0</v>
      </c>
      <c r="O285" s="21">
        <f>VLOOKUP(A285,[26]Бобовые!$A$205:$W$217,23,)</f>
        <v>2.9404999999999997</v>
      </c>
      <c r="P285" s="79">
        <f>VLOOKUP(A285,[26]Бобовые!$A$205:$AH$217,34,)</f>
        <v>0</v>
      </c>
      <c r="Q285" s="27">
        <f>VLOOKUP(A285,[26]Овощи!$A$205:$L$217,12,)</f>
        <v>220.08005999999995</v>
      </c>
      <c r="R285" s="21">
        <f>VLOOKUP(A285,[26]Овощи!$A$205:$W$217,23,)</f>
        <v>131.23904999999999</v>
      </c>
      <c r="S285" s="21">
        <f>VLOOKUP(A285,[26]Овощи!$A$205:$AH$217,34,)</f>
        <v>260.90851000000004</v>
      </c>
      <c r="T285" s="21">
        <f>VLOOKUP(A285,[26]Овощи!$A$205:$AS$217,45,)</f>
        <v>251.70751999999999</v>
      </c>
      <c r="U285" s="21">
        <f>VLOOKUP(A285,[26]Овощи!$A$205:$BD$217,56,)</f>
        <v>227.11602999999999</v>
      </c>
      <c r="V285" s="21">
        <f>VLOOKUP(A285,[26]Овощи!$A$205:$BO$217,67,)</f>
        <v>247.25048999999999</v>
      </c>
      <c r="W285" s="43">
        <f>VLOOKUP(A285,[26]Овощи!$A$205:$BZ$217,78,)</f>
        <v>270.16165000000001</v>
      </c>
      <c r="X285" s="27">
        <f>VLOOKUP(A285,[26]Бахчевые!$A$205:$L$217,12,)</f>
        <v>91.325410000000005</v>
      </c>
      <c r="Y285" s="43">
        <f>VLOOKUP(A285,[26]Бахчевые!$A$205:$W$217,23,)</f>
        <v>0</v>
      </c>
    </row>
    <row r="286" spans="1:25">
      <c r="A286" s="20" t="s">
        <v>188</v>
      </c>
      <c r="B286" s="27">
        <f>VLOOKUP(A286,[26]Зерновые!$A$205:$L$217,12,)</f>
        <v>7.8016800000000002</v>
      </c>
      <c r="C286" s="21">
        <f>VLOOKUP(A286,[26]Зерновые!$A$205:$W$217,23,)</f>
        <v>7.6805299999999992</v>
      </c>
      <c r="D286" s="21">
        <f>VLOOKUP(A286,[26]Зерновые!$A$205:$AH$217,34,)</f>
        <v>6.7737799999999995</v>
      </c>
      <c r="E286" s="21">
        <f>VLOOKUP(A286,[26]Зерновые!$A$205:$AS$217,45,)</f>
        <v>0</v>
      </c>
      <c r="F286" s="21">
        <f>VLOOKUP(A286,[26]Зерновые!$A$205:$BD$217,56,)</f>
        <v>0</v>
      </c>
      <c r="G286" s="79">
        <f>VLOOKUP(A286,[26]Зерновые!$A$205:$BO$217,67,)</f>
        <v>0</v>
      </c>
      <c r="H286" s="77">
        <f>VLOOKUP(A286,[26]Зерновые!$A$205:$BZ$217,78,FALSE)</f>
        <v>0</v>
      </c>
      <c r="I286" s="27">
        <f>VLOOKUP(A286,[26]Масличные!$A$205:$L$217,12,)</f>
        <v>0</v>
      </c>
      <c r="J286" s="21">
        <f>VLOOKUP(A286,[26]Масличные!$A$205:$W$217,23,)</f>
        <v>0</v>
      </c>
      <c r="K286" s="21">
        <f>VLOOKUP(A286,[26]Масличные!$A$205:$AH$217,34,)</f>
        <v>0</v>
      </c>
      <c r="L286" s="21">
        <f>VLOOKUP(A286,[26]Масличные!$A$205:$AS$217,45,)</f>
        <v>0</v>
      </c>
      <c r="M286" s="81">
        <f>VLOOKUP(A286,[26]Масличные!$A$205:$BD$217,56,)</f>
        <v>0</v>
      </c>
      <c r="N286" s="27">
        <f>VLOOKUP(A286,[26]Бобовые!$A$205:$L$217,12,)</f>
        <v>0</v>
      </c>
      <c r="O286" s="21">
        <f>VLOOKUP(A286,[26]Бобовые!$A$205:$W$217,23,)</f>
        <v>0</v>
      </c>
      <c r="P286" s="79">
        <f>VLOOKUP(A286,[26]Бобовые!$A$205:$AH$217,34,)</f>
        <v>0</v>
      </c>
      <c r="Q286" s="27">
        <f>VLOOKUP(A286,[26]Овощи!$A$205:$L$217,12,)</f>
        <v>150.77723</v>
      </c>
      <c r="R286" s="21">
        <f>VLOOKUP(A286,[26]Овощи!$A$205:$W$217,23,)</f>
        <v>15.059999999999999</v>
      </c>
      <c r="S286" s="21">
        <f>VLOOKUP(A286,[26]Овощи!$A$205:$AH$217,34,)</f>
        <v>171.32677000000001</v>
      </c>
      <c r="T286" s="21">
        <f>VLOOKUP(A286,[26]Овощи!$A$205:$AS$217,45,)</f>
        <v>172.85081000000002</v>
      </c>
      <c r="U286" s="21">
        <f>VLOOKUP(A286,[26]Овощи!$A$205:$BD$217,56,)</f>
        <v>173.34352000000001</v>
      </c>
      <c r="V286" s="21">
        <f>VLOOKUP(A286,[26]Овощи!$A$205:$BO$217,67,)</f>
        <v>173.07517999999999</v>
      </c>
      <c r="W286" s="43">
        <f>VLOOKUP(A286,[26]Овощи!$A$205:$BZ$217,78,)</f>
        <v>170.70616000000001</v>
      </c>
      <c r="X286" s="27">
        <f>VLOOKUP(A286,[26]Бахчевые!$A$205:$L$217,12,)</f>
        <v>0</v>
      </c>
      <c r="Y286" s="43">
        <f>VLOOKUP(A286,[26]Бахчевые!$A$205:$W$217,23,)</f>
        <v>0</v>
      </c>
    </row>
    <row r="287" spans="1:25">
      <c r="A287" s="20" t="s">
        <v>189</v>
      </c>
      <c r="B287" s="27">
        <f>VLOOKUP(A287,[26]Зерновые!$A$205:$L$217,12,)</f>
        <v>9.5032399999999999</v>
      </c>
      <c r="C287" s="21">
        <f>VLOOKUP(A287,[26]Зерновые!$A$205:$W$217,23,)</f>
        <v>9.6715300000000006</v>
      </c>
      <c r="D287" s="21">
        <f>VLOOKUP(A287,[26]Зерновые!$A$205:$AH$217,34,)</f>
        <v>11.666259999999998</v>
      </c>
      <c r="E287" s="21">
        <f>VLOOKUP(A287,[26]Зерновые!$A$205:$AS$217,45,)</f>
        <v>4.1275199999999996</v>
      </c>
      <c r="F287" s="21">
        <f>VLOOKUP(A287,[26]Зерновые!$A$205:$BD$217,56,)</f>
        <v>5.1635100000000005</v>
      </c>
      <c r="G287" s="79">
        <f>VLOOKUP(A287,[26]Зерновые!$A$205:$BO$217,67,)</f>
        <v>0</v>
      </c>
      <c r="H287" s="77">
        <f>VLOOKUP(A287,[26]Зерновые!$A$205:$BZ$217,78,FALSE)</f>
        <v>0</v>
      </c>
      <c r="I287" s="27">
        <f>VLOOKUP(A287,[26]Масличные!$A$205:$L$217,12,)</f>
        <v>3.66892</v>
      </c>
      <c r="J287" s="21">
        <f>VLOOKUP(A287,[26]Масличные!$A$205:$W$217,23,)</f>
        <v>0.47000000000000003</v>
      </c>
      <c r="K287" s="21">
        <f>VLOOKUP(A287,[26]Масличные!$A$205:$AH$217,34,)</f>
        <v>1.25</v>
      </c>
      <c r="L287" s="21">
        <f>VLOOKUP(A287,[26]Масличные!$A$205:$AS$217,45,)</f>
        <v>2.33</v>
      </c>
      <c r="M287" s="81">
        <f>VLOOKUP(A287,[26]Масличные!$A$205:$BD$217,56,)</f>
        <v>0.5</v>
      </c>
      <c r="N287" s="27">
        <f>VLOOKUP(A287,[26]Бобовые!$A$205:$L$217,12,)</f>
        <v>0</v>
      </c>
      <c r="O287" s="21">
        <f>VLOOKUP(A287,[26]Бобовые!$A$205:$W$217,23,)</f>
        <v>5.14</v>
      </c>
      <c r="P287" s="79">
        <f>VLOOKUP(A287,[26]Бобовые!$A$205:$AH$217,34,)</f>
        <v>0</v>
      </c>
      <c r="Q287" s="27">
        <f>VLOOKUP(A287,[26]Овощи!$A$205:$L$217,12,)</f>
        <v>170.00197</v>
      </c>
      <c r="R287" s="21">
        <f>VLOOKUP(A287,[26]Овощи!$A$205:$W$217,23,)</f>
        <v>188.84379999999999</v>
      </c>
      <c r="S287" s="21">
        <f>VLOOKUP(A287,[26]Овощи!$A$205:$AH$217,34,)</f>
        <v>299.62090000000001</v>
      </c>
      <c r="T287" s="21">
        <f>VLOOKUP(A287,[26]Овощи!$A$205:$AS$217,45,)</f>
        <v>421.90746999999999</v>
      </c>
      <c r="U287" s="21">
        <f>VLOOKUP(A287,[26]Овощи!$A$205:$BD$217,56,)</f>
        <v>281.45328000000001</v>
      </c>
      <c r="V287" s="21">
        <f>VLOOKUP(A287,[26]Овощи!$A$205:$BO$217,67,)</f>
        <v>311.73404999999997</v>
      </c>
      <c r="W287" s="43">
        <f>VLOOKUP(A287,[26]Овощи!$A$205:$BZ$217,78,)</f>
        <v>329.73097999999999</v>
      </c>
      <c r="X287" s="27">
        <f>VLOOKUP(A287,[26]Бахчевые!$A$205:$L$217,12,)</f>
        <v>10</v>
      </c>
      <c r="Y287" s="43">
        <f>VLOOKUP(A287,[26]Бахчевые!$A$205:$W$217,23,)</f>
        <v>10</v>
      </c>
    </row>
    <row r="288" spans="1:25">
      <c r="A288" s="20" t="s">
        <v>190</v>
      </c>
      <c r="B288" s="27">
        <f>VLOOKUP(A288,[26]Зерновые!$A$205:$L$217,12,)</f>
        <v>7.4523600000000005</v>
      </c>
      <c r="C288" s="21">
        <f>VLOOKUP(A288,[26]Зерновые!$A$205:$W$217,23,)</f>
        <v>8.0092499999999998</v>
      </c>
      <c r="D288" s="21">
        <f>VLOOKUP(A288,[26]Зерновые!$A$205:$AH$217,34,)</f>
        <v>9.8320399999999992</v>
      </c>
      <c r="E288" s="21">
        <f>VLOOKUP(A288,[26]Зерновые!$A$205:$AS$217,45,)</f>
        <v>6.1431500000000003</v>
      </c>
      <c r="F288" s="21">
        <f>VLOOKUP(A288,[26]Зерновые!$A$205:$BD$217,56,)</f>
        <v>4.3078799999999999</v>
      </c>
      <c r="G288" s="79">
        <f>VLOOKUP(A288,[26]Зерновые!$A$205:$BO$217,67,)</f>
        <v>0</v>
      </c>
      <c r="H288" s="77">
        <f>VLOOKUP(A288,[26]Зерновые!$A$205:$BZ$217,78,FALSE)</f>
        <v>0</v>
      </c>
      <c r="I288" s="27">
        <f>VLOOKUP(A288,[26]Масличные!$A$205:$L$217,12,)</f>
        <v>2.91744</v>
      </c>
      <c r="J288" s="21">
        <f>VLOOKUP(A288,[26]Масличные!$A$205:$W$217,23,)</f>
        <v>3.8616599999999996</v>
      </c>
      <c r="K288" s="21">
        <f>VLOOKUP(A288,[26]Масличные!$A$205:$AH$217,34,)</f>
        <v>2.75</v>
      </c>
      <c r="L288" s="21">
        <f>VLOOKUP(A288,[26]Масличные!$A$205:$AS$217,45,)</f>
        <v>0.06</v>
      </c>
      <c r="M288" s="81">
        <f>VLOOKUP(A288,[26]Масличные!$A$205:$BD$217,56,)</f>
        <v>0</v>
      </c>
      <c r="N288" s="27">
        <f>VLOOKUP(A288,[26]Бобовые!$A$205:$L$217,12,)</f>
        <v>0</v>
      </c>
      <c r="O288" s="21">
        <f>VLOOKUP(A288,[26]Бобовые!$A$205:$W$217,23,)</f>
        <v>1.8699999999999999</v>
      </c>
      <c r="P288" s="79">
        <f>VLOOKUP(A288,[26]Бобовые!$A$205:$AH$217,34,)</f>
        <v>0.67999999999999994</v>
      </c>
      <c r="Q288" s="27">
        <f>VLOOKUP(A288,[26]Овощи!$A$205:$L$217,12,)</f>
        <v>172.71687</v>
      </c>
      <c r="R288" s="21">
        <f>VLOOKUP(A288,[26]Овощи!$A$205:$W$217,23,)</f>
        <v>185.55875</v>
      </c>
      <c r="S288" s="21">
        <f>VLOOKUP(A288,[26]Овощи!$A$205:$AH$217,34,)</f>
        <v>384.13569999999999</v>
      </c>
      <c r="T288" s="21">
        <f>VLOOKUP(A288,[26]Овощи!$A$205:$AS$217,45,)</f>
        <v>530.25090999999998</v>
      </c>
      <c r="U288" s="21">
        <f>VLOOKUP(A288,[26]Овощи!$A$205:$BD$217,56,)</f>
        <v>345.59344999999996</v>
      </c>
      <c r="V288" s="21">
        <f>VLOOKUP(A288,[26]Овощи!$A$205:$BO$217,67,)</f>
        <v>360.08429999999993</v>
      </c>
      <c r="W288" s="43">
        <f>VLOOKUP(A288,[26]Овощи!$A$205:$BZ$217,78,)</f>
        <v>440.4779200000001</v>
      </c>
      <c r="X288" s="27">
        <f>VLOOKUP(A288,[26]Бахчевые!$A$205:$L$217,12,)</f>
        <v>0</v>
      </c>
      <c r="Y288" s="43">
        <f>VLOOKUP(A288,[26]Бахчевые!$A$205:$W$217,23,)</f>
        <v>0</v>
      </c>
    </row>
    <row r="289" spans="1:25">
      <c r="A289" s="20" t="s">
        <v>191</v>
      </c>
      <c r="B289" s="27">
        <f>VLOOKUP(A289,[26]Зерновые!$A$205:$L$217,12,)</f>
        <v>7.8459500000000002</v>
      </c>
      <c r="C289" s="21">
        <f>VLOOKUP(A289,[26]Зерновые!$A$205:$W$217,23,)</f>
        <v>7.6136399999999984</v>
      </c>
      <c r="D289" s="21">
        <f>VLOOKUP(A289,[26]Зерновые!$A$205:$AH$217,34,)</f>
        <v>8.0946800000000003</v>
      </c>
      <c r="E289" s="21">
        <f>VLOOKUP(A289,[26]Зерновые!$A$205:$AS$217,45,)</f>
        <v>6.1014099999999996</v>
      </c>
      <c r="F289" s="21">
        <f>VLOOKUP(A289,[26]Зерновые!$A$205:$BD$217,56,)</f>
        <v>3.9954300000000003</v>
      </c>
      <c r="G289" s="79">
        <f>VLOOKUP(A289,[26]Зерновые!$A$205:$BO$217,67,)</f>
        <v>0</v>
      </c>
      <c r="H289" s="77">
        <f>VLOOKUP(A289,[26]Зерновые!$A$205:$BZ$217,78,FALSE)</f>
        <v>0</v>
      </c>
      <c r="I289" s="27">
        <f>VLOOKUP(A289,[26]Масличные!$A$205:$L$217,12,)</f>
        <v>3.62365</v>
      </c>
      <c r="J289" s="21">
        <f>VLOOKUP(A289,[26]Масличные!$A$205:$W$217,23,)</f>
        <v>0.45999999999999996</v>
      </c>
      <c r="K289" s="21">
        <f>VLOOKUP(A289,[26]Масличные!$A$205:$AH$217,34,)</f>
        <v>1</v>
      </c>
      <c r="L289" s="21">
        <f>VLOOKUP(A289,[26]Масличные!$A$205:$AS$217,45,)</f>
        <v>0</v>
      </c>
      <c r="M289" s="81">
        <f>VLOOKUP(A289,[26]Масличные!$A$205:$BD$217,56,)</f>
        <v>0</v>
      </c>
      <c r="N289" s="27">
        <f>VLOOKUP(A289,[26]Бобовые!$A$205:$L$217,12,)</f>
        <v>0</v>
      </c>
      <c r="O289" s="21">
        <f>VLOOKUP(A289,[26]Бобовые!$A$205:$W$217,23,)</f>
        <v>8.9180000000000009E-2</v>
      </c>
      <c r="P289" s="79">
        <f>VLOOKUP(A289,[26]Бобовые!$A$205:$AH$217,34,)</f>
        <v>0</v>
      </c>
      <c r="Q289" s="27">
        <f>VLOOKUP(A289,[26]Овощи!$A$205:$L$217,12,)</f>
        <v>162.56970999999996</v>
      </c>
      <c r="R289" s="21">
        <f>VLOOKUP(A289,[26]Овощи!$A$205:$W$217,23,)</f>
        <v>200.72111000000001</v>
      </c>
      <c r="S289" s="21">
        <f>VLOOKUP(A289,[26]Овощи!$A$205:$AH$217,34,)</f>
        <v>250.02058000000002</v>
      </c>
      <c r="T289" s="21">
        <f>VLOOKUP(A289,[26]Овощи!$A$205:$AS$217,45,)</f>
        <v>337.06134000000009</v>
      </c>
      <c r="U289" s="21">
        <f>VLOOKUP(A289,[26]Овощи!$A$205:$BD$217,56,)</f>
        <v>313.36079000000001</v>
      </c>
      <c r="V289" s="21">
        <f>VLOOKUP(A289,[26]Овощи!$A$205:$BO$217,67,)</f>
        <v>314.10309999999998</v>
      </c>
      <c r="W289" s="43">
        <f>VLOOKUP(A289,[26]Овощи!$A$205:$BZ$217,78,)</f>
        <v>261.48003999999997</v>
      </c>
      <c r="X289" s="27">
        <f>VLOOKUP(A289,[26]Бахчевые!$A$205:$L$217,12,)</f>
        <v>85.94</v>
      </c>
      <c r="Y289" s="43">
        <f>VLOOKUP(A289,[26]Бахчевые!$A$205:$W$217,23,)</f>
        <v>0</v>
      </c>
    </row>
    <row r="290" spans="1:25">
      <c r="A290" s="20" t="s">
        <v>192</v>
      </c>
      <c r="B290" s="27">
        <f>VLOOKUP(A290,[26]Зерновые!$A$205:$L$217,12,)</f>
        <v>0.9</v>
      </c>
      <c r="C290" s="21">
        <f>VLOOKUP(A290,[26]Зерновые!$A$205:$W$217,23,)</f>
        <v>2.8</v>
      </c>
      <c r="D290" s="21">
        <f>VLOOKUP(A290,[26]Зерновые!$A$205:$AH$217,34,)</f>
        <v>1.6800000000000002</v>
      </c>
      <c r="E290" s="21">
        <f>VLOOKUP(A290,[26]Зерновые!$A$205:$AS$217,45,)</f>
        <v>5.0393699999999999</v>
      </c>
      <c r="F290" s="21">
        <f>VLOOKUP(A290,[26]Зерновые!$A$205:$BD$217,56,)</f>
        <v>0.86</v>
      </c>
      <c r="G290" s="79">
        <f>VLOOKUP(A290,[26]Зерновые!$A$205:$BO$217,67,)</f>
        <v>0</v>
      </c>
      <c r="H290" s="77">
        <f>VLOOKUP(A290,[26]Зерновые!$A$205:$BZ$217,78,FALSE)</f>
        <v>0</v>
      </c>
      <c r="I290" s="27">
        <f>VLOOKUP(A290,[26]Масличные!$A$205:$L$217,12,)</f>
        <v>2.7700000000000005</v>
      </c>
      <c r="J290" s="21">
        <f>VLOOKUP(A290,[26]Масличные!$A$205:$W$217,23,)</f>
        <v>0</v>
      </c>
      <c r="K290" s="21">
        <f>VLOOKUP(A290,[26]Масличные!$A$205:$AH$217,34,)</f>
        <v>0</v>
      </c>
      <c r="L290" s="21">
        <f>VLOOKUP(A290,[26]Масличные!$A$205:$AS$217,45,)</f>
        <v>0</v>
      </c>
      <c r="M290" s="81">
        <f>VLOOKUP(A290,[26]Масличные!$A$205:$BD$217,56,)</f>
        <v>0</v>
      </c>
      <c r="N290" s="27">
        <f>VLOOKUP(A290,[26]Бобовые!$A$205:$L$217,12,)</f>
        <v>0</v>
      </c>
      <c r="O290" s="21">
        <f>VLOOKUP(A290,[26]Бобовые!$A$205:$W$217,23,)</f>
        <v>0.21000000000000002</v>
      </c>
      <c r="P290" s="79">
        <f>VLOOKUP(A290,[26]Бобовые!$A$205:$AH$217,34,)</f>
        <v>0</v>
      </c>
      <c r="Q290" s="27">
        <f>VLOOKUP(A290,[26]Овощи!$A$205:$L$217,12,)</f>
        <v>225.96993000000003</v>
      </c>
      <c r="R290" s="21">
        <f>VLOOKUP(A290,[26]Овощи!$A$205:$W$217,23,)</f>
        <v>138.26741000000001</v>
      </c>
      <c r="S290" s="21">
        <f>VLOOKUP(A290,[26]Овощи!$A$205:$AH$217,34,)</f>
        <v>281.72971000000001</v>
      </c>
      <c r="T290" s="21">
        <f>VLOOKUP(A290,[26]Овощи!$A$205:$AS$217,45,)</f>
        <v>217.39549000000002</v>
      </c>
      <c r="U290" s="21">
        <f>VLOOKUP(A290,[26]Овощи!$A$205:$BD$217,56,)</f>
        <v>205.00266999999999</v>
      </c>
      <c r="V290" s="21">
        <f>VLOOKUP(A290,[26]Овощи!$A$205:$BO$217,67,)</f>
        <v>230.13197</v>
      </c>
      <c r="W290" s="43">
        <f>VLOOKUP(A290,[26]Овощи!$A$205:$BZ$217,78,)</f>
        <v>255.13048000000003</v>
      </c>
      <c r="X290" s="27">
        <f>VLOOKUP(A290,[26]Бахчевые!$A$205:$L$217,12,)</f>
        <v>170.99180000000001</v>
      </c>
      <c r="Y290" s="43">
        <f>VLOOKUP(A290,[26]Бахчевые!$A$205:$W$217,23,)</f>
        <v>0</v>
      </c>
    </row>
    <row r="291" spans="1:25">
      <c r="A291" s="20" t="s">
        <v>193</v>
      </c>
      <c r="B291" s="27">
        <f>VLOOKUP(A291,[26]Зерновые!$A$205:$L$217,12,)</f>
        <v>0.78</v>
      </c>
      <c r="C291" s="21">
        <f>VLOOKUP(A291,[26]Зерновые!$A$205:$W$217,23,)</f>
        <v>2.9683299999999999</v>
      </c>
      <c r="D291" s="21">
        <f>VLOOKUP(A291,[26]Зерновые!$A$205:$AH$217,34,)</f>
        <v>0.33999999999999997</v>
      </c>
      <c r="E291" s="21">
        <f>VLOOKUP(A291,[26]Зерновые!$A$205:$AS$217,45,)</f>
        <v>6.8642100000000017</v>
      </c>
      <c r="F291" s="21">
        <f>VLOOKUP(A291,[26]Зерновые!$A$205:$BD$217,56,)</f>
        <v>0</v>
      </c>
      <c r="G291" s="79">
        <f>VLOOKUP(A291,[26]Зерновые!$A$205:$BO$217,67,)</f>
        <v>0</v>
      </c>
      <c r="H291" s="77">
        <f>VLOOKUP(A291,[26]Зерновые!$A$205:$BZ$217,78,FALSE)</f>
        <v>0</v>
      </c>
      <c r="I291" s="27">
        <f>VLOOKUP(A291,[26]Масличные!$A$205:$L$217,12,)</f>
        <v>1.4570000000000001</v>
      </c>
      <c r="J291" s="21">
        <f>VLOOKUP(A291,[26]Масличные!$A$205:$W$217,23,)</f>
        <v>0</v>
      </c>
      <c r="K291" s="21">
        <f>VLOOKUP(A291,[26]Масличные!$A$205:$AH$217,34,)</f>
        <v>0</v>
      </c>
      <c r="L291" s="21">
        <f>VLOOKUP(A291,[26]Масличные!$A$205:$AS$217,45,)</f>
        <v>0</v>
      </c>
      <c r="M291" s="81">
        <f>VLOOKUP(A291,[26]Масличные!$A$205:$BD$217,56,)</f>
        <v>0</v>
      </c>
      <c r="N291" s="27">
        <f>VLOOKUP(A291,[26]Бобовые!$A$205:$L$217,12,)</f>
        <v>0</v>
      </c>
      <c r="O291" s="21">
        <f>VLOOKUP(A291,[26]Бобовые!$A$205:$W$217,23,)</f>
        <v>0</v>
      </c>
      <c r="P291" s="79">
        <f>VLOOKUP(A291,[26]Бобовые!$A$205:$AH$217,34,)</f>
        <v>0</v>
      </c>
      <c r="Q291" s="27">
        <f>VLOOKUP(A291,[26]Овощи!$A$205:$L$217,12,)</f>
        <v>125.13690999999999</v>
      </c>
      <c r="R291" s="21">
        <f>VLOOKUP(A291,[26]Овощи!$A$205:$W$217,23,)</f>
        <v>11.6</v>
      </c>
      <c r="S291" s="21">
        <f>VLOOKUP(A291,[26]Овощи!$A$205:$AH$217,34,)</f>
        <v>201.67571000000001</v>
      </c>
      <c r="T291" s="21">
        <f>VLOOKUP(A291,[26]Овощи!$A$205:$AS$217,45,)</f>
        <v>178.37906999999998</v>
      </c>
      <c r="U291" s="21">
        <f>VLOOKUP(A291,[26]Овощи!$A$205:$BD$217,56,)</f>
        <v>160.65579</v>
      </c>
      <c r="V291" s="21">
        <f>VLOOKUP(A291,[26]Овощи!$A$205:$BO$217,67,)</f>
        <v>187.30151000000001</v>
      </c>
      <c r="W291" s="43">
        <f>VLOOKUP(A291,[26]Овощи!$A$205:$BZ$217,78,)</f>
        <v>195.88830000000002</v>
      </c>
      <c r="X291" s="27">
        <f>VLOOKUP(A291,[26]Бахчевые!$A$205:$L$217,12,)</f>
        <v>4.84</v>
      </c>
      <c r="Y291" s="43">
        <f>VLOOKUP(A291,[26]Бахчевые!$A$205:$W$217,23,)</f>
        <v>0</v>
      </c>
    </row>
    <row r="292" spans="1:25">
      <c r="A292" s="20" t="s">
        <v>194</v>
      </c>
      <c r="B292" s="27">
        <f>VLOOKUP(A292,[26]Зерновые!$A$205:$L$217,12,)</f>
        <v>5.3853899999999992</v>
      </c>
      <c r="C292" s="21">
        <f>VLOOKUP(A292,[26]Зерновые!$A$205:$W$217,23,)</f>
        <v>4.6425700000000001</v>
      </c>
      <c r="D292" s="21">
        <f>VLOOKUP(A292,[26]Зерновые!$A$205:$AH$217,34,)</f>
        <v>5.4645099999999998</v>
      </c>
      <c r="E292" s="21">
        <f>VLOOKUP(A292,[26]Зерновые!$A$205:$AS$217,45,)</f>
        <v>4.5012599999999994</v>
      </c>
      <c r="F292" s="21">
        <f>VLOOKUP(A292,[26]Зерновые!$A$205:$BD$217,56,)</f>
        <v>3.6578299999999997</v>
      </c>
      <c r="G292" s="79">
        <f>VLOOKUP(A292,[26]Зерновые!$A$205:$BO$217,67,)</f>
        <v>0</v>
      </c>
      <c r="H292" s="77">
        <f>VLOOKUP(A292,[26]Зерновые!$A$205:$BZ$217,78,FALSE)</f>
        <v>0</v>
      </c>
      <c r="I292" s="27">
        <f>VLOOKUP(A292,[26]Масличные!$A$205:$L$217,12,)</f>
        <v>3.4563099999999998</v>
      </c>
      <c r="J292" s="21">
        <f>VLOOKUP(A292,[26]Масличные!$A$205:$W$217,23,)</f>
        <v>0</v>
      </c>
      <c r="K292" s="21">
        <f>VLOOKUP(A292,[26]Масличные!$A$205:$AH$217,34,)</f>
        <v>0</v>
      </c>
      <c r="L292" s="21">
        <f>VLOOKUP(A292,[26]Масличные!$A$205:$AS$217,45,)</f>
        <v>0</v>
      </c>
      <c r="M292" s="81">
        <f>VLOOKUP(A292,[26]Масличные!$A$205:$BD$217,56,)</f>
        <v>0</v>
      </c>
      <c r="N292" s="27">
        <f>VLOOKUP(A292,[26]Бобовые!$A$205:$L$217,12,)</f>
        <v>0</v>
      </c>
      <c r="O292" s="21">
        <f>VLOOKUP(A292,[26]Бобовые!$A$205:$W$217,23,)</f>
        <v>0</v>
      </c>
      <c r="P292" s="79">
        <f>VLOOKUP(A292,[26]Бобовые!$A$205:$AH$217,34,)</f>
        <v>0</v>
      </c>
      <c r="Q292" s="27">
        <f>VLOOKUP(A292,[26]Овощи!$A$205:$L$217,12,)</f>
        <v>220.8802</v>
      </c>
      <c r="R292" s="21">
        <f>VLOOKUP(A292,[26]Овощи!$A$205:$W$217,23,)</f>
        <v>185.17000000000002</v>
      </c>
      <c r="S292" s="21">
        <f>VLOOKUP(A292,[26]Овощи!$A$205:$AH$217,34,)</f>
        <v>288.23084000000006</v>
      </c>
      <c r="T292" s="21">
        <f>VLOOKUP(A292,[26]Овощи!$A$205:$AS$217,45,)</f>
        <v>364.96610999999996</v>
      </c>
      <c r="U292" s="21">
        <f>VLOOKUP(A292,[26]Овощи!$A$205:$BD$217,56,)</f>
        <v>290.53030000000001</v>
      </c>
      <c r="V292" s="21">
        <f>VLOOKUP(A292,[26]Овощи!$A$205:$BO$217,67,)</f>
        <v>297.99950000000001</v>
      </c>
      <c r="W292" s="43">
        <f>VLOOKUP(A292,[26]Овощи!$A$205:$BZ$217,78,)</f>
        <v>278.36610000000002</v>
      </c>
      <c r="X292" s="27">
        <f>VLOOKUP(A292,[26]Бахчевые!$A$205:$L$217,12,)</f>
        <v>157.13524000000001</v>
      </c>
      <c r="Y292" s="43">
        <f>VLOOKUP(A292,[26]Бахчевые!$A$205:$W$217,23,)</f>
        <v>21.259999999999998</v>
      </c>
    </row>
    <row r="293" spans="1:25">
      <c r="A293" s="20" t="s">
        <v>195</v>
      </c>
      <c r="B293" s="27">
        <f>VLOOKUP(A293,[26]Зерновые!$A$205:$L$217,12,)</f>
        <v>8.745000000000001</v>
      </c>
      <c r="C293" s="21">
        <f>VLOOKUP(A293,[26]Зерновые!$A$205:$W$217,23,)</f>
        <v>9.5311599999999999</v>
      </c>
      <c r="D293" s="21">
        <f>VLOOKUP(A293,[26]Зерновые!$A$205:$AH$217,34,)</f>
        <v>9.153850000000002</v>
      </c>
      <c r="E293" s="21">
        <f>VLOOKUP(A293,[26]Зерновые!$A$205:$AS$217,45,)</f>
        <v>8.1283999999999992</v>
      </c>
      <c r="F293" s="21">
        <f>VLOOKUP(A293,[26]Зерновые!$A$205:$BD$217,56,)</f>
        <v>5.1991999999999994</v>
      </c>
      <c r="G293" s="79">
        <f>VLOOKUP(A293,[26]Зерновые!$A$205:$BO$217,67,)</f>
        <v>0</v>
      </c>
      <c r="H293" s="77">
        <f>VLOOKUP(A293,[26]Зерновые!$A$205:$BZ$217,78,FALSE)</f>
        <v>0</v>
      </c>
      <c r="I293" s="27">
        <f>VLOOKUP(A293,[26]Масличные!$A$205:$L$217,12,)</f>
        <v>4.6265599999999996</v>
      </c>
      <c r="J293" s="21">
        <f>VLOOKUP(A293,[26]Масличные!$A$205:$W$217,23,)</f>
        <v>1.6708700000000001</v>
      </c>
      <c r="K293" s="21">
        <f>VLOOKUP(A293,[26]Масличные!$A$205:$AH$217,34,)</f>
        <v>1.90703</v>
      </c>
      <c r="L293" s="21">
        <f>VLOOKUP(A293,[26]Масличные!$A$205:$AS$217,45,)</f>
        <v>1.1099999999999999</v>
      </c>
      <c r="M293" s="81">
        <f>VLOOKUP(A293,[26]Масличные!$A$205:$BD$217,56,)</f>
        <v>0.36</v>
      </c>
      <c r="N293" s="27">
        <f>VLOOKUP(A293,[26]Бобовые!$A$205:$L$217,12,)</f>
        <v>1.5348599999999999</v>
      </c>
      <c r="O293" s="21">
        <f>VLOOKUP(A293,[26]Бобовые!$A$205:$W$217,23,)</f>
        <v>4.1088199999999997</v>
      </c>
      <c r="P293" s="79">
        <f>VLOOKUP(A293,[26]Бобовые!$A$205:$AH$217,34,)</f>
        <v>0</v>
      </c>
      <c r="Q293" s="27">
        <f>VLOOKUP(A293,[26]Овощи!$A$205:$L$217,12,)</f>
        <v>166.61425000000003</v>
      </c>
      <c r="R293" s="21">
        <f>VLOOKUP(A293,[26]Овощи!$A$205:$W$217,23,)</f>
        <v>133.3766</v>
      </c>
      <c r="S293" s="21">
        <f>VLOOKUP(A293,[26]Овощи!$A$205:$AH$217,34,)</f>
        <v>260.94813999999997</v>
      </c>
      <c r="T293" s="21">
        <f>VLOOKUP(A293,[26]Овощи!$A$205:$AS$217,45,)</f>
        <v>326.82682000000005</v>
      </c>
      <c r="U293" s="21">
        <f>VLOOKUP(A293,[26]Овощи!$A$205:$BD$217,56,)</f>
        <v>169.24426</v>
      </c>
      <c r="V293" s="21">
        <f>VLOOKUP(A293,[26]Овощи!$A$205:$BO$217,67,)</f>
        <v>153.27708999999999</v>
      </c>
      <c r="W293" s="43">
        <f>VLOOKUP(A293,[26]Овощи!$A$205:$BZ$217,78,)</f>
        <v>259.26391000000001</v>
      </c>
      <c r="X293" s="27">
        <f>VLOOKUP(A293,[26]Бахчевые!$A$205:$L$217,12,)</f>
        <v>20</v>
      </c>
      <c r="Y293" s="43">
        <f>VLOOKUP(A293,[26]Бахчевые!$A$205:$W$217,23,)</f>
        <v>30.45</v>
      </c>
    </row>
    <row r="294" spans="1:25" ht="13.5" thickBot="1">
      <c r="A294" s="23" t="s">
        <v>196</v>
      </c>
      <c r="B294" s="28">
        <f>VLOOKUP(A294,[26]Зерновые!$A$205:$L$217,12,)</f>
        <v>8.1561100000000017</v>
      </c>
      <c r="C294" s="24">
        <f>VLOOKUP(A294,[26]Зерновые!$A$205:$W$217,23,)</f>
        <v>8.1609199999999991</v>
      </c>
      <c r="D294" s="24">
        <f>VLOOKUP(A294,[26]Зерновые!$A$205:$AH$217,34,)</f>
        <v>10.197699999999999</v>
      </c>
      <c r="E294" s="24">
        <f>VLOOKUP(A294,[26]Зерновые!$A$205:$AS$217,45,)</f>
        <v>6.92415</v>
      </c>
      <c r="F294" s="24">
        <f>VLOOKUP(A294,[26]Зерновые!$A$205:$BD$217,56,)</f>
        <v>5.4429999999999996</v>
      </c>
      <c r="G294" s="80">
        <f>VLOOKUP(A294,[26]Зерновые!$A$205:$BO$217,67,)</f>
        <v>0</v>
      </c>
      <c r="H294" s="78">
        <f>VLOOKUP(A294,[26]Зерновые!$A$205:$BZ$217,78,FALSE)</f>
        <v>0</v>
      </c>
      <c r="I294" s="28">
        <f>VLOOKUP(A294,[26]Масличные!$A$205:$L$217,12,)</f>
        <v>3.4198100000000005</v>
      </c>
      <c r="J294" s="24">
        <f>VLOOKUP(A294,[26]Масличные!$A$205:$W$217,23,)</f>
        <v>0</v>
      </c>
      <c r="K294" s="24">
        <f>VLOOKUP(A294,[26]Масличные!$A$205:$AH$217,34,)</f>
        <v>1.03369</v>
      </c>
      <c r="L294" s="24">
        <f>VLOOKUP(A294,[26]Масличные!$A$205:$AS$217,45,)</f>
        <v>0.42499999999999999</v>
      </c>
      <c r="M294" s="82">
        <f>VLOOKUP(A294,[26]Масличные!$A$205:$BD$217,56,)</f>
        <v>0</v>
      </c>
      <c r="N294" s="28">
        <f>VLOOKUP(A294,[26]Бобовые!$A$205:$L$217,12,)</f>
        <v>0.89</v>
      </c>
      <c r="O294" s="24">
        <f>VLOOKUP(A294,[26]Бобовые!$A$205:$W$217,23,)</f>
        <v>4.8145299999999995</v>
      </c>
      <c r="P294" s="80">
        <f>VLOOKUP(A294,[26]Бобовые!$A$205:$AH$217,34,)</f>
        <v>0</v>
      </c>
      <c r="Q294" s="28">
        <f>VLOOKUP(A294,[26]Овощи!$A$205:$L$217,12,)</f>
        <v>149.87088999999997</v>
      </c>
      <c r="R294" s="24">
        <f>VLOOKUP(A294,[26]Овощи!$A$205:$W$217,23,)</f>
        <v>261.46213999999998</v>
      </c>
      <c r="S294" s="24">
        <f>VLOOKUP(A294,[26]Овощи!$A$205:$AH$217,34,)</f>
        <v>484.24286000000001</v>
      </c>
      <c r="T294" s="24">
        <f>VLOOKUP(A294,[26]Овощи!$A$205:$AS$217,45,)</f>
        <v>528.20405000000005</v>
      </c>
      <c r="U294" s="24">
        <f>VLOOKUP(A294,[26]Овощи!$A$205:$BD$217,56,)</f>
        <v>339.37509</v>
      </c>
      <c r="V294" s="24">
        <f>VLOOKUP(A294,[26]Овощи!$A$205:$BO$217,67,)</f>
        <v>354.21485000000007</v>
      </c>
      <c r="W294" s="44">
        <f>VLOOKUP(A294,[26]Овощи!$A$205:$BZ$217,78,)</f>
        <v>468.03301999999996</v>
      </c>
      <c r="X294" s="28">
        <f>VLOOKUP(A294,[26]Бахчевые!$A$205:$L$217,12,)</f>
        <v>64.179999999999993</v>
      </c>
      <c r="Y294" s="44">
        <f>VLOOKUP(A294,[26]Бахчевые!$A$205:$W$217,23,)</f>
        <v>117.58222000000001</v>
      </c>
    </row>
    <row r="295" spans="1:25">
      <c r="A295" s="88"/>
      <c r="B295" s="29"/>
      <c r="C295" s="29"/>
      <c r="D295" s="29"/>
      <c r="E295" s="29"/>
      <c r="F295" s="29"/>
      <c r="G295" s="91"/>
      <c r="H295" s="96"/>
      <c r="I295" s="29"/>
      <c r="J295" s="29"/>
      <c r="K295" s="29"/>
      <c r="L295" s="29"/>
      <c r="M295" s="91"/>
      <c r="N295" s="29"/>
      <c r="O295" s="29"/>
      <c r="P295" s="91"/>
      <c r="Q295" s="29"/>
      <c r="R295" s="29"/>
      <c r="S295" s="29"/>
      <c r="T295" s="29"/>
      <c r="U295" s="29"/>
      <c r="V295" s="29"/>
      <c r="W295" s="29"/>
      <c r="X295" s="29"/>
      <c r="Y295" s="29"/>
    </row>
    <row r="296" spans="1:25">
      <c r="A296" s="88"/>
      <c r="B296" s="29"/>
      <c r="C296" s="29"/>
      <c r="D296" s="29"/>
      <c r="E296" s="29"/>
      <c r="F296" s="29"/>
      <c r="G296" s="91"/>
      <c r="H296" s="96"/>
      <c r="I296" s="29"/>
      <c r="J296" s="29"/>
      <c r="K296" s="29"/>
      <c r="L296" s="29"/>
      <c r="M296" s="91"/>
      <c r="N296" s="29"/>
      <c r="O296" s="29"/>
      <c r="P296" s="91"/>
      <c r="Q296" s="29"/>
      <c r="R296" s="29"/>
      <c r="S296" s="29"/>
      <c r="T296" s="29"/>
      <c r="U296" s="29"/>
      <c r="V296" s="29"/>
      <c r="W296" s="29"/>
      <c r="X296" s="29"/>
      <c r="Y296" s="29"/>
    </row>
    <row r="297" spans="1:25">
      <c r="A297" s="88"/>
      <c r="B297" s="29"/>
      <c r="C297" s="29"/>
      <c r="D297" s="29"/>
      <c r="E297" s="29"/>
      <c r="F297" s="29"/>
      <c r="G297" s="91"/>
      <c r="H297" s="96"/>
      <c r="I297" s="29"/>
      <c r="J297" s="29"/>
      <c r="K297" s="29"/>
      <c r="L297" s="29"/>
      <c r="M297" s="91"/>
      <c r="N297" s="29"/>
      <c r="O297" s="29"/>
      <c r="P297" s="91"/>
      <c r="Q297" s="29"/>
      <c r="R297" s="29"/>
      <c r="S297" s="29"/>
      <c r="T297" s="29"/>
      <c r="U297" s="29"/>
      <c r="V297" s="29"/>
      <c r="W297" s="29"/>
      <c r="X297" s="29"/>
      <c r="Y297" s="29"/>
    </row>
    <row r="298" spans="1:25">
      <c r="A298" s="88"/>
      <c r="B298" s="29"/>
      <c r="C298" s="29"/>
      <c r="D298" s="29"/>
      <c r="E298" s="29"/>
      <c r="F298" s="29"/>
      <c r="G298" s="91"/>
      <c r="H298" s="96"/>
      <c r="I298" s="29"/>
      <c r="J298" s="29"/>
      <c r="K298" s="29"/>
      <c r="L298" s="29"/>
      <c r="M298" s="91"/>
      <c r="N298" s="29"/>
      <c r="O298" s="29"/>
      <c r="P298" s="91"/>
      <c r="Q298" s="29"/>
      <c r="R298" s="29"/>
      <c r="S298" s="29"/>
      <c r="T298" s="29"/>
      <c r="U298" s="29"/>
      <c r="V298" s="29"/>
      <c r="W298" s="29"/>
      <c r="X298" s="29"/>
      <c r="Y298" s="29"/>
    </row>
    <row r="299" spans="1:25">
      <c r="A299" s="88"/>
      <c r="B299" s="29"/>
      <c r="C299" s="29"/>
      <c r="D299" s="29"/>
      <c r="E299" s="29"/>
      <c r="F299" s="29"/>
      <c r="G299" s="91"/>
      <c r="H299" s="96"/>
      <c r="I299" s="29"/>
      <c r="J299" s="29"/>
      <c r="K299" s="29"/>
      <c r="L299" s="29"/>
      <c r="M299" s="91"/>
      <c r="N299" s="29"/>
      <c r="O299" s="29"/>
      <c r="P299" s="91"/>
      <c r="Q299" s="29"/>
      <c r="R299" s="29"/>
      <c r="S299" s="29"/>
      <c r="T299" s="29"/>
      <c r="U299" s="29"/>
      <c r="V299" s="29"/>
      <c r="W299" s="29"/>
      <c r="X299" s="29"/>
      <c r="Y299" s="29"/>
    </row>
    <row r="300" spans="1:25">
      <c r="A300" s="88"/>
      <c r="B300" s="29"/>
      <c r="C300" s="29"/>
      <c r="D300" s="29"/>
      <c r="E300" s="29"/>
      <c r="F300" s="29"/>
      <c r="G300" s="91"/>
      <c r="H300" s="96"/>
      <c r="I300" s="29"/>
      <c r="J300" s="29"/>
      <c r="K300" s="29"/>
      <c r="L300" s="29"/>
      <c r="M300" s="91"/>
      <c r="N300" s="29"/>
      <c r="O300" s="29"/>
      <c r="P300" s="91"/>
      <c r="Q300" s="29"/>
      <c r="R300" s="29"/>
      <c r="S300" s="29"/>
      <c r="T300" s="29"/>
      <c r="U300" s="29"/>
      <c r="V300" s="29"/>
      <c r="W300" s="29"/>
      <c r="X300" s="29"/>
      <c r="Y300" s="29"/>
    </row>
    <row r="301" spans="1:25">
      <c r="A301" s="88"/>
      <c r="B301" s="29"/>
      <c r="C301" s="29"/>
      <c r="D301" s="29"/>
      <c r="E301" s="29"/>
      <c r="F301" s="29"/>
      <c r="G301" s="91"/>
      <c r="H301" s="96"/>
      <c r="I301" s="29"/>
      <c r="J301" s="29"/>
      <c r="K301" s="29"/>
      <c r="L301" s="29"/>
      <c r="M301" s="91"/>
      <c r="N301" s="29"/>
      <c r="O301" s="29"/>
      <c r="P301" s="91"/>
      <c r="Q301" s="29"/>
      <c r="R301" s="29"/>
      <c r="S301" s="29"/>
      <c r="T301" s="29"/>
      <c r="U301" s="29"/>
      <c r="V301" s="29"/>
      <c r="W301" s="29"/>
      <c r="X301" s="29"/>
      <c r="Y301" s="29"/>
    </row>
    <row r="302" spans="1:25" ht="13.5" thickBot="1">
      <c r="A302" s="7"/>
      <c r="B302" s="29"/>
      <c r="C302" s="29"/>
      <c r="D302" s="29"/>
      <c r="E302" s="29"/>
      <c r="F302" s="29"/>
      <c r="G302" s="29"/>
      <c r="H302" s="30"/>
    </row>
    <row r="303" spans="1:25" ht="13.5" customHeight="1">
      <c r="A303" s="651" t="s">
        <v>267</v>
      </c>
      <c r="B303" s="653" t="s">
        <v>236</v>
      </c>
      <c r="C303" s="654"/>
      <c r="D303" s="654"/>
      <c r="E303" s="654"/>
      <c r="F303" s="654"/>
      <c r="G303" s="654"/>
      <c r="H303" s="655"/>
      <c r="I303" s="656" t="s">
        <v>283</v>
      </c>
      <c r="J303" s="657"/>
      <c r="K303" s="657"/>
      <c r="L303" s="657"/>
      <c r="M303" s="658"/>
      <c r="N303" s="656" t="s">
        <v>284</v>
      </c>
      <c r="O303" s="657"/>
      <c r="P303" s="657"/>
      <c r="Q303" s="656" t="s">
        <v>289</v>
      </c>
      <c r="R303" s="657"/>
      <c r="S303" s="657"/>
      <c r="T303" s="657"/>
      <c r="U303" s="657"/>
      <c r="V303" s="657"/>
      <c r="W303" s="658"/>
      <c r="X303" s="656" t="s">
        <v>297</v>
      </c>
      <c r="Y303" s="658"/>
    </row>
    <row r="304" spans="1:25" ht="21">
      <c r="A304" s="652"/>
      <c r="B304" s="35" t="s">
        <v>237</v>
      </c>
      <c r="C304" s="32" t="s">
        <v>79</v>
      </c>
      <c r="D304" s="32" t="s">
        <v>80</v>
      </c>
      <c r="E304" s="32" t="s">
        <v>238</v>
      </c>
      <c r="F304" s="32" t="s">
        <v>239</v>
      </c>
      <c r="G304" s="32" t="s">
        <v>281</v>
      </c>
      <c r="H304" s="36" t="s">
        <v>240</v>
      </c>
      <c r="I304" s="35" t="s">
        <v>221</v>
      </c>
      <c r="J304" s="32" t="s">
        <v>222</v>
      </c>
      <c r="K304" s="32" t="s">
        <v>230</v>
      </c>
      <c r="L304" s="32" t="s">
        <v>282</v>
      </c>
      <c r="M304" s="36" t="s">
        <v>223</v>
      </c>
      <c r="N304" s="35" t="s">
        <v>285</v>
      </c>
      <c r="O304" s="32" t="s">
        <v>286</v>
      </c>
      <c r="P304" s="32" t="s">
        <v>287</v>
      </c>
      <c r="Q304" s="35" t="s">
        <v>290</v>
      </c>
      <c r="R304" s="32" t="s">
        <v>291</v>
      </c>
      <c r="S304" s="32" t="s">
        <v>292</v>
      </c>
      <c r="T304" s="32" t="s">
        <v>293</v>
      </c>
      <c r="U304" s="32" t="s">
        <v>294</v>
      </c>
      <c r="V304" s="32" t="s">
        <v>295</v>
      </c>
      <c r="W304" s="36" t="s">
        <v>296</v>
      </c>
      <c r="X304" s="35" t="s">
        <v>298</v>
      </c>
      <c r="Y304" s="36" t="s">
        <v>299</v>
      </c>
    </row>
    <row r="305" spans="1:25">
      <c r="A305" s="60" t="s">
        <v>268</v>
      </c>
      <c r="B305" s="27">
        <f>VLOOKUP(A305,[26]Зерновые!$A$222:$L$235,12,)</f>
        <v>14.47035</v>
      </c>
      <c r="C305" s="21">
        <f>VLOOKUP(A305,[26]Зерновые!$A$222:$W$235,23,)</f>
        <v>17.021369999999997</v>
      </c>
      <c r="D305" s="21">
        <f>VLOOKUP(A305,[26]Зерновые!$A$222:$AH$235,34,)</f>
        <v>18.04532</v>
      </c>
      <c r="E305" s="21">
        <f>VLOOKUP(A305,[26]Зерновые!$A$222:$AS$235,45,)</f>
        <v>0.5</v>
      </c>
      <c r="F305" s="21">
        <f>VLOOKUP(A305,[26]Зерновые!$A$222:$BD$235,56,)</f>
        <v>3.7055899999999995</v>
      </c>
      <c r="G305" s="21">
        <f>VLOOKUP(A305,[26]Зерновые!$A$222:$BO$235,67,)</f>
        <v>0</v>
      </c>
      <c r="H305" s="81">
        <f>VLOOKUP(A305,[26]Зерновые!$A$222:$BZ$235,78,)</f>
        <v>0</v>
      </c>
      <c r="I305" s="27">
        <f>VLOOKUP(A305,[26]Масличные!$A$222:$L$235,12,)</f>
        <v>7.1365500000000015</v>
      </c>
      <c r="J305" s="21">
        <f>VLOOKUP(A305,[26]Масличные!$A$222:$W$235,23,)</f>
        <v>7.7834400000000006</v>
      </c>
      <c r="K305" s="21">
        <f>VLOOKUP(A305,[26]Масличные!$A$222:$AH$235,34,)</f>
        <v>7.0398100000000001</v>
      </c>
      <c r="L305" s="21">
        <f>VLOOKUP(A305,[26]Масличные!$A$222:$AS$235,45,)</f>
        <v>0</v>
      </c>
      <c r="M305" s="81">
        <f>VLOOKUP(A305,[26]Масличные!$A$222:$BD$235,56,)</f>
        <v>0</v>
      </c>
      <c r="N305" s="27">
        <f>VLOOKUP(A305,[26]Бобовые!$A$222:$L$235,12,)</f>
        <v>0</v>
      </c>
      <c r="O305" s="21">
        <f>VLOOKUP(A305,[26]Бобовые!$A$222:$W$235,23,)</f>
        <v>10.046469999999999</v>
      </c>
      <c r="P305" s="79">
        <f>VLOOKUP(A305,[26]Бобовые!$A$222:$AH$235,34,)</f>
        <v>0</v>
      </c>
      <c r="Q305" s="27">
        <f>VLOOKUP(A305,[26]Овощи!$A$222:$L$235,12,)</f>
        <v>170.99616</v>
      </c>
      <c r="R305" s="21">
        <f>VLOOKUP(A305,[26]Овощи!$A$222:$W$235,23,)</f>
        <v>251.38877000000002</v>
      </c>
      <c r="S305" s="21">
        <f>VLOOKUP(A305,[26]Овощи!$A$222:$AH$235,34,)</f>
        <v>373.22791000000001</v>
      </c>
      <c r="T305" s="21">
        <f>VLOOKUP(A305,[26]Овощи!$A$222:$AS$235,45,)</f>
        <v>382.94202999999999</v>
      </c>
      <c r="U305" s="21">
        <f>VLOOKUP(A305,[26]Овощи!$A$222:$BD$235,56,)</f>
        <v>345.11529999999999</v>
      </c>
      <c r="V305" s="21">
        <f>VLOOKUP(A305,[26]Овощи!$A$222:$BO$235,67,)</f>
        <v>347.52223000000004</v>
      </c>
      <c r="W305" s="43">
        <f>VLOOKUP(A305,[26]Овощи!$A$222:$BZ$235,78,)</f>
        <v>405.12932000000001</v>
      </c>
      <c r="X305" s="27">
        <f>VLOOKUP(A305,[26]Бахчевые!$A$222:$L$235,12,)</f>
        <v>0</v>
      </c>
      <c r="Y305" s="43">
        <f>VLOOKUP(A305,[26]Бахчевые!$A$222:$W$235,23,)</f>
        <v>0</v>
      </c>
    </row>
    <row r="306" spans="1:25">
      <c r="A306" s="20" t="s">
        <v>269</v>
      </c>
      <c r="B306" s="27">
        <f>VLOOKUP(A306,[26]Зерновые!$A$222:$L$235,12,)</f>
        <v>11.883290000000001</v>
      </c>
      <c r="C306" s="21">
        <f>VLOOKUP(A306,[26]Зерновые!$A$222:$W$235,23,)</f>
        <v>12.556319999999999</v>
      </c>
      <c r="D306" s="21">
        <f>VLOOKUP(A306,[26]Зерновые!$A$222:$AH$235,34,)</f>
        <v>12.911770000000001</v>
      </c>
      <c r="E306" s="21">
        <f>VLOOKUP(A306,[26]Зерновые!$A$222:$AS$235,45,)</f>
        <v>0</v>
      </c>
      <c r="F306" s="21">
        <f>VLOOKUP(A306,[26]Зерновые!$A$222:$BD$235,56,)</f>
        <v>1.98</v>
      </c>
      <c r="G306" s="21">
        <f>VLOOKUP(A306,[26]Зерновые!$A$222:$BO$235,67,)</f>
        <v>0</v>
      </c>
      <c r="H306" s="81">
        <f>VLOOKUP(A306,[26]Зерновые!$A$222:$BZ$235,78,)</f>
        <v>0</v>
      </c>
      <c r="I306" s="27">
        <f>VLOOKUP(A306,[26]Масличные!$A$222:$L$235,12,)</f>
        <v>1.2279599999999999</v>
      </c>
      <c r="J306" s="21">
        <f>VLOOKUP(A306,[26]Масличные!$A$222:$W$235,23,)</f>
        <v>4.5444700000000005</v>
      </c>
      <c r="K306" s="21">
        <f>VLOOKUP(A306,[26]Масличные!$A$222:$AH$235,34,)</f>
        <v>5.3665199999999995</v>
      </c>
      <c r="L306" s="21">
        <f>VLOOKUP(A306,[26]Масличные!$A$222:$AS$235,45,)</f>
        <v>2.99708</v>
      </c>
      <c r="M306" s="81">
        <f>VLOOKUP(A306,[26]Масличные!$A$222:$BD$235,56,)</f>
        <v>0</v>
      </c>
      <c r="N306" s="27">
        <f>VLOOKUP(A306,[26]Бобовые!$A$222:$L$235,12,)</f>
        <v>0</v>
      </c>
      <c r="O306" s="21">
        <f>VLOOKUP(A306,[26]Бобовые!$A$222:$W$235,23,)</f>
        <v>0</v>
      </c>
      <c r="P306" s="79">
        <f>VLOOKUP(A306,[26]Бобовые!$A$222:$AH$235,34,)</f>
        <v>0</v>
      </c>
      <c r="Q306" s="27">
        <f>VLOOKUP(A306,[26]Овощи!$A$222:$L$235,12,)</f>
        <v>138.98615000000001</v>
      </c>
      <c r="R306" s="21">
        <f>VLOOKUP(A306,[26]Овощи!$A$222:$W$235,23,)</f>
        <v>179.81379999999999</v>
      </c>
      <c r="S306" s="21">
        <f>VLOOKUP(A306,[26]Овощи!$A$222:$AH$235,34,)</f>
        <v>273.08812</v>
      </c>
      <c r="T306" s="21">
        <f>VLOOKUP(A306,[26]Овощи!$A$222:$AS$235,45,)</f>
        <v>247.45886999999999</v>
      </c>
      <c r="U306" s="21">
        <f>VLOOKUP(A306,[26]Овощи!$A$222:$BD$235,56,)</f>
        <v>187.64019999999999</v>
      </c>
      <c r="V306" s="21">
        <f>VLOOKUP(A306,[26]Овощи!$A$222:$BO$235,67,)</f>
        <v>247.83991999999998</v>
      </c>
      <c r="W306" s="43">
        <f>VLOOKUP(A306,[26]Овощи!$A$222:$BZ$235,78,)</f>
        <v>259.04891000000003</v>
      </c>
      <c r="X306" s="27">
        <f>VLOOKUP(A306,[26]Бахчевые!$A$222:$L$235,12,)</f>
        <v>0</v>
      </c>
      <c r="Y306" s="43">
        <f>VLOOKUP(A306,[26]Бахчевые!$A$222:$W$235,23,)</f>
        <v>0</v>
      </c>
    </row>
    <row r="307" spans="1:25">
      <c r="A307" s="20" t="s">
        <v>270</v>
      </c>
      <c r="B307" s="27">
        <f>VLOOKUP(A307,[26]Зерновые!$A$222:$L$235,12,)</f>
        <v>15.677670000000001</v>
      </c>
      <c r="C307" s="21">
        <f>VLOOKUP(A307,[26]Зерновые!$A$222:$W$235,23,)</f>
        <v>17.639109999999999</v>
      </c>
      <c r="D307" s="21">
        <f>VLOOKUP(A307,[26]Зерновые!$A$222:$AH$235,34,)</f>
        <v>15.429819999999998</v>
      </c>
      <c r="E307" s="21">
        <f>VLOOKUP(A307,[26]Зерновые!$A$222:$AS$235,45,)</f>
        <v>2.82</v>
      </c>
      <c r="F307" s="21">
        <f>VLOOKUP(A307,[26]Зерновые!$A$222:$BD$235,56,)</f>
        <v>10.217449999999998</v>
      </c>
      <c r="G307" s="21">
        <f>VLOOKUP(A307,[26]Зерновые!$A$222:$BO$235,67,)</f>
        <v>0</v>
      </c>
      <c r="H307" s="81">
        <f>VLOOKUP(A307,[26]Зерновые!$A$222:$BZ$235,78,)</f>
        <v>0</v>
      </c>
      <c r="I307" s="27">
        <f>VLOOKUP(A307,[26]Масличные!$A$222:$L$235,12,)</f>
        <v>4.6982400000000002</v>
      </c>
      <c r="J307" s="21">
        <f>VLOOKUP(A307,[26]Масличные!$A$222:$W$235,23,)</f>
        <v>11.08118</v>
      </c>
      <c r="K307" s="21">
        <f>VLOOKUP(A307,[26]Масличные!$A$222:$AH$235,34,)</f>
        <v>6.9174699999999998</v>
      </c>
      <c r="L307" s="21">
        <f>VLOOKUP(A307,[26]Масличные!$A$222:$AS$235,45,)</f>
        <v>2.4231000000000003</v>
      </c>
      <c r="M307" s="81">
        <f>VLOOKUP(A307,[26]Масличные!$A$222:$BD$235,56,)</f>
        <v>0</v>
      </c>
      <c r="N307" s="27">
        <f>VLOOKUP(A307,[26]Бобовые!$A$222:$L$235,12,)</f>
        <v>2.0768599999999999</v>
      </c>
      <c r="O307" s="21">
        <f>VLOOKUP(A307,[26]Бобовые!$A$222:$W$235,23,)</f>
        <v>10.308296106194691</v>
      </c>
      <c r="P307" s="79">
        <f>VLOOKUP(A307,[26]Бобовые!$A$222:$AH$235,34,)</f>
        <v>0</v>
      </c>
      <c r="Q307" s="27">
        <f>VLOOKUP(A307,[26]Овощи!$A$222:$L$235,12,)</f>
        <v>146.47502</v>
      </c>
      <c r="R307" s="21">
        <f>VLOOKUP(A307,[26]Овощи!$A$222:$W$235,23,)</f>
        <v>148.41162</v>
      </c>
      <c r="S307" s="21">
        <f>VLOOKUP(A307,[26]Овощи!$A$222:$AH$235,34,)</f>
        <v>413.94886000000008</v>
      </c>
      <c r="T307" s="21">
        <f>VLOOKUP(A307,[26]Овощи!$A$222:$AS$235,45,)</f>
        <v>434.16575</v>
      </c>
      <c r="U307" s="21">
        <f>VLOOKUP(A307,[26]Овощи!$A$222:$BD$235,56,)</f>
        <v>352.64346</v>
      </c>
      <c r="V307" s="21">
        <f>VLOOKUP(A307,[26]Овощи!$A$222:$BO$235,67,)</f>
        <v>383.40228000000002</v>
      </c>
      <c r="W307" s="43">
        <f>VLOOKUP(A307,[26]Овощи!$A$222:$BZ$235,78,)</f>
        <v>468.28873999999996</v>
      </c>
      <c r="X307" s="27">
        <f>VLOOKUP(A307,[26]Бахчевые!$A$222:$L$235,12,)</f>
        <v>0</v>
      </c>
      <c r="Y307" s="43">
        <f>VLOOKUP(A307,[26]Бахчевые!$A$222:$W$235,23,)</f>
        <v>0</v>
      </c>
    </row>
    <row r="308" spans="1:25">
      <c r="A308" s="20" t="s">
        <v>10</v>
      </c>
      <c r="B308" s="27">
        <f>VLOOKUP(A308,[26]Зерновые!$A$222:$L$235,12,)</f>
        <v>15.163320000000002</v>
      </c>
      <c r="C308" s="21">
        <f>VLOOKUP(A308,[26]Зерновые!$A$222:$W$235,23,)</f>
        <v>17.428270000000001</v>
      </c>
      <c r="D308" s="21">
        <f>VLOOKUP(A308,[26]Зерновые!$A$222:$AH$235,34,)</f>
        <v>16.795589999999997</v>
      </c>
      <c r="E308" s="21">
        <f>VLOOKUP(A308,[26]Зерновые!$A$222:$AS$235,45,)</f>
        <v>2.3199999999999998</v>
      </c>
      <c r="F308" s="21">
        <f>VLOOKUP(A308,[26]Зерновые!$A$222:$BD$235,56,)</f>
        <v>9.0396199999999993</v>
      </c>
      <c r="G308" s="21">
        <f>VLOOKUP(A308,[26]Зерновые!$A$222:$BO$235,67,)</f>
        <v>0</v>
      </c>
      <c r="H308" s="81">
        <f>VLOOKUP(A308,[26]Зерновые!$A$222:$BZ$235,78,)</f>
        <v>0</v>
      </c>
      <c r="I308" s="27">
        <f>VLOOKUP(A308,[26]Масличные!$A$222:$L$235,12,)</f>
        <v>2.2367699999999999</v>
      </c>
      <c r="J308" s="21">
        <f>VLOOKUP(A308,[26]Масличные!$A$222:$W$235,23,)</f>
        <v>8.6121399999999984</v>
      </c>
      <c r="K308" s="21">
        <f>VLOOKUP(A308,[26]Масличные!$A$222:$AH$235,34,)</f>
        <v>6.4998099999999992</v>
      </c>
      <c r="L308" s="21">
        <f>VLOOKUP(A308,[26]Масличные!$A$222:$AS$235,45,)</f>
        <v>1.7900000000000003</v>
      </c>
      <c r="M308" s="81">
        <f>VLOOKUP(A308,[26]Масличные!$A$222:$BD$235,56,)</f>
        <v>0</v>
      </c>
      <c r="N308" s="27">
        <f>VLOOKUP(A308,[26]Бобовые!$A$222:$L$235,12,)</f>
        <v>0.18</v>
      </c>
      <c r="O308" s="21">
        <f>VLOOKUP(A308,[26]Бобовые!$A$222:$W$235,23,)</f>
        <v>14.750452897406991</v>
      </c>
      <c r="P308" s="79">
        <f>VLOOKUP(A308,[26]Бобовые!$A$222:$AH$235,34,)</f>
        <v>0</v>
      </c>
      <c r="Q308" s="27">
        <f>VLOOKUP(A308,[26]Овощи!$A$222:$L$235,12,)</f>
        <v>175.02222999999998</v>
      </c>
      <c r="R308" s="21">
        <f>VLOOKUP(A308,[26]Овощи!$A$222:$W$235,23,)</f>
        <v>80.067589999999996</v>
      </c>
      <c r="S308" s="21">
        <f>VLOOKUP(A308,[26]Овощи!$A$222:$AH$235,34,)</f>
        <v>294.51322999999996</v>
      </c>
      <c r="T308" s="21">
        <f>VLOOKUP(A308,[26]Овощи!$A$222:$AS$235,45,)</f>
        <v>309.56388000000004</v>
      </c>
      <c r="U308" s="21">
        <f>VLOOKUP(A308,[26]Овощи!$A$222:$BD$235,56,)</f>
        <v>354.05696999999998</v>
      </c>
      <c r="V308" s="21">
        <f>VLOOKUP(A308,[26]Овощи!$A$222:$BO$235,67,)</f>
        <v>338.85167000000001</v>
      </c>
      <c r="W308" s="43">
        <f>VLOOKUP(A308,[26]Овощи!$A$222:$BZ$235,78,)</f>
        <v>331.07576</v>
      </c>
      <c r="X308" s="27">
        <f>VLOOKUP(A308,[26]Бахчевые!$A$222:$L$235,12,)</f>
        <v>0</v>
      </c>
      <c r="Y308" s="43">
        <f>VLOOKUP(A308,[26]Бахчевые!$A$222:$W$235,23,)</f>
        <v>0</v>
      </c>
    </row>
    <row r="309" spans="1:25">
      <c r="A309" s="20" t="s">
        <v>11</v>
      </c>
      <c r="B309" s="27">
        <f>VLOOKUP(A309,[26]Зерновые!$A$222:$L$235,12,)</f>
        <v>14.11251</v>
      </c>
      <c r="C309" s="21">
        <f>VLOOKUP(A309,[26]Зерновые!$A$222:$W$235,23,)</f>
        <v>14.40452</v>
      </c>
      <c r="D309" s="21">
        <f>VLOOKUP(A309,[26]Зерновые!$A$222:$AH$235,34,)</f>
        <v>14.986979999999999</v>
      </c>
      <c r="E309" s="21">
        <f>VLOOKUP(A309,[26]Зерновые!$A$222:$AS$235,45,)</f>
        <v>0</v>
      </c>
      <c r="F309" s="21">
        <f>VLOOKUP(A309,[26]Зерновые!$A$222:$BD$235,56,)</f>
        <v>1.6600000000000001</v>
      </c>
      <c r="G309" s="21">
        <f>VLOOKUP(A309,[26]Зерновые!$A$222:$BO$235,67,)</f>
        <v>0</v>
      </c>
      <c r="H309" s="81">
        <f>VLOOKUP(A309,[26]Зерновые!$A$222:$BZ$235,78,)</f>
        <v>0</v>
      </c>
      <c r="I309" s="27">
        <f>VLOOKUP(A309,[26]Масличные!$A$222:$L$235,12,)</f>
        <v>3.3875900000000003</v>
      </c>
      <c r="J309" s="21">
        <f>VLOOKUP(A309,[26]Масличные!$A$222:$W$235,23,)</f>
        <v>7.0662099999999999</v>
      </c>
      <c r="K309" s="21">
        <f>VLOOKUP(A309,[26]Масличные!$A$222:$AH$235,34,)</f>
        <v>7.1100200000000005</v>
      </c>
      <c r="L309" s="21">
        <f>VLOOKUP(A309,[26]Масличные!$A$222:$AS$235,45,)</f>
        <v>3.5950699999999998</v>
      </c>
      <c r="M309" s="81">
        <f>VLOOKUP(A309,[26]Масличные!$A$222:$BD$235,56,)</f>
        <v>0</v>
      </c>
      <c r="N309" s="27">
        <f>VLOOKUP(A309,[26]Бобовые!$A$222:$L$235,12,)</f>
        <v>4.6872835116164788</v>
      </c>
      <c r="O309" s="21">
        <f>VLOOKUP(A309,[26]Бобовые!$A$222:$W$235,23,)</f>
        <v>13.281344884004884</v>
      </c>
      <c r="P309" s="79">
        <f>VLOOKUP(A309,[26]Бобовые!$A$222:$AH$235,34,)</f>
        <v>1.3900000000000001</v>
      </c>
      <c r="Q309" s="27">
        <f>VLOOKUP(A309,[26]Овощи!$A$222:$L$235,12,)</f>
        <v>175.53946999999999</v>
      </c>
      <c r="R309" s="21">
        <f>VLOOKUP(A309,[26]Овощи!$A$222:$W$235,23,)</f>
        <v>227.36079000000001</v>
      </c>
      <c r="S309" s="21">
        <f>VLOOKUP(A309,[26]Овощи!$A$222:$AH$235,34,)</f>
        <v>403.42415000000005</v>
      </c>
      <c r="T309" s="21">
        <f>VLOOKUP(A309,[26]Овощи!$A$222:$AS$235,45,)</f>
        <v>327.64809000000002</v>
      </c>
      <c r="U309" s="21">
        <f>VLOOKUP(A309,[26]Овощи!$A$222:$BD$235,56,)</f>
        <v>347.15773000000002</v>
      </c>
      <c r="V309" s="21">
        <f>VLOOKUP(A309,[26]Овощи!$A$222:$BO$235,67,)</f>
        <v>351.82715999999999</v>
      </c>
      <c r="W309" s="43">
        <f>VLOOKUP(A309,[26]Овощи!$A$222:$BZ$235,78,)</f>
        <v>414.85183999999992</v>
      </c>
      <c r="X309" s="27">
        <f>VLOOKUP(A309,[26]Бахчевые!$A$222:$L$235,12,)</f>
        <v>0</v>
      </c>
      <c r="Y309" s="43">
        <f>VLOOKUP(A309,[26]Бахчевые!$A$222:$W$235,23,)</f>
        <v>0</v>
      </c>
    </row>
    <row r="310" spans="1:25">
      <c r="A310" s="20" t="s">
        <v>271</v>
      </c>
      <c r="B310" s="27">
        <f>VLOOKUP(A310,[26]Зерновые!$A$222:$L$235,12,)</f>
        <v>15.977830000000003</v>
      </c>
      <c r="C310" s="21">
        <f>VLOOKUP(A310,[26]Зерновые!$A$222:$W$235,23,)</f>
        <v>16.91534</v>
      </c>
      <c r="D310" s="21">
        <f>VLOOKUP(A310,[26]Зерновые!$A$222:$AH$235,34,)</f>
        <v>16.771799999999999</v>
      </c>
      <c r="E310" s="21">
        <f>VLOOKUP(A310,[26]Зерновые!$A$222:$AS$235,45,)</f>
        <v>2.6399999999999997</v>
      </c>
      <c r="F310" s="21">
        <f>VLOOKUP(A310,[26]Зерновые!$A$222:$BD$235,56,)</f>
        <v>9.3657799999999991</v>
      </c>
      <c r="G310" s="21">
        <f>VLOOKUP(A310,[26]Зерновые!$A$222:$BO$235,67,)</f>
        <v>0</v>
      </c>
      <c r="H310" s="81">
        <f>VLOOKUP(A310,[26]Зерновые!$A$222:$BZ$235,78,)</f>
        <v>0</v>
      </c>
      <c r="I310" s="27">
        <f>VLOOKUP(A310,[26]Масличные!$A$222:$L$235,12,)</f>
        <v>4.5860000000000003</v>
      </c>
      <c r="J310" s="21">
        <f>VLOOKUP(A310,[26]Масличные!$A$222:$W$235,23,)</f>
        <v>4.3114099999999995</v>
      </c>
      <c r="K310" s="21">
        <f>VLOOKUP(A310,[26]Масличные!$A$222:$AH$235,34,)</f>
        <v>5.5777000000000001</v>
      </c>
      <c r="L310" s="21">
        <f>VLOOKUP(A310,[26]Масличные!$A$222:$AS$235,45,)</f>
        <v>6.809540000000001</v>
      </c>
      <c r="M310" s="81">
        <f>VLOOKUP(A310,[26]Масличные!$A$222:$BD$235,56,)</f>
        <v>0</v>
      </c>
      <c r="N310" s="27">
        <f>VLOOKUP(A310,[26]Бобовые!$A$222:$L$235,12,)</f>
        <v>0</v>
      </c>
      <c r="O310" s="21">
        <f>VLOOKUP(A310,[26]Бобовые!$A$222:$W$235,23,)</f>
        <v>12.113919999999998</v>
      </c>
      <c r="P310" s="79">
        <f>VLOOKUP(A310,[26]Бобовые!$A$222:$AH$235,34,)</f>
        <v>0</v>
      </c>
      <c r="Q310" s="27">
        <f>VLOOKUP(A310,[26]Овощи!$A$222:$L$235,12,)</f>
        <v>186.18217999999999</v>
      </c>
      <c r="R310" s="21">
        <f>VLOOKUP(A310,[26]Овощи!$A$222:$W$235,23,)</f>
        <v>153.07056</v>
      </c>
      <c r="S310" s="21">
        <f>VLOOKUP(A310,[26]Овощи!$A$222:$AH$235,34,)</f>
        <v>383.66052000000002</v>
      </c>
      <c r="T310" s="21">
        <f>VLOOKUP(A310,[26]Овощи!$A$222:$AS$235,45,)</f>
        <v>439.09828999999991</v>
      </c>
      <c r="U310" s="21">
        <f>VLOOKUP(A310,[26]Овощи!$A$222:$BD$235,56,)</f>
        <v>379.58792000000005</v>
      </c>
      <c r="V310" s="21">
        <f>VLOOKUP(A310,[26]Овощи!$A$222:$BO$235,67,)</f>
        <v>399.23689000000002</v>
      </c>
      <c r="W310" s="43">
        <f>VLOOKUP(A310,[26]Овощи!$A$222:$BZ$235,78,)</f>
        <v>366.92227999999994</v>
      </c>
      <c r="X310" s="27">
        <f>VLOOKUP(A310,[26]Бахчевые!$A$222:$L$235,12,)</f>
        <v>0</v>
      </c>
      <c r="Y310" s="43">
        <f>VLOOKUP(A310,[26]Бахчевые!$A$222:$W$235,23,)</f>
        <v>0</v>
      </c>
    </row>
    <row r="311" spans="1:25">
      <c r="A311" s="20" t="s">
        <v>272</v>
      </c>
      <c r="B311" s="27">
        <f>VLOOKUP(A311,[26]Зерновые!$A$222:$L$235,12,)</f>
        <v>16.364250000000002</v>
      </c>
      <c r="C311" s="21">
        <f>VLOOKUP(A311,[26]Зерновые!$A$222:$W$235,23,)</f>
        <v>18.733899999999998</v>
      </c>
      <c r="D311" s="21">
        <f>VLOOKUP(A311,[26]Зерновые!$A$222:$AH$235,34,)</f>
        <v>19.234850000000002</v>
      </c>
      <c r="E311" s="21">
        <f>VLOOKUP(A311,[26]Зерновые!$A$222:$AS$235,45,)</f>
        <v>4.3646199999999995</v>
      </c>
      <c r="F311" s="21">
        <f>VLOOKUP(A311,[26]Зерновые!$A$222:$BD$235,56,)</f>
        <v>8.9524000000000008</v>
      </c>
      <c r="G311" s="21">
        <f>VLOOKUP(A311,[26]Зерновые!$A$222:$BO$235,67,)</f>
        <v>0</v>
      </c>
      <c r="H311" s="81">
        <f>VLOOKUP(A311,[26]Зерновые!$A$222:$BZ$235,78,)</f>
        <v>0</v>
      </c>
      <c r="I311" s="27">
        <f>VLOOKUP(A311,[26]Масличные!$A$222:$L$235,12,)</f>
        <v>5.5460599999999998</v>
      </c>
      <c r="J311" s="21">
        <f>VLOOKUP(A311,[26]Масличные!$A$222:$W$235,23,)</f>
        <v>12.71326</v>
      </c>
      <c r="K311" s="21">
        <f>VLOOKUP(A311,[26]Масличные!$A$222:$AH$235,34,)</f>
        <v>11.849699999999999</v>
      </c>
      <c r="L311" s="21">
        <f>VLOOKUP(A311,[26]Масличные!$A$222:$AS$235,45,)</f>
        <v>0.72348999999999997</v>
      </c>
      <c r="M311" s="81">
        <f>VLOOKUP(A311,[26]Масличные!$A$222:$BD$235,56,)</f>
        <v>0</v>
      </c>
      <c r="N311" s="27">
        <f>VLOOKUP(A311,[26]Бобовые!$A$222:$L$235,12,)</f>
        <v>0.1</v>
      </c>
      <c r="O311" s="21">
        <f>VLOOKUP(A311,[26]Бобовые!$A$222:$W$235,23,)</f>
        <v>16.461993414634144</v>
      </c>
      <c r="P311" s="79">
        <f>VLOOKUP(A311,[26]Бобовые!$A$222:$AH$235,34,)</f>
        <v>0</v>
      </c>
      <c r="Q311" s="27">
        <f>VLOOKUP(A311,[26]Овощи!$A$222:$L$235,12,)</f>
        <v>176.92094</v>
      </c>
      <c r="R311" s="21">
        <f>VLOOKUP(A311,[26]Овощи!$A$222:$W$235,23,)</f>
        <v>176.59427999999997</v>
      </c>
      <c r="S311" s="21">
        <f>VLOOKUP(A311,[26]Овощи!$A$222:$AH$235,34,)</f>
        <v>271.03065000000004</v>
      </c>
      <c r="T311" s="21">
        <f>VLOOKUP(A311,[26]Овощи!$A$222:$AS$235,45,)</f>
        <v>382.15933000000007</v>
      </c>
      <c r="U311" s="21">
        <f>VLOOKUP(A311,[26]Овощи!$A$222:$BD$235,56,)</f>
        <v>329.16325999999998</v>
      </c>
      <c r="V311" s="21">
        <f>VLOOKUP(A311,[26]Овощи!$A$222:$BO$235,67,)</f>
        <v>341.46684000000005</v>
      </c>
      <c r="W311" s="43">
        <f>VLOOKUP(A311,[26]Овощи!$A$222:$BZ$235,78,)</f>
        <v>290.60714999999993</v>
      </c>
      <c r="X311" s="27">
        <f>VLOOKUP(A311,[26]Бахчевые!$A$222:$L$235,12,)</f>
        <v>0</v>
      </c>
      <c r="Y311" s="43">
        <f>VLOOKUP(A311,[26]Бахчевые!$A$222:$W$235,23,)</f>
        <v>0</v>
      </c>
    </row>
    <row r="312" spans="1:25">
      <c r="A312" s="20" t="s">
        <v>273</v>
      </c>
      <c r="B312" s="27">
        <f>VLOOKUP(A312,[26]Зерновые!$A$222:$L$235,12,)</f>
        <v>14.79494</v>
      </c>
      <c r="C312" s="21">
        <f>VLOOKUP(A312,[26]Зерновые!$A$222:$W$235,23,)</f>
        <v>16.240310000000001</v>
      </c>
      <c r="D312" s="21">
        <f>VLOOKUP(A312,[26]Зерновые!$A$222:$AH$235,34,)</f>
        <v>16.088889999999999</v>
      </c>
      <c r="E312" s="21">
        <f>VLOOKUP(A312,[26]Зерновые!$A$222:$AS$235,45,)</f>
        <v>0</v>
      </c>
      <c r="F312" s="21">
        <f>VLOOKUP(A312,[26]Зерновые!$A$222:$BD$235,56,)</f>
        <v>7.0976100000000004</v>
      </c>
      <c r="G312" s="21">
        <f>VLOOKUP(A312,[26]Зерновые!$A$222:$BO$235,67,)</f>
        <v>0</v>
      </c>
      <c r="H312" s="81">
        <f>VLOOKUP(A312,[26]Зерновые!$A$222:$BZ$235,78,)</f>
        <v>0</v>
      </c>
      <c r="I312" s="27">
        <f>VLOOKUP(A312,[26]Масличные!$A$222:$L$235,12,)</f>
        <v>3.86008</v>
      </c>
      <c r="J312" s="21">
        <f>VLOOKUP(A312,[26]Масличные!$A$222:$W$235,23,)</f>
        <v>6.1099300000000003</v>
      </c>
      <c r="K312" s="21">
        <f>VLOOKUP(A312,[26]Масличные!$A$222:$AH$235,34,)</f>
        <v>6.1166</v>
      </c>
      <c r="L312" s="21">
        <f>VLOOKUP(A312,[26]Масличные!$A$222:$AS$235,45,)</f>
        <v>2.3199999999999998</v>
      </c>
      <c r="M312" s="81">
        <f>VLOOKUP(A312,[26]Масличные!$A$222:$BD$235,56,)</f>
        <v>0</v>
      </c>
      <c r="N312" s="27">
        <f>VLOOKUP(A312,[26]Бобовые!$A$222:$L$235,12,)</f>
        <v>1.0239699999999998</v>
      </c>
      <c r="O312" s="21">
        <f>VLOOKUP(A312,[26]Бобовые!$A$222:$W$235,23,)</f>
        <v>10.765445405405405</v>
      </c>
      <c r="P312" s="79">
        <f>VLOOKUP(A312,[26]Бобовые!$A$222:$AH$235,34,)</f>
        <v>0</v>
      </c>
      <c r="Q312" s="27">
        <f>VLOOKUP(A312,[26]Овощи!$A$222:$L$235,12,)</f>
        <v>158.81734999999998</v>
      </c>
      <c r="R312" s="21">
        <f>VLOOKUP(A312,[26]Овощи!$A$222:$W$235,23,)</f>
        <v>90.653690000000012</v>
      </c>
      <c r="S312" s="21">
        <f>VLOOKUP(A312,[26]Овощи!$A$222:$AH$235,34,)</f>
        <v>256.04158999999999</v>
      </c>
      <c r="T312" s="21">
        <f>VLOOKUP(A312,[26]Овощи!$A$222:$AS$235,45,)</f>
        <v>262.04588999999999</v>
      </c>
      <c r="U312" s="21">
        <f>VLOOKUP(A312,[26]Овощи!$A$222:$BD$235,56,)</f>
        <v>203.63601</v>
      </c>
      <c r="V312" s="21">
        <f>VLOOKUP(A312,[26]Овощи!$A$222:$BO$235,67,)</f>
        <v>236.30928</v>
      </c>
      <c r="W312" s="43">
        <f>VLOOKUP(A312,[26]Овощи!$A$222:$BZ$235,78,)</f>
        <v>232.10752999999994</v>
      </c>
      <c r="X312" s="27">
        <f>VLOOKUP(A312,[26]Бахчевые!$A$222:$L$235,12,)</f>
        <v>0</v>
      </c>
      <c r="Y312" s="43">
        <f>VLOOKUP(A312,[26]Бахчевые!$A$222:$W$235,23,)</f>
        <v>0</v>
      </c>
    </row>
    <row r="313" spans="1:25">
      <c r="A313" s="20" t="s">
        <v>274</v>
      </c>
      <c r="B313" s="27">
        <f>VLOOKUP(A313,[26]Зерновые!$A$222:$L$235,12,)</f>
        <v>13.789080000000002</v>
      </c>
      <c r="C313" s="21">
        <f>VLOOKUP(A313,[26]Зерновые!$A$222:$W$235,23,)</f>
        <v>15.679940000000002</v>
      </c>
      <c r="D313" s="21">
        <f>VLOOKUP(A313,[26]Зерновые!$A$222:$AH$235,34,)</f>
        <v>15.230309999999999</v>
      </c>
      <c r="E313" s="21">
        <f>VLOOKUP(A313,[26]Зерновые!$A$222:$AS$235,45,)</f>
        <v>4.2563199999999997</v>
      </c>
      <c r="F313" s="21">
        <f>VLOOKUP(A313,[26]Зерновые!$A$222:$BD$235,56,)</f>
        <v>6.0113299999999992</v>
      </c>
      <c r="G313" s="21">
        <f>VLOOKUP(A313,[26]Зерновые!$A$222:$BO$235,67,)</f>
        <v>0</v>
      </c>
      <c r="H313" s="81">
        <f>VLOOKUP(A313,[26]Зерновые!$A$222:$BZ$235,78,)</f>
        <v>0</v>
      </c>
      <c r="I313" s="27">
        <f>VLOOKUP(A313,[26]Масличные!$A$222:$L$235,12,)</f>
        <v>6.4756499999999999</v>
      </c>
      <c r="J313" s="21">
        <f>VLOOKUP(A313,[26]Масличные!$A$222:$W$235,23,)</f>
        <v>6.9934200000000004</v>
      </c>
      <c r="K313" s="21">
        <f>VLOOKUP(A313,[26]Масличные!$A$222:$AH$235,34,)</f>
        <v>8.1352899999999995</v>
      </c>
      <c r="L313" s="21">
        <f>VLOOKUP(A313,[26]Масличные!$A$222:$AS$235,45,)</f>
        <v>1.27213</v>
      </c>
      <c r="M313" s="81">
        <f>VLOOKUP(A313,[26]Масличные!$A$222:$BD$235,56,)</f>
        <v>0</v>
      </c>
      <c r="N313" s="27">
        <f>VLOOKUP(A313,[26]Бобовые!$A$222:$L$235,12,)</f>
        <v>8.8157584293117921</v>
      </c>
      <c r="O313" s="21">
        <f>VLOOKUP(A313,[26]Бобовые!$A$222:$W$235,23,)</f>
        <v>9.9575169565217383</v>
      </c>
      <c r="P313" s="79">
        <f>VLOOKUP(A313,[26]Бобовые!$A$222:$AH$235,34,)</f>
        <v>0</v>
      </c>
      <c r="Q313" s="27">
        <f>VLOOKUP(A313,[26]Овощи!$A$222:$L$235,12,)</f>
        <v>144.28398999999999</v>
      </c>
      <c r="R313" s="21">
        <f>VLOOKUP(A313,[26]Овощи!$A$222:$W$235,23,)</f>
        <v>222.33584000000002</v>
      </c>
      <c r="S313" s="21">
        <f>VLOOKUP(A313,[26]Овощи!$A$222:$AH$235,34,)</f>
        <v>380.26661000000001</v>
      </c>
      <c r="T313" s="21">
        <f>VLOOKUP(A313,[26]Овощи!$A$222:$AS$235,45,)</f>
        <v>429.85595999999998</v>
      </c>
      <c r="U313" s="21">
        <f>VLOOKUP(A313,[26]Овощи!$A$222:$BD$235,56,)</f>
        <v>350.78159999999997</v>
      </c>
      <c r="V313" s="21">
        <f>VLOOKUP(A313,[26]Овощи!$A$222:$BO$235,67,)</f>
        <v>328.65607</v>
      </c>
      <c r="W313" s="43">
        <f>VLOOKUP(A313,[26]Овощи!$A$222:$BZ$235,78,)</f>
        <v>399.51769000000002</v>
      </c>
      <c r="X313" s="27">
        <f>VLOOKUP(A313,[26]Бахчевые!$A$222:$L$235,12,)</f>
        <v>0</v>
      </c>
      <c r="Y313" s="43">
        <f>VLOOKUP(A313,[26]Бахчевые!$A$222:$W$235,23,)</f>
        <v>0</v>
      </c>
    </row>
    <row r="314" spans="1:25">
      <c r="A314" s="20" t="s">
        <v>275</v>
      </c>
      <c r="B314" s="27">
        <f>VLOOKUP(A314,[26]Зерновые!$A$222:$L$235,12,)</f>
        <v>13.035590000000003</v>
      </c>
      <c r="C314" s="21">
        <f>VLOOKUP(A314,[26]Зерновые!$A$222:$W$235,23,)</f>
        <v>15.268129999999999</v>
      </c>
      <c r="D314" s="21">
        <f>VLOOKUP(A314,[26]Зерновые!$A$222:$AH$235,34,)</f>
        <v>15.123970000000003</v>
      </c>
      <c r="E314" s="21">
        <f>VLOOKUP(A314,[26]Зерновые!$A$222:$AS$235,45,)</f>
        <v>0.1</v>
      </c>
      <c r="F314" s="21">
        <f>VLOOKUP(A314,[26]Зерновые!$A$222:$BD$235,56,)</f>
        <v>8.4354200000000006</v>
      </c>
      <c r="G314" s="21">
        <f>VLOOKUP(A314,[26]Зерновые!$A$222:$BO$235,67,)</f>
        <v>3.88</v>
      </c>
      <c r="H314" s="81">
        <f>VLOOKUP(A314,[26]Зерновые!$A$222:$BZ$235,78,)</f>
        <v>0</v>
      </c>
      <c r="I314" s="27">
        <f>VLOOKUP(A314,[26]Масличные!$A$222:$L$235,12,)</f>
        <v>8.9653900000000011</v>
      </c>
      <c r="J314" s="21">
        <f>VLOOKUP(A314,[26]Масличные!$A$222:$W$235,23,)</f>
        <v>7.9050500000000001</v>
      </c>
      <c r="K314" s="21">
        <f>VLOOKUP(A314,[26]Масличные!$A$222:$AH$235,34,)</f>
        <v>8.6750000000000007</v>
      </c>
      <c r="L314" s="21">
        <f>VLOOKUP(A314,[26]Масличные!$A$222:$AS$235,45,)</f>
        <v>3.6759899999999996</v>
      </c>
      <c r="M314" s="81">
        <f>VLOOKUP(A314,[26]Масличные!$A$222:$BD$235,56,)</f>
        <v>0</v>
      </c>
      <c r="N314" s="27">
        <f>VLOOKUP(A314,[26]Бобовые!$A$222:$L$235,12,)</f>
        <v>1.2229500000000002</v>
      </c>
      <c r="O314" s="21">
        <f>VLOOKUP(A314,[26]Бобовые!$A$222:$W$235,23,)</f>
        <v>12.981461019430398</v>
      </c>
      <c r="P314" s="79">
        <f>VLOOKUP(A314,[26]Бобовые!$A$222:$AH$235,34,)</f>
        <v>0</v>
      </c>
      <c r="Q314" s="27">
        <f>VLOOKUP(A314,[26]Овощи!$A$222:$L$235,12,)</f>
        <v>197.83306999999999</v>
      </c>
      <c r="R314" s="21">
        <f>VLOOKUP(A314,[26]Овощи!$A$222:$W$235,23,)</f>
        <v>185.35957000000002</v>
      </c>
      <c r="S314" s="21">
        <f>VLOOKUP(A314,[26]Овощи!$A$222:$AH$235,34,)</f>
        <v>378.49469999999991</v>
      </c>
      <c r="T314" s="21">
        <f>VLOOKUP(A314,[26]Овощи!$A$222:$AS$235,45,)</f>
        <v>415.93736000000001</v>
      </c>
      <c r="U314" s="21">
        <f>VLOOKUP(A314,[26]Овощи!$A$222:$BD$235,56,)</f>
        <v>404.75217000000004</v>
      </c>
      <c r="V314" s="21">
        <f>VLOOKUP(A314,[26]Овощи!$A$222:$BO$235,67,)</f>
        <v>411.99815000000001</v>
      </c>
      <c r="W314" s="43">
        <f>VLOOKUP(A314,[26]Овощи!$A$222:$BZ$235,78,)</f>
        <v>420.88239999999996</v>
      </c>
      <c r="X314" s="27">
        <f>VLOOKUP(A314,[26]Бахчевые!$A$222:$L$235,12,)</f>
        <v>0</v>
      </c>
      <c r="Y314" s="43">
        <f>VLOOKUP(A314,[26]Бахчевые!$A$222:$W$235,23,)</f>
        <v>0</v>
      </c>
    </row>
    <row r="315" spans="1:25">
      <c r="A315" s="20" t="s">
        <v>276</v>
      </c>
      <c r="B315" s="27">
        <f>VLOOKUP(A315,[26]Зерновые!$A$222:$L$235,12,)</f>
        <v>13.564460000000002</v>
      </c>
      <c r="C315" s="21">
        <f>VLOOKUP(A315,[26]Зерновые!$A$222:$W$235,23,)</f>
        <v>15.450220000000002</v>
      </c>
      <c r="D315" s="21">
        <f>VLOOKUP(A315,[26]Зерновые!$A$222:$AH$235,34,)</f>
        <v>13.539709999999999</v>
      </c>
      <c r="E315" s="21">
        <f>VLOOKUP(A315,[26]Зерновые!$A$222:$AS$235,45,)</f>
        <v>2.67</v>
      </c>
      <c r="F315" s="21">
        <f>VLOOKUP(A315,[26]Зерновые!$A$222:$BD$235,56,)</f>
        <v>2.91</v>
      </c>
      <c r="G315" s="21">
        <f>VLOOKUP(A315,[26]Зерновые!$A$222:$BO$235,67,)</f>
        <v>0</v>
      </c>
      <c r="H315" s="81">
        <f>VLOOKUP(A315,[26]Зерновые!$A$222:$BZ$235,78,)</f>
        <v>0</v>
      </c>
      <c r="I315" s="27">
        <f>VLOOKUP(A315,[26]Масличные!$A$222:$L$235,12,)</f>
        <v>1.21</v>
      </c>
      <c r="J315" s="21">
        <f>VLOOKUP(A315,[26]Масличные!$A$222:$W$235,23,)</f>
        <v>9.9985099999999996</v>
      </c>
      <c r="K315" s="21">
        <f>VLOOKUP(A315,[26]Масличные!$A$222:$AH$235,34,)</f>
        <v>9.0477900000000009</v>
      </c>
      <c r="L315" s="21">
        <f>VLOOKUP(A315,[26]Масличные!$A$222:$AS$235,45,)</f>
        <v>2.2000000000000002</v>
      </c>
      <c r="M315" s="81">
        <f>VLOOKUP(A315,[26]Масличные!$A$222:$BD$235,56,)</f>
        <v>0</v>
      </c>
      <c r="N315" s="27">
        <f>VLOOKUP(A315,[26]Бобовые!$A$222:$L$235,12,)</f>
        <v>0</v>
      </c>
      <c r="O315" s="21">
        <f>VLOOKUP(A315,[26]Бобовые!$A$222:$W$235,23,)</f>
        <v>9.4313718245004345</v>
      </c>
      <c r="P315" s="79">
        <f>VLOOKUP(A315,[26]Бобовые!$A$222:$AH$235,34,)</f>
        <v>0</v>
      </c>
      <c r="Q315" s="27">
        <f>VLOOKUP(A315,[26]Овощи!$A$222:$L$235,12,)</f>
        <v>196.91604999999998</v>
      </c>
      <c r="R315" s="21">
        <f>VLOOKUP(A315,[26]Овощи!$A$222:$W$235,23,)</f>
        <v>213.24314000000004</v>
      </c>
      <c r="S315" s="21">
        <f>VLOOKUP(A315,[26]Овощи!$A$222:$AH$235,34,)</f>
        <v>407.00549000000001</v>
      </c>
      <c r="T315" s="21">
        <f>VLOOKUP(A315,[26]Овощи!$A$222:$AS$235,45,)</f>
        <v>427.50454999999999</v>
      </c>
      <c r="U315" s="21">
        <f>VLOOKUP(A315,[26]Овощи!$A$222:$BD$235,56,)</f>
        <v>359.42003000000005</v>
      </c>
      <c r="V315" s="21">
        <f>VLOOKUP(A315,[26]Овощи!$A$222:$BO$235,67,)</f>
        <v>352.32467999999994</v>
      </c>
      <c r="W315" s="43">
        <f>VLOOKUP(A315,[26]Овощи!$A$222:$BZ$235,78,)</f>
        <v>404.87831999999997</v>
      </c>
      <c r="X315" s="27">
        <f>VLOOKUP(A315,[26]Бахчевые!$A$222:$L$235,12,)</f>
        <v>0</v>
      </c>
      <c r="Y315" s="43">
        <f>VLOOKUP(A315,[26]Бахчевые!$A$222:$W$235,23,)</f>
        <v>0</v>
      </c>
    </row>
    <row r="316" spans="1:25">
      <c r="A316" s="20" t="s">
        <v>277</v>
      </c>
      <c r="B316" s="27">
        <f>VLOOKUP(A316,[26]Зерновые!$A$222:$L$235,12,)</f>
        <v>11.699500000000002</v>
      </c>
      <c r="C316" s="21">
        <f>VLOOKUP(A316,[26]Зерновые!$A$222:$W$235,23,)</f>
        <v>11.85547</v>
      </c>
      <c r="D316" s="21">
        <f>VLOOKUP(A316,[26]Зерновые!$A$222:$AH$235,34,)</f>
        <v>10.46214</v>
      </c>
      <c r="E316" s="21">
        <f>VLOOKUP(A316,[26]Зерновые!$A$222:$AS$235,45,)</f>
        <v>0</v>
      </c>
      <c r="F316" s="21">
        <f>VLOOKUP(A316,[26]Зерновые!$A$222:$BD$235,56,)</f>
        <v>0.63000000000000012</v>
      </c>
      <c r="G316" s="21">
        <f>VLOOKUP(A316,[26]Зерновые!$A$222:$BO$235,67,)</f>
        <v>0</v>
      </c>
      <c r="H316" s="81">
        <f>VLOOKUP(A316,[26]Зерновые!$A$222:$BZ$235,78,)</f>
        <v>0</v>
      </c>
      <c r="I316" s="27">
        <f>VLOOKUP(A316,[26]Масличные!$A$222:$L$235,12,)</f>
        <v>4.3154200000000005</v>
      </c>
      <c r="J316" s="21">
        <f>VLOOKUP(A316,[26]Масличные!$A$222:$W$235,23,)</f>
        <v>5.6063399999999994</v>
      </c>
      <c r="K316" s="21">
        <f>VLOOKUP(A316,[26]Масличные!$A$222:$AH$235,34,)</f>
        <v>4.7476799999999999</v>
      </c>
      <c r="L316" s="21">
        <f>VLOOKUP(A316,[26]Масличные!$A$222:$AS$235,45,)</f>
        <v>0</v>
      </c>
      <c r="M316" s="81">
        <f>VLOOKUP(A316,[26]Масличные!$A$222:$BD$235,56,)</f>
        <v>0</v>
      </c>
      <c r="N316" s="27">
        <f>VLOOKUP(A316,[26]Бобовые!$A$222:$L$235,12,)</f>
        <v>0</v>
      </c>
      <c r="O316" s="21">
        <f>VLOOKUP(A316,[26]Бобовые!$A$222:$W$235,23,)</f>
        <v>0.18</v>
      </c>
      <c r="P316" s="79">
        <f>VLOOKUP(A316,[26]Бобовые!$A$222:$AH$235,34,)</f>
        <v>0</v>
      </c>
      <c r="Q316" s="27">
        <f>VLOOKUP(A316,[26]Овощи!$A$222:$L$235,12,)</f>
        <v>143.89902000000001</v>
      </c>
      <c r="R316" s="21">
        <f>VLOOKUP(A316,[26]Овощи!$A$222:$W$235,23,)</f>
        <v>0</v>
      </c>
      <c r="S316" s="21">
        <f>VLOOKUP(A316,[26]Овощи!$A$222:$AH$235,34,)</f>
        <v>247.87564000000003</v>
      </c>
      <c r="T316" s="21">
        <f>VLOOKUP(A316,[26]Овощи!$A$222:$AS$235,45,)</f>
        <v>194.98191000000003</v>
      </c>
      <c r="U316" s="21">
        <f>VLOOKUP(A316,[26]Овощи!$A$222:$BD$235,56,)</f>
        <v>226.86457000000001</v>
      </c>
      <c r="V316" s="21">
        <f>VLOOKUP(A316,[26]Овощи!$A$222:$BO$235,67,)</f>
        <v>274.65920999999997</v>
      </c>
      <c r="W316" s="43">
        <f>VLOOKUP(A316,[26]Овощи!$A$222:$BZ$235,78,)</f>
        <v>238.94662</v>
      </c>
      <c r="X316" s="27">
        <f>VLOOKUP(A316,[26]Бахчевые!$A$222:$L$235,12,)</f>
        <v>0</v>
      </c>
      <c r="Y316" s="43">
        <f>VLOOKUP(A316,[26]Бахчевые!$A$222:$W$235,23,)</f>
        <v>0</v>
      </c>
    </row>
    <row r="317" spans="1:25">
      <c r="A317" s="20" t="s">
        <v>278</v>
      </c>
      <c r="B317" s="27">
        <f>VLOOKUP(A317,[26]Зерновые!$A$222:$L$235,12,)</f>
        <v>12.629859999999997</v>
      </c>
      <c r="C317" s="21">
        <f>VLOOKUP(A317,[26]Зерновые!$A$222:$W$235,23,)</f>
        <v>13.228860000000001</v>
      </c>
      <c r="D317" s="21">
        <f>VLOOKUP(A317,[26]Зерновые!$A$222:$AH$235,34,)</f>
        <v>14.222290000000001</v>
      </c>
      <c r="E317" s="21">
        <f>VLOOKUP(A317,[26]Зерновые!$A$222:$AS$235,45,)</f>
        <v>3.9918099999999996</v>
      </c>
      <c r="F317" s="21">
        <f>VLOOKUP(A317,[26]Зерновые!$A$222:$BD$235,56,)</f>
        <v>5.9910300000000003</v>
      </c>
      <c r="G317" s="21">
        <f>VLOOKUP(A317,[26]Зерновые!$A$222:$BO$235,67,)</f>
        <v>0</v>
      </c>
      <c r="H317" s="81">
        <f>VLOOKUP(A317,[26]Зерновые!$A$222:$BZ$235,78,)</f>
        <v>0</v>
      </c>
      <c r="I317" s="27">
        <f>VLOOKUP(A317,[26]Масличные!$A$222:$L$235,12,)</f>
        <v>2.1752000000000002</v>
      </c>
      <c r="J317" s="21">
        <f>VLOOKUP(A317,[26]Масличные!$A$222:$W$235,23,)</f>
        <v>8.1835699999999996</v>
      </c>
      <c r="K317" s="21">
        <f>VLOOKUP(A317,[26]Масличные!$A$222:$AH$235,34,)</f>
        <v>8.1492199999999997</v>
      </c>
      <c r="L317" s="21">
        <f>VLOOKUP(A317,[26]Масличные!$A$222:$AS$235,45,)</f>
        <v>0.51</v>
      </c>
      <c r="M317" s="81">
        <f>VLOOKUP(A317,[26]Масличные!$A$222:$BD$235,56,)</f>
        <v>0</v>
      </c>
      <c r="N317" s="27">
        <f>VLOOKUP(A317,[26]Бобовые!$A$222:$L$235,12,)</f>
        <v>0.28999999999999998</v>
      </c>
      <c r="O317" s="21">
        <f>VLOOKUP(A317,[26]Бобовые!$A$222:$W$235,23,)</f>
        <v>8.8995799999999985</v>
      </c>
      <c r="P317" s="79">
        <f>VLOOKUP(A317,[26]Бобовые!$A$222:$AH$235,34,)</f>
        <v>0</v>
      </c>
      <c r="Q317" s="27">
        <f>VLOOKUP(A317,[26]Овощи!$A$222:$L$235,12,)</f>
        <v>173.80898999999999</v>
      </c>
      <c r="R317" s="21">
        <f>VLOOKUP(A317,[26]Овощи!$A$222:$W$235,23,)</f>
        <v>163.21287000000001</v>
      </c>
      <c r="S317" s="21">
        <f>VLOOKUP(A317,[26]Овощи!$A$222:$AH$235,34,)</f>
        <v>383.64646000000005</v>
      </c>
      <c r="T317" s="21">
        <f>VLOOKUP(A317,[26]Овощи!$A$222:$AS$235,45,)</f>
        <v>339.50083000000006</v>
      </c>
      <c r="U317" s="21">
        <f>VLOOKUP(A317,[26]Овощи!$A$222:$BD$235,56,)</f>
        <v>320.42264999999998</v>
      </c>
      <c r="V317" s="21">
        <f>VLOOKUP(A317,[26]Овощи!$A$222:$BO$235,67,)</f>
        <v>344.68272999999999</v>
      </c>
      <c r="W317" s="43">
        <f>VLOOKUP(A317,[26]Овощи!$A$222:$BZ$235,78,)</f>
        <v>361.20983999999999</v>
      </c>
      <c r="X317" s="27">
        <f>VLOOKUP(A317,[26]Бахчевые!$A$222:$L$235,12,)</f>
        <v>0</v>
      </c>
      <c r="Y317" s="43">
        <f>VLOOKUP(A317,[26]Бахчевые!$A$222:$W$235,23,)</f>
        <v>0</v>
      </c>
    </row>
    <row r="318" spans="1:25" ht="13.5" thickBot="1">
      <c r="A318" s="23" t="s">
        <v>279</v>
      </c>
      <c r="B318" s="28">
        <f>VLOOKUP(A318,[26]Зерновые!$A$222:$L$235,12,)</f>
        <v>0</v>
      </c>
      <c r="C318" s="24">
        <f>VLOOKUP(A318,[26]Зерновые!$A$222:$W$235,23,)</f>
        <v>8.8271699999999989</v>
      </c>
      <c r="D318" s="24">
        <f>VLOOKUP(A318,[26]Зерновые!$A$222:$AH$235,34,)</f>
        <v>0</v>
      </c>
      <c r="E318" s="24">
        <f>VLOOKUP(A318,[26]Зерновые!$A$222:$AS$235,45,)</f>
        <v>0</v>
      </c>
      <c r="F318" s="24">
        <f>VLOOKUP(A318,[26]Зерновые!$A$222:$BD$235,56,)</f>
        <v>0</v>
      </c>
      <c r="G318" s="24">
        <f>VLOOKUP(A318,[26]Зерновые!$A$222:$BO$235,67,)</f>
        <v>0</v>
      </c>
      <c r="H318" s="82">
        <f>VLOOKUP(A318,[26]Зерновые!$A$222:$BZ$235,78,)</f>
        <v>0</v>
      </c>
      <c r="I318" s="28">
        <f>VLOOKUP(A318,[26]Масличные!$A$222:$L$235,12,)</f>
        <v>0</v>
      </c>
      <c r="J318" s="24">
        <f>VLOOKUP(A318,[26]Масличные!$A$222:$W$235,23,)</f>
        <v>0</v>
      </c>
      <c r="K318" s="24">
        <f>VLOOKUP(A318,[26]Масличные!$A$222:$AH$235,34,)</f>
        <v>0</v>
      </c>
      <c r="L318" s="24">
        <f>VLOOKUP(A318,[26]Масличные!$A$222:$AS$235,45,)</f>
        <v>0</v>
      </c>
      <c r="M318" s="82">
        <f>VLOOKUP(A318,[26]Масличные!$A$222:$BD$235,56,)</f>
        <v>0</v>
      </c>
      <c r="N318" s="28">
        <f>VLOOKUP(A318,[26]Бобовые!$A$222:$L$235,12,)</f>
        <v>0</v>
      </c>
      <c r="O318" s="24">
        <f>VLOOKUP(A318,[26]Бобовые!$A$222:$W$235,23,)</f>
        <v>0</v>
      </c>
      <c r="P318" s="80">
        <f>VLOOKUP(A318,[26]Бобовые!$A$222:$AH$235,34,)</f>
        <v>0</v>
      </c>
      <c r="Q318" s="28">
        <f>VLOOKUP(A318,[26]Овощи!$A$222:$L$235,12,)</f>
        <v>174.02140000000003</v>
      </c>
      <c r="R318" s="24">
        <f>VLOOKUP(A318,[26]Овощи!$A$222:$W$235,23,)</f>
        <v>231.73220999999998</v>
      </c>
      <c r="S318" s="24">
        <f>VLOOKUP(A318,[26]Овощи!$A$222:$AH$235,34,)</f>
        <v>416.37790000000007</v>
      </c>
      <c r="T318" s="24">
        <f>VLOOKUP(A318,[26]Овощи!$A$222:$AS$235,45,)</f>
        <v>443.23783000000003</v>
      </c>
      <c r="U318" s="24">
        <f>VLOOKUP(A318,[26]Овощи!$A$222:$BD$235,56,)</f>
        <v>390.88829000000004</v>
      </c>
      <c r="V318" s="24">
        <f>VLOOKUP(A318,[26]Овощи!$A$222:$BO$235,67,)</f>
        <v>399.79676000000006</v>
      </c>
      <c r="W318" s="44">
        <f>VLOOKUP(A318,[26]Овощи!$A$222:$BZ$235,78,)</f>
        <v>395.15774999999996</v>
      </c>
      <c r="X318" s="28">
        <f>VLOOKUP(A318,[26]Бахчевые!$A$222:$L$235,12,)</f>
        <v>0</v>
      </c>
      <c r="Y318" s="44">
        <f>VLOOKUP(A318,[26]Бахчевые!$A$222:$W$235,23,)</f>
        <v>0</v>
      </c>
    </row>
    <row r="319" spans="1:25">
      <c r="A319" s="88"/>
      <c r="B319" s="29"/>
      <c r="C319" s="29"/>
      <c r="D319" s="29"/>
      <c r="E319" s="29"/>
      <c r="F319" s="29"/>
      <c r="G319" s="29"/>
      <c r="H319" s="91"/>
      <c r="I319" s="29"/>
      <c r="J319" s="29"/>
      <c r="K319" s="29"/>
      <c r="L319" s="29"/>
      <c r="M319" s="91"/>
      <c r="N319" s="29"/>
      <c r="O319" s="29"/>
      <c r="P319" s="91"/>
      <c r="Q319" s="29"/>
      <c r="R319" s="29"/>
      <c r="S319" s="29"/>
      <c r="T319" s="29"/>
      <c r="U319" s="29"/>
      <c r="V319" s="29"/>
      <c r="W319" s="29"/>
      <c r="X319" s="29"/>
      <c r="Y319" s="29"/>
    </row>
    <row r="320" spans="1:25">
      <c r="A320" s="88"/>
      <c r="B320" s="29"/>
      <c r="C320" s="29"/>
      <c r="D320" s="29"/>
      <c r="E320" s="29"/>
      <c r="F320" s="29"/>
      <c r="G320" s="29"/>
      <c r="H320" s="91"/>
      <c r="I320" s="29"/>
      <c r="J320" s="29"/>
      <c r="K320" s="29"/>
      <c r="L320" s="29"/>
      <c r="M320" s="91"/>
      <c r="N320" s="29"/>
      <c r="O320" s="29"/>
      <c r="P320" s="91"/>
      <c r="Q320" s="29"/>
      <c r="R320" s="29"/>
      <c r="S320" s="29"/>
      <c r="T320" s="29"/>
      <c r="U320" s="29"/>
      <c r="V320" s="29"/>
      <c r="W320" s="29"/>
      <c r="X320" s="29"/>
      <c r="Y320" s="29"/>
    </row>
    <row r="321" spans="1:25">
      <c r="A321" s="88"/>
      <c r="B321" s="29"/>
      <c r="C321" s="29"/>
      <c r="D321" s="29"/>
      <c r="E321" s="29"/>
      <c r="F321" s="29"/>
      <c r="G321" s="29"/>
      <c r="H321" s="91"/>
      <c r="I321" s="29"/>
      <c r="J321" s="29"/>
      <c r="K321" s="29"/>
      <c r="L321" s="29"/>
      <c r="M321" s="91"/>
      <c r="N321" s="29"/>
      <c r="O321" s="29"/>
      <c r="P321" s="91"/>
      <c r="Q321" s="29"/>
      <c r="R321" s="29"/>
      <c r="S321" s="29"/>
      <c r="T321" s="29"/>
      <c r="U321" s="29"/>
      <c r="V321" s="29"/>
      <c r="W321" s="29"/>
      <c r="X321" s="29"/>
      <c r="Y321" s="29"/>
    </row>
    <row r="322" spans="1:25">
      <c r="A322" s="88"/>
      <c r="B322" s="29"/>
      <c r="C322" s="29"/>
      <c r="D322" s="29"/>
      <c r="E322" s="29"/>
      <c r="F322" s="29"/>
      <c r="G322" s="29"/>
      <c r="H322" s="91"/>
      <c r="I322" s="29"/>
      <c r="J322" s="29"/>
      <c r="K322" s="29"/>
      <c r="L322" s="29"/>
      <c r="M322" s="91"/>
      <c r="N322" s="29"/>
      <c r="O322" s="29"/>
      <c r="P322" s="91"/>
      <c r="Q322" s="29"/>
      <c r="R322" s="29"/>
      <c r="S322" s="29"/>
      <c r="T322" s="29"/>
      <c r="U322" s="29"/>
      <c r="V322" s="29"/>
      <c r="W322" s="29"/>
      <c r="X322" s="29"/>
      <c r="Y322" s="29"/>
    </row>
    <row r="323" spans="1:25">
      <c r="A323" s="88"/>
      <c r="B323" s="29"/>
      <c r="C323" s="29"/>
      <c r="D323" s="29"/>
      <c r="E323" s="29"/>
      <c r="F323" s="29"/>
      <c r="G323" s="29"/>
      <c r="H323" s="91"/>
      <c r="I323" s="29"/>
      <c r="J323" s="29"/>
      <c r="K323" s="29"/>
      <c r="L323" s="29"/>
      <c r="M323" s="91"/>
      <c r="N323" s="29"/>
      <c r="O323" s="29"/>
      <c r="P323" s="91"/>
      <c r="Q323" s="29"/>
      <c r="R323" s="29"/>
      <c r="S323" s="29"/>
      <c r="T323" s="29"/>
      <c r="U323" s="29"/>
      <c r="V323" s="29"/>
      <c r="W323" s="29"/>
      <c r="X323" s="29"/>
      <c r="Y323" s="29"/>
    </row>
    <row r="324" spans="1:25">
      <c r="A324" s="88"/>
      <c r="B324" s="29"/>
      <c r="C324" s="29"/>
      <c r="D324" s="29"/>
      <c r="E324" s="29"/>
      <c r="F324" s="29"/>
      <c r="G324" s="29"/>
      <c r="H324" s="91"/>
      <c r="I324" s="29"/>
      <c r="J324" s="29"/>
      <c r="K324" s="29"/>
      <c r="L324" s="29"/>
      <c r="M324" s="91"/>
      <c r="N324" s="29"/>
      <c r="O324" s="29"/>
      <c r="P324" s="91"/>
      <c r="Q324" s="29"/>
      <c r="R324" s="29"/>
      <c r="S324" s="29"/>
      <c r="T324" s="29"/>
      <c r="U324" s="29"/>
      <c r="V324" s="29"/>
      <c r="W324" s="29"/>
      <c r="X324" s="29"/>
      <c r="Y324" s="29"/>
    </row>
    <row r="325" spans="1:25" ht="13.5" thickBot="1">
      <c r="A325" s="7"/>
      <c r="B325" s="6"/>
      <c r="C325" s="6"/>
      <c r="D325" s="6"/>
      <c r="E325" s="6"/>
      <c r="F325" s="6"/>
      <c r="G325" s="6"/>
      <c r="H325" s="6"/>
    </row>
    <row r="326" spans="1:25" ht="13.5" customHeight="1">
      <c r="A326" s="651" t="s">
        <v>280</v>
      </c>
      <c r="B326" s="653" t="s">
        <v>236</v>
      </c>
      <c r="C326" s="654"/>
      <c r="D326" s="654"/>
      <c r="E326" s="654"/>
      <c r="F326" s="654"/>
      <c r="G326" s="654"/>
      <c r="H326" s="655"/>
      <c r="I326" s="656" t="s">
        <v>283</v>
      </c>
      <c r="J326" s="657"/>
      <c r="K326" s="657"/>
      <c r="L326" s="657"/>
      <c r="M326" s="658"/>
      <c r="N326" s="656" t="s">
        <v>284</v>
      </c>
      <c r="O326" s="657"/>
      <c r="P326" s="657"/>
      <c r="Q326" s="656" t="s">
        <v>289</v>
      </c>
      <c r="R326" s="657"/>
      <c r="S326" s="657"/>
      <c r="T326" s="657"/>
      <c r="U326" s="657"/>
      <c r="V326" s="657"/>
      <c r="W326" s="658"/>
      <c r="X326" s="656" t="s">
        <v>297</v>
      </c>
      <c r="Y326" s="658"/>
    </row>
    <row r="327" spans="1:25" ht="21">
      <c r="A327" s="652"/>
      <c r="B327" s="35" t="s">
        <v>237</v>
      </c>
      <c r="C327" s="32" t="s">
        <v>79</v>
      </c>
      <c r="D327" s="32" t="s">
        <v>80</v>
      </c>
      <c r="E327" s="32" t="s">
        <v>238</v>
      </c>
      <c r="F327" s="32" t="s">
        <v>239</v>
      </c>
      <c r="G327" s="32" t="s">
        <v>281</v>
      </c>
      <c r="H327" s="36" t="s">
        <v>240</v>
      </c>
      <c r="I327" s="35" t="s">
        <v>221</v>
      </c>
      <c r="J327" s="32" t="s">
        <v>222</v>
      </c>
      <c r="K327" s="32" t="s">
        <v>230</v>
      </c>
      <c r="L327" s="32" t="s">
        <v>282</v>
      </c>
      <c r="M327" s="36" t="s">
        <v>223</v>
      </c>
      <c r="N327" s="35" t="s">
        <v>285</v>
      </c>
      <c r="O327" s="32" t="s">
        <v>286</v>
      </c>
      <c r="P327" s="32" t="s">
        <v>287</v>
      </c>
      <c r="Q327" s="35" t="s">
        <v>290</v>
      </c>
      <c r="R327" s="32" t="s">
        <v>291</v>
      </c>
      <c r="S327" s="32" t="s">
        <v>292</v>
      </c>
      <c r="T327" s="32" t="s">
        <v>293</v>
      </c>
      <c r="U327" s="32" t="s">
        <v>294</v>
      </c>
      <c r="V327" s="32" t="s">
        <v>295</v>
      </c>
      <c r="W327" s="36" t="s">
        <v>296</v>
      </c>
      <c r="X327" s="35" t="s">
        <v>298</v>
      </c>
      <c r="Y327" s="36" t="s">
        <v>299</v>
      </c>
    </row>
    <row r="328" spans="1:25">
      <c r="A328" s="61" t="s">
        <v>148</v>
      </c>
      <c r="B328" s="31">
        <f>VLOOKUP(A328,[26]Зерновые!$A$240:$L$254,12,)</f>
        <v>8.1483699999999999</v>
      </c>
      <c r="C328" s="22">
        <f>VLOOKUP(A328,[26]Зерновые!$A$240:$W$254,23,)</f>
        <v>5.5717799999999995</v>
      </c>
      <c r="D328" s="22">
        <f>VLOOKUP(A328,[26]Зерновые!$A$240:$AH$254,34,)</f>
        <v>0</v>
      </c>
      <c r="E328" s="9">
        <f>VLOOKUP(A328,[26]Зерновые!$A$240:$AS$254,45,)</f>
        <v>0</v>
      </c>
      <c r="F328" s="12">
        <f>VLOOKUP(A328,[26]Зерновые!$A$240:$BD$254,56,)</f>
        <v>0</v>
      </c>
      <c r="G328" s="22">
        <f>VLOOKUP(A328,[26]Зерновые!$A$240:$BO$254,67,)</f>
        <v>24.71134</v>
      </c>
      <c r="H328" s="64">
        <f>VLOOKUP(A328,[26]Зерновые!$A$240:$BZ$254,78,)</f>
        <v>0</v>
      </c>
      <c r="I328" s="31">
        <f>VLOOKUP(A328,[26]Масличные!$A$240:$L$254,12,)</f>
        <v>12.540000000000001</v>
      </c>
      <c r="J328" s="83">
        <f>VLOOKUP(A328,[26]Масличные!$A$240:$W$254,23,)</f>
        <v>0</v>
      </c>
      <c r="K328" s="83">
        <f>VLOOKUP(A328,[26]Масличные!$A$240:$AH$254,34,)</f>
        <v>0</v>
      </c>
      <c r="L328" s="83">
        <f>VLOOKUP(A328,[26]Масличные!$A$240:$AS$254,45,)</f>
        <v>0</v>
      </c>
      <c r="M328" s="64">
        <f>VLOOKUP(A328,[26]Масличные!$A$240:$BD$254,56,)</f>
        <v>3.78</v>
      </c>
      <c r="N328" s="31">
        <f>VLOOKUP(A328,[26]Бобовые!$A$240:$L$254,12,)</f>
        <v>2.33</v>
      </c>
      <c r="O328" s="22">
        <f>VLOOKUP(A328,[26]Бобовые!$A$240:$W$254,23,)</f>
        <v>0.1</v>
      </c>
      <c r="P328" s="22">
        <f>VLOOKUP(A328,[26]Бобовые!$A$240:$AH$254,34,)</f>
        <v>2.98</v>
      </c>
      <c r="Q328" s="31">
        <f>VLOOKUP(A328,[26]Овощи!$A$240:$L$254,12,)</f>
        <v>113.47</v>
      </c>
      <c r="R328" s="22">
        <f>VLOOKUP(A328,[26]Овощи!$A$240:$W$254,23,)</f>
        <v>127.72999999999998</v>
      </c>
      <c r="S328" s="22">
        <f>VLOOKUP(A328,[26]Овощи!$A$240:$AH$254,34,)</f>
        <v>135.75</v>
      </c>
      <c r="T328" s="22">
        <f>VLOOKUP(A328,[26]Овощи!$A$240:$AS$254,45,)</f>
        <v>171.76</v>
      </c>
      <c r="U328" s="22">
        <f>VLOOKUP(A328,[26]Овощи!$A$240:$BD$254,56,)</f>
        <v>164.90000000000003</v>
      </c>
      <c r="V328" s="22">
        <f>VLOOKUP(A328,[26]Овощи!$A$240:$BO$254,67,)</f>
        <v>171.97</v>
      </c>
      <c r="W328" s="64">
        <f>VLOOKUP(A328,[26]Овощи!$A$240:$BZ$254,78,)</f>
        <v>135.15000000000003</v>
      </c>
      <c r="X328" s="8">
        <f>VLOOKUP(A328,[26]Бахчевые!$A$240:$L$254,12,)</f>
        <v>165.02438999999998</v>
      </c>
      <c r="Y328" s="39">
        <f>VLOOKUP(A328,[26]Бахчевые!$A$240:$W$254,23,)</f>
        <v>79.989999999999995</v>
      </c>
    </row>
    <row r="329" spans="1:25">
      <c r="A329" s="61" t="s">
        <v>197</v>
      </c>
      <c r="B329" s="31">
        <f>VLOOKUP(A329,[26]Зерновые!$A$240:$L$254,12,)</f>
        <v>11.918999999999999</v>
      </c>
      <c r="C329" s="22">
        <f>VLOOKUP(A329,[26]Зерновые!$A$240:$W$254,23,)</f>
        <v>4.63</v>
      </c>
      <c r="D329" s="22">
        <f>VLOOKUP(A329,[26]Зерновые!$A$240:$AH$254,34,)</f>
        <v>0</v>
      </c>
      <c r="E329" s="9">
        <f>VLOOKUP(A329,[26]Зерновые!$A$240:$AS$254,45,)</f>
        <v>0</v>
      </c>
      <c r="F329" s="12">
        <f>VLOOKUP(A329,[26]Зерновые!$A$240:$BD$254,56,)</f>
        <v>0</v>
      </c>
      <c r="G329" s="22">
        <f>VLOOKUP(A329,[26]Зерновые!$A$240:$BO$254,67,)</f>
        <v>46.290289999999999</v>
      </c>
      <c r="H329" s="64">
        <f>VLOOKUP(A329,[26]Зерновые!$A$240:$BZ$254,78,)</f>
        <v>0</v>
      </c>
      <c r="I329" s="31">
        <f>VLOOKUP(A329,[26]Масличные!$A$240:$L$254,12,)</f>
        <v>8.81</v>
      </c>
      <c r="J329" s="83">
        <f>VLOOKUP(A329,[26]Масличные!$A$240:$W$254,23,)</f>
        <v>0</v>
      </c>
      <c r="K329" s="83">
        <f>VLOOKUP(A329,[26]Масличные!$A$240:$AH$254,34,)</f>
        <v>0</v>
      </c>
      <c r="L329" s="83">
        <f>VLOOKUP(A329,[26]Масличные!$A$240:$AS$254,45,)</f>
        <v>0</v>
      </c>
      <c r="M329" s="64">
        <f>VLOOKUP(A329,[26]Масличные!$A$240:$BD$254,56,)</f>
        <v>4.5299999999999994</v>
      </c>
      <c r="N329" s="31">
        <f>VLOOKUP(A329,[26]Бобовые!$A$240:$L$254,12,)</f>
        <v>0</v>
      </c>
      <c r="O329" s="22">
        <f>VLOOKUP(A329,[26]Бобовые!$A$240:$W$254,23,)</f>
        <v>0</v>
      </c>
      <c r="P329" s="22">
        <f>VLOOKUP(A329,[26]Бобовые!$A$240:$AH$254,34,)</f>
        <v>0</v>
      </c>
      <c r="Q329" s="31">
        <f>VLOOKUP(A329,[26]Овощи!$A$240:$L$254,12,)</f>
        <v>165.76000000000002</v>
      </c>
      <c r="R329" s="22">
        <f>VLOOKUP(A329,[26]Овощи!$A$240:$W$254,23,)</f>
        <v>208.21000000000004</v>
      </c>
      <c r="S329" s="22">
        <f>VLOOKUP(A329,[26]Овощи!$A$240:$AH$254,34,)</f>
        <v>183.20999999999998</v>
      </c>
      <c r="T329" s="22">
        <f>VLOOKUP(A329,[26]Овощи!$A$240:$AS$254,45,)</f>
        <v>207.78999999999996</v>
      </c>
      <c r="U329" s="22">
        <f>VLOOKUP(A329,[26]Овощи!$A$240:$BD$254,56,)</f>
        <v>208.56</v>
      </c>
      <c r="V329" s="22">
        <f>VLOOKUP(A329,[26]Овощи!$A$240:$BO$254,67,)</f>
        <v>301.52</v>
      </c>
      <c r="W329" s="64">
        <f>VLOOKUP(A329,[26]Овощи!$A$240:$BZ$254,78,)</f>
        <v>185.01000000000002</v>
      </c>
      <c r="X329" s="8">
        <f>VLOOKUP(A329,[26]Бахчевые!$A$240:$L$254,12,)</f>
        <v>193.63140999999999</v>
      </c>
      <c r="Y329" s="39">
        <f>VLOOKUP(A329,[26]Бахчевые!$A$240:$W$254,23,)</f>
        <v>195.80314000000001</v>
      </c>
    </row>
    <row r="330" spans="1:25">
      <c r="A330" s="61" t="s">
        <v>147</v>
      </c>
      <c r="B330" s="31">
        <f>VLOOKUP(A330,[26]Зерновые!$A$240:$L$254,12,)</f>
        <v>15.09117</v>
      </c>
      <c r="C330" s="22">
        <f>VLOOKUP(A330,[26]Зерновые!$A$240:$W$254,23,)</f>
        <v>0</v>
      </c>
      <c r="D330" s="22">
        <f>VLOOKUP(A330,[26]Зерновые!$A$240:$AH$254,34,)</f>
        <v>0</v>
      </c>
      <c r="E330" s="9">
        <f>VLOOKUP(A330,[26]Зерновые!$A$240:$AS$254,45,)</f>
        <v>0</v>
      </c>
      <c r="F330" s="12">
        <f>VLOOKUP(A330,[26]Зерновые!$A$240:$BD$254,56,)</f>
        <v>0</v>
      </c>
      <c r="G330" s="22">
        <f>VLOOKUP(A330,[26]Зерновые!$A$240:$BO$254,67,)</f>
        <v>24.31615</v>
      </c>
      <c r="H330" s="64">
        <f>VLOOKUP(A330,[26]Зерновые!$A$240:$BZ$254,78,)</f>
        <v>0</v>
      </c>
      <c r="I330" s="31">
        <f>VLOOKUP(A330,[26]Масличные!$A$240:$L$254,12,)</f>
        <v>8.94</v>
      </c>
      <c r="J330" s="83">
        <f>VLOOKUP(A330,[26]Масличные!$A$240:$W$254,23,)</f>
        <v>0</v>
      </c>
      <c r="K330" s="83">
        <f>VLOOKUP(A330,[26]Масличные!$A$240:$AH$254,34,)</f>
        <v>0</v>
      </c>
      <c r="L330" s="83">
        <f>VLOOKUP(A330,[26]Масличные!$A$240:$AS$254,45,)</f>
        <v>0</v>
      </c>
      <c r="M330" s="64">
        <f>VLOOKUP(A330,[26]Масличные!$A$240:$BD$254,56,)</f>
        <v>5.41</v>
      </c>
      <c r="N330" s="31">
        <f>VLOOKUP(A330,[26]Бобовые!$A$240:$L$254,12,)</f>
        <v>0</v>
      </c>
      <c r="O330" s="22">
        <f>VLOOKUP(A330,[26]Бобовые!$A$240:$W$254,23,)</f>
        <v>12.48</v>
      </c>
      <c r="P330" s="22">
        <f>VLOOKUP(A330,[26]Бобовые!$A$240:$AH$254,34,)</f>
        <v>6.0900000000000007</v>
      </c>
      <c r="Q330" s="31">
        <f>VLOOKUP(A330,[26]Овощи!$A$240:$L$254,12,)</f>
        <v>100.22</v>
      </c>
      <c r="R330" s="22">
        <f>VLOOKUP(A330,[26]Овощи!$A$240:$W$254,23,)</f>
        <v>108.88</v>
      </c>
      <c r="S330" s="22">
        <f>VLOOKUP(A330,[26]Овощи!$A$240:$AH$254,34,)</f>
        <v>105.15</v>
      </c>
      <c r="T330" s="22">
        <f>VLOOKUP(A330,[26]Овощи!$A$240:$AS$254,45,)</f>
        <v>143.61000000000001</v>
      </c>
      <c r="U330" s="22">
        <f>VLOOKUP(A330,[26]Овощи!$A$240:$BD$254,56,)</f>
        <v>149.82999999999998</v>
      </c>
      <c r="V330" s="22">
        <f>VLOOKUP(A330,[26]Овощи!$A$240:$BO$254,67,)</f>
        <v>186.18</v>
      </c>
      <c r="W330" s="64">
        <f>VLOOKUP(A330,[26]Овощи!$A$240:$BZ$254,78,)</f>
        <v>91</v>
      </c>
      <c r="X330" s="8">
        <f>VLOOKUP(A330,[26]Бахчевые!$A$240:$L$254,12,)</f>
        <v>80.783920000000009</v>
      </c>
      <c r="Y330" s="39">
        <f>VLOOKUP(A330,[26]Бахчевые!$A$240:$W$254,23,)</f>
        <v>75.985050000000001</v>
      </c>
    </row>
    <row r="331" spans="1:25">
      <c r="A331" s="61" t="s">
        <v>198</v>
      </c>
      <c r="B331" s="31">
        <f>VLOOKUP(A331,[26]Зерновые!$A$240:$L$254,12,)</f>
        <v>24.683220000000002</v>
      </c>
      <c r="C331" s="22">
        <f>VLOOKUP(A331,[26]Зерновые!$A$240:$W$254,23,)</f>
        <v>8.94</v>
      </c>
      <c r="D331" s="22">
        <f>VLOOKUP(A331,[26]Зерновые!$A$240:$AH$254,34,)</f>
        <v>0</v>
      </c>
      <c r="E331" s="9">
        <f>VLOOKUP(A331,[26]Зерновые!$A$240:$AS$254,45,)</f>
        <v>0</v>
      </c>
      <c r="F331" s="12">
        <f>VLOOKUP(A331,[26]Зерновые!$A$240:$BD$254,56,)</f>
        <v>0</v>
      </c>
      <c r="G331" s="22">
        <f>VLOOKUP(A331,[26]Зерновые!$A$240:$BO$254,67,)</f>
        <v>37.078739999999996</v>
      </c>
      <c r="H331" s="64">
        <f>VLOOKUP(A331,[26]Зерновые!$A$240:$BZ$254,78,)</f>
        <v>0</v>
      </c>
      <c r="I331" s="31">
        <f>VLOOKUP(A331,[26]Масличные!$A$240:$L$254,12,)</f>
        <v>14.830000000000002</v>
      </c>
      <c r="J331" s="83">
        <f>VLOOKUP(A331,[26]Масличные!$A$240:$W$254,23,)</f>
        <v>0</v>
      </c>
      <c r="K331" s="83">
        <f>VLOOKUP(A331,[26]Масличные!$A$240:$AH$254,34,)</f>
        <v>0</v>
      </c>
      <c r="L331" s="83">
        <f>VLOOKUP(A331,[26]Масличные!$A$240:$AS$254,45,)</f>
        <v>0</v>
      </c>
      <c r="M331" s="64">
        <f>VLOOKUP(A331,[26]Масличные!$A$240:$BD$254,56,)</f>
        <v>10.8</v>
      </c>
      <c r="N331" s="31">
        <f>VLOOKUP(A331,[26]Бобовые!$A$240:$L$254,12,)</f>
        <v>0</v>
      </c>
      <c r="O331" s="22">
        <f>VLOOKUP(A331,[26]Бобовые!$A$240:$W$254,23,)</f>
        <v>0</v>
      </c>
      <c r="P331" s="22">
        <f>VLOOKUP(A331,[26]Бобовые!$A$240:$AH$254,34,)</f>
        <v>0</v>
      </c>
      <c r="Q331" s="31">
        <f>VLOOKUP(A331,[26]Овощи!$A$240:$L$254,12,)</f>
        <v>150.10999999999999</v>
      </c>
      <c r="R331" s="22">
        <f>VLOOKUP(A331,[26]Овощи!$A$240:$W$254,23,)</f>
        <v>269.20999999999998</v>
      </c>
      <c r="S331" s="22">
        <f>VLOOKUP(A331,[26]Овощи!$A$240:$AH$254,34,)</f>
        <v>272.47999999999996</v>
      </c>
      <c r="T331" s="22">
        <f>VLOOKUP(A331,[26]Овощи!$A$240:$AS$254,45,)</f>
        <v>233.16</v>
      </c>
      <c r="U331" s="22">
        <f>VLOOKUP(A331,[26]Овощи!$A$240:$BD$254,56,)</f>
        <v>249.13999999999996</v>
      </c>
      <c r="V331" s="22">
        <f>VLOOKUP(A331,[26]Овощи!$A$240:$BO$254,67,)</f>
        <v>261.46000000000004</v>
      </c>
      <c r="W331" s="64">
        <f>VLOOKUP(A331,[26]Овощи!$A$240:$BZ$254,78,)</f>
        <v>297.37</v>
      </c>
      <c r="X331" s="8">
        <f>VLOOKUP(A331,[26]Бахчевые!$A$240:$L$254,12,)</f>
        <v>216.76529999999997</v>
      </c>
      <c r="Y331" s="39">
        <f>VLOOKUP(A331,[26]Бахчевые!$A$240:$W$254,23,)</f>
        <v>209.49115999999998</v>
      </c>
    </row>
    <row r="332" spans="1:25">
      <c r="A332" s="61" t="s">
        <v>199</v>
      </c>
      <c r="B332" s="31">
        <f>VLOOKUP(A332,[26]Зерновые!$A$240:$L$254,12,)</f>
        <v>13.933869999999999</v>
      </c>
      <c r="C332" s="22">
        <f>VLOOKUP(A332,[26]Зерновые!$A$240:$W$254,23,)</f>
        <v>10.42483</v>
      </c>
      <c r="D332" s="22">
        <f>VLOOKUP(A332,[26]Зерновые!$A$240:$AH$254,34,)</f>
        <v>0</v>
      </c>
      <c r="E332" s="9">
        <f>VLOOKUP(A332,[26]Зерновые!$A$240:$AS$254,45,)</f>
        <v>0</v>
      </c>
      <c r="F332" s="12">
        <f>VLOOKUP(A332,[26]Зерновые!$A$240:$BD$254,56,)</f>
        <v>0</v>
      </c>
      <c r="G332" s="22">
        <f>VLOOKUP(A332,[26]Зерновые!$A$240:$BO$254,67,)</f>
        <v>38.176030000000004</v>
      </c>
      <c r="H332" s="64">
        <f>VLOOKUP(A332,[26]Зерновые!$A$240:$BZ$254,78,)</f>
        <v>0</v>
      </c>
      <c r="I332" s="31">
        <f>VLOOKUP(A332,[26]Масличные!$A$240:$L$254,12,)</f>
        <v>11.020000000000001</v>
      </c>
      <c r="J332" s="83">
        <f>VLOOKUP(A332,[26]Масличные!$A$240:$W$254,23,)</f>
        <v>0</v>
      </c>
      <c r="K332" s="83">
        <f>VLOOKUP(A332,[26]Масличные!$A$240:$AH$254,34,)</f>
        <v>0</v>
      </c>
      <c r="L332" s="83">
        <f>VLOOKUP(A332,[26]Масличные!$A$240:$AS$254,45,)</f>
        <v>0</v>
      </c>
      <c r="M332" s="64">
        <f>VLOOKUP(A332,[26]Масличные!$A$240:$BD$254,56,)</f>
        <v>6.08</v>
      </c>
      <c r="N332" s="31">
        <f>VLOOKUP(A332,[26]Бобовые!$A$240:$L$254,12,)</f>
        <v>0</v>
      </c>
      <c r="O332" s="22">
        <f>VLOOKUP(A332,[26]Бобовые!$A$240:$W$254,23,)</f>
        <v>0.25</v>
      </c>
      <c r="P332" s="22">
        <f>VLOOKUP(A332,[26]Бобовые!$A$240:$AH$254,34,)</f>
        <v>0</v>
      </c>
      <c r="Q332" s="31">
        <f>VLOOKUP(A332,[26]Овощи!$A$240:$L$254,12,)</f>
        <v>115.4</v>
      </c>
      <c r="R332" s="22">
        <f>VLOOKUP(A332,[26]Овощи!$A$240:$W$254,23,)</f>
        <v>126.64000000000001</v>
      </c>
      <c r="S332" s="22">
        <f>VLOOKUP(A332,[26]Овощи!$A$240:$AH$254,34,)</f>
        <v>127.05999999999999</v>
      </c>
      <c r="T332" s="22">
        <f>VLOOKUP(A332,[26]Овощи!$A$240:$AS$254,45,)</f>
        <v>107.27000000000001</v>
      </c>
      <c r="U332" s="22">
        <f>VLOOKUP(A332,[26]Овощи!$A$240:$BD$254,56,)</f>
        <v>116.13000000000002</v>
      </c>
      <c r="V332" s="22">
        <f>VLOOKUP(A332,[26]Овощи!$A$240:$BO$254,67,)</f>
        <v>129.28</v>
      </c>
      <c r="W332" s="64">
        <f>VLOOKUP(A332,[26]Овощи!$A$240:$BZ$254,78,)</f>
        <v>120.51000000000002</v>
      </c>
      <c r="X332" s="8">
        <f>VLOOKUP(A332,[26]Бахчевые!$A$240:$L$254,12,)</f>
        <v>124.76773999999997</v>
      </c>
      <c r="Y332" s="39">
        <f>VLOOKUP(A332,[26]Бахчевые!$A$240:$W$254,23,)</f>
        <v>121.62492999999999</v>
      </c>
    </row>
    <row r="333" spans="1:25">
      <c r="A333" s="61" t="s">
        <v>200</v>
      </c>
      <c r="B333" s="31">
        <f>VLOOKUP(A333,[26]Зерновые!$A$240:$L$254,12,)</f>
        <v>18.2453</v>
      </c>
      <c r="C333" s="22">
        <f>VLOOKUP(A333,[26]Зерновые!$A$240:$W$254,23,)</f>
        <v>16.36186</v>
      </c>
      <c r="D333" s="22">
        <f>VLOOKUP(A333,[26]Зерновые!$A$240:$AH$254,34,)</f>
        <v>0</v>
      </c>
      <c r="E333" s="9">
        <f>VLOOKUP(A333,[26]Зерновые!$A$240:$AS$254,45,)</f>
        <v>0</v>
      </c>
      <c r="F333" s="12">
        <f>VLOOKUP(A333,[26]Зерновые!$A$240:$BD$254,56,)</f>
        <v>0</v>
      </c>
      <c r="G333" s="22">
        <f>VLOOKUP(A333,[26]Зерновые!$A$240:$BO$254,67,)</f>
        <v>26.451569999999997</v>
      </c>
      <c r="H333" s="64">
        <f>VLOOKUP(A333,[26]Зерновые!$A$240:$BZ$254,78,)</f>
        <v>0</v>
      </c>
      <c r="I333" s="31">
        <f>VLOOKUP(A333,[26]Масличные!$A$240:$L$254,12,)</f>
        <v>14.779999999999998</v>
      </c>
      <c r="J333" s="83">
        <f>VLOOKUP(A333,[26]Масличные!$A$240:$W$254,23,)</f>
        <v>0</v>
      </c>
      <c r="K333" s="83">
        <f>VLOOKUP(A333,[26]Масличные!$A$240:$AH$254,34,)</f>
        <v>0</v>
      </c>
      <c r="L333" s="83">
        <f>VLOOKUP(A333,[26]Масличные!$A$240:$AS$254,45,)</f>
        <v>0</v>
      </c>
      <c r="M333" s="64">
        <f>VLOOKUP(A333,[26]Масличные!$A$240:$BD$254,56,)</f>
        <v>6.85</v>
      </c>
      <c r="N333" s="31">
        <f>VLOOKUP(A333,[26]Бобовые!$A$240:$L$254,12,)</f>
        <v>10.14936</v>
      </c>
      <c r="O333" s="22">
        <f>VLOOKUP(A333,[26]Бобовые!$A$240:$W$254,23,)</f>
        <v>0</v>
      </c>
      <c r="P333" s="22">
        <f>VLOOKUP(A333,[26]Бобовые!$A$240:$AH$254,34,)</f>
        <v>17.744620000000001</v>
      </c>
      <c r="Q333" s="31">
        <f>VLOOKUP(A333,[26]Овощи!$A$240:$L$254,12,)</f>
        <v>158.46</v>
      </c>
      <c r="R333" s="22">
        <f>VLOOKUP(A333,[26]Овощи!$A$240:$W$254,23,)</f>
        <v>217.59</v>
      </c>
      <c r="S333" s="22">
        <f>VLOOKUP(A333,[26]Овощи!$A$240:$AH$254,34,)</f>
        <v>213.00999999999993</v>
      </c>
      <c r="T333" s="22">
        <f>VLOOKUP(A333,[26]Овощи!$A$240:$AS$254,45,)</f>
        <v>197.22</v>
      </c>
      <c r="U333" s="22">
        <f>VLOOKUP(A333,[26]Овощи!$A$240:$BD$254,56,)</f>
        <v>192.82999999999998</v>
      </c>
      <c r="V333" s="22">
        <f>VLOOKUP(A333,[26]Овощи!$A$240:$BO$254,67,)</f>
        <v>209.28000000000003</v>
      </c>
      <c r="W333" s="64">
        <f>VLOOKUP(A333,[26]Овощи!$A$240:$BZ$254,78,)</f>
        <v>195.45999999999998</v>
      </c>
      <c r="X333" s="8">
        <f>VLOOKUP(A333,[26]Бахчевые!$A$240:$L$254,12,)</f>
        <v>172.67549000000002</v>
      </c>
      <c r="Y333" s="39">
        <f>VLOOKUP(A333,[26]Бахчевые!$A$240:$W$254,23,)</f>
        <v>174.04286999999999</v>
      </c>
    </row>
    <row r="334" spans="1:25">
      <c r="A334" s="61" t="s">
        <v>201</v>
      </c>
      <c r="B334" s="31">
        <f>VLOOKUP(A334,[26]Зерновые!$A$240:$L$254,12,)</f>
        <v>29.120429999999999</v>
      </c>
      <c r="C334" s="22">
        <f>VLOOKUP(A334,[26]Зерновые!$A$240:$W$254,23,)</f>
        <v>13.709999999999999</v>
      </c>
      <c r="D334" s="22">
        <f>VLOOKUP(A334,[26]Зерновые!$A$240:$AH$254,34,)</f>
        <v>0</v>
      </c>
      <c r="E334" s="9">
        <f>VLOOKUP(A334,[26]Зерновые!$A$240:$AS$254,45,)</f>
        <v>4.54</v>
      </c>
      <c r="F334" s="12">
        <f>VLOOKUP(A334,[26]Зерновые!$A$240:$BD$254,56,)</f>
        <v>0</v>
      </c>
      <c r="G334" s="22">
        <f>VLOOKUP(A334,[26]Зерновые!$A$240:$BO$254,67,)</f>
        <v>39.570959999999999</v>
      </c>
      <c r="H334" s="64">
        <f>VLOOKUP(A334,[26]Зерновые!$A$240:$BZ$254,78,)</f>
        <v>48.634579999999993</v>
      </c>
      <c r="I334" s="31">
        <f>VLOOKUP(A334,[26]Масличные!$A$240:$L$254,12,)</f>
        <v>22.05</v>
      </c>
      <c r="J334" s="83">
        <f>VLOOKUP(A334,[26]Масличные!$A$240:$W$254,23,)</f>
        <v>0</v>
      </c>
      <c r="K334" s="83">
        <f>VLOOKUP(A334,[26]Масличные!$A$240:$AH$254,34,)</f>
        <v>0</v>
      </c>
      <c r="L334" s="83">
        <f>VLOOKUP(A334,[26]Масличные!$A$240:$AS$254,45,)</f>
        <v>0</v>
      </c>
      <c r="M334" s="64">
        <f>VLOOKUP(A334,[26]Масличные!$A$240:$BD$254,56,)</f>
        <v>0</v>
      </c>
      <c r="N334" s="31">
        <f>VLOOKUP(A334,[26]Бобовые!$A$240:$L$254,12,)</f>
        <v>0</v>
      </c>
      <c r="O334" s="22">
        <f>VLOOKUP(A334,[26]Бобовые!$A$240:$W$254,23,)</f>
        <v>0</v>
      </c>
      <c r="P334" s="22">
        <f>VLOOKUP(A334,[26]Бобовые!$A$240:$AH$254,34,)</f>
        <v>2</v>
      </c>
      <c r="Q334" s="31">
        <f>VLOOKUP(A334,[26]Овощи!$A$240:$L$254,12,)</f>
        <v>131.36000000000001</v>
      </c>
      <c r="R334" s="22">
        <f>VLOOKUP(A334,[26]Овощи!$A$240:$W$254,23,)</f>
        <v>138.39000000000001</v>
      </c>
      <c r="S334" s="22">
        <f>VLOOKUP(A334,[26]Овощи!$A$240:$AH$254,34,)</f>
        <v>119.59999999999998</v>
      </c>
      <c r="T334" s="22">
        <f>VLOOKUP(A334,[26]Овощи!$A$240:$AS$254,45,)</f>
        <v>235.89000000000001</v>
      </c>
      <c r="U334" s="22">
        <f>VLOOKUP(A334,[26]Овощи!$A$240:$BD$254,56,)</f>
        <v>151.45999999999998</v>
      </c>
      <c r="V334" s="22">
        <f>VLOOKUP(A334,[26]Овощи!$A$240:$BO$254,67,)</f>
        <v>224</v>
      </c>
      <c r="W334" s="64">
        <f>VLOOKUP(A334,[26]Овощи!$A$240:$BZ$254,78,)</f>
        <v>60.8</v>
      </c>
      <c r="X334" s="8">
        <f>VLOOKUP(A334,[26]Бахчевые!$A$240:$L$254,12,)</f>
        <v>185.98680000000002</v>
      </c>
      <c r="Y334" s="39">
        <f>VLOOKUP(A334,[26]Бахчевые!$A$240:$W$254,23,)</f>
        <v>192.19373999999999</v>
      </c>
    </row>
    <row r="335" spans="1:25">
      <c r="A335" s="61" t="s">
        <v>202</v>
      </c>
      <c r="B335" s="31">
        <f>VLOOKUP(A335,[26]Зерновые!$A$240:$L$254,12,)</f>
        <v>14.269990000000002</v>
      </c>
      <c r="C335" s="22">
        <f>VLOOKUP(A335,[26]Зерновые!$A$240:$W$254,23,)</f>
        <v>9.0514699999999984</v>
      </c>
      <c r="D335" s="22">
        <f>VLOOKUP(A335,[26]Зерновые!$A$240:$AH$254,34,)</f>
        <v>0</v>
      </c>
      <c r="E335" s="9">
        <f>VLOOKUP(A335,[26]Зерновые!$A$240:$AS$254,45,)</f>
        <v>0</v>
      </c>
      <c r="F335" s="12">
        <f>VLOOKUP(A335,[26]Зерновые!$A$240:$BD$254,56,)</f>
        <v>0</v>
      </c>
      <c r="G335" s="22">
        <f>VLOOKUP(A335,[26]Зерновые!$A$240:$BO$254,67,)</f>
        <v>38.793499999999995</v>
      </c>
      <c r="H335" s="64">
        <f>VLOOKUP(A335,[26]Зерновые!$A$240:$BZ$254,78,)</f>
        <v>0</v>
      </c>
      <c r="I335" s="31">
        <f>VLOOKUP(A335,[26]Масличные!$A$240:$L$254,12,)</f>
        <v>12.9</v>
      </c>
      <c r="J335" s="83">
        <f>VLOOKUP(A335,[26]Масличные!$A$240:$W$254,23,)</f>
        <v>0</v>
      </c>
      <c r="K335" s="83">
        <f>VLOOKUP(A335,[26]Масличные!$A$240:$AH$254,34,)</f>
        <v>0</v>
      </c>
      <c r="L335" s="83">
        <f>VLOOKUP(A335,[26]Масличные!$A$240:$AS$254,45,)</f>
        <v>0</v>
      </c>
      <c r="M335" s="64">
        <f>VLOOKUP(A335,[26]Масличные!$A$240:$BD$254,56,)</f>
        <v>3.87</v>
      </c>
      <c r="N335" s="31">
        <f>VLOOKUP(A335,[26]Бобовые!$A$240:$L$254,12,)</f>
        <v>0</v>
      </c>
      <c r="O335" s="22">
        <f>VLOOKUP(A335,[26]Бобовые!$A$240:$W$254,23,)</f>
        <v>0</v>
      </c>
      <c r="P335" s="22">
        <f>VLOOKUP(A335,[26]Бобовые!$A$240:$AH$254,34,)</f>
        <v>0</v>
      </c>
      <c r="Q335" s="31">
        <f>VLOOKUP(A335,[26]Овощи!$A$240:$L$254,12,)</f>
        <v>176.39</v>
      </c>
      <c r="R335" s="22">
        <f>VLOOKUP(A335,[26]Овощи!$A$240:$W$254,23,)</f>
        <v>225.36999999999998</v>
      </c>
      <c r="S335" s="22">
        <f>VLOOKUP(A335,[26]Овощи!$A$240:$AH$254,34,)</f>
        <v>189.44</v>
      </c>
      <c r="T335" s="22">
        <f>VLOOKUP(A335,[26]Овощи!$A$240:$AS$254,45,)</f>
        <v>176.64999999999998</v>
      </c>
      <c r="U335" s="22">
        <f>VLOOKUP(A335,[26]Овощи!$A$240:$BD$254,56,)</f>
        <v>187.29999999999998</v>
      </c>
      <c r="V335" s="22">
        <f>VLOOKUP(A335,[26]Овощи!$A$240:$BO$254,67,)</f>
        <v>200.36999999999995</v>
      </c>
      <c r="W335" s="64">
        <f>VLOOKUP(A335,[26]Овощи!$A$240:$BZ$254,78,)</f>
        <v>1.5</v>
      </c>
      <c r="X335" s="8">
        <f>VLOOKUP(A335,[26]Бахчевые!$A$240:$L$254,12,)</f>
        <v>184.15987999999999</v>
      </c>
      <c r="Y335" s="39">
        <f>VLOOKUP(A335,[26]Бахчевые!$A$240:$W$254,23,)</f>
        <v>98.667190000000019</v>
      </c>
    </row>
    <row r="336" spans="1:25">
      <c r="A336" s="61" t="s">
        <v>203</v>
      </c>
      <c r="B336" s="31">
        <f>VLOOKUP(A336,[26]Зерновые!$A$240:$L$254,12,)</f>
        <v>5.7542900000000001</v>
      </c>
      <c r="C336" s="22">
        <f>VLOOKUP(A336,[26]Зерновые!$A$240:$W$254,23,)</f>
        <v>0</v>
      </c>
      <c r="D336" s="22">
        <f>VLOOKUP(A336,[26]Зерновые!$A$240:$AH$254,34,)</f>
        <v>0</v>
      </c>
      <c r="E336" s="9">
        <f>VLOOKUP(A336,[26]Зерновые!$A$240:$AS$254,45,)</f>
        <v>14.361789999999999</v>
      </c>
      <c r="F336" s="12">
        <f>VLOOKUP(A336,[26]Зерновые!$A$240:$BD$254,56,)</f>
        <v>0</v>
      </c>
      <c r="G336" s="22">
        <f>VLOOKUP(A336,[26]Зерновые!$A$240:$BO$254,67,)</f>
        <v>40.67492</v>
      </c>
      <c r="H336" s="64">
        <f>VLOOKUP(A336,[26]Зерновые!$A$240:$BZ$254,78,)</f>
        <v>0</v>
      </c>
      <c r="I336" s="31">
        <f>VLOOKUP(A336,[26]Масличные!$A$240:$L$254,12,)</f>
        <v>15.4</v>
      </c>
      <c r="J336" s="83">
        <f>VLOOKUP(A336,[26]Масличные!$A$240:$W$254,23,)</f>
        <v>0</v>
      </c>
      <c r="K336" s="83">
        <f>VLOOKUP(A336,[26]Масличные!$A$240:$AH$254,34,)</f>
        <v>0</v>
      </c>
      <c r="L336" s="83">
        <f>VLOOKUP(A336,[26]Масличные!$A$240:$AS$254,45,)</f>
        <v>0</v>
      </c>
      <c r="M336" s="64">
        <f>VLOOKUP(A336,[26]Масличные!$A$240:$BD$254,56,)</f>
        <v>0</v>
      </c>
      <c r="N336" s="31">
        <f>VLOOKUP(A336,[26]Бобовые!$A$240:$L$254,12,)</f>
        <v>0</v>
      </c>
      <c r="O336" s="22">
        <f>VLOOKUP(A336,[26]Бобовые!$A$240:$W$254,23,)</f>
        <v>0</v>
      </c>
      <c r="P336" s="22">
        <f>VLOOKUP(A336,[26]Бобовые!$A$240:$AH$254,34,)</f>
        <v>0</v>
      </c>
      <c r="Q336" s="31">
        <f>VLOOKUP(A336,[26]Овощи!$A$240:$L$254,12,)</f>
        <v>76.680000000000007</v>
      </c>
      <c r="R336" s="22">
        <f>VLOOKUP(A336,[26]Овощи!$A$240:$W$254,23,)</f>
        <v>117.42000000000003</v>
      </c>
      <c r="S336" s="22">
        <f>VLOOKUP(A336,[26]Овощи!$A$240:$AH$254,34,)</f>
        <v>104.44000000000001</v>
      </c>
      <c r="T336" s="22">
        <f>VLOOKUP(A336,[26]Овощи!$A$240:$AS$254,45,)</f>
        <v>110.68999999999998</v>
      </c>
      <c r="U336" s="22">
        <f>VLOOKUP(A336,[26]Овощи!$A$240:$BD$254,56,)</f>
        <v>109.03999999999999</v>
      </c>
      <c r="V336" s="22">
        <f>VLOOKUP(A336,[26]Овощи!$A$240:$BO$254,67,)</f>
        <v>112.38</v>
      </c>
      <c r="W336" s="64">
        <f>VLOOKUP(A336,[26]Овощи!$A$240:$BZ$254,78,)</f>
        <v>12</v>
      </c>
      <c r="X336" s="8">
        <f>VLOOKUP(A336,[26]Бахчевые!$A$240:$L$254,12,)</f>
        <v>119.65622</v>
      </c>
      <c r="Y336" s="39">
        <f>VLOOKUP(A336,[26]Бахчевые!$A$240:$W$254,23,)</f>
        <v>120.21186</v>
      </c>
    </row>
    <row r="337" spans="1:25">
      <c r="A337" s="61" t="s">
        <v>204</v>
      </c>
      <c r="B337" s="31">
        <f>VLOOKUP(A337,[26]Зерновые!$A$240:$L$254,12,)</f>
        <v>17.319389999999999</v>
      </c>
      <c r="C337" s="22">
        <f>VLOOKUP(A337,[26]Зерновые!$A$240:$W$254,23,)</f>
        <v>11.466929999999998</v>
      </c>
      <c r="D337" s="22">
        <f>VLOOKUP(A337,[26]Зерновые!$A$240:$AH$254,34,)</f>
        <v>3.4</v>
      </c>
      <c r="E337" s="9">
        <f>VLOOKUP(A337,[26]Зерновые!$A$240:$AS$254,45,)</f>
        <v>0</v>
      </c>
      <c r="F337" s="12">
        <f>VLOOKUP(A337,[26]Зерновые!$A$240:$BD$254,56,)</f>
        <v>0</v>
      </c>
      <c r="G337" s="22">
        <f>VLOOKUP(A337,[26]Зерновые!$A$240:$BO$254,67,)</f>
        <v>24.369999999999997</v>
      </c>
      <c r="H337" s="64">
        <f>VLOOKUP(A337,[26]Зерновые!$A$240:$BZ$254,78,)</f>
        <v>0</v>
      </c>
      <c r="I337" s="31">
        <f>VLOOKUP(A337,[26]Масличные!$A$240:$L$254,12,)</f>
        <v>16.490000000000002</v>
      </c>
      <c r="J337" s="83">
        <f>VLOOKUP(A337,[26]Масличные!$A$240:$W$254,23,)</f>
        <v>0</v>
      </c>
      <c r="K337" s="83">
        <f>VLOOKUP(A337,[26]Масличные!$A$240:$AH$254,34,)</f>
        <v>0</v>
      </c>
      <c r="L337" s="83">
        <f>VLOOKUP(A337,[26]Масличные!$A$240:$AS$254,45,)</f>
        <v>0</v>
      </c>
      <c r="M337" s="64">
        <f>VLOOKUP(A337,[26]Масличные!$A$240:$BD$254,56,)</f>
        <v>7.3900000000000006</v>
      </c>
      <c r="N337" s="31">
        <f>VLOOKUP(A337,[26]Бобовые!$A$240:$L$254,12,)</f>
        <v>18.339729999999999</v>
      </c>
      <c r="O337" s="22">
        <f>VLOOKUP(A337,[26]Бобовые!$A$240:$W$254,23,)</f>
        <v>0</v>
      </c>
      <c r="P337" s="22">
        <f>VLOOKUP(A337,[26]Бобовые!$A$240:$AH$254,34,)</f>
        <v>27.237020000000001</v>
      </c>
      <c r="Q337" s="31">
        <f>VLOOKUP(A337,[26]Овощи!$A$240:$L$254,12,)</f>
        <v>160.48999999999998</v>
      </c>
      <c r="R337" s="22">
        <f>VLOOKUP(A337,[26]Овощи!$A$240:$W$254,23,)</f>
        <v>259.97000000000003</v>
      </c>
      <c r="S337" s="22">
        <f>VLOOKUP(A337,[26]Овощи!$A$240:$AH$254,34,)</f>
        <v>261.20999999999998</v>
      </c>
      <c r="T337" s="22">
        <f>VLOOKUP(A337,[26]Овощи!$A$240:$AS$254,45,)</f>
        <v>234.16</v>
      </c>
      <c r="U337" s="22">
        <f>VLOOKUP(A337,[26]Овощи!$A$240:$BD$254,56,)</f>
        <v>226.57000000000002</v>
      </c>
      <c r="V337" s="22">
        <f>VLOOKUP(A337,[26]Овощи!$A$240:$BO$254,67,)</f>
        <v>286.55000000000007</v>
      </c>
      <c r="W337" s="64">
        <f>VLOOKUP(A337,[26]Овощи!$A$240:$BZ$254,78,)</f>
        <v>242.63000000000002</v>
      </c>
      <c r="X337" s="8">
        <f>VLOOKUP(A337,[26]Бахчевые!$A$240:$L$254,12,)</f>
        <v>222.39425999999997</v>
      </c>
      <c r="Y337" s="39">
        <f>VLOOKUP(A337,[26]Бахчевые!$A$240:$W$254,23,)</f>
        <v>5.8</v>
      </c>
    </row>
    <row r="338" spans="1:25">
      <c r="A338" s="61" t="s">
        <v>205</v>
      </c>
      <c r="B338" s="31">
        <f>VLOOKUP(A338,[26]Зерновые!$A$240:$L$254,12,)</f>
        <v>9.6367600000000007</v>
      </c>
      <c r="C338" s="22">
        <f>VLOOKUP(A338,[26]Зерновые!$A$240:$W$254,23,)</f>
        <v>8.5790600000000019</v>
      </c>
      <c r="D338" s="22">
        <f>VLOOKUP(A338,[26]Зерновые!$A$240:$AH$254,34,)</f>
        <v>1.04</v>
      </c>
      <c r="E338" s="9">
        <f>VLOOKUP(A338,[26]Зерновые!$A$240:$AS$254,45,)</f>
        <v>0</v>
      </c>
      <c r="F338" s="12">
        <f>VLOOKUP(A338,[26]Зерновые!$A$240:$BD$254,56,)</f>
        <v>0</v>
      </c>
      <c r="G338" s="22">
        <f>VLOOKUP(A338,[26]Зерновые!$A$240:$BO$254,67,)</f>
        <v>35.882689999999997</v>
      </c>
      <c r="H338" s="64">
        <f>VLOOKUP(A338,[26]Зерновые!$A$240:$BZ$254,78,)</f>
        <v>0</v>
      </c>
      <c r="I338" s="31">
        <f>VLOOKUP(A338,[26]Масличные!$A$240:$L$254,12,)</f>
        <v>16.87</v>
      </c>
      <c r="J338" s="83">
        <f>VLOOKUP(A338,[26]Масличные!$A$240:$W$254,23,)</f>
        <v>0</v>
      </c>
      <c r="K338" s="83">
        <f>VLOOKUP(A338,[26]Масличные!$A$240:$AH$254,34,)</f>
        <v>0</v>
      </c>
      <c r="L338" s="83">
        <f>VLOOKUP(A338,[26]Масличные!$A$240:$AS$254,45,)</f>
        <v>0</v>
      </c>
      <c r="M338" s="64">
        <f>VLOOKUP(A338,[26]Масличные!$A$240:$BD$254,56,)</f>
        <v>4.24</v>
      </c>
      <c r="N338" s="31">
        <f>VLOOKUP(A338,[26]Бобовые!$A$240:$L$254,12,)</f>
        <v>2.9699999999999998</v>
      </c>
      <c r="O338" s="22">
        <f>VLOOKUP(A338,[26]Бобовые!$A$240:$W$254,23,)</f>
        <v>9.3627099999999999</v>
      </c>
      <c r="P338" s="22">
        <f>VLOOKUP(A338,[26]Бобовые!$A$240:$AH$254,34,)</f>
        <v>7.06</v>
      </c>
      <c r="Q338" s="31">
        <f>VLOOKUP(A338,[26]Овощи!$A$240:$L$254,12,)</f>
        <v>184.91000000000003</v>
      </c>
      <c r="R338" s="22">
        <f>VLOOKUP(A338,[26]Овощи!$A$240:$W$254,23,)</f>
        <v>219.98000000000002</v>
      </c>
      <c r="S338" s="22">
        <f>VLOOKUP(A338,[26]Овощи!$A$240:$AH$254,34,)</f>
        <v>193.60000000000002</v>
      </c>
      <c r="T338" s="22">
        <f>VLOOKUP(A338,[26]Овощи!$A$240:$AS$254,45,)</f>
        <v>222.42</v>
      </c>
      <c r="U338" s="22">
        <f>VLOOKUP(A338,[26]Овощи!$A$240:$BD$254,56,)</f>
        <v>158.52000000000001</v>
      </c>
      <c r="V338" s="22">
        <f>VLOOKUP(A338,[26]Овощи!$A$240:$BO$254,67,)</f>
        <v>200.01</v>
      </c>
      <c r="W338" s="64">
        <f>VLOOKUP(A338,[26]Овощи!$A$240:$BZ$254,78,)</f>
        <v>134.24999999999997</v>
      </c>
      <c r="X338" s="8">
        <f>VLOOKUP(A338,[26]Бахчевые!$A$240:$L$254,12,)</f>
        <v>199.63705999999996</v>
      </c>
      <c r="Y338" s="39">
        <f>VLOOKUP(A338,[26]Бахчевые!$A$240:$W$254,23,)</f>
        <v>183.14125000000001</v>
      </c>
    </row>
    <row r="339" spans="1:25">
      <c r="A339" s="62" t="s">
        <v>206</v>
      </c>
      <c r="B339" s="31">
        <f>VLOOKUP(A339,[26]Зерновые!$A$240:$L$254,12,)</f>
        <v>10.256400000000001</v>
      </c>
      <c r="C339" s="22">
        <f>VLOOKUP(A339,[26]Зерновые!$A$240:$W$254,23,)</f>
        <v>6.4794699999999992</v>
      </c>
      <c r="D339" s="22">
        <f>VLOOKUP(A339,[26]Зерновые!$A$240:$AH$254,34,)</f>
        <v>0</v>
      </c>
      <c r="E339" s="9">
        <f>VLOOKUP(A339,[26]Зерновые!$A$240:$AS$254,45,)</f>
        <v>0</v>
      </c>
      <c r="F339" s="12">
        <f>VLOOKUP(A339,[26]Зерновые!$A$240:$BD$254,56,)</f>
        <v>0</v>
      </c>
      <c r="G339" s="22">
        <f>VLOOKUP(A339,[26]Зерновые!$A$240:$BO$254,67,)</f>
        <v>34.504129999999996</v>
      </c>
      <c r="H339" s="64">
        <f>VLOOKUP(A339,[26]Зерновые!$A$240:$BZ$254,78,)</f>
        <v>0</v>
      </c>
      <c r="I339" s="31">
        <f>VLOOKUP(A339,[26]Масличные!$A$240:$L$254,12,)</f>
        <v>2.29</v>
      </c>
      <c r="J339" s="83">
        <f>VLOOKUP(A339,[26]Масличные!$A$240:$W$254,23,)</f>
        <v>0</v>
      </c>
      <c r="K339" s="83">
        <f>VLOOKUP(A339,[26]Масличные!$A$240:$AH$254,34,)</f>
        <v>0</v>
      </c>
      <c r="L339" s="83">
        <f>VLOOKUP(A339,[26]Масличные!$A$240:$AS$254,45,)</f>
        <v>0</v>
      </c>
      <c r="M339" s="64">
        <f>VLOOKUP(A339,[26]Масличные!$A$240:$BD$254,56,)</f>
        <v>4.01</v>
      </c>
      <c r="N339" s="31">
        <f>VLOOKUP(A339,[26]Бобовые!$A$240:$L$254,12,)</f>
        <v>0</v>
      </c>
      <c r="O339" s="22">
        <f>VLOOKUP(A339,[26]Бобовые!$A$240:$W$254,23,)</f>
        <v>0</v>
      </c>
      <c r="P339" s="22">
        <f>VLOOKUP(A339,[26]Бобовые!$A$240:$AH$254,34,)</f>
        <v>0</v>
      </c>
      <c r="Q339" s="31">
        <f>VLOOKUP(A339,[26]Овощи!$A$240:$L$254,12,)</f>
        <v>103.17999999999999</v>
      </c>
      <c r="R339" s="22">
        <f>VLOOKUP(A339,[26]Овощи!$A$240:$W$254,23,)</f>
        <v>102.97999999999999</v>
      </c>
      <c r="S339" s="22">
        <f>VLOOKUP(A339,[26]Овощи!$A$240:$AH$254,34,)</f>
        <v>105.1</v>
      </c>
      <c r="T339" s="22">
        <f>VLOOKUP(A339,[26]Овощи!$A$240:$AS$254,45,)</f>
        <v>102.35999999999999</v>
      </c>
      <c r="U339" s="22">
        <f>VLOOKUP(A339,[26]Овощи!$A$240:$BD$254,56,)</f>
        <v>102.82000000000001</v>
      </c>
      <c r="V339" s="22">
        <f>VLOOKUP(A339,[26]Овощи!$A$240:$BO$254,67,)</f>
        <v>105.76999999999998</v>
      </c>
      <c r="W339" s="64">
        <f>VLOOKUP(A339,[26]Овощи!$A$240:$BZ$254,78,)</f>
        <v>0.89</v>
      </c>
      <c r="X339" s="8">
        <f>VLOOKUP(A339,[26]Бахчевые!$A$240:$L$254,12,)</f>
        <v>103.35642</v>
      </c>
      <c r="Y339" s="39">
        <f>VLOOKUP(A339,[26]Бахчевые!$A$240:$W$254,23,)</f>
        <v>100.64242999999998</v>
      </c>
    </row>
    <row r="340" spans="1:25">
      <c r="A340" s="61" t="s">
        <v>207</v>
      </c>
      <c r="B340" s="31">
        <f>VLOOKUP(A340,[26]Зерновые!$A$240:$L$254,12,)</f>
        <v>16.985679999999999</v>
      </c>
      <c r="C340" s="22">
        <f>VLOOKUP(A340,[26]Зерновые!$A$240:$W$254,23,)</f>
        <v>15.46678</v>
      </c>
      <c r="D340" s="22">
        <f>VLOOKUP(A340,[26]Зерновые!$A$240:$AH$254,34,)</f>
        <v>2</v>
      </c>
      <c r="E340" s="9">
        <f>VLOOKUP(A340,[26]Зерновые!$A$240:$AS$254,45,)</f>
        <v>0</v>
      </c>
      <c r="F340" s="12">
        <f>VLOOKUP(A340,[26]Зерновые!$A$240:$BD$254,56,)</f>
        <v>0</v>
      </c>
      <c r="G340" s="22">
        <f>VLOOKUP(A340,[26]Зерновые!$A$240:$BO$254,67,)</f>
        <v>3.3400000000000007</v>
      </c>
      <c r="H340" s="64">
        <f>VLOOKUP(A340,[26]Зерновые!$A$240:$BZ$254,78,)</f>
        <v>0</v>
      </c>
      <c r="I340" s="31">
        <f>VLOOKUP(A340,[26]Масличные!$A$240:$L$254,12,)</f>
        <v>12.739999999999998</v>
      </c>
      <c r="J340" s="83">
        <f>VLOOKUP(A340,[26]Масличные!$A$240:$W$254,23,)</f>
        <v>0</v>
      </c>
      <c r="K340" s="83">
        <f>VLOOKUP(A340,[26]Масличные!$A$240:$AH$254,34,)</f>
        <v>0</v>
      </c>
      <c r="L340" s="83">
        <f>VLOOKUP(A340,[26]Масличные!$A$240:$AS$254,45,)</f>
        <v>0</v>
      </c>
      <c r="M340" s="64">
        <f>VLOOKUP(A340,[26]Масличные!$A$240:$BD$254,56,)</f>
        <v>8.74</v>
      </c>
      <c r="N340" s="31">
        <f>VLOOKUP(A340,[26]Бобовые!$A$240:$L$254,12,)</f>
        <v>4.7200000000000006</v>
      </c>
      <c r="O340" s="22">
        <f>VLOOKUP(A340,[26]Бобовые!$A$240:$W$254,23,)</f>
        <v>0</v>
      </c>
      <c r="P340" s="22">
        <f>VLOOKUP(A340,[26]Бобовые!$A$240:$AH$254,34,)</f>
        <v>2.66</v>
      </c>
      <c r="Q340" s="31">
        <f>VLOOKUP(A340,[26]Овощи!$A$240:$L$254,12,)</f>
        <v>160.80000000000001</v>
      </c>
      <c r="R340" s="22">
        <f>VLOOKUP(A340,[26]Овощи!$A$240:$W$254,23,)</f>
        <v>169.35999999999999</v>
      </c>
      <c r="S340" s="22">
        <f>VLOOKUP(A340,[26]Овощи!$A$240:$AH$254,34,)</f>
        <v>172.59</v>
      </c>
      <c r="T340" s="22">
        <f>VLOOKUP(A340,[26]Овощи!$A$240:$AS$254,45,)</f>
        <v>180.83999999999997</v>
      </c>
      <c r="U340" s="22">
        <f>VLOOKUP(A340,[26]Овощи!$A$240:$BD$254,56,)</f>
        <v>174.92000000000002</v>
      </c>
      <c r="V340" s="22">
        <f>VLOOKUP(A340,[26]Овощи!$A$240:$BO$254,67,)</f>
        <v>198.67000000000002</v>
      </c>
      <c r="W340" s="64">
        <f>VLOOKUP(A340,[26]Овощи!$A$240:$BZ$254,78,)</f>
        <v>174.35999999999999</v>
      </c>
      <c r="X340" s="8">
        <f>VLOOKUP(A340,[26]Бахчевые!$A$240:$L$254,12,)</f>
        <v>20</v>
      </c>
      <c r="Y340" s="39">
        <f>VLOOKUP(A340,[26]Бахчевые!$A$240:$W$254,23,)</f>
        <v>20</v>
      </c>
    </row>
    <row r="341" spans="1:25">
      <c r="A341" s="61" t="s">
        <v>208</v>
      </c>
      <c r="B341" s="31">
        <f>VLOOKUP(A341,[26]Зерновые!$A$240:$L$254,12,)</f>
        <v>17.63467</v>
      </c>
      <c r="C341" s="22">
        <f>VLOOKUP(A341,[26]Зерновые!$A$240:$W$254,23,)</f>
        <v>15.761199999999999</v>
      </c>
      <c r="D341" s="22">
        <f>VLOOKUP(A341,[26]Зерновые!$A$240:$AH$254,34,)</f>
        <v>0</v>
      </c>
      <c r="E341" s="9">
        <f>VLOOKUP(A341,[26]Зерновые!$A$240:$AS$254,45,)</f>
        <v>44.18056</v>
      </c>
      <c r="F341" s="12">
        <f>VLOOKUP(A341,[26]Зерновые!$A$240:$BD$254,56,)</f>
        <v>0</v>
      </c>
      <c r="G341" s="22">
        <f>VLOOKUP(A341,[26]Зерновые!$A$240:$BO$254,67,)</f>
        <v>43.051249999999996</v>
      </c>
      <c r="H341" s="64">
        <f>VLOOKUP(A341,[26]Зерновые!$A$240:$BZ$254,78,)</f>
        <v>0</v>
      </c>
      <c r="I341" s="31">
        <f>VLOOKUP(A341,[26]Масличные!$A$240:$L$254,12,)</f>
        <v>16.259999999999998</v>
      </c>
      <c r="J341" s="83">
        <f>VLOOKUP(A341,[26]Масличные!$A$240:$W$254,23,)</f>
        <v>0</v>
      </c>
      <c r="K341" s="83">
        <f>VLOOKUP(A341,[26]Масличные!$A$240:$AH$254,34,)</f>
        <v>0</v>
      </c>
      <c r="L341" s="83">
        <f>VLOOKUP(A341,[26]Масличные!$A$240:$AS$254,45,)</f>
        <v>0</v>
      </c>
      <c r="M341" s="64">
        <f>VLOOKUP(A341,[26]Масличные!$A$240:$BD$254,56,)</f>
        <v>8.4599999999999991</v>
      </c>
      <c r="N341" s="31">
        <f>VLOOKUP(A341,[26]Бобовые!$A$240:$L$254,12,)</f>
        <v>0</v>
      </c>
      <c r="O341" s="22">
        <f>VLOOKUP(A341,[26]Бобовые!$A$240:$W$254,23,)</f>
        <v>23.93</v>
      </c>
      <c r="P341" s="22">
        <f>VLOOKUP(A341,[26]Бобовые!$A$240:$AH$254,34,)</f>
        <v>23.659999999999997</v>
      </c>
      <c r="Q341" s="31">
        <f>VLOOKUP(A341,[26]Овощи!$A$240:$L$254,12,)</f>
        <v>144.46999999999997</v>
      </c>
      <c r="R341" s="22">
        <f>VLOOKUP(A341,[26]Овощи!$A$240:$W$254,23,)</f>
        <v>244.72000000000003</v>
      </c>
      <c r="S341" s="22">
        <f>VLOOKUP(A341,[26]Овощи!$A$240:$AH$254,34,)</f>
        <v>244.41</v>
      </c>
      <c r="T341" s="22">
        <f>VLOOKUP(A341,[26]Овощи!$A$240:$AS$254,45,)</f>
        <v>257.33000000000004</v>
      </c>
      <c r="U341" s="22">
        <f>VLOOKUP(A341,[26]Овощи!$A$240:$BD$254,56,)</f>
        <v>233.21999999999994</v>
      </c>
      <c r="V341" s="22">
        <f>VLOOKUP(A341,[26]Овощи!$A$240:$BO$254,67,)</f>
        <v>282.18</v>
      </c>
      <c r="W341" s="64">
        <f>VLOOKUP(A341,[26]Овощи!$A$240:$BZ$254,78,)</f>
        <v>242.31</v>
      </c>
      <c r="X341" s="8">
        <f>VLOOKUP(A341,[26]Бахчевые!$A$240:$L$254,12,)</f>
        <v>233.69</v>
      </c>
      <c r="Y341" s="39">
        <f>VLOOKUP(A341,[26]Бахчевые!$A$240:$W$254,23,)</f>
        <v>2</v>
      </c>
    </row>
    <row r="342" spans="1:25" ht="13.5" thickBot="1">
      <c r="A342" s="63" t="s">
        <v>209</v>
      </c>
      <c r="B342" s="65">
        <f>VLOOKUP(A342,[26]Зерновые!$A$240:$L$254,12,)</f>
        <v>22.050940000000001</v>
      </c>
      <c r="C342" s="66">
        <f>VLOOKUP(A342,[26]Зерновые!$A$240:$W$254,23,)</f>
        <v>21.822939999999999</v>
      </c>
      <c r="D342" s="66">
        <f>VLOOKUP(A342,[26]Зерновые!$A$240:$AH$254,34,)</f>
        <v>0</v>
      </c>
      <c r="E342" s="15">
        <f>VLOOKUP(A342,[26]Зерновые!$A$240:$AS$254,45,)</f>
        <v>0</v>
      </c>
      <c r="F342" s="19">
        <f>VLOOKUP(A342,[26]Зерновые!$A$240:$BD$254,56,)</f>
        <v>0</v>
      </c>
      <c r="G342" s="66">
        <f>VLOOKUP(A342,[26]Зерновые!$A$240:$BO$254,67,)</f>
        <v>32.980419999999995</v>
      </c>
      <c r="H342" s="67">
        <f>VLOOKUP(A342,[26]Зерновые!$A$240:$BZ$254,78,)</f>
        <v>43.67163</v>
      </c>
      <c r="I342" s="65">
        <f>VLOOKUP(A342,[26]Масличные!$A$240:$L$254,12,)</f>
        <v>16.800000000000004</v>
      </c>
      <c r="J342" s="84">
        <f>VLOOKUP(A342,[26]Масличные!$A$240:$W$254,23,)</f>
        <v>0</v>
      </c>
      <c r="K342" s="84">
        <f>VLOOKUP(A342,[26]Масличные!$A$240:$AH$254,34,)</f>
        <v>0</v>
      </c>
      <c r="L342" s="84">
        <f>VLOOKUP(A342,[26]Масличные!$A$240:$AS$254,45,)</f>
        <v>0</v>
      </c>
      <c r="M342" s="67">
        <f>VLOOKUP(A342,[26]Масличные!$A$240:$BD$254,56,)</f>
        <v>1.94</v>
      </c>
      <c r="N342" s="65">
        <f>VLOOKUP(A342,[26]Бобовые!$A$240:$L$254,12,)</f>
        <v>0</v>
      </c>
      <c r="O342" s="66">
        <f>VLOOKUP(A342,[26]Бобовые!$A$240:$W$254,23,)</f>
        <v>0</v>
      </c>
      <c r="P342" s="66">
        <f>VLOOKUP(A342,[26]Бобовые!$A$240:$AH$254,34,)</f>
        <v>0</v>
      </c>
      <c r="Q342" s="65">
        <f>VLOOKUP(A342,[26]Овощи!$A$240:$L$254,12,)</f>
        <v>130.96999999999997</v>
      </c>
      <c r="R342" s="66">
        <f>VLOOKUP(A342,[26]Овощи!$A$240:$W$254,23,)</f>
        <v>170.69</v>
      </c>
      <c r="S342" s="66">
        <f>VLOOKUP(A342,[26]Овощи!$A$240:$AH$254,34,)</f>
        <v>155.72</v>
      </c>
      <c r="T342" s="66">
        <f>VLOOKUP(A342,[26]Овощи!$A$240:$AS$254,45,)</f>
        <v>69.2</v>
      </c>
      <c r="U342" s="66">
        <f>VLOOKUP(A342,[26]Овощи!$A$240:$BD$254,56,)</f>
        <v>163.74999999999997</v>
      </c>
      <c r="V342" s="66">
        <f>VLOOKUP(A342,[26]Овощи!$A$240:$BO$254,67,)</f>
        <v>169.70999999999998</v>
      </c>
      <c r="W342" s="67">
        <f>VLOOKUP(A342,[26]Овощи!$A$240:$BZ$254,78,)</f>
        <v>18</v>
      </c>
      <c r="X342" s="14">
        <f>VLOOKUP(A342,[26]Бахчевые!$A$240:$L$254,12,)</f>
        <v>210.85407000000001</v>
      </c>
      <c r="Y342" s="40">
        <f>VLOOKUP(A342,[26]Бахчевые!$A$240:$W$254,23,)</f>
        <v>111.58120999999998</v>
      </c>
    </row>
  </sheetData>
  <sheetProtection algorithmName="SHA-512" hashValue="Ce70KF4TW74Ry0FJ0oJRfK0FEXZd4YfCzNxT7zkpw4WoSzHIdb3dpCgvWqb+IoAWAQdEMNSah5ZLcKBOL2uobA==" saltValue="KkCjP7n0lO3T06if1TSQdg==" spinCount="100000" sheet="1" objects="1" scenarios="1"/>
  <mergeCells count="85">
    <mergeCell ref="I326:M326"/>
    <mergeCell ref="N326:P326"/>
    <mergeCell ref="Q326:W326"/>
    <mergeCell ref="X326:Y326"/>
    <mergeCell ref="I280:M280"/>
    <mergeCell ref="N280:P280"/>
    <mergeCell ref="Q280:W280"/>
    <mergeCell ref="X280:Y280"/>
    <mergeCell ref="I303:M303"/>
    <mergeCell ref="N303:P303"/>
    <mergeCell ref="Q303:W303"/>
    <mergeCell ref="X303:Y303"/>
    <mergeCell ref="I234:M234"/>
    <mergeCell ref="N234:P234"/>
    <mergeCell ref="Q234:W234"/>
    <mergeCell ref="X234:Y234"/>
    <mergeCell ref="I257:M257"/>
    <mergeCell ref="N257:P257"/>
    <mergeCell ref="Q257:W257"/>
    <mergeCell ref="X257:Y257"/>
    <mergeCell ref="I188:M188"/>
    <mergeCell ref="N188:P188"/>
    <mergeCell ref="Q188:W188"/>
    <mergeCell ref="X188:Y188"/>
    <mergeCell ref="I211:M211"/>
    <mergeCell ref="N211:P211"/>
    <mergeCell ref="Q211:W211"/>
    <mergeCell ref="X211:Y211"/>
    <mergeCell ref="N142:P142"/>
    <mergeCell ref="Q142:W142"/>
    <mergeCell ref="X142:Y142"/>
    <mergeCell ref="I165:M165"/>
    <mergeCell ref="N165:P165"/>
    <mergeCell ref="Q165:W165"/>
    <mergeCell ref="X165:Y165"/>
    <mergeCell ref="I119:M119"/>
    <mergeCell ref="N119:P119"/>
    <mergeCell ref="Q119:W119"/>
    <mergeCell ref="X119:Y119"/>
    <mergeCell ref="X27:Y27"/>
    <mergeCell ref="I50:M50"/>
    <mergeCell ref="N50:P50"/>
    <mergeCell ref="Q50:W50"/>
    <mergeCell ref="X50:Y50"/>
    <mergeCell ref="X73:Y73"/>
    <mergeCell ref="I96:M96"/>
    <mergeCell ref="N96:P96"/>
    <mergeCell ref="Q96:W96"/>
    <mergeCell ref="X96:Y96"/>
    <mergeCell ref="B303:H303"/>
    <mergeCell ref="B326:H326"/>
    <mergeCell ref="I27:M27"/>
    <mergeCell ref="N27:P27"/>
    <mergeCell ref="Q27:W27"/>
    <mergeCell ref="I73:M73"/>
    <mergeCell ref="N73:P73"/>
    <mergeCell ref="Q73:W73"/>
    <mergeCell ref="I142:M142"/>
    <mergeCell ref="B165:H165"/>
    <mergeCell ref="B188:H188"/>
    <mergeCell ref="B211:H211"/>
    <mergeCell ref="B234:H234"/>
    <mergeCell ref="B257:H257"/>
    <mergeCell ref="B280:H280"/>
    <mergeCell ref="B142:H142"/>
    <mergeCell ref="A326:A327"/>
    <mergeCell ref="A303:A304"/>
    <mergeCell ref="A280:A281"/>
    <mergeCell ref="A257:A258"/>
    <mergeCell ref="A234:A235"/>
    <mergeCell ref="A1:H1"/>
    <mergeCell ref="A211:A212"/>
    <mergeCell ref="A188:A189"/>
    <mergeCell ref="A165:A166"/>
    <mergeCell ref="A142:A143"/>
    <mergeCell ref="A119:A120"/>
    <mergeCell ref="A27:A28"/>
    <mergeCell ref="B50:H50"/>
    <mergeCell ref="B73:H73"/>
    <mergeCell ref="B96:H96"/>
    <mergeCell ref="B119:H119"/>
    <mergeCell ref="B27:H27"/>
    <mergeCell ref="A96:A97"/>
    <mergeCell ref="A73:A74"/>
    <mergeCell ref="A50:A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U103"/>
  <sheetViews>
    <sheetView topLeftCell="E1" zoomScale="85" zoomScaleNormal="85" workbookViewId="0">
      <selection activeCell="O1" sqref="O1"/>
    </sheetView>
  </sheetViews>
  <sheetFormatPr defaultRowHeight="12.75"/>
  <cols>
    <col min="1" max="1" width="28.28515625" style="287" customWidth="1" collapsed="1"/>
    <col min="2" max="2" width="11.7109375" style="287" customWidth="1" collapsed="1"/>
    <col min="3" max="3" width="12.7109375" style="287" customWidth="1" collapsed="1"/>
    <col min="4" max="4" width="9.85546875" style="287" customWidth="1" collapsed="1"/>
    <col min="5" max="5" width="9.85546875" style="287" bestFit="1" customWidth="1" collapsed="1"/>
    <col min="6" max="7" width="9.85546875" style="287" customWidth="1" collapsed="1"/>
    <col min="8" max="8" width="12.5703125" style="287" customWidth="1" collapsed="1"/>
    <col min="9" max="11" width="10.28515625" style="287" customWidth="1"/>
    <col min="12" max="12" width="9.7109375" style="287" bestFit="1" customWidth="1"/>
    <col min="13" max="13" width="10.42578125" style="287" customWidth="1"/>
    <col min="14" max="14" width="10.28515625" style="287" customWidth="1"/>
    <col min="15" max="15" width="11.5703125" style="287" customWidth="1"/>
    <col min="16" max="16" width="5.7109375" style="287" customWidth="1"/>
    <col min="17" max="17" width="11.85546875" style="287" customWidth="1"/>
    <col min="18" max="18" width="20.5703125" style="287" customWidth="1"/>
    <col min="19" max="19" width="13" style="287" customWidth="1"/>
    <col min="20" max="20" width="16.5703125" style="287" customWidth="1"/>
    <col min="21" max="21" width="25.42578125" style="287" customWidth="1"/>
    <col min="22" max="16384" width="9.140625" style="287"/>
  </cols>
  <sheetData>
    <row r="1" spans="1:21">
      <c r="A1" s="286"/>
      <c r="B1" s="286"/>
      <c r="G1" s="288"/>
    </row>
    <row r="2" spans="1:21" ht="25.5" customHeight="1">
      <c r="A2" s="561" t="s">
        <v>347</v>
      </c>
      <c r="B2" s="539" t="s">
        <v>348</v>
      </c>
      <c r="C2" s="564" t="s">
        <v>349</v>
      </c>
      <c r="D2" s="565"/>
      <c r="E2" s="566"/>
      <c r="F2" s="557" t="s">
        <v>350</v>
      </c>
      <c r="G2" s="558"/>
      <c r="H2" s="558"/>
      <c r="I2" s="559"/>
      <c r="J2" s="556" t="s">
        <v>363</v>
      </c>
      <c r="K2" s="560" t="s">
        <v>740</v>
      </c>
      <c r="L2" s="560"/>
      <c r="M2" s="539" t="s">
        <v>745</v>
      </c>
      <c r="N2" s="539" t="s">
        <v>746</v>
      </c>
      <c r="O2" s="556" t="s">
        <v>163</v>
      </c>
      <c r="P2" s="289"/>
    </row>
    <row r="3" spans="1:21" ht="22.5" customHeight="1">
      <c r="A3" s="562"/>
      <c r="B3" s="540"/>
      <c r="C3" s="545" t="s">
        <v>351</v>
      </c>
      <c r="D3" s="545" t="s">
        <v>352</v>
      </c>
      <c r="E3" s="547" t="s">
        <v>353</v>
      </c>
      <c r="F3" s="547" t="s">
        <v>354</v>
      </c>
      <c r="G3" s="549" t="s">
        <v>355</v>
      </c>
      <c r="H3" s="539" t="s">
        <v>396</v>
      </c>
      <c r="I3" s="547" t="s">
        <v>397</v>
      </c>
      <c r="J3" s="556"/>
      <c r="K3" s="539" t="s">
        <v>385</v>
      </c>
      <c r="L3" s="539" t="s">
        <v>386</v>
      </c>
      <c r="M3" s="540"/>
      <c r="N3" s="540"/>
      <c r="O3" s="556"/>
      <c r="P3" s="289"/>
    </row>
    <row r="4" spans="1:21" ht="24" customHeight="1">
      <c r="A4" s="563"/>
      <c r="B4" s="541"/>
      <c r="C4" s="546"/>
      <c r="D4" s="546"/>
      <c r="E4" s="548"/>
      <c r="F4" s="548"/>
      <c r="G4" s="550"/>
      <c r="H4" s="541"/>
      <c r="I4" s="548"/>
      <c r="J4" s="556"/>
      <c r="K4" s="541"/>
      <c r="L4" s="541"/>
      <c r="M4" s="541"/>
      <c r="N4" s="541"/>
      <c r="O4" s="556"/>
      <c r="P4" s="289"/>
      <c r="U4" s="290"/>
    </row>
    <row r="5" spans="1:21">
      <c r="A5" s="291" t="s">
        <v>356</v>
      </c>
      <c r="B5" s="292">
        <v>100</v>
      </c>
      <c r="C5" s="293"/>
      <c r="D5" s="118"/>
      <c r="E5" s="120">
        <f>F7</f>
        <v>9</v>
      </c>
      <c r="F5" s="120"/>
      <c r="G5" s="121">
        <f>ROUND((B5+C5+D5)*0.02,0)</f>
        <v>2</v>
      </c>
      <c r="H5" s="293">
        <v>15</v>
      </c>
      <c r="I5" s="293">
        <v>1</v>
      </c>
      <c r="J5" s="122">
        <f>B5+(C5+D5+E5)-(F5+G5+H5+I5)</f>
        <v>91</v>
      </c>
      <c r="K5" s="119">
        <v>230000</v>
      </c>
      <c r="L5" s="119"/>
      <c r="M5" s="119">
        <v>200</v>
      </c>
      <c r="N5" s="119">
        <v>1300</v>
      </c>
      <c r="O5" s="123">
        <f>IF(AND(L5&gt;0,M5&gt;0,N5&gt;0),"нет",(H5*K5)+(I5*L5)+(M5*N5))</f>
        <v>3710000</v>
      </c>
      <c r="P5" s="294"/>
    </row>
    <row r="6" spans="1:21">
      <c r="A6" s="295" t="s">
        <v>357</v>
      </c>
      <c r="B6" s="292">
        <v>10</v>
      </c>
      <c r="C6" s="293"/>
      <c r="D6" s="118"/>
      <c r="E6" s="120">
        <f t="shared" ref="E6:E10" si="0">F8</f>
        <v>9</v>
      </c>
      <c r="F6" s="120"/>
      <c r="G6" s="121">
        <f t="shared" ref="G6:G12" si="1">ROUND((B6+C6+D6)*0.02,0)</f>
        <v>0</v>
      </c>
      <c r="H6" s="293">
        <v>1</v>
      </c>
      <c r="I6" s="293">
        <v>2</v>
      </c>
      <c r="J6" s="122">
        <f t="shared" ref="J6:J12" si="2">B6+(C6+D6+E6)-(F6+G6+H6+I6)</f>
        <v>16</v>
      </c>
      <c r="K6" s="119">
        <v>290000</v>
      </c>
      <c r="L6" s="119">
        <v>250000</v>
      </c>
      <c r="M6" s="119"/>
      <c r="N6" s="119"/>
      <c r="O6" s="123">
        <f t="shared" ref="O6:O12" si="3">IF(AND(L6&gt;0,M6&gt;0,N6&gt;0),"нет",(H6*K6)+(I6*L6)+(M6*N6))</f>
        <v>790000</v>
      </c>
      <c r="P6" s="294"/>
    </row>
    <row r="7" spans="1:21">
      <c r="A7" s="295" t="s">
        <v>364</v>
      </c>
      <c r="B7" s="292">
        <v>20</v>
      </c>
      <c r="C7" s="293"/>
      <c r="D7" s="118"/>
      <c r="E7" s="120">
        <f t="shared" si="0"/>
        <v>19</v>
      </c>
      <c r="F7" s="120">
        <f>B7-G7-H7-I7</f>
        <v>9</v>
      </c>
      <c r="G7" s="121">
        <f t="shared" si="1"/>
        <v>0</v>
      </c>
      <c r="H7" s="293">
        <v>1</v>
      </c>
      <c r="I7" s="293">
        <v>10</v>
      </c>
      <c r="J7" s="122">
        <f t="shared" si="2"/>
        <v>19</v>
      </c>
      <c r="K7" s="119">
        <v>200000</v>
      </c>
      <c r="L7" s="119">
        <v>170000</v>
      </c>
      <c r="M7" s="119"/>
      <c r="N7" s="119"/>
      <c r="O7" s="123">
        <f t="shared" si="3"/>
        <v>1900000</v>
      </c>
      <c r="P7" s="294"/>
    </row>
    <row r="8" spans="1:21">
      <c r="A8" s="295" t="s">
        <v>365</v>
      </c>
      <c r="B8" s="292">
        <v>20</v>
      </c>
      <c r="C8" s="293"/>
      <c r="D8" s="118"/>
      <c r="E8" s="120">
        <f t="shared" si="0"/>
        <v>29</v>
      </c>
      <c r="F8" s="120">
        <f>B8-G8-H8-I8</f>
        <v>9</v>
      </c>
      <c r="G8" s="121">
        <f t="shared" si="1"/>
        <v>0</v>
      </c>
      <c r="H8" s="293">
        <v>1</v>
      </c>
      <c r="I8" s="293">
        <v>10</v>
      </c>
      <c r="J8" s="122">
        <f t="shared" si="2"/>
        <v>29</v>
      </c>
      <c r="K8" s="119">
        <v>220000</v>
      </c>
      <c r="L8" s="119">
        <v>200000</v>
      </c>
      <c r="M8" s="119"/>
      <c r="N8" s="119"/>
      <c r="O8" s="123">
        <f t="shared" si="3"/>
        <v>2220000</v>
      </c>
      <c r="P8" s="294"/>
    </row>
    <row r="9" spans="1:21">
      <c r="A9" s="295" t="s">
        <v>358</v>
      </c>
      <c r="B9" s="292">
        <v>20</v>
      </c>
      <c r="C9" s="293"/>
      <c r="D9" s="118"/>
      <c r="E9" s="120">
        <f>F11</f>
        <v>33</v>
      </c>
      <c r="F9" s="120">
        <f>B9-G9-H9-I9</f>
        <v>19</v>
      </c>
      <c r="G9" s="121">
        <f t="shared" si="1"/>
        <v>0</v>
      </c>
      <c r="H9" s="293">
        <v>1</v>
      </c>
      <c r="I9" s="293"/>
      <c r="J9" s="122">
        <f t="shared" si="2"/>
        <v>33</v>
      </c>
      <c r="K9" s="119">
        <v>190000</v>
      </c>
      <c r="L9" s="119"/>
      <c r="M9" s="119"/>
      <c r="N9" s="119"/>
      <c r="O9" s="123">
        <f t="shared" si="3"/>
        <v>190000</v>
      </c>
      <c r="P9" s="294"/>
    </row>
    <row r="10" spans="1:21">
      <c r="A10" s="295" t="s">
        <v>359</v>
      </c>
      <c r="B10" s="292">
        <v>30</v>
      </c>
      <c r="C10" s="293"/>
      <c r="D10" s="118"/>
      <c r="E10" s="120">
        <f t="shared" si="0"/>
        <v>43</v>
      </c>
      <c r="F10" s="120">
        <f>B10-G10-H10-I10</f>
        <v>29</v>
      </c>
      <c r="G10" s="121">
        <f t="shared" si="1"/>
        <v>1</v>
      </c>
      <c r="H10" s="293">
        <v>0</v>
      </c>
      <c r="I10" s="293"/>
      <c r="J10" s="122">
        <f t="shared" si="2"/>
        <v>43</v>
      </c>
      <c r="K10" s="119">
        <v>0</v>
      </c>
      <c r="L10" s="119"/>
      <c r="M10" s="119"/>
      <c r="N10" s="119"/>
      <c r="O10" s="123">
        <f t="shared" si="3"/>
        <v>0</v>
      </c>
      <c r="P10" s="294"/>
    </row>
    <row r="11" spans="1:21">
      <c r="A11" s="295" t="s">
        <v>360</v>
      </c>
      <c r="B11" s="292">
        <v>40</v>
      </c>
      <c r="C11" s="123">
        <f>ROUND(B5*0.7/2,0)</f>
        <v>35</v>
      </c>
      <c r="D11" s="118"/>
      <c r="E11" s="120"/>
      <c r="F11" s="120">
        <f>IF((B11-G11-H11)&gt;0,B11-G11-H11,0)</f>
        <v>33</v>
      </c>
      <c r="G11" s="121">
        <f>ROUND((B11+C11+D11)*0.02,0)</f>
        <v>2</v>
      </c>
      <c r="H11" s="293">
        <v>5</v>
      </c>
      <c r="I11" s="293"/>
      <c r="J11" s="122">
        <f t="shared" si="2"/>
        <v>35</v>
      </c>
      <c r="K11" s="119">
        <v>120000</v>
      </c>
      <c r="L11" s="119"/>
      <c r="M11" s="119"/>
      <c r="N11" s="119"/>
      <c r="O11" s="123">
        <f t="shared" si="3"/>
        <v>600000</v>
      </c>
      <c r="P11" s="294"/>
      <c r="R11" s="296"/>
      <c r="S11" s="296"/>
      <c r="T11" s="296"/>
      <c r="U11" s="296"/>
    </row>
    <row r="12" spans="1:21">
      <c r="A12" s="295" t="s">
        <v>361</v>
      </c>
      <c r="B12" s="292">
        <v>50</v>
      </c>
      <c r="C12" s="123">
        <f>C11</f>
        <v>35</v>
      </c>
      <c r="D12" s="118"/>
      <c r="E12" s="120"/>
      <c r="F12" s="120">
        <f>IF((B12-G12-H12)&gt;0,B12-G12-H12,0)</f>
        <v>43</v>
      </c>
      <c r="G12" s="121">
        <f t="shared" si="1"/>
        <v>2</v>
      </c>
      <c r="H12" s="293">
        <v>5</v>
      </c>
      <c r="I12" s="293"/>
      <c r="J12" s="122">
        <f t="shared" si="2"/>
        <v>35</v>
      </c>
      <c r="K12" s="119">
        <v>130000</v>
      </c>
      <c r="L12" s="119"/>
      <c r="M12" s="119"/>
      <c r="N12" s="119"/>
      <c r="O12" s="123">
        <f t="shared" si="3"/>
        <v>650000</v>
      </c>
      <c r="P12" s="294"/>
      <c r="R12" s="374"/>
      <c r="S12" s="374" t="s">
        <v>409</v>
      </c>
      <c r="T12" s="374" t="s">
        <v>411</v>
      </c>
      <c r="U12" s="374" t="s">
        <v>747</v>
      </c>
    </row>
    <row r="13" spans="1:21">
      <c r="A13" s="297" t="s">
        <v>362</v>
      </c>
      <c r="B13" s="298">
        <f>SUM(B5:B12)</f>
        <v>290</v>
      </c>
      <c r="C13" s="124">
        <f t="shared" ref="C13:G13" si="4">SUM(C5:C12)</f>
        <v>70</v>
      </c>
      <c r="D13" s="298">
        <f t="shared" si="4"/>
        <v>0</v>
      </c>
      <c r="E13" s="124">
        <f t="shared" si="4"/>
        <v>142</v>
      </c>
      <c r="F13" s="124">
        <f t="shared" si="4"/>
        <v>142</v>
      </c>
      <c r="G13" s="124">
        <f t="shared" si="4"/>
        <v>7</v>
      </c>
      <c r="H13" s="298">
        <f>SUM(H5:H12)</f>
        <v>29</v>
      </c>
      <c r="I13" s="298">
        <f>SUM(I5:I12)</f>
        <v>23</v>
      </c>
      <c r="J13" s="124">
        <f>SUM(J5:J12)</f>
        <v>301</v>
      </c>
      <c r="K13" s="298"/>
      <c r="L13" s="298"/>
      <c r="M13" s="298"/>
      <c r="N13" s="298"/>
      <c r="O13" s="125">
        <f>SUM(O5:O12)</f>
        <v>10060000</v>
      </c>
      <c r="P13" s="299"/>
      <c r="R13" s="375" t="s">
        <v>343</v>
      </c>
      <c r="S13" s="127">
        <v>0.7</v>
      </c>
      <c r="T13" s="210">
        <v>0.02</v>
      </c>
      <c r="U13" s="542" t="s">
        <v>753</v>
      </c>
    </row>
    <row r="14" spans="1:21">
      <c r="A14" s="286"/>
      <c r="B14" s="286"/>
      <c r="R14" s="375" t="s">
        <v>344</v>
      </c>
      <c r="S14" s="127">
        <v>0.85</v>
      </c>
      <c r="T14" s="210">
        <v>0.02</v>
      </c>
      <c r="U14" s="543"/>
    </row>
    <row r="15" spans="1:21" ht="12.75" customHeight="1">
      <c r="A15" s="561" t="s">
        <v>347</v>
      </c>
      <c r="B15" s="539" t="s">
        <v>348</v>
      </c>
      <c r="C15" s="567" t="s">
        <v>349</v>
      </c>
      <c r="D15" s="568"/>
      <c r="E15" s="569"/>
      <c r="F15" s="553" t="s">
        <v>350</v>
      </c>
      <c r="G15" s="554"/>
      <c r="H15" s="554"/>
      <c r="I15" s="555"/>
      <c r="J15" s="539" t="s">
        <v>363</v>
      </c>
      <c r="K15" s="560" t="s">
        <v>165</v>
      </c>
      <c r="L15" s="560"/>
      <c r="M15" s="539" t="s">
        <v>745</v>
      </c>
      <c r="N15" s="539" t="s">
        <v>746</v>
      </c>
      <c r="O15" s="556" t="s">
        <v>163</v>
      </c>
      <c r="P15" s="289"/>
      <c r="R15" s="375" t="s">
        <v>410</v>
      </c>
      <c r="S15" s="127">
        <v>0.6</v>
      </c>
      <c r="T15" s="210">
        <v>0.02</v>
      </c>
      <c r="U15" s="544"/>
    </row>
    <row r="16" spans="1:21" ht="20.25" customHeight="1">
      <c r="A16" s="562"/>
      <c r="B16" s="540"/>
      <c r="C16" s="545" t="s">
        <v>351</v>
      </c>
      <c r="D16" s="545" t="s">
        <v>352</v>
      </c>
      <c r="E16" s="539" t="s">
        <v>353</v>
      </c>
      <c r="F16" s="539" t="s">
        <v>354</v>
      </c>
      <c r="G16" s="551" t="s">
        <v>355</v>
      </c>
      <c r="H16" s="539" t="s">
        <v>396</v>
      </c>
      <c r="I16" s="539" t="s">
        <v>397</v>
      </c>
      <c r="J16" s="540"/>
      <c r="K16" s="539" t="s">
        <v>385</v>
      </c>
      <c r="L16" s="539" t="s">
        <v>386</v>
      </c>
      <c r="M16" s="540"/>
      <c r="N16" s="540"/>
      <c r="O16" s="556"/>
      <c r="P16" s="289"/>
    </row>
    <row r="17" spans="1:18" ht="27" customHeight="1">
      <c r="A17" s="563"/>
      <c r="B17" s="541"/>
      <c r="C17" s="546"/>
      <c r="D17" s="546"/>
      <c r="E17" s="541"/>
      <c r="F17" s="541"/>
      <c r="G17" s="552"/>
      <c r="H17" s="541"/>
      <c r="I17" s="541"/>
      <c r="J17" s="541"/>
      <c r="K17" s="541"/>
      <c r="L17" s="541"/>
      <c r="M17" s="541"/>
      <c r="N17" s="541"/>
      <c r="O17" s="556"/>
      <c r="P17" s="289"/>
    </row>
    <row r="18" spans="1:18">
      <c r="A18" s="291" t="s">
        <v>366</v>
      </c>
      <c r="B18" s="292">
        <v>10</v>
      </c>
      <c r="C18" s="293"/>
      <c r="D18" s="118"/>
      <c r="E18" s="120">
        <f>F22*0.5</f>
        <v>4.5</v>
      </c>
      <c r="F18" s="120"/>
      <c r="G18" s="121">
        <f>ROUND((B18+C18+D18)*0.02,0)</f>
        <v>0</v>
      </c>
      <c r="H18" s="293">
        <v>1</v>
      </c>
      <c r="I18" s="293">
        <v>1</v>
      </c>
      <c r="J18" s="122">
        <f>B18+(C18+D18+E18)-(F18+G18+H18+I18)</f>
        <v>12.5</v>
      </c>
      <c r="K18" s="119">
        <v>50000</v>
      </c>
      <c r="L18" s="119">
        <v>45000</v>
      </c>
      <c r="M18" s="119"/>
      <c r="N18" s="119"/>
      <c r="O18" s="123">
        <f>IF(AND(L18&gt;0,M18&gt;0,N18&gt;0),"нет",(H18*K18)+(I18*L18)+(M18*N18))</f>
        <v>95000</v>
      </c>
      <c r="P18" s="294"/>
    </row>
    <row r="19" spans="1:18">
      <c r="A19" s="295" t="s">
        <v>369</v>
      </c>
      <c r="B19" s="292">
        <v>30</v>
      </c>
      <c r="C19" s="293"/>
      <c r="D19" s="118"/>
      <c r="E19" s="120">
        <f>F22*0.5</f>
        <v>4.5</v>
      </c>
      <c r="F19" s="211"/>
      <c r="G19" s="121">
        <f t="shared" ref="G19:G23" si="5">ROUND((B19+C19+D19)*0.02,0)</f>
        <v>1</v>
      </c>
      <c r="H19" s="293"/>
      <c r="I19" s="293">
        <v>1</v>
      </c>
      <c r="J19" s="122">
        <f t="shared" ref="J19:J23" si="6">B19+(C19+D19+E19)-(F19+G19+H19+I19)</f>
        <v>32.5</v>
      </c>
      <c r="K19" s="119"/>
      <c r="L19" s="119">
        <v>40000</v>
      </c>
      <c r="M19" s="119"/>
      <c r="N19" s="119"/>
      <c r="O19" s="123">
        <f t="shared" ref="O19:O23" si="7">IF(AND(L19&gt;0,M19&gt;0,N19&gt;0),"нет",(H19*K19)+(I19*L19)+(M19*N19))</f>
        <v>40000</v>
      </c>
      <c r="P19" s="294"/>
    </row>
    <row r="20" spans="1:18">
      <c r="A20" s="295" t="s">
        <v>367</v>
      </c>
      <c r="B20" s="292">
        <v>100</v>
      </c>
      <c r="C20" s="293"/>
      <c r="D20" s="118"/>
      <c r="E20" s="120">
        <f>F21</f>
        <v>29</v>
      </c>
      <c r="F20" s="120"/>
      <c r="G20" s="121">
        <f>ROUND((B20+C20+D20)*0.02,0)</f>
        <v>2</v>
      </c>
      <c r="H20" s="293">
        <v>25</v>
      </c>
      <c r="I20" s="293">
        <v>1</v>
      </c>
      <c r="J20" s="122">
        <f t="shared" si="6"/>
        <v>101</v>
      </c>
      <c r="K20" s="119">
        <v>45000</v>
      </c>
      <c r="L20" s="119">
        <v>40000</v>
      </c>
      <c r="M20" s="119"/>
      <c r="N20" s="119"/>
      <c r="O20" s="123">
        <f t="shared" si="7"/>
        <v>1165000</v>
      </c>
      <c r="P20" s="294"/>
      <c r="R20" s="300"/>
    </row>
    <row r="21" spans="1:18">
      <c r="A21" s="295" t="s">
        <v>368</v>
      </c>
      <c r="B21" s="292">
        <v>30</v>
      </c>
      <c r="C21" s="293"/>
      <c r="D21" s="118"/>
      <c r="E21" s="120">
        <f>F23</f>
        <v>19</v>
      </c>
      <c r="F21" s="120">
        <f>B21-G21-H21-I21</f>
        <v>29</v>
      </c>
      <c r="G21" s="121">
        <f t="shared" si="5"/>
        <v>1</v>
      </c>
      <c r="H21" s="293"/>
      <c r="I21" s="293">
        <v>0</v>
      </c>
      <c r="J21" s="122">
        <f>B21+(C21+D21+E21)-(F21+G21+H21+I21)</f>
        <v>19</v>
      </c>
      <c r="K21" s="119"/>
      <c r="L21" s="119"/>
      <c r="M21" s="119"/>
      <c r="N21" s="119"/>
      <c r="O21" s="123">
        <f t="shared" si="7"/>
        <v>0</v>
      </c>
      <c r="P21" s="294"/>
    </row>
    <row r="22" spans="1:18">
      <c r="A22" s="295" t="s">
        <v>372</v>
      </c>
      <c r="B22" s="292">
        <v>10</v>
      </c>
      <c r="C22" s="123">
        <f>ROUND(B20*0.85/2,0)</f>
        <v>43</v>
      </c>
      <c r="D22" s="118"/>
      <c r="E22" s="120"/>
      <c r="F22" s="120">
        <f>IF((B22-G22-H22)&gt;0,B22-G22-H22,0)</f>
        <v>9</v>
      </c>
      <c r="G22" s="121">
        <f t="shared" si="5"/>
        <v>1</v>
      </c>
      <c r="H22" s="293"/>
      <c r="I22" s="293">
        <v>1</v>
      </c>
      <c r="J22" s="122">
        <f t="shared" si="6"/>
        <v>42</v>
      </c>
      <c r="K22" s="119"/>
      <c r="L22" s="119">
        <v>30000</v>
      </c>
      <c r="M22" s="119"/>
      <c r="N22" s="119"/>
      <c r="O22" s="123">
        <f t="shared" si="7"/>
        <v>30000</v>
      </c>
      <c r="P22" s="294"/>
    </row>
    <row r="23" spans="1:18">
      <c r="A23" s="295" t="s">
        <v>373</v>
      </c>
      <c r="B23" s="292">
        <v>20</v>
      </c>
      <c r="C23" s="123">
        <f>C22</f>
        <v>43</v>
      </c>
      <c r="D23" s="118"/>
      <c r="E23" s="120"/>
      <c r="F23" s="120">
        <f>IF((B23-G23-H23)&gt;0,B23-G23-H23,0)</f>
        <v>19</v>
      </c>
      <c r="G23" s="121">
        <f t="shared" si="5"/>
        <v>1</v>
      </c>
      <c r="H23" s="293"/>
      <c r="I23" s="293">
        <v>1</v>
      </c>
      <c r="J23" s="122">
        <f t="shared" si="6"/>
        <v>42</v>
      </c>
      <c r="K23" s="119"/>
      <c r="L23" s="119">
        <v>30000</v>
      </c>
      <c r="M23" s="119"/>
      <c r="N23" s="119"/>
      <c r="O23" s="123">
        <f t="shared" si="7"/>
        <v>30000</v>
      </c>
      <c r="P23" s="294"/>
    </row>
    <row r="24" spans="1:18">
      <c r="A24" s="297" t="s">
        <v>362</v>
      </c>
      <c r="B24" s="298">
        <f>SUM(B18:B23)</f>
        <v>200</v>
      </c>
      <c r="C24" s="124">
        <f t="shared" ref="C24:J24" si="8">SUM(C18:C23)</f>
        <v>86</v>
      </c>
      <c r="D24" s="298">
        <f t="shared" si="8"/>
        <v>0</v>
      </c>
      <c r="E24" s="124">
        <f t="shared" si="8"/>
        <v>57</v>
      </c>
      <c r="F24" s="124">
        <f t="shared" si="8"/>
        <v>57</v>
      </c>
      <c r="G24" s="124">
        <f t="shared" si="8"/>
        <v>6</v>
      </c>
      <c r="H24" s="298">
        <f>SUM(H18:H23)</f>
        <v>26</v>
      </c>
      <c r="I24" s="298">
        <f>SUM(I18:I23)</f>
        <v>5</v>
      </c>
      <c r="J24" s="124">
        <f t="shared" si="8"/>
        <v>249</v>
      </c>
      <c r="K24" s="298"/>
      <c r="L24" s="298"/>
      <c r="M24" s="298"/>
      <c r="N24" s="298"/>
      <c r="O24" s="125">
        <f>SUM(O18:O23)</f>
        <v>1360000</v>
      </c>
      <c r="P24" s="299"/>
    </row>
    <row r="25" spans="1:18">
      <c r="A25" s="295"/>
      <c r="B25" s="286"/>
    </row>
    <row r="26" spans="1:18" ht="12.75" customHeight="1">
      <c r="A26" s="561" t="s">
        <v>347</v>
      </c>
      <c r="B26" s="539" t="s">
        <v>348</v>
      </c>
      <c r="C26" s="567" t="s">
        <v>349</v>
      </c>
      <c r="D26" s="568"/>
      <c r="E26" s="569"/>
      <c r="F26" s="553" t="s">
        <v>350</v>
      </c>
      <c r="G26" s="554"/>
      <c r="H26" s="554"/>
      <c r="I26" s="555"/>
      <c r="J26" s="539" t="s">
        <v>363</v>
      </c>
      <c r="K26" s="560" t="s">
        <v>165</v>
      </c>
      <c r="L26" s="560"/>
      <c r="M26" s="539" t="s">
        <v>745</v>
      </c>
      <c r="N26" s="539" t="s">
        <v>746</v>
      </c>
      <c r="O26" s="556" t="s">
        <v>163</v>
      </c>
      <c r="P26" s="289"/>
    </row>
    <row r="27" spans="1:18" ht="24" customHeight="1">
      <c r="A27" s="562"/>
      <c r="B27" s="540"/>
      <c r="C27" s="545" t="s">
        <v>351</v>
      </c>
      <c r="D27" s="545" t="s">
        <v>352</v>
      </c>
      <c r="E27" s="539" t="s">
        <v>353</v>
      </c>
      <c r="F27" s="539" t="s">
        <v>354</v>
      </c>
      <c r="G27" s="551" t="s">
        <v>355</v>
      </c>
      <c r="H27" s="539" t="s">
        <v>396</v>
      </c>
      <c r="I27" s="539" t="s">
        <v>397</v>
      </c>
      <c r="J27" s="540"/>
      <c r="K27" s="539" t="s">
        <v>385</v>
      </c>
      <c r="L27" s="539" t="s">
        <v>386</v>
      </c>
      <c r="M27" s="540"/>
      <c r="N27" s="540"/>
      <c r="O27" s="556"/>
      <c r="P27" s="289"/>
    </row>
    <row r="28" spans="1:18" ht="25.5" customHeight="1">
      <c r="A28" s="563"/>
      <c r="B28" s="541"/>
      <c r="C28" s="546"/>
      <c r="D28" s="546"/>
      <c r="E28" s="541"/>
      <c r="F28" s="541"/>
      <c r="G28" s="552"/>
      <c r="H28" s="541"/>
      <c r="I28" s="541"/>
      <c r="J28" s="541"/>
      <c r="K28" s="541"/>
      <c r="L28" s="541"/>
      <c r="M28" s="541"/>
      <c r="N28" s="541"/>
      <c r="O28" s="556"/>
      <c r="P28" s="289"/>
    </row>
    <row r="29" spans="1:18">
      <c r="A29" s="301" t="s">
        <v>370</v>
      </c>
      <c r="B29" s="292">
        <v>10</v>
      </c>
      <c r="C29" s="293"/>
      <c r="D29" s="118"/>
      <c r="E29" s="120">
        <f>F31</f>
        <v>4</v>
      </c>
      <c r="F29" s="120"/>
      <c r="G29" s="121">
        <f t="shared" ref="G29:G36" si="9">ROUND((B29+C29+D29)*0.02,0)</f>
        <v>0</v>
      </c>
      <c r="H29" s="293">
        <v>1</v>
      </c>
      <c r="I29" s="293">
        <v>0</v>
      </c>
      <c r="J29" s="122">
        <f>B29+(C29+D29+E29)-(F29+G29+H29+I29)</f>
        <v>13</v>
      </c>
      <c r="K29" s="119">
        <v>400000</v>
      </c>
      <c r="L29" s="119"/>
      <c r="M29" s="119"/>
      <c r="N29" s="119"/>
      <c r="O29" s="123">
        <f>IF(AND(L29&gt;0,M29&gt;0,N29&gt;0),"нет",(H29*K29)+(I29*L29)+(M29*N29))</f>
        <v>400000</v>
      </c>
      <c r="P29" s="294"/>
    </row>
    <row r="30" spans="1:18">
      <c r="A30" s="302" t="s">
        <v>371</v>
      </c>
      <c r="B30" s="292">
        <v>20</v>
      </c>
      <c r="C30" s="293"/>
      <c r="D30" s="118"/>
      <c r="E30" s="120">
        <f t="shared" ref="E30:E34" si="10">F32</f>
        <v>3</v>
      </c>
      <c r="F30" s="120"/>
      <c r="G30" s="121">
        <f t="shared" si="9"/>
        <v>0</v>
      </c>
      <c r="H30" s="293">
        <v>0</v>
      </c>
      <c r="I30" s="293">
        <v>10</v>
      </c>
      <c r="J30" s="122">
        <f t="shared" ref="J30:J36" si="11">B30+(C30+D30+E30)-(F30+G30+H30+I30)</f>
        <v>13</v>
      </c>
      <c r="K30" s="119"/>
      <c r="L30" s="119">
        <v>350000</v>
      </c>
      <c r="M30" s="119"/>
      <c r="N30" s="119"/>
      <c r="O30" s="123">
        <f t="shared" ref="O30:O36" si="12">IF(AND(L30&gt;0,M30&gt;0,N30&gt;0),"нет",(H30*K30)+(I30*L30)+(M30*N30))</f>
        <v>3500000</v>
      </c>
      <c r="P30" s="294"/>
    </row>
    <row r="31" spans="1:18">
      <c r="A31" s="302" t="s">
        <v>785</v>
      </c>
      <c r="B31" s="292">
        <v>5</v>
      </c>
      <c r="C31" s="293"/>
      <c r="D31" s="118"/>
      <c r="E31" s="120">
        <f>F33</f>
        <v>4</v>
      </c>
      <c r="F31" s="120">
        <f>B31-G31-H31-I31</f>
        <v>4</v>
      </c>
      <c r="G31" s="121">
        <f t="shared" si="9"/>
        <v>0</v>
      </c>
      <c r="H31" s="293">
        <v>1</v>
      </c>
      <c r="I31" s="293">
        <v>0</v>
      </c>
      <c r="J31" s="122">
        <f t="shared" si="11"/>
        <v>4</v>
      </c>
      <c r="K31" s="119">
        <v>370000</v>
      </c>
      <c r="L31" s="119"/>
      <c r="M31" s="119"/>
      <c r="N31" s="119"/>
      <c r="O31" s="123">
        <f t="shared" si="12"/>
        <v>370000</v>
      </c>
      <c r="P31" s="294"/>
    </row>
    <row r="32" spans="1:18">
      <c r="A32" s="302" t="s">
        <v>784</v>
      </c>
      <c r="B32" s="292">
        <v>5</v>
      </c>
      <c r="C32" s="293"/>
      <c r="D32" s="118"/>
      <c r="E32" s="120">
        <f t="shared" si="10"/>
        <v>4</v>
      </c>
      <c r="F32" s="120">
        <f>B32-G32-H32-I32</f>
        <v>3</v>
      </c>
      <c r="G32" s="121">
        <f t="shared" si="9"/>
        <v>0</v>
      </c>
      <c r="H32" s="293">
        <v>2</v>
      </c>
      <c r="I32" s="293">
        <v>0</v>
      </c>
      <c r="J32" s="122">
        <f t="shared" si="11"/>
        <v>4</v>
      </c>
      <c r="K32" s="119">
        <v>350000</v>
      </c>
      <c r="L32" s="119"/>
      <c r="M32" s="119"/>
      <c r="N32" s="119"/>
      <c r="O32" s="123">
        <f t="shared" si="12"/>
        <v>700000</v>
      </c>
      <c r="P32" s="294"/>
    </row>
    <row r="33" spans="1:16">
      <c r="A33" s="241" t="s">
        <v>783</v>
      </c>
      <c r="B33" s="292">
        <v>5</v>
      </c>
      <c r="C33" s="293"/>
      <c r="D33" s="118"/>
      <c r="E33" s="120">
        <f>F35</f>
        <v>5</v>
      </c>
      <c r="F33" s="120">
        <f>B33-G33-H33-I33</f>
        <v>4</v>
      </c>
      <c r="G33" s="121">
        <f t="shared" si="9"/>
        <v>0</v>
      </c>
      <c r="H33" s="293">
        <v>1</v>
      </c>
      <c r="I33" s="293">
        <v>0</v>
      </c>
      <c r="J33" s="122">
        <f t="shared" si="11"/>
        <v>5</v>
      </c>
      <c r="K33" s="119">
        <v>330000</v>
      </c>
      <c r="L33" s="119"/>
      <c r="M33" s="119"/>
      <c r="N33" s="119"/>
      <c r="O33" s="123">
        <f t="shared" si="12"/>
        <v>330000</v>
      </c>
      <c r="P33" s="294"/>
    </row>
    <row r="34" spans="1:16">
      <c r="A34" s="302" t="s">
        <v>782</v>
      </c>
      <c r="B34" s="292">
        <v>30</v>
      </c>
      <c r="C34" s="293"/>
      <c r="D34" s="118"/>
      <c r="E34" s="120">
        <f t="shared" si="10"/>
        <v>5</v>
      </c>
      <c r="F34" s="120">
        <f>B34-G34-H34-I34</f>
        <v>4</v>
      </c>
      <c r="G34" s="121">
        <f t="shared" si="9"/>
        <v>1</v>
      </c>
      <c r="H34" s="293">
        <v>0</v>
      </c>
      <c r="I34" s="293">
        <v>25</v>
      </c>
      <c r="J34" s="122">
        <f>B34+(C34+D34+E34)-(F34+G34+H34+I34)</f>
        <v>5</v>
      </c>
      <c r="K34" s="119"/>
      <c r="L34" s="119">
        <v>300000</v>
      </c>
      <c r="M34" s="119"/>
      <c r="N34" s="119"/>
      <c r="O34" s="123">
        <f t="shared" si="12"/>
        <v>7500000</v>
      </c>
      <c r="P34" s="294"/>
    </row>
    <row r="35" spans="1:16">
      <c r="A35" s="302" t="s">
        <v>781</v>
      </c>
      <c r="B35" s="292">
        <v>5</v>
      </c>
      <c r="C35" s="123">
        <f>ROUND(B30*0.6/2,0)</f>
        <v>6</v>
      </c>
      <c r="D35" s="118"/>
      <c r="E35" s="120"/>
      <c r="F35" s="120">
        <f>IF((B35-G35-H35)&gt;0,B35-G35-H35,0)</f>
        <v>5</v>
      </c>
      <c r="G35" s="121">
        <f t="shared" si="9"/>
        <v>0</v>
      </c>
      <c r="H35" s="293">
        <v>0</v>
      </c>
      <c r="I35" s="293">
        <v>1</v>
      </c>
      <c r="J35" s="122">
        <f t="shared" si="11"/>
        <v>5</v>
      </c>
      <c r="K35" s="119"/>
      <c r="L35" s="119">
        <v>250000</v>
      </c>
      <c r="M35" s="119"/>
      <c r="N35" s="119"/>
      <c r="O35" s="123">
        <f t="shared" si="12"/>
        <v>250000</v>
      </c>
      <c r="P35" s="294"/>
    </row>
    <row r="36" spans="1:16">
      <c r="A36" s="302" t="s">
        <v>780</v>
      </c>
      <c r="B36" s="292">
        <v>5</v>
      </c>
      <c r="C36" s="123">
        <f>C35</f>
        <v>6</v>
      </c>
      <c r="D36" s="118"/>
      <c r="E36" s="120"/>
      <c r="F36" s="120">
        <f>IF((B36-G36-H36)&gt;0,B36-G36-H36,0)</f>
        <v>5</v>
      </c>
      <c r="G36" s="121">
        <f t="shared" si="9"/>
        <v>0</v>
      </c>
      <c r="H36" s="293">
        <v>0</v>
      </c>
      <c r="I36" s="293">
        <v>1</v>
      </c>
      <c r="J36" s="122">
        <f t="shared" si="11"/>
        <v>5</v>
      </c>
      <c r="K36" s="119"/>
      <c r="L36" s="119">
        <v>230000</v>
      </c>
      <c r="M36" s="119"/>
      <c r="N36" s="119"/>
      <c r="O36" s="123">
        <f t="shared" si="12"/>
        <v>230000</v>
      </c>
      <c r="P36" s="294"/>
    </row>
    <row r="37" spans="1:16">
      <c r="A37" s="297" t="s">
        <v>362</v>
      </c>
      <c r="B37" s="298">
        <f>SUM(B29:B36)</f>
        <v>85</v>
      </c>
      <c r="C37" s="124">
        <f t="shared" ref="C37" si="13">SUM(C29:C36)</f>
        <v>12</v>
      </c>
      <c r="D37" s="298">
        <f t="shared" ref="D37" si="14">SUM(D29:D36)</f>
        <v>0</v>
      </c>
      <c r="E37" s="124">
        <f t="shared" ref="E37" si="15">SUM(E29:E36)</f>
        <v>25</v>
      </c>
      <c r="F37" s="124">
        <f t="shared" ref="F37" si="16">SUM(F29:F36)</f>
        <v>25</v>
      </c>
      <c r="G37" s="124">
        <f t="shared" ref="G37" si="17">SUM(G29:G36)</f>
        <v>1</v>
      </c>
      <c r="H37" s="298">
        <f>SUM(H29:H36)</f>
        <v>5</v>
      </c>
      <c r="I37" s="298">
        <f>SUM(I29:I36)</f>
        <v>37</v>
      </c>
      <c r="J37" s="124">
        <f t="shared" ref="J37" si="18">SUM(J29:J36)</f>
        <v>54</v>
      </c>
      <c r="K37" s="298"/>
      <c r="L37" s="298"/>
      <c r="M37" s="298"/>
      <c r="N37" s="298"/>
      <c r="O37" s="125">
        <f>SUM(O29:O36)</f>
        <v>13280000</v>
      </c>
      <c r="P37" s="299"/>
    </row>
    <row r="39" spans="1:16" ht="15" customHeight="1">
      <c r="J39" s="536" t="s">
        <v>374</v>
      </c>
      <c r="K39" s="537"/>
      <c r="L39" s="537"/>
      <c r="M39" s="537"/>
      <c r="N39" s="538"/>
      <c r="O39" s="126">
        <f>O13+O24+O37</f>
        <v>24700000</v>
      </c>
      <c r="P39" s="303"/>
    </row>
    <row r="40" spans="1:16" ht="12.75" customHeight="1">
      <c r="L40" s="304"/>
      <c r="M40" s="304"/>
      <c r="N40" s="304"/>
      <c r="O40" s="303"/>
      <c r="P40" s="303"/>
    </row>
    <row r="49" ht="12.75" customHeight="1"/>
    <row r="88" ht="12.75" customHeight="1"/>
    <row r="89" ht="26.25" customHeight="1"/>
    <row r="96" ht="12.75" customHeight="1"/>
    <row r="97" ht="30.75" customHeight="1"/>
    <row r="102" ht="12.75" customHeight="1"/>
    <row r="103" ht="30.75" customHeight="1"/>
  </sheetData>
  <mergeCells count="56">
    <mergeCell ref="I27:I28"/>
    <mergeCell ref="K26:L26"/>
    <mergeCell ref="K27:K28"/>
    <mergeCell ref="L27:L28"/>
    <mergeCell ref="A26:A28"/>
    <mergeCell ref="B26:B28"/>
    <mergeCell ref="C26:E26"/>
    <mergeCell ref="C27:C28"/>
    <mergeCell ref="J26:J28"/>
    <mergeCell ref="A2:A4"/>
    <mergeCell ref="B2:B4"/>
    <mergeCell ref="C2:E2"/>
    <mergeCell ref="A15:A17"/>
    <mergeCell ref="B15:B17"/>
    <mergeCell ref="C15:E15"/>
    <mergeCell ref="C16:C17"/>
    <mergeCell ref="D16:D17"/>
    <mergeCell ref="E16:E17"/>
    <mergeCell ref="O26:O28"/>
    <mergeCell ref="K15:L15"/>
    <mergeCell ref="K16:K17"/>
    <mergeCell ref="L16:L17"/>
    <mergeCell ref="M15:M17"/>
    <mergeCell ref="N15:N17"/>
    <mergeCell ref="M26:M28"/>
    <mergeCell ref="N26:N28"/>
    <mergeCell ref="F15:I15"/>
    <mergeCell ref="F16:F17"/>
    <mergeCell ref="G16:G17"/>
    <mergeCell ref="O2:O4"/>
    <mergeCell ref="J15:J17"/>
    <mergeCell ref="O15:O17"/>
    <mergeCell ref="H16:H17"/>
    <mergeCell ref="F2:I2"/>
    <mergeCell ref="I3:I4"/>
    <mergeCell ref="K2:L2"/>
    <mergeCell ref="K3:K4"/>
    <mergeCell ref="L3:L4"/>
    <mergeCell ref="J2:J4"/>
    <mergeCell ref="H3:H4"/>
    <mergeCell ref="J39:N39"/>
    <mergeCell ref="M2:M4"/>
    <mergeCell ref="N2:N4"/>
    <mergeCell ref="U13:U15"/>
    <mergeCell ref="C3:C4"/>
    <mergeCell ref="D3:D4"/>
    <mergeCell ref="E3:E4"/>
    <mergeCell ref="F3:F4"/>
    <mergeCell ref="G3:G4"/>
    <mergeCell ref="D27:D28"/>
    <mergeCell ref="E27:E28"/>
    <mergeCell ref="F27:F28"/>
    <mergeCell ref="G27:G28"/>
    <mergeCell ref="H27:H28"/>
    <mergeCell ref="I16:I17"/>
    <mergeCell ref="F26:I26"/>
  </mergeCells>
  <pageMargins left="0.7" right="0.7"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40"/>
  <sheetViews>
    <sheetView zoomScale="85" zoomScaleNormal="85" workbookViewId="0">
      <selection activeCell="A6" sqref="A6"/>
    </sheetView>
  </sheetViews>
  <sheetFormatPr defaultRowHeight="12.75"/>
  <cols>
    <col min="1" max="1" width="5.42578125" style="110" customWidth="1"/>
    <col min="2" max="2" width="42.140625" style="110" customWidth="1"/>
    <col min="3" max="3" width="36.28515625" style="110" customWidth="1"/>
    <col min="4" max="4" width="10.28515625" style="110" bestFit="1" customWidth="1"/>
    <col min="5" max="5" width="9" style="110" customWidth="1"/>
    <col min="6" max="6" width="10.28515625" style="110" bestFit="1" customWidth="1"/>
    <col min="7" max="7" width="9.7109375" style="110" customWidth="1"/>
    <col min="8" max="8" width="10.7109375" style="110" customWidth="1"/>
    <col min="9" max="9" width="10.28515625" style="110" customWidth="1"/>
    <col min="10" max="12" width="10.28515625" style="110" bestFit="1" customWidth="1"/>
    <col min="13" max="16384" width="9.140625" style="110"/>
  </cols>
  <sheetData>
    <row r="1" spans="1:15">
      <c r="A1" s="378"/>
      <c r="B1" s="379" t="s">
        <v>739</v>
      </c>
      <c r="C1" s="378"/>
      <c r="D1" s="378"/>
      <c r="E1" s="378"/>
      <c r="F1" s="378"/>
      <c r="G1" s="378"/>
      <c r="H1" s="378"/>
      <c r="I1" s="378"/>
    </row>
    <row r="2" spans="1:15" ht="33" customHeight="1">
      <c r="A2" s="570" t="s">
        <v>727</v>
      </c>
      <c r="B2" s="572" t="s">
        <v>8</v>
      </c>
      <c r="C2" s="573" t="s">
        <v>444</v>
      </c>
      <c r="D2" s="573" t="s">
        <v>441</v>
      </c>
      <c r="E2" s="573"/>
      <c r="F2" s="573"/>
      <c r="G2" s="573"/>
      <c r="H2" s="573"/>
      <c r="I2" s="573"/>
    </row>
    <row r="3" spans="1:15" ht="15.75">
      <c r="A3" s="570"/>
      <c r="B3" s="572"/>
      <c r="C3" s="573"/>
      <c r="D3" s="574" t="s">
        <v>343</v>
      </c>
      <c r="E3" s="574"/>
      <c r="F3" s="572" t="s">
        <v>344</v>
      </c>
      <c r="G3" s="572"/>
      <c r="H3" s="572" t="s">
        <v>345</v>
      </c>
      <c r="I3" s="572"/>
      <c r="J3" s="273"/>
      <c r="K3" s="273"/>
      <c r="L3" s="273"/>
      <c r="M3" s="273"/>
      <c r="N3" s="273"/>
      <c r="O3" s="273"/>
    </row>
    <row r="4" spans="1:15" ht="15.75">
      <c r="A4" s="570"/>
      <c r="B4" s="572"/>
      <c r="C4" s="573"/>
      <c r="D4" s="278" t="s">
        <v>442</v>
      </c>
      <c r="E4" s="278" t="s">
        <v>443</v>
      </c>
      <c r="F4" s="278" t="s">
        <v>442</v>
      </c>
      <c r="G4" s="278" t="s">
        <v>443</v>
      </c>
      <c r="H4" s="278" t="s">
        <v>442</v>
      </c>
      <c r="I4" s="278" t="s">
        <v>443</v>
      </c>
      <c r="J4" s="273"/>
      <c r="K4" s="273"/>
      <c r="L4" s="273"/>
      <c r="M4" s="273"/>
      <c r="N4" s="273"/>
      <c r="O4" s="273"/>
    </row>
    <row r="5" spans="1:15" ht="15.75">
      <c r="A5" s="376">
        <v>1</v>
      </c>
      <c r="B5" s="279" t="s">
        <v>3</v>
      </c>
      <c r="C5" s="280" t="s">
        <v>387</v>
      </c>
      <c r="D5" s="281">
        <v>28</v>
      </c>
      <c r="E5" s="281">
        <v>204</v>
      </c>
      <c r="F5" s="281">
        <v>5.6</v>
      </c>
      <c r="G5" s="281">
        <v>40.799999999999997</v>
      </c>
      <c r="H5" s="281">
        <v>8.5</v>
      </c>
      <c r="I5" s="281">
        <f>E5</f>
        <v>204</v>
      </c>
      <c r="J5" s="273"/>
      <c r="K5" s="273"/>
      <c r="L5" s="273"/>
      <c r="M5" s="273"/>
      <c r="N5" s="273"/>
      <c r="O5" s="273"/>
    </row>
    <row r="6" spans="1:15" ht="15.75">
      <c r="A6" s="376">
        <v>2</v>
      </c>
      <c r="B6" s="279" t="s">
        <v>6</v>
      </c>
      <c r="C6" s="280" t="s">
        <v>388</v>
      </c>
      <c r="D6" s="281">
        <v>55</v>
      </c>
      <c r="E6" s="281">
        <v>252</v>
      </c>
      <c r="F6" s="281">
        <v>11</v>
      </c>
      <c r="G6" s="281">
        <v>50.4</v>
      </c>
      <c r="H6" s="281">
        <v>16.7</v>
      </c>
      <c r="I6" s="281">
        <f t="shared" ref="I6:I18" si="0">E6</f>
        <v>252</v>
      </c>
      <c r="J6" s="273"/>
      <c r="K6" s="273"/>
      <c r="L6" s="273"/>
      <c r="M6" s="273"/>
      <c r="N6" s="273"/>
      <c r="O6" s="273"/>
    </row>
    <row r="7" spans="1:15" ht="31.5" customHeight="1">
      <c r="A7" s="376">
        <v>3</v>
      </c>
      <c r="B7" s="279" t="s">
        <v>83</v>
      </c>
      <c r="C7" s="282" t="s">
        <v>445</v>
      </c>
      <c r="D7" s="281">
        <v>45</v>
      </c>
      <c r="E7" s="281">
        <v>243</v>
      </c>
      <c r="F7" s="281">
        <v>9</v>
      </c>
      <c r="G7" s="281">
        <v>48.6</v>
      </c>
      <c r="H7" s="281">
        <v>13.6</v>
      </c>
      <c r="I7" s="281">
        <f t="shared" si="0"/>
        <v>243</v>
      </c>
      <c r="J7" s="273"/>
      <c r="K7" s="273"/>
      <c r="L7" s="273"/>
      <c r="M7" s="273"/>
      <c r="N7" s="273"/>
      <c r="O7" s="273"/>
    </row>
    <row r="8" spans="1:15" ht="15.75">
      <c r="A8" s="376">
        <v>4</v>
      </c>
      <c r="B8" s="279" t="s">
        <v>302</v>
      </c>
      <c r="C8" s="280" t="s">
        <v>390</v>
      </c>
      <c r="D8" s="281">
        <v>75</v>
      </c>
      <c r="E8" s="281">
        <v>265</v>
      </c>
      <c r="F8" s="281">
        <v>15</v>
      </c>
      <c r="G8" s="281">
        <v>53</v>
      </c>
      <c r="H8" s="281">
        <v>22.7</v>
      </c>
      <c r="I8" s="281">
        <f t="shared" si="0"/>
        <v>265</v>
      </c>
      <c r="J8" s="273"/>
      <c r="K8" s="273"/>
      <c r="L8" s="273"/>
      <c r="M8" s="273"/>
      <c r="N8" s="273"/>
      <c r="O8" s="273"/>
    </row>
    <row r="9" spans="1:15" ht="33.75" customHeight="1">
      <c r="A9" s="376">
        <v>5</v>
      </c>
      <c r="B9" s="279" t="s">
        <v>7</v>
      </c>
      <c r="C9" s="282" t="s">
        <v>446</v>
      </c>
      <c r="D9" s="281">
        <v>33</v>
      </c>
      <c r="E9" s="281">
        <v>230</v>
      </c>
      <c r="F9" s="281">
        <v>6.6</v>
      </c>
      <c r="G9" s="281">
        <v>46</v>
      </c>
      <c r="H9" s="281">
        <v>10</v>
      </c>
      <c r="I9" s="281">
        <f t="shared" si="0"/>
        <v>230</v>
      </c>
      <c r="J9" s="273"/>
      <c r="K9" s="273"/>
      <c r="L9" s="273"/>
      <c r="M9" s="273"/>
      <c r="N9" s="273"/>
      <c r="O9" s="273"/>
    </row>
    <row r="10" spans="1:15" ht="30" customHeight="1">
      <c r="A10" s="376">
        <v>6</v>
      </c>
      <c r="B10" s="279" t="s">
        <v>84</v>
      </c>
      <c r="C10" s="282" t="s">
        <v>447</v>
      </c>
      <c r="D10" s="281">
        <v>52</v>
      </c>
      <c r="E10" s="281">
        <v>210</v>
      </c>
      <c r="F10" s="281">
        <v>10.4</v>
      </c>
      <c r="G10" s="281">
        <v>42</v>
      </c>
      <c r="H10" s="281">
        <v>15.8</v>
      </c>
      <c r="I10" s="281">
        <f t="shared" si="0"/>
        <v>210</v>
      </c>
      <c r="J10" s="273"/>
      <c r="K10" s="273"/>
      <c r="L10" s="273"/>
      <c r="M10" s="273"/>
      <c r="N10" s="273"/>
      <c r="O10" s="273"/>
    </row>
    <row r="11" spans="1:15" ht="15.75">
      <c r="A11" s="376">
        <v>7</v>
      </c>
      <c r="B11" s="279" t="s">
        <v>5</v>
      </c>
      <c r="C11" s="280" t="s">
        <v>391</v>
      </c>
      <c r="D11" s="281">
        <v>55</v>
      </c>
      <c r="E11" s="281">
        <v>230</v>
      </c>
      <c r="F11" s="281">
        <v>11</v>
      </c>
      <c r="G11" s="281">
        <v>46</v>
      </c>
      <c r="H11" s="281">
        <v>16.7</v>
      </c>
      <c r="I11" s="281">
        <f t="shared" si="0"/>
        <v>230</v>
      </c>
      <c r="J11" s="273"/>
      <c r="K11" s="273"/>
      <c r="L11" s="273"/>
      <c r="M11" s="273"/>
      <c r="N11" s="273"/>
      <c r="O11" s="273"/>
    </row>
    <row r="12" spans="1:15" ht="15.75">
      <c r="A12" s="376">
        <v>8</v>
      </c>
      <c r="B12" s="279" t="s">
        <v>73</v>
      </c>
      <c r="C12" s="280" t="s">
        <v>448</v>
      </c>
      <c r="D12" s="281">
        <v>55</v>
      </c>
      <c r="E12" s="281">
        <v>215</v>
      </c>
      <c r="F12" s="281">
        <v>11</v>
      </c>
      <c r="G12" s="281">
        <v>43</v>
      </c>
      <c r="H12" s="281">
        <v>16.7</v>
      </c>
      <c r="I12" s="281">
        <f t="shared" si="0"/>
        <v>215</v>
      </c>
      <c r="J12" s="273"/>
      <c r="K12" s="273"/>
      <c r="L12" s="273"/>
      <c r="M12" s="273"/>
      <c r="N12" s="273"/>
      <c r="O12" s="273"/>
    </row>
    <row r="13" spans="1:15" ht="15.75">
      <c r="A13" s="376">
        <v>9</v>
      </c>
      <c r="B13" s="279" t="s">
        <v>2</v>
      </c>
      <c r="C13" s="280" t="s">
        <v>449</v>
      </c>
      <c r="D13" s="281">
        <v>75</v>
      </c>
      <c r="E13" s="281">
        <v>252</v>
      </c>
      <c r="F13" s="281">
        <v>15</v>
      </c>
      <c r="G13" s="281">
        <v>50.4</v>
      </c>
      <c r="H13" s="281">
        <v>22.7</v>
      </c>
      <c r="I13" s="281">
        <f t="shared" si="0"/>
        <v>252</v>
      </c>
      <c r="J13" s="273"/>
      <c r="K13" s="273"/>
      <c r="L13" s="273"/>
      <c r="M13" s="273"/>
      <c r="N13" s="273"/>
      <c r="O13" s="273"/>
    </row>
    <row r="14" spans="1:15" ht="15.75">
      <c r="A14" s="376">
        <v>10</v>
      </c>
      <c r="B14" s="279" t="s">
        <v>85</v>
      </c>
      <c r="C14" s="280" t="s">
        <v>450</v>
      </c>
      <c r="D14" s="281">
        <v>32</v>
      </c>
      <c r="E14" s="281">
        <v>190</v>
      </c>
      <c r="F14" s="281">
        <v>6.4</v>
      </c>
      <c r="G14" s="281">
        <v>38</v>
      </c>
      <c r="H14" s="281">
        <v>9.6999999999999993</v>
      </c>
      <c r="I14" s="281">
        <f t="shared" si="0"/>
        <v>190</v>
      </c>
      <c r="J14" s="273"/>
      <c r="K14" s="273"/>
      <c r="L14" s="273"/>
      <c r="M14" s="273"/>
      <c r="N14" s="273"/>
      <c r="O14" s="273"/>
    </row>
    <row r="15" spans="1:15" ht="15.75">
      <c r="A15" s="376">
        <v>11</v>
      </c>
      <c r="B15" s="279" t="s">
        <v>301</v>
      </c>
      <c r="C15" s="280" t="s">
        <v>451</v>
      </c>
      <c r="D15" s="281">
        <v>80</v>
      </c>
      <c r="E15" s="281">
        <v>320</v>
      </c>
      <c r="F15" s="281">
        <v>16</v>
      </c>
      <c r="G15" s="281">
        <v>64</v>
      </c>
      <c r="H15" s="281">
        <v>24.2</v>
      </c>
      <c r="I15" s="281">
        <f t="shared" si="0"/>
        <v>320</v>
      </c>
      <c r="J15" s="273"/>
      <c r="K15" s="273"/>
      <c r="L15" s="273"/>
      <c r="M15" s="273"/>
      <c r="N15" s="273"/>
      <c r="O15" s="273"/>
    </row>
    <row r="16" spans="1:15" ht="15.75">
      <c r="A16" s="376">
        <v>12</v>
      </c>
      <c r="B16" s="279" t="s">
        <v>4</v>
      </c>
      <c r="C16" s="280" t="s">
        <v>387</v>
      </c>
      <c r="D16" s="281">
        <v>45</v>
      </c>
      <c r="E16" s="281">
        <v>155</v>
      </c>
      <c r="F16" s="281">
        <v>9</v>
      </c>
      <c r="G16" s="281">
        <v>31</v>
      </c>
      <c r="H16" s="281">
        <v>13.6</v>
      </c>
      <c r="I16" s="281">
        <f t="shared" si="0"/>
        <v>155</v>
      </c>
      <c r="J16" s="273"/>
      <c r="K16" s="273"/>
      <c r="L16" s="273"/>
      <c r="M16" s="273"/>
      <c r="N16" s="273"/>
      <c r="O16" s="273"/>
    </row>
    <row r="17" spans="1:15" ht="15.75">
      <c r="A17" s="376">
        <v>13</v>
      </c>
      <c r="B17" s="279" t="s">
        <v>1</v>
      </c>
      <c r="C17" s="280" t="s">
        <v>392</v>
      </c>
      <c r="D17" s="281">
        <v>32</v>
      </c>
      <c r="E17" s="281">
        <v>191</v>
      </c>
      <c r="F17" s="281">
        <v>6.4</v>
      </c>
      <c r="G17" s="281">
        <v>38.200000000000003</v>
      </c>
      <c r="H17" s="281">
        <v>9.6999999999999993</v>
      </c>
      <c r="I17" s="281">
        <f t="shared" si="0"/>
        <v>191</v>
      </c>
      <c r="J17" s="273"/>
      <c r="K17" s="273"/>
      <c r="L17" s="273"/>
      <c r="M17" s="273"/>
      <c r="N17" s="273"/>
      <c r="O17" s="273"/>
    </row>
    <row r="18" spans="1:15" ht="31.5" customHeight="1">
      <c r="A18" s="376">
        <v>14</v>
      </c>
      <c r="B18" s="279" t="s">
        <v>346</v>
      </c>
      <c r="C18" s="282" t="s">
        <v>452</v>
      </c>
      <c r="D18" s="281">
        <v>47</v>
      </c>
      <c r="E18" s="281">
        <v>298</v>
      </c>
      <c r="F18" s="281">
        <v>9.4</v>
      </c>
      <c r="G18" s="281">
        <v>59.6</v>
      </c>
      <c r="H18" s="281">
        <v>14.2</v>
      </c>
      <c r="I18" s="281">
        <f t="shared" si="0"/>
        <v>298</v>
      </c>
      <c r="J18" s="273"/>
      <c r="K18" s="273"/>
      <c r="L18" s="273"/>
      <c r="M18" s="273"/>
      <c r="N18" s="273"/>
      <c r="O18" s="273"/>
    </row>
    <row r="20" spans="1:15">
      <c r="B20" s="212" t="s">
        <v>732</v>
      </c>
      <c r="C20" s="274">
        <v>205</v>
      </c>
    </row>
    <row r="21" spans="1:15">
      <c r="B21" s="212" t="s">
        <v>728</v>
      </c>
      <c r="C21" s="274">
        <v>155</v>
      </c>
    </row>
    <row r="22" spans="1:15">
      <c r="B22" s="212"/>
      <c r="C22" s="212"/>
    </row>
    <row r="23" spans="1:15">
      <c r="B23" s="212" t="s">
        <v>729</v>
      </c>
      <c r="C23" s="377">
        <f>'Доходы от животноводства'!B13</f>
        <v>290</v>
      </c>
    </row>
    <row r="24" spans="1:15">
      <c r="B24" s="212" t="s">
        <v>730</v>
      </c>
      <c r="C24" s="377">
        <f>'Доходы от животноводства'!B37</f>
        <v>85</v>
      </c>
    </row>
    <row r="25" spans="1:15">
      <c r="B25" s="212" t="s">
        <v>731</v>
      </c>
      <c r="C25" s="377">
        <f>'Доходы от животноводства'!B24</f>
        <v>200</v>
      </c>
    </row>
    <row r="26" spans="1:15">
      <c r="B26" s="212"/>
      <c r="C26" s="212"/>
    </row>
    <row r="27" spans="1:15">
      <c r="B27" s="212" t="s">
        <v>733</v>
      </c>
      <c r="C27" s="275">
        <f>(C20*D6*C23)+(C21*E6*C23)</f>
        <v>14597150</v>
      </c>
    </row>
    <row r="28" spans="1:15">
      <c r="B28" s="212" t="s">
        <v>734</v>
      </c>
      <c r="C28" s="275">
        <f>(C20*H6*C24)+(C21*I6*C24)</f>
        <v>3611097.5</v>
      </c>
    </row>
    <row r="29" spans="1:15">
      <c r="B29" s="212" t="s">
        <v>735</v>
      </c>
      <c r="C29" s="275">
        <f>(C20*F6*C25)+(C21*G6*C25)</f>
        <v>2013400</v>
      </c>
    </row>
    <row r="30" spans="1:15">
      <c r="B30" s="212"/>
      <c r="C30" s="276"/>
    </row>
    <row r="31" spans="1:15">
      <c r="B31" s="212" t="s">
        <v>742</v>
      </c>
      <c r="C31" s="283">
        <f>(C23/50)*42500*12</f>
        <v>2958000</v>
      </c>
    </row>
    <row r="32" spans="1:15">
      <c r="B32" s="212" t="s">
        <v>743</v>
      </c>
      <c r="C32" s="283">
        <f>(C24/50)*42500*12</f>
        <v>867000</v>
      </c>
    </row>
    <row r="33" spans="2:9">
      <c r="B33" s="212" t="s">
        <v>744</v>
      </c>
      <c r="C33" s="283">
        <f>(C25/150)*42500*12</f>
        <v>680000</v>
      </c>
    </row>
    <row r="34" spans="2:9" s="221" customFormat="1">
      <c r="B34" s="214"/>
      <c r="C34" s="285"/>
    </row>
    <row r="35" spans="2:9">
      <c r="B35" s="212" t="s">
        <v>748</v>
      </c>
      <c r="C35" s="283">
        <f>C27+C31</f>
        <v>17555150</v>
      </c>
    </row>
    <row r="36" spans="2:9">
      <c r="B36" s="212" t="s">
        <v>749</v>
      </c>
      <c r="C36" s="283">
        <f>C28+C32</f>
        <v>4478097.5</v>
      </c>
    </row>
    <row r="37" spans="2:9">
      <c r="B37" s="212" t="s">
        <v>750</v>
      </c>
      <c r="C37" s="283">
        <f>C33+C29</f>
        <v>2693400</v>
      </c>
    </row>
    <row r="38" spans="2:9">
      <c r="B38" s="277" t="s">
        <v>741</v>
      </c>
      <c r="C38" s="284">
        <f>SUM(C35:C37)</f>
        <v>24726647.5</v>
      </c>
    </row>
    <row r="40" spans="2:9" ht="39" customHeight="1">
      <c r="B40" s="571" t="s">
        <v>736</v>
      </c>
      <c r="C40" s="571"/>
      <c r="D40" s="571"/>
      <c r="E40" s="571"/>
      <c r="F40" s="571"/>
      <c r="G40" s="571"/>
      <c r="H40" s="571"/>
      <c r="I40" s="571"/>
    </row>
  </sheetData>
  <sheetProtection formatCells="0" formatColumns="0" formatRows="0" insertColumns="0" insertRows="0" insertHyperlinks="0" deleteColumns="0" deleteRows="0" sort="0" autoFilter="0" pivotTables="0"/>
  <mergeCells count="8">
    <mergeCell ref="A2:A4"/>
    <mergeCell ref="B40:I40"/>
    <mergeCell ref="B2:B4"/>
    <mergeCell ref="D2:I2"/>
    <mergeCell ref="C2:C4"/>
    <mergeCell ref="D3:E3"/>
    <mergeCell ref="F3:G3"/>
    <mergeCell ref="H3:I3"/>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4:E10"/>
  <sheetViews>
    <sheetView topLeftCell="A4" workbookViewId="0">
      <selection activeCell="E11" sqref="E11"/>
    </sheetView>
  </sheetViews>
  <sheetFormatPr defaultRowHeight="12.75"/>
  <cols>
    <col min="1" max="1" width="9.140625" style="110"/>
    <col min="2" max="2" width="10.28515625" style="110" customWidth="1"/>
    <col min="3" max="3" width="10.5703125" style="110" bestFit="1" customWidth="1"/>
    <col min="4" max="4" width="16" style="110" customWidth="1"/>
    <col min="5" max="5" width="30.140625" style="110" customWidth="1"/>
    <col min="6" max="16384" width="9.140625" style="110"/>
  </cols>
  <sheetData>
    <row r="4" spans="2:5" ht="38.25" customHeight="1">
      <c r="B4" s="575" t="s">
        <v>412</v>
      </c>
      <c r="C4" s="575" t="s">
        <v>415</v>
      </c>
      <c r="D4" s="575" t="s">
        <v>413</v>
      </c>
      <c r="E4" s="577" t="s">
        <v>416</v>
      </c>
    </row>
    <row r="5" spans="2:5">
      <c r="B5" s="576"/>
      <c r="C5" s="576"/>
      <c r="D5" s="576"/>
      <c r="E5" s="578"/>
    </row>
    <row r="6" spans="2:5">
      <c r="B6" s="212" t="s">
        <v>414</v>
      </c>
      <c r="C6" s="212">
        <v>90</v>
      </c>
      <c r="D6" s="213">
        <v>47484</v>
      </c>
      <c r="E6" s="215">
        <v>20</v>
      </c>
    </row>
    <row r="7" spans="2:5">
      <c r="B7" s="212"/>
      <c r="C7" s="212"/>
      <c r="D7" s="212"/>
      <c r="E7" s="215"/>
    </row>
    <row r="8" spans="2:5">
      <c r="B8" s="212" t="s">
        <v>417</v>
      </c>
      <c r="C8" s="212"/>
      <c r="D8" s="212"/>
      <c r="E8" s="215"/>
    </row>
    <row r="9" spans="2:5">
      <c r="B9" s="212"/>
      <c r="C9" s="212"/>
      <c r="D9" s="212"/>
      <c r="E9" s="215"/>
    </row>
    <row r="10" spans="2:5">
      <c r="B10" s="212" t="s">
        <v>362</v>
      </c>
      <c r="C10" s="212"/>
      <c r="D10" s="212"/>
      <c r="E10" s="216">
        <v>20</v>
      </c>
    </row>
  </sheetData>
  <mergeCells count="4">
    <mergeCell ref="B4:B5"/>
    <mergeCell ref="C4:C5"/>
    <mergeCell ref="D4:D5"/>
    <mergeCell ref="E4:E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sheetPr>
  <dimension ref="A1:P173"/>
  <sheetViews>
    <sheetView topLeftCell="A8" zoomScaleNormal="100" workbookViewId="0">
      <selection activeCell="B173" sqref="B173"/>
    </sheetView>
  </sheetViews>
  <sheetFormatPr defaultRowHeight="12"/>
  <cols>
    <col min="1" max="1" width="57.42578125" style="225" customWidth="1" collapsed="1"/>
    <col min="2" max="2" width="20.85546875" style="225" customWidth="1" collapsed="1"/>
    <col min="3" max="3" width="18" style="225" customWidth="1" collapsed="1"/>
    <col min="4" max="4" width="12.42578125" style="225" bestFit="1" customWidth="1" collapsed="1"/>
    <col min="5" max="5" width="14.28515625" style="225" customWidth="1" collapsed="1"/>
    <col min="6" max="6" width="13.140625" style="225" bestFit="1" customWidth="1" collapsed="1"/>
    <col min="7" max="9" width="9.85546875" style="225" bestFit="1" customWidth="1" collapsed="1"/>
    <col min="10" max="10" width="15.5703125" style="225" bestFit="1" customWidth="1" collapsed="1"/>
    <col min="11" max="16384" width="9.140625" style="225"/>
  </cols>
  <sheetData>
    <row r="1" spans="1:16" s="223" customFormat="1" hidden="1">
      <c r="I1" s="224"/>
      <c r="J1" s="225"/>
      <c r="P1" s="226"/>
    </row>
    <row r="2" spans="1:16" s="223" customFormat="1" hidden="1">
      <c r="B2" s="227"/>
      <c r="C2" s="228" t="s">
        <v>227</v>
      </c>
      <c r="D2" s="228" t="s">
        <v>228</v>
      </c>
      <c r="E2" s="229" t="s">
        <v>304</v>
      </c>
      <c r="F2" s="229" t="s">
        <v>303</v>
      </c>
      <c r="G2" s="229"/>
      <c r="I2" s="224"/>
      <c r="J2" s="225"/>
      <c r="P2" s="226"/>
    </row>
    <row r="3" spans="1:16" hidden="1">
      <c r="A3" s="230" t="s">
        <v>153</v>
      </c>
      <c r="B3" s="231"/>
      <c r="C3" s="232">
        <v>5</v>
      </c>
      <c r="D3" s="232">
        <v>7</v>
      </c>
      <c r="E3" s="233"/>
      <c r="F3" s="233"/>
      <c r="G3" s="233"/>
      <c r="J3" s="234"/>
    </row>
    <row r="4" spans="1:16" hidden="1">
      <c r="A4" s="235" t="s">
        <v>152</v>
      </c>
      <c r="B4" s="236">
        <v>0.14499999999999999</v>
      </c>
      <c r="C4" s="237"/>
      <c r="D4" s="233"/>
      <c r="E4" s="233"/>
      <c r="F4" s="233"/>
      <c r="G4" s="233"/>
    </row>
    <row r="5" spans="1:16" hidden="1">
      <c r="A5" s="235" t="s">
        <v>154</v>
      </c>
      <c r="B5" s="228"/>
      <c r="C5" s="232">
        <v>25</v>
      </c>
      <c r="D5" s="232">
        <v>15</v>
      </c>
      <c r="E5" s="233"/>
      <c r="F5" s="233"/>
      <c r="G5" s="233"/>
    </row>
    <row r="6" spans="1:16" hidden="1">
      <c r="A6" s="235" t="s">
        <v>219</v>
      </c>
      <c r="B6" s="238" t="e">
        <f>#REF!*0.02%</f>
        <v>#REF!</v>
      </c>
      <c r="C6" s="239"/>
      <c r="D6" s="240">
        <v>15000000</v>
      </c>
      <c r="E6" s="233"/>
      <c r="F6" s="233"/>
      <c r="G6" s="233"/>
      <c r="J6" s="238" t="e">
        <f>B6/(100-#REF!)*100</f>
        <v>#REF!</v>
      </c>
      <c r="K6" s="225" t="s">
        <v>215</v>
      </c>
    </row>
    <row r="7" spans="1:16">
      <c r="A7" s="580" t="s">
        <v>320</v>
      </c>
      <c r="B7" s="581"/>
      <c r="C7" s="582"/>
      <c r="D7" s="582"/>
      <c r="E7" s="582"/>
      <c r="F7" s="233"/>
      <c r="G7" s="233"/>
      <c r="J7" s="239"/>
    </row>
    <row r="8" spans="1:16">
      <c r="A8" s="235" t="s">
        <v>155</v>
      </c>
      <c r="B8" s="269">
        <v>0.9</v>
      </c>
      <c r="C8" s="229"/>
      <c r="D8" s="229"/>
      <c r="E8" s="229"/>
      <c r="F8" s="229"/>
      <c r="G8" s="229"/>
      <c r="H8" s="223"/>
      <c r="I8" s="223"/>
    </row>
    <row r="9" spans="1:16" hidden="1">
      <c r="A9" s="241" t="s">
        <v>220</v>
      </c>
      <c r="B9" s="270"/>
      <c r="C9" s="242">
        <v>18</v>
      </c>
      <c r="D9" s="242">
        <v>18</v>
      </c>
      <c r="E9" s="242">
        <v>18</v>
      </c>
      <c r="F9" s="242">
        <v>22.7</v>
      </c>
      <c r="G9" s="242">
        <v>31</v>
      </c>
      <c r="H9" s="242">
        <v>15.6</v>
      </c>
      <c r="I9" s="242">
        <v>31</v>
      </c>
    </row>
    <row r="10" spans="1:16">
      <c r="A10" s="241" t="s">
        <v>211</v>
      </c>
      <c r="B10" s="271">
        <v>0.1</v>
      </c>
      <c r="C10" s="243"/>
      <c r="D10" s="233"/>
      <c r="E10" s="233"/>
      <c r="F10" s="233"/>
      <c r="G10" s="233"/>
    </row>
    <row r="11" spans="1:16" hidden="1">
      <c r="A11" s="241" t="s">
        <v>212</v>
      </c>
      <c r="B11" s="272">
        <v>130</v>
      </c>
      <c r="C11" s="244"/>
      <c r="D11" s="233"/>
      <c r="E11" s="233"/>
      <c r="F11" s="233"/>
      <c r="G11" s="233"/>
    </row>
    <row r="12" spans="1:16">
      <c r="A12" s="241" t="s">
        <v>233</v>
      </c>
      <c r="B12" s="271">
        <v>0.98</v>
      </c>
      <c r="C12" s="243"/>
      <c r="D12" s="233"/>
      <c r="E12" s="233"/>
      <c r="F12" s="233"/>
      <c r="G12" s="233"/>
    </row>
    <row r="13" spans="1:16" hidden="1">
      <c r="A13" s="235" t="s">
        <v>149</v>
      </c>
      <c r="B13" s="228"/>
      <c r="C13" s="245" t="s">
        <v>69</v>
      </c>
      <c r="D13" s="245" t="s">
        <v>79</v>
      </c>
      <c r="E13" s="245" t="s">
        <v>80</v>
      </c>
      <c r="F13" s="245" t="s">
        <v>221</v>
      </c>
      <c r="G13" s="245" t="s">
        <v>222</v>
      </c>
      <c r="H13" s="235" t="s">
        <v>223</v>
      </c>
      <c r="I13" s="235" t="s">
        <v>230</v>
      </c>
      <c r="L13" s="223"/>
    </row>
    <row r="14" spans="1:16" hidden="1">
      <c r="A14" s="235" t="s">
        <v>150</v>
      </c>
      <c r="B14" s="246"/>
      <c r="C14" s="247">
        <v>30000</v>
      </c>
      <c r="D14" s="247">
        <v>25000</v>
      </c>
      <c r="E14" s="247">
        <v>22000</v>
      </c>
      <c r="F14" s="247">
        <v>52000</v>
      </c>
      <c r="G14" s="247">
        <v>50000</v>
      </c>
      <c r="H14" s="247">
        <v>40000</v>
      </c>
      <c r="I14" s="247">
        <v>50000</v>
      </c>
      <c r="L14" s="223"/>
    </row>
    <row r="15" spans="1:16" hidden="1">
      <c r="A15" s="579" t="s">
        <v>225</v>
      </c>
      <c r="B15" s="248" t="s">
        <v>232</v>
      </c>
      <c r="C15" s="233"/>
      <c r="D15" s="233"/>
      <c r="E15" s="233"/>
      <c r="F15" s="233"/>
      <c r="G15" s="233"/>
      <c r="L15" s="249"/>
    </row>
    <row r="16" spans="1:16" ht="12.75" hidden="1" customHeight="1">
      <c r="A16" s="579"/>
      <c r="B16" s="248" t="s">
        <v>226</v>
      </c>
      <c r="C16" s="229"/>
      <c r="D16" s="233"/>
      <c r="E16" s="233"/>
      <c r="F16" s="233"/>
      <c r="G16" s="233"/>
      <c r="L16" s="249"/>
    </row>
    <row r="17" spans="1:12" hidden="1">
      <c r="A17" s="579"/>
      <c r="B17" s="248" t="s">
        <v>229</v>
      </c>
      <c r="C17" s="233" t="s">
        <v>231</v>
      </c>
      <c r="D17" s="233"/>
      <c r="E17" s="233"/>
      <c r="F17" s="233"/>
      <c r="G17" s="233"/>
      <c r="L17" s="249"/>
    </row>
    <row r="18" spans="1:12" hidden="1">
      <c r="B18" s="229" t="s">
        <v>304</v>
      </c>
      <c r="C18" s="233"/>
      <c r="D18" s="233"/>
      <c r="E18" s="233"/>
      <c r="F18" s="233"/>
      <c r="G18" s="233"/>
      <c r="L18" s="223"/>
    </row>
    <row r="19" spans="1:12">
      <c r="A19" s="583" t="s">
        <v>322</v>
      </c>
      <c r="B19" s="583"/>
      <c r="C19" s="583"/>
      <c r="D19" s="583"/>
      <c r="E19" s="583"/>
      <c r="F19" s="233"/>
      <c r="G19" s="233"/>
      <c r="L19" s="223"/>
    </row>
    <row r="20" spans="1:12">
      <c r="A20" s="250" t="str">
        <f>'Главная страница'!C41</f>
        <v>Пшеница</v>
      </c>
      <c r="B20" s="229"/>
      <c r="C20" s="233">
        <v>1</v>
      </c>
      <c r="D20" s="233"/>
      <c r="I20" s="223"/>
    </row>
    <row r="21" spans="1:12">
      <c r="A21" s="235" t="s">
        <v>156</v>
      </c>
      <c r="B21" s="251">
        <f>'Главная страница'!D41</f>
        <v>700</v>
      </c>
      <c r="C21" s="233" t="s">
        <v>314</v>
      </c>
      <c r="D21" s="233"/>
      <c r="I21" s="223"/>
    </row>
    <row r="22" spans="1:12">
      <c r="A22" s="235" t="s">
        <v>157</v>
      </c>
      <c r="B22" s="252">
        <f>'Главная страница'!P41</f>
        <v>20</v>
      </c>
      <c r="C22" s="233" t="s">
        <v>315</v>
      </c>
      <c r="D22" s="233"/>
    </row>
    <row r="23" spans="1:12">
      <c r="A23" s="235" t="s">
        <v>162</v>
      </c>
      <c r="B23" s="253">
        <f>B21*B22/10</f>
        <v>1400</v>
      </c>
      <c r="C23" s="233" t="s">
        <v>316</v>
      </c>
      <c r="D23" s="233"/>
    </row>
    <row r="24" spans="1:12">
      <c r="A24" s="245" t="s">
        <v>161</v>
      </c>
      <c r="B24" s="254">
        <f>B10</f>
        <v>0.1</v>
      </c>
      <c r="C24" s="233" t="s">
        <v>319</v>
      </c>
      <c r="D24" s="233"/>
    </row>
    <row r="25" spans="1:12">
      <c r="A25" s="245" t="s">
        <v>166</v>
      </c>
      <c r="B25" s="255">
        <f>B23-B23*B24</f>
        <v>1260</v>
      </c>
      <c r="C25" s="233" t="s">
        <v>317</v>
      </c>
      <c r="D25" s="233"/>
    </row>
    <row r="26" spans="1:12">
      <c r="A26" s="245" t="s">
        <v>158</v>
      </c>
      <c r="B26" s="256">
        <f>'Главная страница'!D67</f>
        <v>200</v>
      </c>
      <c r="C26" s="233" t="s">
        <v>321</v>
      </c>
      <c r="D26" s="233"/>
    </row>
    <row r="27" spans="1:12">
      <c r="A27" s="245" t="s">
        <v>159</v>
      </c>
      <c r="B27" s="255">
        <f>B21*B26/1000</f>
        <v>140</v>
      </c>
      <c r="C27" s="233" t="s">
        <v>318</v>
      </c>
      <c r="D27" s="233"/>
    </row>
    <row r="28" spans="1:12">
      <c r="A28" s="245" t="s">
        <v>167</v>
      </c>
      <c r="B28" s="255">
        <f>B25-B27</f>
        <v>1120</v>
      </c>
      <c r="C28" s="233" t="s">
        <v>316</v>
      </c>
      <c r="D28" s="233"/>
    </row>
    <row r="29" spans="1:12" s="259" customFormat="1" hidden="1">
      <c r="A29" s="257" t="s">
        <v>160</v>
      </c>
      <c r="B29" s="258">
        <v>0</v>
      </c>
      <c r="C29" s="259" t="s">
        <v>324</v>
      </c>
    </row>
    <row r="30" spans="1:12">
      <c r="A30" s="245" t="s">
        <v>164</v>
      </c>
      <c r="B30" s="255">
        <f>B28-B28*B29</f>
        <v>1120</v>
      </c>
      <c r="C30" s="233" t="s">
        <v>316</v>
      </c>
      <c r="D30" s="233"/>
    </row>
    <row r="31" spans="1:12">
      <c r="A31" s="245" t="s">
        <v>165</v>
      </c>
      <c r="B31" s="246">
        <f>'Главная страница'!D69</f>
        <v>45000</v>
      </c>
      <c r="C31" s="233" t="s">
        <v>326</v>
      </c>
      <c r="D31" s="233"/>
    </row>
    <row r="32" spans="1:12">
      <c r="A32" s="241" t="s">
        <v>163</v>
      </c>
      <c r="B32" s="251">
        <f>B30*B31</f>
        <v>50400000</v>
      </c>
      <c r="C32" s="233"/>
      <c r="D32" s="233"/>
    </row>
    <row r="33" spans="1:7">
      <c r="B33" s="260"/>
      <c r="C33" s="233"/>
      <c r="D33" s="233"/>
    </row>
    <row r="34" spans="1:7">
      <c r="A34" s="250" t="str">
        <f>'Главная страница'!C43</f>
        <v>Овес</v>
      </c>
      <c r="B34" s="261"/>
      <c r="C34" s="233">
        <v>2</v>
      </c>
      <c r="D34" s="233"/>
    </row>
    <row r="35" spans="1:7">
      <c r="A35" s="235" t="s">
        <v>156</v>
      </c>
      <c r="B35" s="251">
        <f>'Главная страница'!D43</f>
        <v>500</v>
      </c>
      <c r="C35" s="233"/>
      <c r="D35" s="233"/>
    </row>
    <row r="36" spans="1:7">
      <c r="A36" s="235" t="s">
        <v>157</v>
      </c>
      <c r="B36" s="252">
        <f>'Главная страница'!P43</f>
        <v>15.5</v>
      </c>
      <c r="C36" s="262"/>
      <c r="D36" s="233"/>
      <c r="E36" s="233"/>
      <c r="F36" s="233"/>
      <c r="G36" s="233"/>
    </row>
    <row r="37" spans="1:7">
      <c r="A37" s="235" t="s">
        <v>162</v>
      </c>
      <c r="B37" s="253">
        <f>B35*B36/10</f>
        <v>775</v>
      </c>
      <c r="C37" s="263"/>
      <c r="D37" s="233"/>
      <c r="E37" s="233"/>
      <c r="F37" s="233"/>
      <c r="G37" s="233"/>
    </row>
    <row r="38" spans="1:7">
      <c r="A38" s="245" t="s">
        <v>161</v>
      </c>
      <c r="B38" s="254">
        <f>B24</f>
        <v>0.1</v>
      </c>
      <c r="C38" s="264"/>
      <c r="D38" s="233"/>
      <c r="E38" s="233"/>
      <c r="F38" s="233"/>
      <c r="G38" s="233"/>
    </row>
    <row r="39" spans="1:7">
      <c r="A39" s="245" t="s">
        <v>166</v>
      </c>
      <c r="B39" s="255">
        <f>B37-B37*B38</f>
        <v>697.5</v>
      </c>
      <c r="C39" s="263"/>
      <c r="D39" s="233"/>
      <c r="E39" s="233"/>
      <c r="F39" s="233"/>
      <c r="G39" s="233"/>
    </row>
    <row r="40" spans="1:7">
      <c r="A40" s="245" t="s">
        <v>158</v>
      </c>
      <c r="B40" s="256">
        <f>'Главная страница'!E67</f>
        <v>0</v>
      </c>
      <c r="C40" s="229"/>
      <c r="D40" s="233"/>
      <c r="E40" s="233"/>
      <c r="F40" s="233"/>
      <c r="G40" s="233"/>
    </row>
    <row r="41" spans="1:7">
      <c r="A41" s="245" t="s">
        <v>159</v>
      </c>
      <c r="B41" s="255">
        <f>B35*B40/1000</f>
        <v>0</v>
      </c>
      <c r="C41" s="263"/>
      <c r="D41" s="233"/>
      <c r="E41" s="233"/>
      <c r="F41" s="233"/>
      <c r="G41" s="233"/>
    </row>
    <row r="42" spans="1:7">
      <c r="A42" s="245" t="s">
        <v>167</v>
      </c>
      <c r="B42" s="255">
        <f>B39-B41</f>
        <v>697.5</v>
      </c>
      <c r="C42" s="263"/>
      <c r="D42" s="233"/>
      <c r="E42" s="233"/>
      <c r="F42" s="233"/>
      <c r="G42" s="233"/>
    </row>
    <row r="43" spans="1:7" hidden="1">
      <c r="A43" s="245" t="s">
        <v>160</v>
      </c>
      <c r="B43" s="254">
        <f>B29</f>
        <v>0</v>
      </c>
      <c r="C43" s="264"/>
      <c r="D43" s="233"/>
      <c r="E43" s="233"/>
      <c r="F43" s="233"/>
      <c r="G43" s="233"/>
    </row>
    <row r="44" spans="1:7">
      <c r="A44" s="245" t="s">
        <v>164</v>
      </c>
      <c r="B44" s="255">
        <f>B42-B42*B43</f>
        <v>697.5</v>
      </c>
      <c r="C44" s="263"/>
      <c r="D44" s="233"/>
      <c r="E44" s="233"/>
      <c r="F44" s="233"/>
      <c r="G44" s="233"/>
    </row>
    <row r="45" spans="1:7">
      <c r="A45" s="245" t="s">
        <v>165</v>
      </c>
      <c r="B45" s="246">
        <f>'Главная страница'!E69</f>
        <v>0</v>
      </c>
      <c r="C45" s="265"/>
      <c r="D45" s="233"/>
      <c r="E45" s="233"/>
      <c r="F45" s="233"/>
      <c r="G45" s="233"/>
    </row>
    <row r="46" spans="1:7">
      <c r="A46" s="241" t="s">
        <v>163</v>
      </c>
      <c r="B46" s="251">
        <f>B44*B45</f>
        <v>0</v>
      </c>
      <c r="C46" s="265"/>
      <c r="D46" s="233"/>
      <c r="E46" s="233"/>
      <c r="F46" s="233"/>
      <c r="G46" s="233"/>
    </row>
    <row r="47" spans="1:7">
      <c r="C47" s="233"/>
      <c r="D47" s="233"/>
      <c r="E47" s="233"/>
      <c r="F47" s="233"/>
      <c r="G47" s="233"/>
    </row>
    <row r="48" spans="1:7">
      <c r="A48" s="250">
        <f>'Главная страница'!C45</f>
        <v>0</v>
      </c>
      <c r="C48" s="233">
        <v>3</v>
      </c>
      <c r="D48" s="233"/>
      <c r="E48" s="233"/>
      <c r="F48" s="233"/>
      <c r="G48" s="233"/>
    </row>
    <row r="49" spans="1:7">
      <c r="A49" s="235" t="s">
        <v>156</v>
      </c>
      <c r="B49" s="251">
        <f>'Главная страница'!D45</f>
        <v>0</v>
      </c>
      <c r="C49" s="265"/>
      <c r="D49" s="233"/>
      <c r="E49" s="233"/>
      <c r="F49" s="233"/>
      <c r="G49" s="233"/>
    </row>
    <row r="50" spans="1:7">
      <c r="A50" s="235" t="s">
        <v>157</v>
      </c>
      <c r="B50" s="252">
        <f>'Главная страница'!P45</f>
        <v>0</v>
      </c>
      <c r="C50" s="262"/>
      <c r="D50" s="233"/>
      <c r="E50" s="233"/>
      <c r="F50" s="233"/>
      <c r="G50" s="233"/>
    </row>
    <row r="51" spans="1:7">
      <c r="A51" s="235" t="s">
        <v>162</v>
      </c>
      <c r="B51" s="253">
        <f>B49*B50/10</f>
        <v>0</v>
      </c>
      <c r="C51" s="263"/>
      <c r="D51" s="233"/>
      <c r="E51" s="233"/>
      <c r="F51" s="233"/>
      <c r="G51" s="233"/>
    </row>
    <row r="52" spans="1:7">
      <c r="A52" s="245" t="s">
        <v>161</v>
      </c>
      <c r="B52" s="254">
        <f>B24</f>
        <v>0.1</v>
      </c>
      <c r="C52" s="264"/>
      <c r="D52" s="233"/>
      <c r="E52" s="233"/>
      <c r="F52" s="233"/>
      <c r="G52" s="233"/>
    </row>
    <row r="53" spans="1:7">
      <c r="A53" s="245" t="s">
        <v>166</v>
      </c>
      <c r="B53" s="255">
        <f>B51-B51*B52</f>
        <v>0</v>
      </c>
      <c r="C53" s="263"/>
      <c r="D53" s="233"/>
      <c r="E53" s="233"/>
      <c r="F53" s="233"/>
      <c r="G53" s="233"/>
    </row>
    <row r="54" spans="1:7">
      <c r="A54" s="245" t="s">
        <v>158</v>
      </c>
      <c r="B54" s="256">
        <f>'Главная страница'!F67</f>
        <v>0</v>
      </c>
      <c r="C54" s="229"/>
      <c r="D54" s="233"/>
      <c r="E54" s="233"/>
      <c r="F54" s="233"/>
      <c r="G54" s="233"/>
    </row>
    <row r="55" spans="1:7">
      <c r="A55" s="245" t="s">
        <v>159</v>
      </c>
      <c r="B55" s="255">
        <f>B49*B54/1000</f>
        <v>0</v>
      </c>
      <c r="C55" s="263"/>
      <c r="D55" s="233"/>
      <c r="E55" s="233"/>
      <c r="F55" s="233"/>
      <c r="G55" s="233"/>
    </row>
    <row r="56" spans="1:7">
      <c r="A56" s="245" t="s">
        <v>167</v>
      </c>
      <c r="B56" s="255">
        <f>B53-B55</f>
        <v>0</v>
      </c>
      <c r="C56" s="263"/>
      <c r="D56" s="233"/>
      <c r="E56" s="233"/>
      <c r="F56" s="233"/>
      <c r="G56" s="233"/>
    </row>
    <row r="57" spans="1:7" hidden="1">
      <c r="A57" s="245" t="s">
        <v>160</v>
      </c>
      <c r="B57" s="254">
        <f>B29</f>
        <v>0</v>
      </c>
      <c r="C57" s="264"/>
      <c r="D57" s="233"/>
      <c r="E57" s="233"/>
      <c r="F57" s="233"/>
      <c r="G57" s="233"/>
    </row>
    <row r="58" spans="1:7">
      <c r="A58" s="245" t="s">
        <v>164</v>
      </c>
      <c r="B58" s="255">
        <f>B56-B56*B57</f>
        <v>0</v>
      </c>
      <c r="C58" s="263"/>
      <c r="D58" s="233"/>
      <c r="E58" s="233"/>
      <c r="F58" s="233"/>
      <c r="G58" s="233"/>
    </row>
    <row r="59" spans="1:7">
      <c r="A59" s="245" t="s">
        <v>165</v>
      </c>
      <c r="B59" s="246">
        <f>'Главная страница'!F69</f>
        <v>0</v>
      </c>
      <c r="C59" s="265"/>
      <c r="D59" s="233"/>
      <c r="E59" s="233"/>
      <c r="F59" s="233"/>
      <c r="G59" s="233"/>
    </row>
    <row r="60" spans="1:7">
      <c r="A60" s="241" t="s">
        <v>163</v>
      </c>
      <c r="B60" s="251">
        <f>B58*B59</f>
        <v>0</v>
      </c>
      <c r="C60" s="265"/>
      <c r="D60" s="233"/>
      <c r="E60" s="233"/>
      <c r="F60" s="233"/>
      <c r="G60" s="233"/>
    </row>
    <row r="61" spans="1:7">
      <c r="C61" s="233"/>
      <c r="D61" s="233"/>
      <c r="E61" s="233"/>
      <c r="F61" s="233"/>
      <c r="G61" s="233"/>
    </row>
    <row r="62" spans="1:7">
      <c r="A62" s="250">
        <f>'Главная страница'!C47</f>
        <v>0</v>
      </c>
      <c r="C62" s="233">
        <v>4</v>
      </c>
      <c r="D62" s="233"/>
      <c r="E62" s="233"/>
      <c r="F62" s="233"/>
      <c r="G62" s="233"/>
    </row>
    <row r="63" spans="1:7">
      <c r="A63" s="235" t="s">
        <v>156</v>
      </c>
      <c r="B63" s="251">
        <f>'Главная страница'!D47</f>
        <v>0</v>
      </c>
      <c r="C63" s="233"/>
      <c r="D63" s="233"/>
      <c r="E63" s="233"/>
      <c r="F63" s="233"/>
      <c r="G63" s="233"/>
    </row>
    <row r="64" spans="1:7">
      <c r="A64" s="235" t="s">
        <v>157</v>
      </c>
      <c r="B64" s="252">
        <f>'Главная страница'!P47</f>
        <v>0</v>
      </c>
      <c r="C64" s="233"/>
      <c r="D64" s="233"/>
      <c r="E64" s="233"/>
      <c r="F64" s="233"/>
      <c r="G64" s="233"/>
    </row>
    <row r="65" spans="1:7">
      <c r="A65" s="235" t="s">
        <v>162</v>
      </c>
      <c r="B65" s="253">
        <f>B63*B64/10</f>
        <v>0</v>
      </c>
      <c r="C65" s="233"/>
      <c r="D65" s="233"/>
      <c r="E65" s="233"/>
      <c r="F65" s="233"/>
      <c r="G65" s="233"/>
    </row>
    <row r="66" spans="1:7">
      <c r="A66" s="245" t="s">
        <v>161</v>
      </c>
      <c r="B66" s="254">
        <f>B38</f>
        <v>0.1</v>
      </c>
      <c r="C66" s="233"/>
      <c r="D66" s="233"/>
      <c r="E66" s="233"/>
      <c r="F66" s="233"/>
      <c r="G66" s="233"/>
    </row>
    <row r="67" spans="1:7">
      <c r="A67" s="245" t="s">
        <v>166</v>
      </c>
      <c r="B67" s="255">
        <f>B65-B65*B66</f>
        <v>0</v>
      </c>
      <c r="C67" s="233"/>
      <c r="D67" s="233"/>
      <c r="E67" s="233"/>
      <c r="F67" s="233"/>
      <c r="G67" s="233"/>
    </row>
    <row r="68" spans="1:7">
      <c r="A68" s="245" t="s">
        <v>158</v>
      </c>
      <c r="B68" s="245">
        <f>'Главная страница'!G67</f>
        <v>0</v>
      </c>
      <c r="C68" s="233"/>
      <c r="D68" s="233"/>
      <c r="E68" s="233"/>
      <c r="F68" s="233"/>
      <c r="G68" s="233"/>
    </row>
    <row r="69" spans="1:7">
      <c r="A69" s="245" t="s">
        <v>159</v>
      </c>
      <c r="B69" s="255">
        <f>B63*B68/1000</f>
        <v>0</v>
      </c>
      <c r="C69" s="233"/>
      <c r="D69" s="233"/>
      <c r="E69" s="233"/>
      <c r="F69" s="233"/>
      <c r="G69" s="233"/>
    </row>
    <row r="70" spans="1:7">
      <c r="A70" s="245" t="s">
        <v>167</v>
      </c>
      <c r="B70" s="255">
        <f>B67-B69</f>
        <v>0</v>
      </c>
      <c r="C70" s="233"/>
      <c r="D70" s="233"/>
      <c r="E70" s="233"/>
      <c r="F70" s="233"/>
      <c r="G70" s="233"/>
    </row>
    <row r="71" spans="1:7" hidden="1">
      <c r="A71" s="245" t="s">
        <v>160</v>
      </c>
      <c r="B71" s="254">
        <f>B43</f>
        <v>0</v>
      </c>
      <c r="C71" s="233"/>
      <c r="D71" s="233"/>
      <c r="E71" s="233"/>
      <c r="F71" s="233"/>
      <c r="G71" s="233"/>
    </row>
    <row r="72" spans="1:7">
      <c r="A72" s="245" t="s">
        <v>164</v>
      </c>
      <c r="B72" s="255">
        <f>B70-B70*B71</f>
        <v>0</v>
      </c>
      <c r="C72" s="233"/>
      <c r="D72" s="233"/>
      <c r="E72" s="233"/>
      <c r="F72" s="233"/>
      <c r="G72" s="233"/>
    </row>
    <row r="73" spans="1:7">
      <c r="A73" s="245" t="s">
        <v>165</v>
      </c>
      <c r="B73" s="246">
        <f>'Главная страница'!G69</f>
        <v>0</v>
      </c>
      <c r="C73" s="233"/>
      <c r="D73" s="233"/>
      <c r="E73" s="233"/>
      <c r="F73" s="233"/>
      <c r="G73" s="233"/>
    </row>
    <row r="74" spans="1:7">
      <c r="A74" s="241" t="s">
        <v>163</v>
      </c>
      <c r="B74" s="251">
        <f>B72*B73</f>
        <v>0</v>
      </c>
      <c r="C74" s="233"/>
      <c r="D74" s="233"/>
      <c r="E74" s="233"/>
      <c r="F74" s="233"/>
      <c r="G74" s="233"/>
    </row>
    <row r="75" spans="1:7">
      <c r="C75" s="233"/>
      <c r="D75" s="233"/>
      <c r="E75" s="233"/>
      <c r="F75" s="233"/>
      <c r="G75" s="233"/>
    </row>
    <row r="76" spans="1:7">
      <c r="A76" s="250">
        <f>'Главная страница'!C49</f>
        <v>0</v>
      </c>
      <c r="C76" s="233">
        <v>5</v>
      </c>
      <c r="D76" s="233"/>
      <c r="E76" s="233"/>
      <c r="F76" s="233"/>
      <c r="G76" s="233"/>
    </row>
    <row r="77" spans="1:7">
      <c r="A77" s="235" t="s">
        <v>156</v>
      </c>
      <c r="B77" s="251">
        <f>'Главная страница'!D49</f>
        <v>0</v>
      </c>
      <c r="C77" s="233"/>
      <c r="D77" s="233"/>
      <c r="E77" s="233"/>
      <c r="F77" s="233"/>
      <c r="G77" s="233"/>
    </row>
    <row r="78" spans="1:7">
      <c r="A78" s="235" t="s">
        <v>157</v>
      </c>
      <c r="B78" s="252">
        <f>'Главная страница'!P49</f>
        <v>0</v>
      </c>
      <c r="C78" s="233"/>
      <c r="D78" s="233"/>
      <c r="E78" s="233"/>
      <c r="F78" s="233"/>
      <c r="G78" s="233"/>
    </row>
    <row r="79" spans="1:7">
      <c r="A79" s="235" t="s">
        <v>162</v>
      </c>
      <c r="B79" s="253">
        <f>B77*B78/10</f>
        <v>0</v>
      </c>
      <c r="C79" s="233"/>
      <c r="D79" s="233"/>
      <c r="E79" s="233"/>
      <c r="F79" s="233"/>
      <c r="G79" s="233"/>
    </row>
    <row r="80" spans="1:7">
      <c r="A80" s="245" t="s">
        <v>161</v>
      </c>
      <c r="B80" s="254">
        <f>B52</f>
        <v>0.1</v>
      </c>
      <c r="C80" s="233"/>
      <c r="D80" s="233"/>
      <c r="E80" s="233"/>
      <c r="F80" s="233"/>
      <c r="G80" s="233"/>
    </row>
    <row r="81" spans="1:7">
      <c r="A81" s="245" t="s">
        <v>166</v>
      </c>
      <c r="B81" s="255">
        <f>B79-B79*B80</f>
        <v>0</v>
      </c>
      <c r="C81" s="233"/>
      <c r="D81" s="233"/>
      <c r="E81" s="233"/>
      <c r="F81" s="233"/>
      <c r="G81" s="233"/>
    </row>
    <row r="82" spans="1:7">
      <c r="A82" s="245" t="s">
        <v>158</v>
      </c>
      <c r="B82" s="245">
        <f>'Главная страница'!H67</f>
        <v>0</v>
      </c>
      <c r="C82" s="233"/>
      <c r="D82" s="233"/>
      <c r="E82" s="233"/>
      <c r="F82" s="233"/>
      <c r="G82" s="233"/>
    </row>
    <row r="83" spans="1:7">
      <c r="A83" s="245" t="s">
        <v>159</v>
      </c>
      <c r="B83" s="255">
        <f>B77*B82/1000</f>
        <v>0</v>
      </c>
      <c r="C83" s="233"/>
      <c r="D83" s="233"/>
      <c r="E83" s="233"/>
      <c r="F83" s="233"/>
      <c r="G83" s="233"/>
    </row>
    <row r="84" spans="1:7">
      <c r="A84" s="245" t="s">
        <v>167</v>
      </c>
      <c r="B84" s="255">
        <f>B81-B83</f>
        <v>0</v>
      </c>
      <c r="C84" s="233"/>
      <c r="D84" s="233"/>
      <c r="E84" s="233"/>
      <c r="F84" s="233"/>
      <c r="G84" s="233"/>
    </row>
    <row r="85" spans="1:7" hidden="1">
      <c r="A85" s="245" t="s">
        <v>160</v>
      </c>
      <c r="B85" s="254">
        <f>B57</f>
        <v>0</v>
      </c>
      <c r="C85" s="233"/>
      <c r="D85" s="233"/>
      <c r="E85" s="233"/>
      <c r="F85" s="233"/>
      <c r="G85" s="233"/>
    </row>
    <row r="86" spans="1:7">
      <c r="A86" s="245" t="s">
        <v>164</v>
      </c>
      <c r="B86" s="255">
        <f>B84-B84*B85</f>
        <v>0</v>
      </c>
      <c r="C86" s="233"/>
      <c r="D86" s="233"/>
      <c r="E86" s="233"/>
      <c r="F86" s="233"/>
      <c r="G86" s="233"/>
    </row>
    <row r="87" spans="1:7">
      <c r="A87" s="245" t="s">
        <v>165</v>
      </c>
      <c r="B87" s="246">
        <f>'Главная страница'!H69</f>
        <v>0</v>
      </c>
      <c r="C87" s="233"/>
      <c r="D87" s="233"/>
      <c r="E87" s="233"/>
      <c r="F87" s="233"/>
      <c r="G87" s="233"/>
    </row>
    <row r="88" spans="1:7">
      <c r="A88" s="245" t="s">
        <v>163</v>
      </c>
      <c r="B88" s="246">
        <f>B86*B87</f>
        <v>0</v>
      </c>
      <c r="C88" s="233"/>
      <c r="D88" s="233"/>
      <c r="E88" s="233"/>
      <c r="F88" s="233"/>
      <c r="G88" s="233"/>
    </row>
    <row r="89" spans="1:7">
      <c r="C89" s="233"/>
      <c r="D89" s="233"/>
      <c r="E89" s="233"/>
      <c r="F89" s="233"/>
      <c r="G89" s="233"/>
    </row>
    <row r="90" spans="1:7">
      <c r="A90" s="250">
        <f>'Главная страница'!C51</f>
        <v>0</v>
      </c>
      <c r="C90" s="233">
        <v>6</v>
      </c>
      <c r="D90" s="233"/>
      <c r="E90" s="233"/>
      <c r="F90" s="233"/>
      <c r="G90" s="233"/>
    </row>
    <row r="91" spans="1:7">
      <c r="A91" s="235" t="s">
        <v>156</v>
      </c>
      <c r="B91" s="251">
        <f>'Главная страница'!D51</f>
        <v>0</v>
      </c>
      <c r="C91" s="233"/>
      <c r="D91" s="233"/>
      <c r="E91" s="233"/>
      <c r="F91" s="233"/>
      <c r="G91" s="233"/>
    </row>
    <row r="92" spans="1:7">
      <c r="A92" s="235" t="s">
        <v>157</v>
      </c>
      <c r="B92" s="252">
        <f>'Главная страница'!P51</f>
        <v>0</v>
      </c>
      <c r="C92" s="233"/>
      <c r="D92" s="233"/>
      <c r="E92" s="233"/>
      <c r="F92" s="233"/>
      <c r="G92" s="233"/>
    </row>
    <row r="93" spans="1:7">
      <c r="A93" s="235" t="s">
        <v>162</v>
      </c>
      <c r="B93" s="253">
        <f>B91*B92/10</f>
        <v>0</v>
      </c>
      <c r="C93" s="233"/>
      <c r="D93" s="233"/>
      <c r="E93" s="233"/>
      <c r="F93" s="233"/>
      <c r="G93" s="233"/>
    </row>
    <row r="94" spans="1:7">
      <c r="A94" s="245" t="s">
        <v>161</v>
      </c>
      <c r="B94" s="254">
        <f>B66</f>
        <v>0.1</v>
      </c>
      <c r="C94" s="233"/>
      <c r="D94" s="233"/>
      <c r="E94" s="233"/>
      <c r="F94" s="233"/>
      <c r="G94" s="233"/>
    </row>
    <row r="95" spans="1:7">
      <c r="A95" s="245" t="s">
        <v>166</v>
      </c>
      <c r="B95" s="255">
        <f>B93-B93*B94</f>
        <v>0</v>
      </c>
      <c r="C95" s="233"/>
      <c r="D95" s="233"/>
      <c r="E95" s="233"/>
      <c r="F95" s="233"/>
      <c r="G95" s="233"/>
    </row>
    <row r="96" spans="1:7">
      <c r="A96" s="245" t="s">
        <v>158</v>
      </c>
      <c r="B96" s="245">
        <f>'Главная страница'!I67</f>
        <v>0</v>
      </c>
      <c r="C96" s="233"/>
      <c r="D96" s="233"/>
      <c r="E96" s="233"/>
      <c r="F96" s="233"/>
      <c r="G96" s="233"/>
    </row>
    <row r="97" spans="1:7">
      <c r="A97" s="245" t="s">
        <v>159</v>
      </c>
      <c r="B97" s="255">
        <f>B91*B96/1000</f>
        <v>0</v>
      </c>
      <c r="C97" s="233"/>
      <c r="D97" s="233"/>
      <c r="E97" s="233"/>
      <c r="F97" s="233"/>
      <c r="G97" s="233"/>
    </row>
    <row r="98" spans="1:7">
      <c r="A98" s="245" t="s">
        <v>167</v>
      </c>
      <c r="B98" s="255">
        <f>B95-B97</f>
        <v>0</v>
      </c>
      <c r="C98" s="233"/>
      <c r="D98" s="233"/>
      <c r="E98" s="233"/>
      <c r="F98" s="233"/>
      <c r="G98" s="233"/>
    </row>
    <row r="99" spans="1:7" hidden="1">
      <c r="A99" s="245" t="s">
        <v>160</v>
      </c>
      <c r="B99" s="254">
        <f>B71</f>
        <v>0</v>
      </c>
      <c r="C99" s="233"/>
      <c r="D99" s="233"/>
      <c r="E99" s="233"/>
      <c r="F99" s="233"/>
      <c r="G99" s="233"/>
    </row>
    <row r="100" spans="1:7">
      <c r="A100" s="245" t="s">
        <v>164</v>
      </c>
      <c r="B100" s="255">
        <f>B98-B98*B99</f>
        <v>0</v>
      </c>
      <c r="C100" s="233"/>
      <c r="D100" s="233"/>
      <c r="E100" s="233"/>
      <c r="F100" s="233"/>
      <c r="G100" s="233"/>
    </row>
    <row r="101" spans="1:7">
      <c r="A101" s="245" t="s">
        <v>165</v>
      </c>
      <c r="B101" s="246">
        <f>'Главная страница'!I69</f>
        <v>0</v>
      </c>
      <c r="C101" s="233"/>
      <c r="D101" s="233"/>
      <c r="E101" s="233"/>
      <c r="F101" s="233"/>
      <c r="G101" s="233"/>
    </row>
    <row r="102" spans="1:7">
      <c r="A102" s="245" t="s">
        <v>163</v>
      </c>
      <c r="B102" s="246">
        <f>B100*B101</f>
        <v>0</v>
      </c>
      <c r="C102" s="233"/>
      <c r="D102" s="233"/>
      <c r="E102" s="233"/>
      <c r="F102" s="233"/>
      <c r="G102" s="233"/>
    </row>
    <row r="103" spans="1:7">
      <c r="A103" s="241"/>
      <c r="B103" s="251"/>
      <c r="C103" s="233"/>
      <c r="D103" s="233"/>
      <c r="E103" s="233"/>
      <c r="F103" s="233"/>
      <c r="G103" s="233"/>
    </row>
    <row r="104" spans="1:7">
      <c r="A104" s="250">
        <f>'Главная страница'!C53</f>
        <v>0</v>
      </c>
      <c r="C104" s="233">
        <v>7</v>
      </c>
      <c r="D104" s="233"/>
      <c r="E104" s="233"/>
      <c r="F104" s="233"/>
      <c r="G104" s="233"/>
    </row>
    <row r="105" spans="1:7">
      <c r="A105" s="235" t="s">
        <v>156</v>
      </c>
      <c r="B105" s="251">
        <f>'Главная страница'!D53</f>
        <v>0</v>
      </c>
      <c r="C105" s="233"/>
      <c r="D105" s="233"/>
      <c r="E105" s="233"/>
      <c r="F105" s="233"/>
      <c r="G105" s="233"/>
    </row>
    <row r="106" spans="1:7">
      <c r="A106" s="235" t="s">
        <v>157</v>
      </c>
      <c r="B106" s="252">
        <f>'Главная страница'!P53</f>
        <v>0</v>
      </c>
      <c r="C106" s="233"/>
      <c r="D106" s="233"/>
      <c r="E106" s="233"/>
      <c r="F106" s="233"/>
      <c r="G106" s="233"/>
    </row>
    <row r="107" spans="1:7">
      <c r="A107" s="235" t="s">
        <v>162</v>
      </c>
      <c r="B107" s="253">
        <f>B105*B106/10</f>
        <v>0</v>
      </c>
      <c r="C107" s="233"/>
      <c r="D107" s="233"/>
      <c r="E107" s="233"/>
      <c r="F107" s="233"/>
      <c r="G107" s="233"/>
    </row>
    <row r="108" spans="1:7">
      <c r="A108" s="245" t="s">
        <v>161</v>
      </c>
      <c r="B108" s="254">
        <f>B80</f>
        <v>0.1</v>
      </c>
      <c r="C108" s="233"/>
      <c r="D108" s="233"/>
      <c r="E108" s="233"/>
      <c r="F108" s="233"/>
      <c r="G108" s="233"/>
    </row>
    <row r="109" spans="1:7">
      <c r="A109" s="245" t="s">
        <v>166</v>
      </c>
      <c r="B109" s="255">
        <f>B107-B107*B108</f>
        <v>0</v>
      </c>
      <c r="C109" s="233"/>
      <c r="D109" s="233"/>
      <c r="E109" s="233"/>
      <c r="F109" s="233"/>
      <c r="G109" s="233"/>
    </row>
    <row r="110" spans="1:7">
      <c r="A110" s="245" t="s">
        <v>158</v>
      </c>
      <c r="B110" s="245">
        <f>'Главная страница'!J67</f>
        <v>0</v>
      </c>
      <c r="C110" s="233"/>
      <c r="D110" s="233"/>
      <c r="E110" s="233"/>
      <c r="F110" s="233"/>
      <c r="G110" s="233"/>
    </row>
    <row r="111" spans="1:7">
      <c r="A111" s="245" t="s">
        <v>159</v>
      </c>
      <c r="B111" s="255">
        <f>B105*B110/1000</f>
        <v>0</v>
      </c>
      <c r="C111" s="233"/>
      <c r="D111" s="233"/>
      <c r="E111" s="233"/>
      <c r="F111" s="233"/>
      <c r="G111" s="233"/>
    </row>
    <row r="112" spans="1:7">
      <c r="A112" s="245" t="s">
        <v>167</v>
      </c>
      <c r="B112" s="255">
        <f>B109-B111</f>
        <v>0</v>
      </c>
      <c r="C112" s="233"/>
      <c r="D112" s="233"/>
      <c r="E112" s="233"/>
      <c r="F112" s="233"/>
      <c r="G112" s="233"/>
    </row>
    <row r="113" spans="1:7" hidden="1">
      <c r="A113" s="245" t="s">
        <v>160</v>
      </c>
      <c r="B113" s="254">
        <f>B85</f>
        <v>0</v>
      </c>
      <c r="C113" s="233"/>
      <c r="D113" s="233"/>
      <c r="E113" s="233"/>
      <c r="F113" s="233"/>
      <c r="G113" s="233"/>
    </row>
    <row r="114" spans="1:7">
      <c r="A114" s="245" t="s">
        <v>164</v>
      </c>
      <c r="B114" s="255">
        <f>B112-B112*B113</f>
        <v>0</v>
      </c>
      <c r="C114" s="233"/>
      <c r="D114" s="233"/>
      <c r="E114" s="233"/>
      <c r="F114" s="233"/>
      <c r="G114" s="233"/>
    </row>
    <row r="115" spans="1:7">
      <c r="A115" s="245" t="s">
        <v>165</v>
      </c>
      <c r="B115" s="246">
        <f>'Главная страница'!J69</f>
        <v>0</v>
      </c>
      <c r="C115" s="233"/>
      <c r="D115" s="233"/>
      <c r="E115" s="233"/>
      <c r="F115" s="233"/>
      <c r="G115" s="233"/>
    </row>
    <row r="116" spans="1:7">
      <c r="A116" s="245" t="s">
        <v>163</v>
      </c>
      <c r="B116" s="246">
        <f>B114*B115</f>
        <v>0</v>
      </c>
      <c r="C116" s="233"/>
      <c r="D116" s="233"/>
      <c r="E116" s="233"/>
      <c r="F116" s="233"/>
      <c r="G116" s="233"/>
    </row>
    <row r="117" spans="1:7">
      <c r="A117" s="245"/>
      <c r="B117" s="246"/>
      <c r="C117" s="233"/>
      <c r="D117" s="233"/>
      <c r="E117" s="233"/>
      <c r="F117" s="233"/>
      <c r="G117" s="233"/>
    </row>
    <row r="118" spans="1:7">
      <c r="A118" s="250">
        <f>'Главная страница'!C55</f>
        <v>0</v>
      </c>
      <c r="C118" s="233">
        <v>8</v>
      </c>
      <c r="D118" s="233"/>
      <c r="E118" s="233"/>
      <c r="F118" s="233"/>
      <c r="G118" s="233"/>
    </row>
    <row r="119" spans="1:7">
      <c r="A119" s="235" t="s">
        <v>156</v>
      </c>
      <c r="B119" s="251">
        <f>'Главная страница'!D55</f>
        <v>0</v>
      </c>
      <c r="C119" s="233"/>
      <c r="D119" s="233"/>
      <c r="E119" s="233"/>
      <c r="F119" s="233"/>
      <c r="G119" s="233"/>
    </row>
    <row r="120" spans="1:7">
      <c r="A120" s="235" t="s">
        <v>157</v>
      </c>
      <c r="B120" s="252">
        <f>'Главная страница'!P55</f>
        <v>0</v>
      </c>
      <c r="C120" s="233"/>
      <c r="D120" s="233"/>
      <c r="E120" s="233"/>
      <c r="F120" s="233"/>
      <c r="G120" s="233"/>
    </row>
    <row r="121" spans="1:7">
      <c r="A121" s="235" t="s">
        <v>162</v>
      </c>
      <c r="B121" s="253">
        <f>B119*B120/10</f>
        <v>0</v>
      </c>
      <c r="C121" s="233"/>
      <c r="D121" s="233"/>
      <c r="E121" s="233"/>
      <c r="F121" s="233"/>
      <c r="G121" s="233"/>
    </row>
    <row r="122" spans="1:7">
      <c r="A122" s="245" t="s">
        <v>161</v>
      </c>
      <c r="B122" s="254">
        <f>B94</f>
        <v>0.1</v>
      </c>
      <c r="C122" s="233"/>
      <c r="D122" s="233"/>
      <c r="E122" s="233"/>
      <c r="F122" s="233"/>
      <c r="G122" s="233"/>
    </row>
    <row r="123" spans="1:7">
      <c r="A123" s="245" t="s">
        <v>166</v>
      </c>
      <c r="B123" s="255">
        <f>B121-B121*B122</f>
        <v>0</v>
      </c>
      <c r="C123" s="233"/>
      <c r="D123" s="233"/>
      <c r="E123" s="233"/>
      <c r="F123" s="233"/>
      <c r="G123" s="233"/>
    </row>
    <row r="124" spans="1:7">
      <c r="A124" s="245" t="s">
        <v>158</v>
      </c>
      <c r="B124" s="245">
        <f>'Главная страница'!K67</f>
        <v>0</v>
      </c>
      <c r="C124" s="233"/>
      <c r="D124" s="233"/>
      <c r="E124" s="233"/>
      <c r="F124" s="233"/>
      <c r="G124" s="233"/>
    </row>
    <row r="125" spans="1:7">
      <c r="A125" s="245" t="s">
        <v>159</v>
      </c>
      <c r="B125" s="255">
        <f>B119*B124/1000</f>
        <v>0</v>
      </c>
      <c r="C125" s="233"/>
      <c r="D125" s="233"/>
      <c r="E125" s="233"/>
      <c r="F125" s="233"/>
      <c r="G125" s="233"/>
    </row>
    <row r="126" spans="1:7">
      <c r="A126" s="245" t="s">
        <v>167</v>
      </c>
      <c r="B126" s="255">
        <f>B123-B125</f>
        <v>0</v>
      </c>
      <c r="C126" s="233"/>
      <c r="D126" s="233"/>
      <c r="E126" s="233"/>
      <c r="F126" s="233"/>
      <c r="G126" s="233"/>
    </row>
    <row r="127" spans="1:7" hidden="1">
      <c r="A127" s="245" t="s">
        <v>160</v>
      </c>
      <c r="B127" s="254">
        <f>B99</f>
        <v>0</v>
      </c>
      <c r="C127" s="233"/>
      <c r="D127" s="233"/>
      <c r="E127" s="233"/>
      <c r="F127" s="233"/>
      <c r="G127" s="233"/>
    </row>
    <row r="128" spans="1:7">
      <c r="A128" s="245" t="s">
        <v>164</v>
      </c>
      <c r="B128" s="255">
        <f>B126-B126*B127</f>
        <v>0</v>
      </c>
      <c r="C128" s="233"/>
      <c r="D128" s="233"/>
      <c r="E128" s="233"/>
      <c r="F128" s="233"/>
      <c r="G128" s="233"/>
    </row>
    <row r="129" spans="1:7">
      <c r="A129" s="245" t="s">
        <v>165</v>
      </c>
      <c r="B129" s="246">
        <f>'Главная страница'!K69</f>
        <v>0</v>
      </c>
      <c r="C129" s="233"/>
      <c r="D129" s="233"/>
      <c r="E129" s="233"/>
      <c r="F129" s="233"/>
      <c r="G129" s="233"/>
    </row>
    <row r="130" spans="1:7">
      <c r="A130" s="245" t="s">
        <v>163</v>
      </c>
      <c r="B130" s="246">
        <f>B128*B129</f>
        <v>0</v>
      </c>
      <c r="C130" s="233"/>
      <c r="D130" s="233"/>
      <c r="E130" s="233"/>
      <c r="F130" s="233"/>
      <c r="G130" s="233"/>
    </row>
    <row r="131" spans="1:7">
      <c r="A131" s="245"/>
      <c r="B131" s="246"/>
      <c r="C131" s="233"/>
      <c r="D131" s="233"/>
      <c r="E131" s="233"/>
      <c r="F131" s="233"/>
      <c r="G131" s="233"/>
    </row>
    <row r="132" spans="1:7">
      <c r="A132" s="250">
        <f>'Главная страница'!C57</f>
        <v>0</v>
      </c>
      <c r="C132" s="233">
        <v>9</v>
      </c>
      <c r="D132" s="233"/>
      <c r="E132" s="233"/>
      <c r="F132" s="233"/>
      <c r="G132" s="233"/>
    </row>
    <row r="133" spans="1:7">
      <c r="A133" s="235" t="s">
        <v>156</v>
      </c>
      <c r="B133" s="251">
        <f>'Главная страница'!D57</f>
        <v>0</v>
      </c>
      <c r="C133" s="233"/>
      <c r="D133" s="233"/>
      <c r="E133" s="233"/>
      <c r="F133" s="233"/>
      <c r="G133" s="233"/>
    </row>
    <row r="134" spans="1:7">
      <c r="A134" s="235" t="s">
        <v>157</v>
      </c>
      <c r="B134" s="252">
        <f>'Главная страница'!P57</f>
        <v>0</v>
      </c>
      <c r="C134" s="233"/>
      <c r="D134" s="233"/>
      <c r="E134" s="233"/>
      <c r="F134" s="233"/>
      <c r="G134" s="233"/>
    </row>
    <row r="135" spans="1:7">
      <c r="A135" s="235" t="s">
        <v>162</v>
      </c>
      <c r="B135" s="253">
        <f>B133*B134/10</f>
        <v>0</v>
      </c>
      <c r="C135" s="233"/>
      <c r="D135" s="233"/>
      <c r="E135" s="233"/>
      <c r="F135" s="233"/>
      <c r="G135" s="233"/>
    </row>
    <row r="136" spans="1:7">
      <c r="A136" s="245" t="s">
        <v>161</v>
      </c>
      <c r="B136" s="254">
        <f>B108</f>
        <v>0.1</v>
      </c>
      <c r="C136" s="233"/>
      <c r="D136" s="233"/>
      <c r="E136" s="233"/>
      <c r="F136" s="233"/>
      <c r="G136" s="233"/>
    </row>
    <row r="137" spans="1:7">
      <c r="A137" s="245" t="s">
        <v>166</v>
      </c>
      <c r="B137" s="255">
        <f>B135-B135*B136</f>
        <v>0</v>
      </c>
      <c r="C137" s="233"/>
      <c r="D137" s="233"/>
      <c r="E137" s="233"/>
      <c r="F137" s="233"/>
      <c r="G137" s="233"/>
    </row>
    <row r="138" spans="1:7">
      <c r="A138" s="245" t="s">
        <v>158</v>
      </c>
      <c r="B138" s="245">
        <f>'Главная страница'!L67</f>
        <v>0</v>
      </c>
      <c r="C138" s="233"/>
      <c r="D138" s="233"/>
      <c r="E138" s="233"/>
      <c r="F138" s="233"/>
      <c r="G138" s="233"/>
    </row>
    <row r="139" spans="1:7">
      <c r="A139" s="245" t="s">
        <v>159</v>
      </c>
      <c r="B139" s="255">
        <f>B133*B138/1000</f>
        <v>0</v>
      </c>
      <c r="C139" s="233"/>
      <c r="D139" s="233"/>
      <c r="E139" s="233"/>
      <c r="F139" s="233"/>
      <c r="G139" s="233"/>
    </row>
    <row r="140" spans="1:7">
      <c r="A140" s="245" t="s">
        <v>167</v>
      </c>
      <c r="B140" s="255">
        <f>B137-B139</f>
        <v>0</v>
      </c>
      <c r="C140" s="233"/>
      <c r="D140" s="233"/>
      <c r="E140" s="233"/>
      <c r="F140" s="233"/>
      <c r="G140" s="233"/>
    </row>
    <row r="141" spans="1:7" hidden="1">
      <c r="A141" s="245" t="s">
        <v>160</v>
      </c>
      <c r="B141" s="254">
        <f>B113</f>
        <v>0</v>
      </c>
      <c r="C141" s="233"/>
      <c r="D141" s="233"/>
      <c r="E141" s="233"/>
      <c r="F141" s="233"/>
      <c r="G141" s="233"/>
    </row>
    <row r="142" spans="1:7">
      <c r="A142" s="245" t="s">
        <v>164</v>
      </c>
      <c r="B142" s="255">
        <f>B140-B140*B141</f>
        <v>0</v>
      </c>
      <c r="C142" s="233"/>
      <c r="D142" s="233"/>
      <c r="E142" s="233"/>
      <c r="F142" s="233"/>
      <c r="G142" s="233"/>
    </row>
    <row r="143" spans="1:7">
      <c r="A143" s="245" t="s">
        <v>165</v>
      </c>
      <c r="B143" s="246">
        <f>'Главная страница'!L69</f>
        <v>0</v>
      </c>
      <c r="C143" s="233"/>
      <c r="D143" s="233"/>
      <c r="E143" s="233"/>
      <c r="F143" s="233"/>
      <c r="G143" s="233"/>
    </row>
    <row r="144" spans="1:7">
      <c r="A144" s="245" t="s">
        <v>163</v>
      </c>
      <c r="B144" s="246">
        <f>B142*B143</f>
        <v>0</v>
      </c>
      <c r="C144" s="233"/>
      <c r="D144" s="233"/>
      <c r="E144" s="233"/>
      <c r="F144" s="233"/>
      <c r="G144" s="233"/>
    </row>
    <row r="145" spans="1:7">
      <c r="A145" s="241"/>
      <c r="B145" s="251"/>
      <c r="C145" s="233"/>
      <c r="D145" s="233"/>
      <c r="E145" s="233"/>
      <c r="F145" s="233"/>
      <c r="G145" s="233"/>
    </row>
    <row r="146" spans="1:7">
      <c r="A146" s="250">
        <f>'Главная страница'!C59</f>
        <v>0</v>
      </c>
      <c r="C146" s="233"/>
      <c r="D146" s="233"/>
      <c r="E146" s="233"/>
      <c r="F146" s="233"/>
      <c r="G146" s="233"/>
    </row>
    <row r="147" spans="1:7">
      <c r="A147" s="235" t="s">
        <v>156</v>
      </c>
      <c r="B147" s="251">
        <f>'Главная страница'!D59</f>
        <v>0</v>
      </c>
      <c r="C147" s="233"/>
      <c r="D147" s="233"/>
      <c r="E147" s="233"/>
      <c r="F147" s="233"/>
      <c r="G147" s="233"/>
    </row>
    <row r="148" spans="1:7">
      <c r="A148" s="235" t="s">
        <v>157</v>
      </c>
      <c r="B148" s="252">
        <f>'Главная страница'!P59</f>
        <v>0</v>
      </c>
      <c r="C148" s="233"/>
      <c r="D148" s="233"/>
      <c r="E148" s="233"/>
      <c r="F148" s="233"/>
      <c r="G148" s="233"/>
    </row>
    <row r="149" spans="1:7">
      <c r="A149" s="235" t="s">
        <v>162</v>
      </c>
      <c r="B149" s="253">
        <f>B147*B148/10</f>
        <v>0</v>
      </c>
      <c r="C149" s="233"/>
      <c r="D149" s="233"/>
      <c r="E149" s="233"/>
      <c r="F149" s="233"/>
      <c r="G149" s="233"/>
    </row>
    <row r="150" spans="1:7">
      <c r="A150" s="245" t="s">
        <v>161</v>
      </c>
      <c r="B150" s="254">
        <f>B122</f>
        <v>0.1</v>
      </c>
      <c r="C150" s="233"/>
      <c r="D150" s="233"/>
      <c r="E150" s="233"/>
      <c r="F150" s="233"/>
      <c r="G150" s="233"/>
    </row>
    <row r="151" spans="1:7">
      <c r="A151" s="245" t="s">
        <v>166</v>
      </c>
      <c r="B151" s="255">
        <f>B149-B149*B150</f>
        <v>0</v>
      </c>
      <c r="C151" s="233"/>
      <c r="D151" s="233"/>
      <c r="E151" s="233"/>
      <c r="F151" s="233"/>
      <c r="G151" s="233"/>
    </row>
    <row r="152" spans="1:7">
      <c r="A152" s="245" t="s">
        <v>158</v>
      </c>
      <c r="B152" s="245">
        <f>'Главная страница'!M67</f>
        <v>0</v>
      </c>
      <c r="C152" s="233"/>
      <c r="D152" s="233"/>
      <c r="E152" s="233"/>
      <c r="F152" s="233"/>
      <c r="G152" s="233"/>
    </row>
    <row r="153" spans="1:7">
      <c r="A153" s="245" t="s">
        <v>159</v>
      </c>
      <c r="B153" s="255">
        <f>B147*B152/1000</f>
        <v>0</v>
      </c>
      <c r="C153" s="233"/>
      <c r="D153" s="233"/>
      <c r="E153" s="233"/>
      <c r="F153" s="233"/>
      <c r="G153" s="233"/>
    </row>
    <row r="154" spans="1:7">
      <c r="A154" s="245" t="s">
        <v>167</v>
      </c>
      <c r="B154" s="255">
        <f>B151-B153</f>
        <v>0</v>
      </c>
      <c r="C154" s="233"/>
      <c r="D154" s="233"/>
      <c r="E154" s="233"/>
      <c r="F154" s="233"/>
      <c r="G154" s="233"/>
    </row>
    <row r="155" spans="1:7" hidden="1">
      <c r="A155" s="245" t="s">
        <v>160</v>
      </c>
      <c r="B155" s="254">
        <f>B127</f>
        <v>0</v>
      </c>
      <c r="C155" s="233"/>
      <c r="D155" s="233"/>
      <c r="E155" s="233"/>
      <c r="F155" s="233"/>
      <c r="G155" s="233"/>
    </row>
    <row r="156" spans="1:7">
      <c r="A156" s="245" t="s">
        <v>164</v>
      </c>
      <c r="B156" s="255">
        <f>B154-B154*B155</f>
        <v>0</v>
      </c>
      <c r="C156" s="233"/>
      <c r="D156" s="233"/>
      <c r="E156" s="233"/>
      <c r="F156" s="233"/>
      <c r="G156" s="233"/>
    </row>
    <row r="157" spans="1:7">
      <c r="A157" s="245" t="s">
        <v>165</v>
      </c>
      <c r="B157" s="246">
        <f>'Главная страница'!M69</f>
        <v>0</v>
      </c>
      <c r="C157" s="233"/>
      <c r="D157" s="233"/>
      <c r="E157" s="233"/>
      <c r="F157" s="233"/>
      <c r="G157" s="233"/>
    </row>
    <row r="158" spans="1:7">
      <c r="A158" s="245" t="s">
        <v>163</v>
      </c>
      <c r="B158" s="246">
        <f>B156*B157</f>
        <v>0</v>
      </c>
      <c r="C158" s="233"/>
      <c r="D158" s="233"/>
      <c r="E158" s="233"/>
      <c r="F158" s="233"/>
      <c r="G158" s="233"/>
    </row>
    <row r="159" spans="1:7">
      <c r="A159" s="241"/>
      <c r="B159" s="251"/>
      <c r="C159" s="233"/>
      <c r="D159" s="233"/>
      <c r="E159" s="233"/>
      <c r="F159" s="233"/>
      <c r="G159" s="233"/>
    </row>
    <row r="160" spans="1:7">
      <c r="A160" s="250">
        <f>'Главная страница'!C61</f>
        <v>0</v>
      </c>
      <c r="C160" s="233"/>
      <c r="D160" s="233"/>
      <c r="E160" s="233"/>
      <c r="F160" s="233"/>
      <c r="G160" s="233"/>
    </row>
    <row r="161" spans="1:7">
      <c r="A161" s="235" t="s">
        <v>156</v>
      </c>
      <c r="B161" s="251">
        <f>'Главная страница'!D61</f>
        <v>0</v>
      </c>
      <c r="C161" s="233"/>
      <c r="D161" s="233"/>
      <c r="E161" s="233"/>
      <c r="F161" s="233"/>
      <c r="G161" s="233"/>
    </row>
    <row r="162" spans="1:7">
      <c r="A162" s="235" t="s">
        <v>157</v>
      </c>
      <c r="B162" s="252">
        <f>'Главная страница'!P61</f>
        <v>0</v>
      </c>
      <c r="C162" s="233"/>
      <c r="D162" s="233"/>
      <c r="E162" s="233"/>
      <c r="F162" s="233"/>
      <c r="G162" s="233"/>
    </row>
    <row r="163" spans="1:7">
      <c r="A163" s="235" t="s">
        <v>162</v>
      </c>
      <c r="B163" s="253">
        <f>B161*B162/10</f>
        <v>0</v>
      </c>
      <c r="C163" s="233"/>
      <c r="D163" s="233"/>
      <c r="E163" s="233"/>
      <c r="F163" s="233"/>
      <c r="G163" s="233"/>
    </row>
    <row r="164" spans="1:7">
      <c r="A164" s="245" t="s">
        <v>161</v>
      </c>
      <c r="B164" s="254">
        <f>B136</f>
        <v>0.1</v>
      </c>
      <c r="C164" s="233"/>
      <c r="D164" s="233"/>
      <c r="E164" s="233"/>
      <c r="F164" s="233"/>
      <c r="G164" s="233"/>
    </row>
    <row r="165" spans="1:7">
      <c r="A165" s="245" t="s">
        <v>166</v>
      </c>
      <c r="B165" s="255">
        <f>B163-B163*B164</f>
        <v>0</v>
      </c>
      <c r="C165" s="233"/>
      <c r="D165" s="233"/>
      <c r="E165" s="233"/>
      <c r="F165" s="233"/>
      <c r="G165" s="233"/>
    </row>
    <row r="166" spans="1:7">
      <c r="A166" s="245" t="s">
        <v>158</v>
      </c>
      <c r="B166" s="245">
        <f>'Главная страница'!N67</f>
        <v>0</v>
      </c>
      <c r="C166" s="233"/>
      <c r="D166" s="233"/>
      <c r="E166" s="233"/>
      <c r="F166" s="233"/>
      <c r="G166" s="233"/>
    </row>
    <row r="167" spans="1:7">
      <c r="A167" s="245" t="s">
        <v>159</v>
      </c>
      <c r="B167" s="255">
        <f>B161*B166/1000</f>
        <v>0</v>
      </c>
      <c r="C167" s="233"/>
      <c r="D167" s="233"/>
      <c r="E167" s="233"/>
      <c r="F167" s="233"/>
      <c r="G167" s="233"/>
    </row>
    <row r="168" spans="1:7">
      <c r="A168" s="245" t="s">
        <v>167</v>
      </c>
      <c r="B168" s="255">
        <f>B165-B167</f>
        <v>0</v>
      </c>
      <c r="C168" s="233"/>
      <c r="D168" s="233"/>
      <c r="E168" s="233"/>
      <c r="F168" s="233"/>
      <c r="G168" s="233"/>
    </row>
    <row r="169" spans="1:7" hidden="1">
      <c r="A169" s="245" t="s">
        <v>160</v>
      </c>
      <c r="B169" s="254">
        <f>B141</f>
        <v>0</v>
      </c>
      <c r="C169" s="233"/>
      <c r="D169" s="233"/>
      <c r="E169" s="233"/>
      <c r="F169" s="233"/>
      <c r="G169" s="233"/>
    </row>
    <row r="170" spans="1:7">
      <c r="A170" s="245" t="s">
        <v>164</v>
      </c>
      <c r="B170" s="255">
        <f>B168-B168*B169</f>
        <v>0</v>
      </c>
      <c r="C170" s="233"/>
      <c r="D170" s="233"/>
      <c r="E170" s="233"/>
      <c r="F170" s="233"/>
      <c r="G170" s="233"/>
    </row>
    <row r="171" spans="1:7">
      <c r="A171" s="245" t="s">
        <v>165</v>
      </c>
      <c r="B171" s="246">
        <f>'Главная страница'!N69</f>
        <v>0</v>
      </c>
      <c r="C171" s="233"/>
      <c r="D171" s="233"/>
      <c r="E171" s="233"/>
      <c r="F171" s="233"/>
      <c r="G171" s="233"/>
    </row>
    <row r="172" spans="1:7">
      <c r="A172" s="245" t="s">
        <v>163</v>
      </c>
      <c r="B172" s="246">
        <f>B170*B171</f>
        <v>0</v>
      </c>
      <c r="C172" s="233"/>
      <c r="D172" s="233"/>
      <c r="E172" s="233"/>
      <c r="F172" s="233"/>
      <c r="G172" s="233"/>
    </row>
    <row r="173" spans="1:7">
      <c r="A173" s="266" t="s">
        <v>224</v>
      </c>
      <c r="B173" s="267">
        <f>B32+B46+B60+B74+B88+B102+B116+B130+B144+B158+B172</f>
        <v>50400000</v>
      </c>
      <c r="C173" s="268"/>
      <c r="D173" s="233"/>
      <c r="E173" s="233"/>
      <c r="F173" s="233"/>
      <c r="G173" s="233"/>
    </row>
  </sheetData>
  <mergeCells count="3">
    <mergeCell ref="A15:A17"/>
    <mergeCell ref="A7:E7"/>
    <mergeCell ref="A19:E19"/>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C273"/>
  <sheetViews>
    <sheetView workbookViewId="0">
      <selection activeCell="H4" sqref="H4"/>
    </sheetView>
  </sheetViews>
  <sheetFormatPr defaultRowHeight="12.75"/>
  <cols>
    <col min="2" max="2" width="19.7109375" customWidth="1"/>
    <col min="3" max="3" width="16.5703125" customWidth="1"/>
    <col min="4" max="4" width="14.5703125" customWidth="1"/>
    <col min="5" max="5" width="16" customWidth="1"/>
    <col min="6" max="6" width="21.7109375" customWidth="1"/>
    <col min="7" max="7" width="14.140625" customWidth="1"/>
    <col min="8" max="8" width="23.7109375" customWidth="1"/>
    <col min="9" max="9" width="21.7109375" customWidth="1"/>
    <col min="10" max="10" width="11.5703125" customWidth="1"/>
    <col min="11" max="11" width="12.85546875" customWidth="1"/>
    <col min="12" max="12" width="16.5703125" customWidth="1"/>
    <col min="13" max="13" width="12.5703125" customWidth="1"/>
    <col min="14" max="14" width="13" customWidth="1"/>
    <col min="15" max="15" width="9.85546875" customWidth="1"/>
    <col min="18" max="18" width="15.28515625" customWidth="1"/>
    <col min="21" max="21" width="15.42578125" customWidth="1"/>
    <col min="26" max="26" width="16.42578125" customWidth="1"/>
  </cols>
  <sheetData>
    <row r="2" spans="1:26" ht="41.25" customHeight="1">
      <c r="B2" s="647" t="s">
        <v>455</v>
      </c>
      <c r="C2" s="647"/>
      <c r="D2" s="647"/>
      <c r="E2" s="647"/>
      <c r="F2" s="647"/>
      <c r="G2" s="647"/>
      <c r="H2" s="647"/>
      <c r="I2" s="647"/>
      <c r="J2" s="647"/>
      <c r="K2" s="647"/>
      <c r="L2" s="647"/>
      <c r="M2" s="647"/>
      <c r="N2" s="647"/>
      <c r="O2" s="647"/>
      <c r="P2" s="647"/>
      <c r="Q2" s="647"/>
    </row>
    <row r="5" spans="1:26">
      <c r="A5" s="586" t="s">
        <v>456</v>
      </c>
      <c r="B5" s="586"/>
      <c r="C5" s="586"/>
      <c r="D5" s="586"/>
      <c r="E5" s="586"/>
      <c r="F5" s="586"/>
      <c r="G5" s="586"/>
      <c r="H5" s="586"/>
      <c r="I5" s="586"/>
      <c r="J5" s="586"/>
      <c r="K5" s="150"/>
      <c r="L5" s="150"/>
      <c r="M5" s="150"/>
      <c r="N5" s="150"/>
      <c r="O5" s="150"/>
      <c r="P5" s="151"/>
      <c r="Q5" s="151"/>
      <c r="R5" s="151"/>
      <c r="S5" s="151"/>
      <c r="T5" s="151"/>
      <c r="U5" s="151"/>
      <c r="V5" s="151"/>
      <c r="W5" s="151"/>
      <c r="X5" s="151"/>
      <c r="Y5" s="151"/>
      <c r="Z5" s="151"/>
    </row>
    <row r="6" spans="1:26">
      <c r="A6" s="150"/>
      <c r="B6" s="631"/>
      <c r="C6" s="631"/>
      <c r="D6" s="631"/>
      <c r="E6" s="150"/>
      <c r="F6" s="150"/>
      <c r="G6" s="150"/>
      <c r="H6" s="150"/>
      <c r="I6" s="150"/>
      <c r="J6" s="150"/>
      <c r="K6" s="150"/>
      <c r="L6" s="150"/>
      <c r="M6" s="150"/>
      <c r="N6" s="150"/>
      <c r="O6" s="150"/>
      <c r="P6" s="151"/>
      <c r="Q6" s="151"/>
      <c r="R6" s="151"/>
      <c r="S6" s="151"/>
      <c r="T6" s="151"/>
      <c r="U6" s="151"/>
      <c r="V6" s="151"/>
      <c r="W6" s="151"/>
      <c r="X6" s="151"/>
      <c r="Y6" s="151"/>
      <c r="Z6" s="151"/>
    </row>
    <row r="7" spans="1:26">
      <c r="A7" s="595" t="s">
        <v>457</v>
      </c>
      <c r="B7" s="595" t="s">
        <v>458</v>
      </c>
      <c r="C7" s="597" t="s">
        <v>459</v>
      </c>
      <c r="D7" s="597"/>
      <c r="E7" s="597"/>
      <c r="F7" s="597"/>
      <c r="G7" s="597"/>
      <c r="H7" s="597"/>
      <c r="I7" s="150"/>
      <c r="J7" s="150"/>
      <c r="K7" s="150"/>
      <c r="L7" s="150"/>
      <c r="M7" s="150"/>
      <c r="N7" s="150"/>
      <c r="O7" s="150"/>
      <c r="P7" s="151"/>
      <c r="Q7" s="151"/>
      <c r="R7" s="151"/>
      <c r="S7" s="151"/>
      <c r="T7" s="151"/>
      <c r="U7" s="151"/>
      <c r="V7" s="151"/>
      <c r="W7" s="151"/>
      <c r="X7" s="151"/>
      <c r="Y7" s="151"/>
      <c r="Z7" s="151"/>
    </row>
    <row r="8" spans="1:26">
      <c r="A8" s="603"/>
      <c r="B8" s="603"/>
      <c r="C8" s="593" t="s">
        <v>460</v>
      </c>
      <c r="D8" s="593"/>
      <c r="E8" s="593" t="s">
        <v>461</v>
      </c>
      <c r="F8" s="593"/>
      <c r="G8" s="593" t="s">
        <v>462</v>
      </c>
      <c r="H8" s="593"/>
      <c r="I8" s="150"/>
      <c r="J8" s="150"/>
      <c r="K8" s="150"/>
      <c r="L8" s="150"/>
      <c r="M8" s="150"/>
      <c r="N8" s="150"/>
      <c r="O8" s="150"/>
      <c r="P8" s="151"/>
      <c r="Q8" s="151"/>
      <c r="R8" s="151"/>
      <c r="S8" s="151"/>
      <c r="T8" s="151"/>
      <c r="U8" s="151"/>
      <c r="V8" s="151"/>
      <c r="W8" s="151"/>
      <c r="X8" s="151"/>
      <c r="Y8" s="151"/>
      <c r="Z8" s="151"/>
    </row>
    <row r="9" spans="1:26">
      <c r="A9" s="596"/>
      <c r="B9" s="596"/>
      <c r="C9" s="152" t="s">
        <v>463</v>
      </c>
      <c r="D9" s="152" t="s">
        <v>464</v>
      </c>
      <c r="E9" s="152" t="s">
        <v>463</v>
      </c>
      <c r="F9" s="152" t="s">
        <v>464</v>
      </c>
      <c r="G9" s="152" t="s">
        <v>463</v>
      </c>
      <c r="H9" s="152" t="s">
        <v>464</v>
      </c>
      <c r="I9" s="150"/>
      <c r="J9" s="150"/>
      <c r="K9" s="150"/>
      <c r="L9" s="150"/>
      <c r="M9" s="150"/>
      <c r="N9" s="150"/>
      <c r="O9" s="150"/>
      <c r="P9" s="151"/>
      <c r="Q9" s="151"/>
      <c r="R9" s="151"/>
      <c r="S9" s="151"/>
      <c r="T9" s="151"/>
      <c r="U9" s="151"/>
      <c r="V9" s="151"/>
      <c r="W9" s="151"/>
      <c r="X9" s="151"/>
      <c r="Y9" s="151"/>
      <c r="Z9" s="151"/>
    </row>
    <row r="10" spans="1:26">
      <c r="A10" s="153">
        <v>1</v>
      </c>
      <c r="B10" s="162" t="s">
        <v>235</v>
      </c>
      <c r="C10" s="155">
        <v>25</v>
      </c>
      <c r="D10" s="155">
        <v>1</v>
      </c>
      <c r="E10" s="155">
        <v>10</v>
      </c>
      <c r="F10" s="155">
        <v>0.33</v>
      </c>
      <c r="G10" s="155">
        <v>12</v>
      </c>
      <c r="H10" s="155">
        <v>0.33</v>
      </c>
      <c r="I10" s="150"/>
      <c r="J10" s="150"/>
      <c r="K10" s="150"/>
      <c r="L10" s="150"/>
      <c r="M10" s="150"/>
      <c r="N10" s="150"/>
      <c r="O10" s="150"/>
      <c r="P10" s="151"/>
      <c r="Q10" s="151"/>
      <c r="R10" s="151"/>
      <c r="S10" s="151"/>
      <c r="T10" s="151"/>
      <c r="U10" s="151"/>
      <c r="V10" s="151"/>
      <c r="W10" s="151"/>
      <c r="X10" s="151"/>
      <c r="Y10" s="151"/>
      <c r="Z10" s="151"/>
    </row>
    <row r="11" spans="1:26">
      <c r="A11" s="150"/>
      <c r="B11" s="150"/>
      <c r="C11" s="150"/>
      <c r="D11" s="150"/>
      <c r="E11" s="150"/>
      <c r="F11" s="150"/>
      <c r="G11" s="150"/>
      <c r="H11" s="150"/>
      <c r="I11" s="150"/>
      <c r="J11" s="150"/>
      <c r="K11" s="150"/>
      <c r="L11" s="150"/>
      <c r="M11" s="150"/>
      <c r="N11" s="150"/>
      <c r="O11" s="150"/>
      <c r="P11" s="151"/>
      <c r="Q11" s="151"/>
      <c r="R11" s="151"/>
      <c r="S11" s="151"/>
      <c r="T11" s="151"/>
      <c r="U11" s="151"/>
      <c r="V11" s="151"/>
      <c r="W11" s="151"/>
      <c r="X11" s="151"/>
      <c r="Y11" s="151"/>
      <c r="Z11" s="151"/>
    </row>
    <row r="12" spans="1:26">
      <c r="A12" s="595" t="s">
        <v>457</v>
      </c>
      <c r="B12" s="595" t="s">
        <v>458</v>
      </c>
      <c r="C12" s="606" t="s">
        <v>459</v>
      </c>
      <c r="D12" s="607"/>
      <c r="E12" s="607"/>
      <c r="F12" s="607"/>
      <c r="G12" s="607"/>
      <c r="H12" s="607"/>
      <c r="I12" s="607"/>
      <c r="J12" s="607"/>
      <c r="K12" s="607"/>
      <c r="L12" s="607"/>
      <c r="M12" s="607"/>
      <c r="N12" s="607"/>
      <c r="O12" s="607"/>
      <c r="P12" s="607"/>
      <c r="Q12" s="607"/>
      <c r="R12" s="607"/>
      <c r="S12" s="607"/>
      <c r="T12" s="607"/>
      <c r="U12" s="607"/>
      <c r="V12" s="607"/>
      <c r="W12" s="607"/>
      <c r="X12" s="607"/>
      <c r="Y12" s="607"/>
      <c r="Z12" s="608"/>
    </row>
    <row r="13" spans="1:26">
      <c r="A13" s="596"/>
      <c r="B13" s="596"/>
      <c r="C13" s="152" t="s">
        <v>465</v>
      </c>
      <c r="D13" s="152" t="s">
        <v>79</v>
      </c>
      <c r="E13" s="152" t="s">
        <v>80</v>
      </c>
      <c r="F13" s="152" t="s">
        <v>466</v>
      </c>
      <c r="G13" s="152" t="s">
        <v>467</v>
      </c>
      <c r="H13" s="152" t="s">
        <v>239</v>
      </c>
      <c r="I13" s="156" t="s">
        <v>238</v>
      </c>
      <c r="J13" s="156" t="s">
        <v>286</v>
      </c>
      <c r="K13" s="152" t="s">
        <v>285</v>
      </c>
      <c r="L13" s="156" t="s">
        <v>404</v>
      </c>
      <c r="M13" s="152" t="s">
        <v>221</v>
      </c>
      <c r="N13" s="152" t="s">
        <v>222</v>
      </c>
      <c r="O13" s="156" t="s">
        <v>230</v>
      </c>
      <c r="P13" s="157" t="s">
        <v>282</v>
      </c>
      <c r="Q13" s="157" t="s">
        <v>288</v>
      </c>
      <c r="R13" s="157" t="s">
        <v>223</v>
      </c>
      <c r="S13" s="157" t="s">
        <v>468</v>
      </c>
      <c r="T13" s="157" t="s">
        <v>469</v>
      </c>
      <c r="U13" s="157" t="s">
        <v>470</v>
      </c>
      <c r="V13" s="157" t="s">
        <v>471</v>
      </c>
      <c r="W13" s="157" t="s">
        <v>472</v>
      </c>
      <c r="X13" s="157" t="s">
        <v>473</v>
      </c>
      <c r="Y13" s="157" t="s">
        <v>474</v>
      </c>
      <c r="Z13" s="157" t="s">
        <v>290</v>
      </c>
    </row>
    <row r="14" spans="1:26">
      <c r="A14" s="155">
        <v>1</v>
      </c>
      <c r="B14" s="162" t="s">
        <v>235</v>
      </c>
      <c r="C14" s="158" t="s">
        <v>475</v>
      </c>
      <c r="D14" s="158" t="s">
        <v>476</v>
      </c>
      <c r="E14" s="159" t="s">
        <v>477</v>
      </c>
      <c r="F14" s="159" t="s">
        <v>478</v>
      </c>
      <c r="G14" s="159" t="s">
        <v>479</v>
      </c>
      <c r="H14" s="159" t="s">
        <v>480</v>
      </c>
      <c r="I14" s="155">
        <v>20</v>
      </c>
      <c r="J14" s="155">
        <v>200</v>
      </c>
      <c r="K14" s="155">
        <v>200</v>
      </c>
      <c r="L14" s="155">
        <v>112</v>
      </c>
      <c r="M14" s="155">
        <v>10</v>
      </c>
      <c r="N14" s="155">
        <v>12</v>
      </c>
      <c r="O14" s="155">
        <v>50</v>
      </c>
      <c r="P14" s="157">
        <v>12</v>
      </c>
      <c r="Q14" s="157">
        <v>80</v>
      </c>
      <c r="R14" s="157">
        <v>12</v>
      </c>
      <c r="S14" s="157">
        <v>35</v>
      </c>
      <c r="T14" s="157">
        <v>12</v>
      </c>
      <c r="U14" s="157">
        <v>40</v>
      </c>
      <c r="V14" s="157">
        <v>16</v>
      </c>
      <c r="W14" s="157">
        <v>8</v>
      </c>
      <c r="X14" s="157">
        <v>20</v>
      </c>
      <c r="Y14" s="157">
        <v>25</v>
      </c>
      <c r="Z14" s="157">
        <v>2500</v>
      </c>
    </row>
    <row r="15" spans="1:26">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row>
    <row r="16" spans="1:26">
      <c r="B16" s="646" t="s">
        <v>481</v>
      </c>
      <c r="C16" s="646"/>
      <c r="D16" s="646"/>
      <c r="E16" s="646"/>
      <c r="F16" s="646"/>
    </row>
    <row r="17" spans="1:20">
      <c r="B17" s="646"/>
      <c r="C17" s="646"/>
      <c r="D17" s="646"/>
      <c r="E17" s="646"/>
      <c r="F17" s="646"/>
    </row>
    <row r="19" spans="1:20" s="150" customFormat="1">
      <c r="A19" s="612" t="s">
        <v>482</v>
      </c>
      <c r="B19" s="612"/>
      <c r="C19" s="612"/>
      <c r="D19" s="612"/>
      <c r="E19" s="612"/>
      <c r="F19" s="612"/>
      <c r="G19" s="612"/>
      <c r="H19" s="612"/>
      <c r="I19" s="612"/>
      <c r="J19" s="612"/>
    </row>
    <row r="20" spans="1:20" s="150" customFormat="1">
      <c r="A20" s="612"/>
      <c r="B20" s="612"/>
      <c r="C20" s="612"/>
      <c r="D20" s="612"/>
      <c r="E20" s="612"/>
      <c r="F20" s="612"/>
      <c r="G20" s="612"/>
      <c r="H20" s="612"/>
      <c r="I20" s="612"/>
      <c r="J20" s="612"/>
    </row>
    <row r="21" spans="1:20" s="150" customFormat="1"/>
    <row r="22" spans="1:20" s="150" customFormat="1">
      <c r="A22" s="593" t="s">
        <v>457</v>
      </c>
      <c r="B22" s="593" t="s">
        <v>458</v>
      </c>
      <c r="C22" s="606" t="s">
        <v>459</v>
      </c>
      <c r="D22" s="607"/>
      <c r="E22" s="607"/>
      <c r="F22" s="607"/>
      <c r="G22" s="607"/>
      <c r="H22" s="607"/>
      <c r="I22" s="607"/>
      <c r="J22" s="608"/>
    </row>
    <row r="23" spans="1:20" s="150" customFormat="1">
      <c r="A23" s="593"/>
      <c r="B23" s="593"/>
      <c r="C23" s="593" t="s">
        <v>460</v>
      </c>
      <c r="D23" s="593"/>
      <c r="E23" s="593" t="s">
        <v>461</v>
      </c>
      <c r="F23" s="593"/>
      <c r="G23" s="154" t="s">
        <v>483</v>
      </c>
      <c r="H23" s="160" t="s">
        <v>484</v>
      </c>
      <c r="I23" s="160" t="s">
        <v>485</v>
      </c>
      <c r="J23" s="154" t="s">
        <v>486</v>
      </c>
    </row>
    <row r="24" spans="1:20" s="150" customFormat="1">
      <c r="A24" s="593"/>
      <c r="B24" s="593"/>
      <c r="C24" s="152" t="s">
        <v>463</v>
      </c>
      <c r="D24" s="152" t="s">
        <v>464</v>
      </c>
      <c r="E24" s="152" t="s">
        <v>463</v>
      </c>
      <c r="F24" s="152" t="s">
        <v>464</v>
      </c>
      <c r="G24" s="152" t="s">
        <v>487</v>
      </c>
      <c r="H24" s="152" t="s">
        <v>487</v>
      </c>
      <c r="I24" s="152" t="s">
        <v>487</v>
      </c>
      <c r="J24" s="152" t="s">
        <v>487</v>
      </c>
    </row>
    <row r="25" spans="1:20" s="150" customFormat="1">
      <c r="A25" s="155">
        <v>1</v>
      </c>
      <c r="B25" s="162" t="s">
        <v>241</v>
      </c>
      <c r="C25" s="155">
        <v>25</v>
      </c>
      <c r="D25" s="161">
        <v>1</v>
      </c>
      <c r="E25" s="155">
        <v>5</v>
      </c>
      <c r="F25" s="155">
        <v>0.44</v>
      </c>
      <c r="G25" s="155">
        <v>5714</v>
      </c>
      <c r="H25" s="155">
        <v>37037</v>
      </c>
      <c r="I25" s="155">
        <v>300000</v>
      </c>
      <c r="J25" s="155">
        <v>2666</v>
      </c>
    </row>
    <row r="26" spans="1:20" s="150" customFormat="1"/>
    <row r="27" spans="1:20" s="150" customFormat="1">
      <c r="A27" s="593" t="s">
        <v>457</v>
      </c>
      <c r="B27" s="593" t="s">
        <v>458</v>
      </c>
      <c r="C27" s="597" t="s">
        <v>459</v>
      </c>
      <c r="D27" s="597"/>
      <c r="E27" s="597"/>
      <c r="F27" s="597"/>
      <c r="G27" s="597"/>
      <c r="H27" s="597"/>
      <c r="I27" s="597"/>
      <c r="J27" s="597"/>
      <c r="K27" s="597"/>
      <c r="L27" s="597"/>
      <c r="M27" s="597"/>
      <c r="N27" s="597"/>
      <c r="O27" s="597"/>
      <c r="P27" s="597"/>
      <c r="Q27" s="597"/>
      <c r="R27" s="597"/>
      <c r="S27" s="597"/>
      <c r="T27" s="597"/>
    </row>
    <row r="28" spans="1:20" s="150" customFormat="1">
      <c r="A28" s="593"/>
      <c r="B28" s="593"/>
      <c r="C28" s="152" t="s">
        <v>488</v>
      </c>
      <c r="D28" s="152" t="s">
        <v>79</v>
      </c>
      <c r="E28" s="152" t="s">
        <v>80</v>
      </c>
      <c r="F28" s="152" t="s">
        <v>467</v>
      </c>
      <c r="G28" s="152" t="s">
        <v>238</v>
      </c>
      <c r="H28" s="152" t="s">
        <v>222</v>
      </c>
      <c r="I28" s="152" t="s">
        <v>285</v>
      </c>
      <c r="J28" s="156" t="s">
        <v>230</v>
      </c>
      <c r="K28" s="156" t="s">
        <v>223</v>
      </c>
      <c r="L28" s="152" t="s">
        <v>489</v>
      </c>
      <c r="M28" s="156" t="s">
        <v>469</v>
      </c>
      <c r="N28" s="156" t="s">
        <v>470</v>
      </c>
      <c r="O28" s="152" t="s">
        <v>490</v>
      </c>
      <c r="P28" s="156" t="s">
        <v>472</v>
      </c>
      <c r="Q28" s="156" t="s">
        <v>491</v>
      </c>
      <c r="R28" s="156" t="s">
        <v>492</v>
      </c>
      <c r="S28" s="153" t="s">
        <v>290</v>
      </c>
    </row>
    <row r="29" spans="1:20" s="150" customFormat="1">
      <c r="A29" s="155">
        <v>1</v>
      </c>
      <c r="B29" s="162" t="s">
        <v>241</v>
      </c>
      <c r="C29" s="158" t="s">
        <v>493</v>
      </c>
      <c r="D29" s="158" t="s">
        <v>494</v>
      </c>
      <c r="E29" s="159" t="s">
        <v>495</v>
      </c>
      <c r="F29" s="159" t="s">
        <v>476</v>
      </c>
      <c r="G29" s="159" t="s">
        <v>496</v>
      </c>
      <c r="H29" s="159" t="s">
        <v>497</v>
      </c>
      <c r="I29" s="159" t="s">
        <v>498</v>
      </c>
      <c r="J29" s="155">
        <v>55</v>
      </c>
      <c r="K29" s="155">
        <v>23</v>
      </c>
      <c r="L29" s="155">
        <v>25</v>
      </c>
      <c r="M29" s="155">
        <v>20</v>
      </c>
      <c r="N29" s="155">
        <v>65</v>
      </c>
      <c r="O29" s="155">
        <v>100</v>
      </c>
      <c r="P29" s="155">
        <v>12</v>
      </c>
      <c r="Q29" s="155">
        <v>12</v>
      </c>
      <c r="R29" s="155">
        <v>23</v>
      </c>
      <c r="S29" s="153">
        <v>3000</v>
      </c>
    </row>
    <row r="30" spans="1:20" s="150" customFormat="1"/>
    <row r="31" spans="1:20" s="150" customFormat="1" ht="39" customHeight="1">
      <c r="B31" s="620" t="s">
        <v>499</v>
      </c>
      <c r="C31" s="620"/>
      <c r="D31" s="620"/>
      <c r="E31" s="620"/>
      <c r="F31" s="620"/>
      <c r="G31" s="620"/>
    </row>
    <row r="33" spans="1:15">
      <c r="A33" s="586" t="s">
        <v>500</v>
      </c>
      <c r="B33" s="586"/>
      <c r="C33" s="586"/>
      <c r="D33" s="586"/>
      <c r="E33" s="586"/>
      <c r="F33" s="586"/>
      <c r="G33" s="586"/>
      <c r="H33" s="586"/>
      <c r="I33" s="586"/>
      <c r="J33" s="586"/>
      <c r="K33" s="586"/>
      <c r="L33" s="586"/>
      <c r="M33" s="586"/>
      <c r="N33" s="586"/>
      <c r="O33" s="150"/>
    </row>
    <row r="34" spans="1:15">
      <c r="A34" s="150"/>
      <c r="B34" s="150"/>
      <c r="C34" s="150"/>
      <c r="D34" s="150"/>
      <c r="E34" s="150"/>
      <c r="F34" s="150"/>
      <c r="G34" s="150"/>
      <c r="H34" s="150"/>
      <c r="I34" s="150"/>
      <c r="J34" s="150"/>
      <c r="K34" s="150"/>
      <c r="L34" s="150"/>
      <c r="M34" s="150"/>
      <c r="N34" s="150"/>
      <c r="O34" s="150"/>
    </row>
    <row r="35" spans="1:15">
      <c r="A35" s="595" t="s">
        <v>457</v>
      </c>
      <c r="B35" s="595" t="s">
        <v>458</v>
      </c>
      <c r="C35" s="606" t="s">
        <v>459</v>
      </c>
      <c r="D35" s="607"/>
      <c r="E35" s="607"/>
      <c r="F35" s="607"/>
      <c r="G35" s="607"/>
      <c r="H35" s="607"/>
      <c r="I35" s="607"/>
      <c r="J35" s="607"/>
      <c r="K35" s="607"/>
      <c r="L35" s="607"/>
      <c r="M35" s="607"/>
      <c r="N35" s="608"/>
      <c r="O35" s="150"/>
    </row>
    <row r="36" spans="1:15">
      <c r="A36" s="603"/>
      <c r="B36" s="603"/>
      <c r="C36" s="604" t="s">
        <v>501</v>
      </c>
      <c r="D36" s="605"/>
      <c r="E36" s="644" t="s">
        <v>406</v>
      </c>
      <c r="F36" s="604" t="s">
        <v>502</v>
      </c>
      <c r="G36" s="605"/>
      <c r="H36" s="593" t="s">
        <v>407</v>
      </c>
      <c r="I36" s="593" t="s">
        <v>503</v>
      </c>
      <c r="J36" s="593"/>
      <c r="K36" s="593"/>
      <c r="L36" s="595" t="s">
        <v>504</v>
      </c>
      <c r="M36" s="595" t="s">
        <v>505</v>
      </c>
      <c r="N36" s="593" t="s">
        <v>506</v>
      </c>
      <c r="O36" s="150"/>
    </row>
    <row r="37" spans="1:15" ht="25.5">
      <c r="A37" s="596"/>
      <c r="B37" s="603"/>
      <c r="C37" s="163" t="s">
        <v>463</v>
      </c>
      <c r="D37" s="164" t="s">
        <v>464</v>
      </c>
      <c r="E37" s="645"/>
      <c r="F37" s="163" t="s">
        <v>463</v>
      </c>
      <c r="G37" s="164" t="s">
        <v>464</v>
      </c>
      <c r="H37" s="595"/>
      <c r="I37" s="165" t="s">
        <v>507</v>
      </c>
      <c r="J37" s="165" t="s">
        <v>508</v>
      </c>
      <c r="K37" s="165" t="s">
        <v>509</v>
      </c>
      <c r="L37" s="596"/>
      <c r="M37" s="596"/>
      <c r="N37" s="595"/>
      <c r="O37" s="150"/>
    </row>
    <row r="38" spans="1:15">
      <c r="A38" s="155">
        <v>1</v>
      </c>
      <c r="B38" s="154" t="s">
        <v>91</v>
      </c>
      <c r="C38" s="159" t="s">
        <v>510</v>
      </c>
      <c r="D38" s="159" t="s">
        <v>511</v>
      </c>
      <c r="E38" s="159" t="s">
        <v>512</v>
      </c>
      <c r="F38" s="159" t="s">
        <v>513</v>
      </c>
      <c r="G38" s="166" t="s">
        <v>514</v>
      </c>
      <c r="H38" s="159" t="s">
        <v>515</v>
      </c>
      <c r="I38" s="159" t="s">
        <v>516</v>
      </c>
      <c r="J38" s="159" t="s">
        <v>516</v>
      </c>
      <c r="K38" s="159" t="s">
        <v>516</v>
      </c>
      <c r="L38" s="159" t="s">
        <v>517</v>
      </c>
      <c r="M38" s="159" t="s">
        <v>518</v>
      </c>
      <c r="N38" s="159" t="s">
        <v>519</v>
      </c>
      <c r="O38" s="150"/>
    </row>
    <row r="39" spans="1:15">
      <c r="A39" s="155">
        <v>2</v>
      </c>
      <c r="B39" s="154" t="s">
        <v>92</v>
      </c>
      <c r="C39" s="159" t="s">
        <v>510</v>
      </c>
      <c r="D39" s="159" t="s">
        <v>511</v>
      </c>
      <c r="E39" s="159" t="s">
        <v>512</v>
      </c>
      <c r="F39" s="159" t="s">
        <v>513</v>
      </c>
      <c r="G39" s="166" t="s">
        <v>514</v>
      </c>
      <c r="H39" s="159" t="s">
        <v>515</v>
      </c>
      <c r="I39" s="159" t="s">
        <v>516</v>
      </c>
      <c r="J39" s="159" t="s">
        <v>516</v>
      </c>
      <c r="K39" s="159" t="s">
        <v>516</v>
      </c>
      <c r="L39" s="159" t="s">
        <v>517</v>
      </c>
      <c r="M39" s="159" t="s">
        <v>518</v>
      </c>
      <c r="N39" s="159" t="s">
        <v>519</v>
      </c>
      <c r="O39" s="150"/>
    </row>
    <row r="40" spans="1:15">
      <c r="A40" s="155">
        <v>3</v>
      </c>
      <c r="B40" s="154" t="s">
        <v>93</v>
      </c>
      <c r="C40" s="159" t="s">
        <v>510</v>
      </c>
      <c r="D40" s="159" t="s">
        <v>511</v>
      </c>
      <c r="E40" s="159" t="s">
        <v>512</v>
      </c>
      <c r="F40" s="159" t="s">
        <v>513</v>
      </c>
      <c r="G40" s="166" t="s">
        <v>514</v>
      </c>
      <c r="H40" s="159" t="s">
        <v>515</v>
      </c>
      <c r="I40" s="159" t="s">
        <v>516</v>
      </c>
      <c r="J40" s="159" t="s">
        <v>516</v>
      </c>
      <c r="K40" s="159" t="s">
        <v>516</v>
      </c>
      <c r="L40" s="159" t="s">
        <v>517</v>
      </c>
      <c r="M40" s="159" t="s">
        <v>518</v>
      </c>
      <c r="N40" s="159" t="s">
        <v>519</v>
      </c>
      <c r="O40" s="150"/>
    </row>
    <row r="41" spans="1:15">
      <c r="A41" s="155">
        <v>4</v>
      </c>
      <c r="B41" s="154" t="s">
        <v>520</v>
      </c>
      <c r="C41" s="159" t="s">
        <v>510</v>
      </c>
      <c r="D41" s="159" t="s">
        <v>511</v>
      </c>
      <c r="E41" s="159" t="s">
        <v>512</v>
      </c>
      <c r="F41" s="159" t="s">
        <v>513</v>
      </c>
      <c r="G41" s="166" t="s">
        <v>514</v>
      </c>
      <c r="H41" s="159" t="s">
        <v>515</v>
      </c>
      <c r="I41" s="159" t="s">
        <v>516</v>
      </c>
      <c r="J41" s="159" t="s">
        <v>516</v>
      </c>
      <c r="K41" s="159" t="s">
        <v>516</v>
      </c>
      <c r="L41" s="159" t="s">
        <v>517</v>
      </c>
      <c r="M41" s="159" t="s">
        <v>518</v>
      </c>
      <c r="N41" s="159" t="s">
        <v>519</v>
      </c>
      <c r="O41" s="150"/>
    </row>
    <row r="42" spans="1:15">
      <c r="A42" s="155">
        <v>5</v>
      </c>
      <c r="B42" s="154" t="s">
        <v>95</v>
      </c>
      <c r="C42" s="159" t="s">
        <v>510</v>
      </c>
      <c r="D42" s="159" t="s">
        <v>511</v>
      </c>
      <c r="E42" s="159" t="s">
        <v>512</v>
      </c>
      <c r="F42" s="159" t="s">
        <v>513</v>
      </c>
      <c r="G42" s="166" t="s">
        <v>514</v>
      </c>
      <c r="H42" s="159" t="s">
        <v>515</v>
      </c>
      <c r="I42" s="159" t="s">
        <v>516</v>
      </c>
      <c r="J42" s="159" t="s">
        <v>516</v>
      </c>
      <c r="K42" s="159" t="s">
        <v>516</v>
      </c>
      <c r="L42" s="159" t="s">
        <v>517</v>
      </c>
      <c r="M42" s="159" t="s">
        <v>518</v>
      </c>
      <c r="N42" s="159" t="s">
        <v>519</v>
      </c>
      <c r="O42" s="150"/>
    </row>
    <row r="43" spans="1:15">
      <c r="A43" s="155">
        <v>6</v>
      </c>
      <c r="B43" s="154" t="s">
        <v>11</v>
      </c>
      <c r="C43" s="159" t="s">
        <v>510</v>
      </c>
      <c r="D43" s="159" t="s">
        <v>511</v>
      </c>
      <c r="E43" s="159" t="s">
        <v>512</v>
      </c>
      <c r="F43" s="159" t="s">
        <v>513</v>
      </c>
      <c r="G43" s="166" t="s">
        <v>514</v>
      </c>
      <c r="H43" s="159" t="s">
        <v>515</v>
      </c>
      <c r="I43" s="159" t="s">
        <v>516</v>
      </c>
      <c r="J43" s="159" t="s">
        <v>516</v>
      </c>
      <c r="K43" s="159" t="s">
        <v>516</v>
      </c>
      <c r="L43" s="159" t="s">
        <v>517</v>
      </c>
      <c r="M43" s="159" t="s">
        <v>518</v>
      </c>
      <c r="N43" s="159" t="s">
        <v>519</v>
      </c>
      <c r="O43" s="150"/>
    </row>
    <row r="44" spans="1:15">
      <c r="A44" s="155">
        <v>7</v>
      </c>
      <c r="B44" s="154" t="s">
        <v>96</v>
      </c>
      <c r="C44" s="159" t="s">
        <v>510</v>
      </c>
      <c r="D44" s="159" t="s">
        <v>511</v>
      </c>
      <c r="E44" s="159" t="s">
        <v>512</v>
      </c>
      <c r="F44" s="159" t="s">
        <v>513</v>
      </c>
      <c r="G44" s="166" t="s">
        <v>514</v>
      </c>
      <c r="H44" s="159" t="s">
        <v>515</v>
      </c>
      <c r="I44" s="159" t="s">
        <v>516</v>
      </c>
      <c r="J44" s="159" t="s">
        <v>516</v>
      </c>
      <c r="K44" s="159" t="s">
        <v>516</v>
      </c>
      <c r="L44" s="159" t="s">
        <v>517</v>
      </c>
      <c r="M44" s="159" t="s">
        <v>518</v>
      </c>
      <c r="N44" s="159" t="s">
        <v>519</v>
      </c>
      <c r="O44" s="150"/>
    </row>
    <row r="45" spans="1:15">
      <c r="A45" s="155">
        <v>8</v>
      </c>
      <c r="B45" s="154" t="s">
        <v>97</v>
      </c>
      <c r="C45" s="159" t="s">
        <v>510</v>
      </c>
      <c r="D45" s="159" t="s">
        <v>511</v>
      </c>
      <c r="E45" s="159" t="s">
        <v>512</v>
      </c>
      <c r="F45" s="159" t="s">
        <v>513</v>
      </c>
      <c r="G45" s="166" t="s">
        <v>514</v>
      </c>
      <c r="H45" s="159" t="s">
        <v>515</v>
      </c>
      <c r="I45" s="159" t="s">
        <v>516</v>
      </c>
      <c r="J45" s="159" t="s">
        <v>516</v>
      </c>
      <c r="K45" s="159" t="s">
        <v>516</v>
      </c>
      <c r="L45" s="159" t="s">
        <v>517</v>
      </c>
      <c r="M45" s="159" t="s">
        <v>518</v>
      </c>
      <c r="N45" s="159" t="s">
        <v>519</v>
      </c>
      <c r="O45" s="150"/>
    </row>
    <row r="46" spans="1:15">
      <c r="A46" s="155">
        <v>9</v>
      </c>
      <c r="B46" s="154" t="s">
        <v>98</v>
      </c>
      <c r="C46" s="159" t="s">
        <v>510</v>
      </c>
      <c r="D46" s="159" t="s">
        <v>511</v>
      </c>
      <c r="E46" s="159" t="s">
        <v>512</v>
      </c>
      <c r="F46" s="159" t="s">
        <v>513</v>
      </c>
      <c r="G46" s="166" t="s">
        <v>514</v>
      </c>
      <c r="H46" s="159" t="s">
        <v>515</v>
      </c>
      <c r="I46" s="159" t="s">
        <v>516</v>
      </c>
      <c r="J46" s="159" t="s">
        <v>516</v>
      </c>
      <c r="K46" s="159" t="s">
        <v>516</v>
      </c>
      <c r="L46" s="159" t="s">
        <v>517</v>
      </c>
      <c r="M46" s="159" t="s">
        <v>518</v>
      </c>
      <c r="N46" s="159" t="s">
        <v>519</v>
      </c>
      <c r="O46" s="150"/>
    </row>
    <row r="47" spans="1:15">
      <c r="A47" s="155">
        <v>10</v>
      </c>
      <c r="B47" s="154" t="s">
        <v>521</v>
      </c>
      <c r="C47" s="159" t="s">
        <v>510</v>
      </c>
      <c r="D47" s="159" t="s">
        <v>511</v>
      </c>
      <c r="E47" s="159" t="s">
        <v>512</v>
      </c>
      <c r="F47" s="159" t="s">
        <v>513</v>
      </c>
      <c r="G47" s="166" t="s">
        <v>514</v>
      </c>
      <c r="H47" s="159" t="s">
        <v>515</v>
      </c>
      <c r="I47" s="159" t="s">
        <v>516</v>
      </c>
      <c r="J47" s="159" t="s">
        <v>516</v>
      </c>
      <c r="K47" s="159" t="s">
        <v>516</v>
      </c>
      <c r="L47" s="159" t="s">
        <v>517</v>
      </c>
      <c r="M47" s="159" t="s">
        <v>518</v>
      </c>
      <c r="N47" s="159" t="s">
        <v>519</v>
      </c>
      <c r="O47" s="150"/>
    </row>
    <row r="48" spans="1:15">
      <c r="A48" s="155">
        <v>11</v>
      </c>
      <c r="B48" s="154" t="s">
        <v>99</v>
      </c>
      <c r="C48" s="159" t="s">
        <v>510</v>
      </c>
      <c r="D48" s="159" t="s">
        <v>511</v>
      </c>
      <c r="E48" s="159" t="s">
        <v>512</v>
      </c>
      <c r="F48" s="159" t="s">
        <v>513</v>
      </c>
      <c r="G48" s="166" t="s">
        <v>514</v>
      </c>
      <c r="H48" s="159" t="s">
        <v>515</v>
      </c>
      <c r="I48" s="159" t="s">
        <v>516</v>
      </c>
      <c r="J48" s="159" t="s">
        <v>516</v>
      </c>
      <c r="K48" s="159" t="s">
        <v>516</v>
      </c>
      <c r="L48" s="159" t="s">
        <v>517</v>
      </c>
      <c r="M48" s="159" t="s">
        <v>518</v>
      </c>
      <c r="N48" s="159" t="s">
        <v>519</v>
      </c>
      <c r="O48" s="150"/>
    </row>
    <row r="49" spans="1:15">
      <c r="A49" s="155">
        <v>12</v>
      </c>
      <c r="B49" s="154" t="s">
        <v>100</v>
      </c>
      <c r="C49" s="159" t="s">
        <v>510</v>
      </c>
      <c r="D49" s="159" t="s">
        <v>511</v>
      </c>
      <c r="E49" s="159" t="s">
        <v>512</v>
      </c>
      <c r="F49" s="159" t="s">
        <v>513</v>
      </c>
      <c r="G49" s="166" t="s">
        <v>514</v>
      </c>
      <c r="H49" s="159" t="s">
        <v>515</v>
      </c>
      <c r="I49" s="159" t="s">
        <v>516</v>
      </c>
      <c r="J49" s="159" t="s">
        <v>516</v>
      </c>
      <c r="K49" s="159" t="s">
        <v>516</v>
      </c>
      <c r="L49" s="159" t="s">
        <v>517</v>
      </c>
      <c r="M49" s="159" t="s">
        <v>518</v>
      </c>
      <c r="N49" s="159" t="s">
        <v>519</v>
      </c>
      <c r="O49" s="150"/>
    </row>
    <row r="50" spans="1:15">
      <c r="A50" s="155">
        <v>13</v>
      </c>
      <c r="B50" s="154" t="s">
        <v>101</v>
      </c>
      <c r="C50" s="159" t="s">
        <v>510</v>
      </c>
      <c r="D50" s="159" t="s">
        <v>511</v>
      </c>
      <c r="E50" s="159" t="s">
        <v>512</v>
      </c>
      <c r="F50" s="159" t="s">
        <v>513</v>
      </c>
      <c r="G50" s="166" t="s">
        <v>514</v>
      </c>
      <c r="H50" s="159" t="s">
        <v>515</v>
      </c>
      <c r="I50" s="159" t="s">
        <v>516</v>
      </c>
      <c r="J50" s="159" t="s">
        <v>516</v>
      </c>
      <c r="K50" s="159" t="s">
        <v>516</v>
      </c>
      <c r="L50" s="159" t="s">
        <v>517</v>
      </c>
      <c r="M50" s="159" t="s">
        <v>518</v>
      </c>
      <c r="N50" s="159" t="s">
        <v>519</v>
      </c>
      <c r="O50" s="150"/>
    </row>
    <row r="51" spans="1:15">
      <c r="A51" s="155">
        <v>14</v>
      </c>
      <c r="B51" s="154" t="s">
        <v>102</v>
      </c>
      <c r="C51" s="159" t="s">
        <v>510</v>
      </c>
      <c r="D51" s="159" t="s">
        <v>511</v>
      </c>
      <c r="E51" s="159" t="s">
        <v>512</v>
      </c>
      <c r="F51" s="159" t="s">
        <v>513</v>
      </c>
      <c r="G51" s="166" t="s">
        <v>514</v>
      </c>
      <c r="H51" s="159" t="s">
        <v>515</v>
      </c>
      <c r="I51" s="159" t="s">
        <v>516</v>
      </c>
      <c r="J51" s="159" t="s">
        <v>516</v>
      </c>
      <c r="K51" s="159" t="s">
        <v>516</v>
      </c>
      <c r="L51" s="159" t="s">
        <v>517</v>
      </c>
      <c r="M51" s="159" t="s">
        <v>518</v>
      </c>
      <c r="N51" s="159" t="s">
        <v>519</v>
      </c>
      <c r="O51" s="150"/>
    </row>
    <row r="52" spans="1:15">
      <c r="A52" s="155">
        <v>15</v>
      </c>
      <c r="B52" s="154" t="s">
        <v>522</v>
      </c>
      <c r="C52" s="159" t="s">
        <v>510</v>
      </c>
      <c r="D52" s="159" t="s">
        <v>511</v>
      </c>
      <c r="E52" s="159" t="s">
        <v>512</v>
      </c>
      <c r="F52" s="159" t="s">
        <v>513</v>
      </c>
      <c r="G52" s="166" t="s">
        <v>514</v>
      </c>
      <c r="H52" s="159" t="s">
        <v>515</v>
      </c>
      <c r="I52" s="159" t="s">
        <v>516</v>
      </c>
      <c r="J52" s="159" t="s">
        <v>516</v>
      </c>
      <c r="K52" s="159" t="s">
        <v>516</v>
      </c>
      <c r="L52" s="159" t="s">
        <v>517</v>
      </c>
      <c r="M52" s="159" t="s">
        <v>518</v>
      </c>
      <c r="N52" s="159" t="s">
        <v>519</v>
      </c>
      <c r="O52" s="150"/>
    </row>
    <row r="53" spans="1:15">
      <c r="A53" s="155">
        <v>16</v>
      </c>
      <c r="B53" s="154" t="s">
        <v>104</v>
      </c>
      <c r="C53" s="159" t="s">
        <v>510</v>
      </c>
      <c r="D53" s="159" t="s">
        <v>511</v>
      </c>
      <c r="E53" s="159" t="s">
        <v>512</v>
      </c>
      <c r="F53" s="159" t="s">
        <v>513</v>
      </c>
      <c r="G53" s="166" t="s">
        <v>514</v>
      </c>
      <c r="H53" s="159" t="s">
        <v>515</v>
      </c>
      <c r="I53" s="159" t="s">
        <v>516</v>
      </c>
      <c r="J53" s="159" t="s">
        <v>516</v>
      </c>
      <c r="K53" s="159" t="s">
        <v>516</v>
      </c>
      <c r="L53" s="159" t="s">
        <v>517</v>
      </c>
      <c r="M53" s="159" t="s">
        <v>518</v>
      </c>
      <c r="N53" s="159" t="s">
        <v>519</v>
      </c>
      <c r="O53" s="150"/>
    </row>
    <row r="54" spans="1:15">
      <c r="A54" s="155">
        <v>17</v>
      </c>
      <c r="B54" s="154" t="s">
        <v>105</v>
      </c>
      <c r="C54" s="159" t="s">
        <v>510</v>
      </c>
      <c r="D54" s="159" t="s">
        <v>511</v>
      </c>
      <c r="E54" s="159" t="s">
        <v>512</v>
      </c>
      <c r="F54" s="159" t="s">
        <v>513</v>
      </c>
      <c r="G54" s="166" t="s">
        <v>514</v>
      </c>
      <c r="H54" s="159" t="s">
        <v>515</v>
      </c>
      <c r="I54" s="159" t="s">
        <v>516</v>
      </c>
      <c r="J54" s="159" t="s">
        <v>516</v>
      </c>
      <c r="K54" s="159" t="s">
        <v>516</v>
      </c>
      <c r="L54" s="159" t="s">
        <v>517</v>
      </c>
      <c r="M54" s="159" t="s">
        <v>518</v>
      </c>
      <c r="N54" s="159" t="s">
        <v>519</v>
      </c>
      <c r="O54" s="150"/>
    </row>
    <row r="55" spans="1:15">
      <c r="A55" s="155">
        <v>18</v>
      </c>
      <c r="B55" s="154" t="s">
        <v>523</v>
      </c>
      <c r="C55" s="159" t="s">
        <v>510</v>
      </c>
      <c r="D55" s="159" t="s">
        <v>511</v>
      </c>
      <c r="E55" s="159" t="s">
        <v>512</v>
      </c>
      <c r="F55" s="159" t="s">
        <v>513</v>
      </c>
      <c r="G55" s="166" t="s">
        <v>514</v>
      </c>
      <c r="H55" s="159" t="s">
        <v>515</v>
      </c>
      <c r="I55" s="159" t="s">
        <v>516</v>
      </c>
      <c r="J55" s="159" t="s">
        <v>516</v>
      </c>
      <c r="K55" s="159" t="s">
        <v>516</v>
      </c>
      <c r="L55" s="159" t="s">
        <v>517</v>
      </c>
      <c r="M55" s="159" t="s">
        <v>518</v>
      </c>
      <c r="N55" s="159" t="s">
        <v>519</v>
      </c>
      <c r="O55" s="150"/>
    </row>
    <row r="56" spans="1:15">
      <c r="A56" s="155">
        <v>19</v>
      </c>
      <c r="B56" s="154" t="s">
        <v>524</v>
      </c>
      <c r="C56" s="159" t="s">
        <v>510</v>
      </c>
      <c r="D56" s="159" t="s">
        <v>511</v>
      </c>
      <c r="E56" s="159" t="s">
        <v>512</v>
      </c>
      <c r="F56" s="159" t="s">
        <v>513</v>
      </c>
      <c r="G56" s="166" t="s">
        <v>514</v>
      </c>
      <c r="H56" s="159" t="s">
        <v>515</v>
      </c>
      <c r="I56" s="159" t="s">
        <v>516</v>
      </c>
      <c r="J56" s="159" t="s">
        <v>516</v>
      </c>
      <c r="K56" s="159" t="s">
        <v>516</v>
      </c>
      <c r="L56" s="159" t="s">
        <v>517</v>
      </c>
      <c r="M56" s="159" t="s">
        <v>518</v>
      </c>
      <c r="N56" s="159" t="s">
        <v>519</v>
      </c>
      <c r="O56" s="150"/>
    </row>
    <row r="57" spans="1:15">
      <c r="A57" s="155">
        <v>20</v>
      </c>
      <c r="B57" s="154" t="s">
        <v>525</v>
      </c>
      <c r="C57" s="159" t="s">
        <v>510</v>
      </c>
      <c r="D57" s="159" t="s">
        <v>511</v>
      </c>
      <c r="E57" s="159" t="s">
        <v>512</v>
      </c>
      <c r="F57" s="159" t="s">
        <v>513</v>
      </c>
      <c r="G57" s="166" t="s">
        <v>514</v>
      </c>
      <c r="H57" s="159" t="s">
        <v>515</v>
      </c>
      <c r="I57" s="159" t="s">
        <v>516</v>
      </c>
      <c r="J57" s="159" t="s">
        <v>516</v>
      </c>
      <c r="K57" s="159" t="s">
        <v>516</v>
      </c>
      <c r="L57" s="159" t="s">
        <v>517</v>
      </c>
      <c r="M57" s="159" t="s">
        <v>518</v>
      </c>
      <c r="N57" s="159" t="s">
        <v>519</v>
      </c>
      <c r="O57" s="150"/>
    </row>
    <row r="58" spans="1:15">
      <c r="A58" s="150"/>
      <c r="B58" s="150"/>
      <c r="C58" s="150"/>
      <c r="D58" s="150"/>
      <c r="E58" s="150"/>
      <c r="F58" s="150"/>
      <c r="G58" s="150"/>
      <c r="H58" s="150"/>
      <c r="I58" s="150"/>
      <c r="J58" s="150"/>
      <c r="K58" s="150"/>
      <c r="L58" s="150"/>
      <c r="M58" s="150"/>
      <c r="N58" s="150"/>
      <c r="O58" s="150"/>
    </row>
    <row r="59" spans="1:15">
      <c r="A59" s="150"/>
      <c r="B59" s="150"/>
      <c r="C59" s="150"/>
      <c r="D59" s="150"/>
      <c r="E59" s="150"/>
      <c r="F59" s="150"/>
      <c r="G59" s="150"/>
      <c r="H59" s="150"/>
      <c r="I59" s="150"/>
      <c r="J59" s="150"/>
      <c r="K59" s="150"/>
      <c r="L59" s="150"/>
      <c r="M59" s="150"/>
      <c r="N59" s="150"/>
      <c r="O59" s="150"/>
    </row>
    <row r="60" spans="1:15">
      <c r="A60" s="595" t="s">
        <v>457</v>
      </c>
      <c r="B60" s="595" t="s">
        <v>458</v>
      </c>
      <c r="C60" s="597" t="s">
        <v>459</v>
      </c>
      <c r="D60" s="597"/>
      <c r="E60" s="597"/>
      <c r="F60" s="597"/>
      <c r="G60" s="597"/>
      <c r="H60" s="597"/>
      <c r="I60" s="597"/>
      <c r="J60" s="597"/>
      <c r="K60" s="597"/>
      <c r="L60" s="597"/>
      <c r="M60" s="597"/>
      <c r="N60" s="597"/>
      <c r="O60" s="597"/>
    </row>
    <row r="61" spans="1:15">
      <c r="A61" s="596"/>
      <c r="B61" s="596"/>
      <c r="C61" s="152" t="s">
        <v>526</v>
      </c>
      <c r="D61" s="152" t="s">
        <v>465</v>
      </c>
      <c r="E61" s="152" t="s">
        <v>527</v>
      </c>
      <c r="F61" s="152" t="s">
        <v>528</v>
      </c>
      <c r="G61" s="152" t="s">
        <v>80</v>
      </c>
      <c r="H61" s="152" t="s">
        <v>238</v>
      </c>
      <c r="I61" s="152" t="s">
        <v>239</v>
      </c>
      <c r="J61" s="152" t="s">
        <v>529</v>
      </c>
      <c r="K61" s="152" t="s">
        <v>286</v>
      </c>
      <c r="L61" s="152" t="s">
        <v>240</v>
      </c>
      <c r="M61" s="152" t="s">
        <v>290</v>
      </c>
      <c r="N61" s="152" t="s">
        <v>288</v>
      </c>
      <c r="O61" s="152" t="s">
        <v>223</v>
      </c>
    </row>
    <row r="62" spans="1:15">
      <c r="A62" s="155">
        <v>1</v>
      </c>
      <c r="B62" s="154" t="s">
        <v>91</v>
      </c>
      <c r="C62" s="158" t="s">
        <v>530</v>
      </c>
      <c r="D62" s="158" t="s">
        <v>392</v>
      </c>
      <c r="E62" s="158" t="s">
        <v>391</v>
      </c>
      <c r="F62" s="158" t="s">
        <v>392</v>
      </c>
      <c r="G62" s="159" t="s">
        <v>531</v>
      </c>
      <c r="H62" s="159" t="s">
        <v>532</v>
      </c>
      <c r="I62" s="159" t="s">
        <v>533</v>
      </c>
      <c r="J62" s="159" t="s">
        <v>392</v>
      </c>
      <c r="K62" s="159" t="s">
        <v>534</v>
      </c>
      <c r="L62" s="159" t="s">
        <v>535</v>
      </c>
      <c r="M62" s="153" t="s">
        <v>536</v>
      </c>
      <c r="N62" s="159" t="s">
        <v>537</v>
      </c>
      <c r="O62" s="159" t="s">
        <v>538</v>
      </c>
    </row>
    <row r="63" spans="1:15">
      <c r="A63" s="155">
        <v>2</v>
      </c>
      <c r="B63" s="154" t="s">
        <v>92</v>
      </c>
      <c r="C63" s="158" t="s">
        <v>530</v>
      </c>
      <c r="D63" s="158" t="s">
        <v>392</v>
      </c>
      <c r="E63" s="158" t="s">
        <v>391</v>
      </c>
      <c r="F63" s="158" t="s">
        <v>392</v>
      </c>
      <c r="G63" s="159" t="s">
        <v>531</v>
      </c>
      <c r="H63" s="159" t="s">
        <v>532</v>
      </c>
      <c r="I63" s="159" t="s">
        <v>533</v>
      </c>
      <c r="J63" s="159" t="s">
        <v>392</v>
      </c>
      <c r="K63" s="159" t="s">
        <v>534</v>
      </c>
      <c r="L63" s="159" t="s">
        <v>535</v>
      </c>
      <c r="M63" s="153" t="s">
        <v>536</v>
      </c>
      <c r="N63" s="159" t="s">
        <v>537</v>
      </c>
      <c r="O63" s="159" t="s">
        <v>538</v>
      </c>
    </row>
    <row r="64" spans="1:15">
      <c r="A64" s="155">
        <v>3</v>
      </c>
      <c r="B64" s="154" t="s">
        <v>93</v>
      </c>
      <c r="C64" s="158" t="s">
        <v>530</v>
      </c>
      <c r="D64" s="158" t="s">
        <v>392</v>
      </c>
      <c r="E64" s="158" t="s">
        <v>391</v>
      </c>
      <c r="F64" s="158" t="s">
        <v>392</v>
      </c>
      <c r="G64" s="159" t="s">
        <v>531</v>
      </c>
      <c r="H64" s="159" t="s">
        <v>532</v>
      </c>
      <c r="I64" s="159" t="s">
        <v>533</v>
      </c>
      <c r="J64" s="159" t="s">
        <v>392</v>
      </c>
      <c r="K64" s="159" t="s">
        <v>534</v>
      </c>
      <c r="L64" s="159" t="s">
        <v>535</v>
      </c>
      <c r="M64" s="153" t="s">
        <v>536</v>
      </c>
      <c r="N64" s="159" t="s">
        <v>537</v>
      </c>
      <c r="O64" s="159" t="s">
        <v>538</v>
      </c>
    </row>
    <row r="65" spans="1:15">
      <c r="A65" s="155">
        <v>4</v>
      </c>
      <c r="B65" s="154" t="s">
        <v>520</v>
      </c>
      <c r="C65" s="158" t="s">
        <v>530</v>
      </c>
      <c r="D65" s="158" t="s">
        <v>392</v>
      </c>
      <c r="E65" s="158" t="s">
        <v>391</v>
      </c>
      <c r="F65" s="158" t="s">
        <v>392</v>
      </c>
      <c r="G65" s="159" t="s">
        <v>531</v>
      </c>
      <c r="H65" s="159" t="s">
        <v>532</v>
      </c>
      <c r="I65" s="159" t="s">
        <v>533</v>
      </c>
      <c r="J65" s="159" t="s">
        <v>392</v>
      </c>
      <c r="K65" s="159" t="s">
        <v>534</v>
      </c>
      <c r="L65" s="159" t="s">
        <v>535</v>
      </c>
      <c r="M65" s="153" t="s">
        <v>536</v>
      </c>
      <c r="N65" s="159" t="s">
        <v>537</v>
      </c>
      <c r="O65" s="159" t="s">
        <v>538</v>
      </c>
    </row>
    <row r="66" spans="1:15">
      <c r="A66" s="155">
        <v>5</v>
      </c>
      <c r="B66" s="154" t="s">
        <v>95</v>
      </c>
      <c r="C66" s="158" t="s">
        <v>530</v>
      </c>
      <c r="D66" s="158" t="s">
        <v>392</v>
      </c>
      <c r="E66" s="158" t="s">
        <v>391</v>
      </c>
      <c r="F66" s="158" t="s">
        <v>392</v>
      </c>
      <c r="G66" s="159" t="s">
        <v>531</v>
      </c>
      <c r="H66" s="159" t="s">
        <v>532</v>
      </c>
      <c r="I66" s="159" t="s">
        <v>533</v>
      </c>
      <c r="J66" s="159" t="s">
        <v>392</v>
      </c>
      <c r="K66" s="159" t="s">
        <v>534</v>
      </c>
      <c r="L66" s="159" t="s">
        <v>535</v>
      </c>
      <c r="M66" s="153" t="s">
        <v>536</v>
      </c>
      <c r="N66" s="159" t="s">
        <v>537</v>
      </c>
      <c r="O66" s="159" t="s">
        <v>538</v>
      </c>
    </row>
    <row r="67" spans="1:15">
      <c r="A67" s="155">
        <v>6</v>
      </c>
      <c r="B67" s="154" t="s">
        <v>11</v>
      </c>
      <c r="C67" s="158" t="s">
        <v>530</v>
      </c>
      <c r="D67" s="158" t="s">
        <v>392</v>
      </c>
      <c r="E67" s="158" t="s">
        <v>391</v>
      </c>
      <c r="F67" s="158" t="s">
        <v>392</v>
      </c>
      <c r="G67" s="159" t="s">
        <v>531</v>
      </c>
      <c r="H67" s="159" t="s">
        <v>532</v>
      </c>
      <c r="I67" s="159" t="s">
        <v>533</v>
      </c>
      <c r="J67" s="159" t="s">
        <v>392</v>
      </c>
      <c r="K67" s="159" t="s">
        <v>534</v>
      </c>
      <c r="L67" s="159" t="s">
        <v>535</v>
      </c>
      <c r="M67" s="153" t="s">
        <v>536</v>
      </c>
      <c r="N67" s="159" t="s">
        <v>537</v>
      </c>
      <c r="O67" s="159" t="s">
        <v>538</v>
      </c>
    </row>
    <row r="68" spans="1:15">
      <c r="A68" s="155">
        <v>7</v>
      </c>
      <c r="B68" s="154" t="s">
        <v>96</v>
      </c>
      <c r="C68" s="158" t="s">
        <v>530</v>
      </c>
      <c r="D68" s="158" t="s">
        <v>392</v>
      </c>
      <c r="E68" s="158" t="s">
        <v>391</v>
      </c>
      <c r="F68" s="158" t="s">
        <v>392</v>
      </c>
      <c r="G68" s="159" t="s">
        <v>531</v>
      </c>
      <c r="H68" s="159" t="s">
        <v>532</v>
      </c>
      <c r="I68" s="159" t="s">
        <v>533</v>
      </c>
      <c r="J68" s="159" t="s">
        <v>392</v>
      </c>
      <c r="K68" s="159" t="s">
        <v>534</v>
      </c>
      <c r="L68" s="159" t="s">
        <v>535</v>
      </c>
      <c r="M68" s="153" t="s">
        <v>536</v>
      </c>
      <c r="N68" s="159" t="s">
        <v>537</v>
      </c>
      <c r="O68" s="159" t="s">
        <v>538</v>
      </c>
    </row>
    <row r="69" spans="1:15">
      <c r="A69" s="155">
        <v>8</v>
      </c>
      <c r="B69" s="154" t="s">
        <v>97</v>
      </c>
      <c r="C69" s="158" t="s">
        <v>530</v>
      </c>
      <c r="D69" s="158" t="s">
        <v>392</v>
      </c>
      <c r="E69" s="158" t="s">
        <v>391</v>
      </c>
      <c r="F69" s="158" t="s">
        <v>392</v>
      </c>
      <c r="G69" s="159" t="s">
        <v>531</v>
      </c>
      <c r="H69" s="159" t="s">
        <v>532</v>
      </c>
      <c r="I69" s="159" t="s">
        <v>533</v>
      </c>
      <c r="J69" s="159" t="s">
        <v>392</v>
      </c>
      <c r="K69" s="159" t="s">
        <v>534</v>
      </c>
      <c r="L69" s="159" t="s">
        <v>535</v>
      </c>
      <c r="M69" s="153" t="s">
        <v>536</v>
      </c>
      <c r="N69" s="159" t="s">
        <v>537</v>
      </c>
      <c r="O69" s="159" t="s">
        <v>538</v>
      </c>
    </row>
    <row r="70" spans="1:15">
      <c r="A70" s="155">
        <v>9</v>
      </c>
      <c r="B70" s="154" t="s">
        <v>98</v>
      </c>
      <c r="C70" s="158" t="s">
        <v>530</v>
      </c>
      <c r="D70" s="158" t="s">
        <v>392</v>
      </c>
      <c r="E70" s="158" t="s">
        <v>391</v>
      </c>
      <c r="F70" s="158" t="s">
        <v>392</v>
      </c>
      <c r="G70" s="159" t="s">
        <v>531</v>
      </c>
      <c r="H70" s="159" t="s">
        <v>532</v>
      </c>
      <c r="I70" s="159" t="s">
        <v>533</v>
      </c>
      <c r="J70" s="159" t="s">
        <v>392</v>
      </c>
      <c r="K70" s="159" t="s">
        <v>534</v>
      </c>
      <c r="L70" s="159" t="s">
        <v>535</v>
      </c>
      <c r="M70" s="153" t="s">
        <v>536</v>
      </c>
      <c r="N70" s="159" t="s">
        <v>537</v>
      </c>
      <c r="O70" s="159" t="s">
        <v>538</v>
      </c>
    </row>
    <row r="71" spans="1:15">
      <c r="A71" s="155">
        <v>10</v>
      </c>
      <c r="B71" s="154" t="s">
        <v>521</v>
      </c>
      <c r="C71" s="158" t="s">
        <v>530</v>
      </c>
      <c r="D71" s="158" t="s">
        <v>392</v>
      </c>
      <c r="E71" s="158" t="s">
        <v>391</v>
      </c>
      <c r="F71" s="158" t="s">
        <v>392</v>
      </c>
      <c r="G71" s="159" t="s">
        <v>531</v>
      </c>
      <c r="H71" s="159" t="s">
        <v>532</v>
      </c>
      <c r="I71" s="159" t="s">
        <v>533</v>
      </c>
      <c r="J71" s="159" t="s">
        <v>392</v>
      </c>
      <c r="K71" s="159" t="s">
        <v>534</v>
      </c>
      <c r="L71" s="159" t="s">
        <v>535</v>
      </c>
      <c r="M71" s="153" t="s">
        <v>536</v>
      </c>
      <c r="N71" s="159" t="s">
        <v>537</v>
      </c>
      <c r="O71" s="159" t="s">
        <v>538</v>
      </c>
    </row>
    <row r="72" spans="1:15">
      <c r="A72" s="155">
        <v>11</v>
      </c>
      <c r="B72" s="154" t="s">
        <v>99</v>
      </c>
      <c r="C72" s="158" t="s">
        <v>530</v>
      </c>
      <c r="D72" s="158" t="s">
        <v>392</v>
      </c>
      <c r="E72" s="158" t="s">
        <v>391</v>
      </c>
      <c r="F72" s="158" t="s">
        <v>392</v>
      </c>
      <c r="G72" s="159" t="s">
        <v>531</v>
      </c>
      <c r="H72" s="159" t="s">
        <v>532</v>
      </c>
      <c r="I72" s="159" t="s">
        <v>533</v>
      </c>
      <c r="J72" s="159" t="s">
        <v>392</v>
      </c>
      <c r="K72" s="159" t="s">
        <v>534</v>
      </c>
      <c r="L72" s="159" t="s">
        <v>535</v>
      </c>
      <c r="M72" s="153" t="s">
        <v>536</v>
      </c>
      <c r="N72" s="159" t="s">
        <v>537</v>
      </c>
      <c r="O72" s="159" t="s">
        <v>538</v>
      </c>
    </row>
    <row r="73" spans="1:15">
      <c r="A73" s="155">
        <v>12</v>
      </c>
      <c r="B73" s="154" t="s">
        <v>100</v>
      </c>
      <c r="C73" s="158" t="s">
        <v>530</v>
      </c>
      <c r="D73" s="158" t="s">
        <v>392</v>
      </c>
      <c r="E73" s="158" t="s">
        <v>391</v>
      </c>
      <c r="F73" s="158" t="s">
        <v>392</v>
      </c>
      <c r="G73" s="159" t="s">
        <v>531</v>
      </c>
      <c r="H73" s="159" t="s">
        <v>532</v>
      </c>
      <c r="I73" s="159" t="s">
        <v>533</v>
      </c>
      <c r="J73" s="159" t="s">
        <v>392</v>
      </c>
      <c r="K73" s="159" t="s">
        <v>534</v>
      </c>
      <c r="L73" s="159" t="s">
        <v>535</v>
      </c>
      <c r="M73" s="153" t="s">
        <v>536</v>
      </c>
      <c r="N73" s="159" t="s">
        <v>537</v>
      </c>
      <c r="O73" s="159" t="s">
        <v>538</v>
      </c>
    </row>
    <row r="74" spans="1:15">
      <c r="A74" s="155">
        <v>13</v>
      </c>
      <c r="B74" s="154" t="s">
        <v>101</v>
      </c>
      <c r="C74" s="158" t="s">
        <v>530</v>
      </c>
      <c r="D74" s="158" t="s">
        <v>392</v>
      </c>
      <c r="E74" s="158" t="s">
        <v>391</v>
      </c>
      <c r="F74" s="158" t="s">
        <v>392</v>
      </c>
      <c r="G74" s="159" t="s">
        <v>531</v>
      </c>
      <c r="H74" s="159" t="s">
        <v>532</v>
      </c>
      <c r="I74" s="159" t="s">
        <v>533</v>
      </c>
      <c r="J74" s="159" t="s">
        <v>392</v>
      </c>
      <c r="K74" s="159" t="s">
        <v>534</v>
      </c>
      <c r="L74" s="159" t="s">
        <v>535</v>
      </c>
      <c r="M74" s="153" t="s">
        <v>536</v>
      </c>
      <c r="N74" s="159" t="s">
        <v>537</v>
      </c>
      <c r="O74" s="159" t="s">
        <v>538</v>
      </c>
    </row>
    <row r="75" spans="1:15">
      <c r="A75" s="155">
        <v>14</v>
      </c>
      <c r="B75" s="154" t="s">
        <v>102</v>
      </c>
      <c r="C75" s="158" t="s">
        <v>530</v>
      </c>
      <c r="D75" s="158" t="s">
        <v>392</v>
      </c>
      <c r="E75" s="158" t="s">
        <v>391</v>
      </c>
      <c r="F75" s="158" t="s">
        <v>392</v>
      </c>
      <c r="G75" s="159" t="s">
        <v>531</v>
      </c>
      <c r="H75" s="159" t="s">
        <v>532</v>
      </c>
      <c r="I75" s="159" t="s">
        <v>533</v>
      </c>
      <c r="J75" s="159" t="s">
        <v>392</v>
      </c>
      <c r="K75" s="159" t="s">
        <v>534</v>
      </c>
      <c r="L75" s="159" t="s">
        <v>535</v>
      </c>
      <c r="M75" s="153" t="s">
        <v>536</v>
      </c>
      <c r="N75" s="159" t="s">
        <v>537</v>
      </c>
      <c r="O75" s="159" t="s">
        <v>538</v>
      </c>
    </row>
    <row r="76" spans="1:15">
      <c r="A76" s="155">
        <v>15</v>
      </c>
      <c r="B76" s="154" t="s">
        <v>522</v>
      </c>
      <c r="C76" s="158" t="s">
        <v>530</v>
      </c>
      <c r="D76" s="158" t="s">
        <v>392</v>
      </c>
      <c r="E76" s="158" t="s">
        <v>391</v>
      </c>
      <c r="F76" s="158" t="s">
        <v>392</v>
      </c>
      <c r="G76" s="159" t="s">
        <v>531</v>
      </c>
      <c r="H76" s="159" t="s">
        <v>532</v>
      </c>
      <c r="I76" s="159" t="s">
        <v>533</v>
      </c>
      <c r="J76" s="159" t="s">
        <v>392</v>
      </c>
      <c r="K76" s="159" t="s">
        <v>534</v>
      </c>
      <c r="L76" s="159" t="s">
        <v>535</v>
      </c>
      <c r="M76" s="153" t="s">
        <v>536</v>
      </c>
      <c r="N76" s="159" t="s">
        <v>537</v>
      </c>
      <c r="O76" s="159" t="s">
        <v>538</v>
      </c>
    </row>
    <row r="77" spans="1:15">
      <c r="A77" s="155">
        <v>16</v>
      </c>
      <c r="B77" s="154" t="s">
        <v>104</v>
      </c>
      <c r="C77" s="158" t="s">
        <v>530</v>
      </c>
      <c r="D77" s="158" t="s">
        <v>392</v>
      </c>
      <c r="E77" s="158" t="s">
        <v>391</v>
      </c>
      <c r="F77" s="158" t="s">
        <v>392</v>
      </c>
      <c r="G77" s="159" t="s">
        <v>531</v>
      </c>
      <c r="H77" s="159" t="s">
        <v>532</v>
      </c>
      <c r="I77" s="159" t="s">
        <v>533</v>
      </c>
      <c r="J77" s="159" t="s">
        <v>392</v>
      </c>
      <c r="K77" s="159" t="s">
        <v>534</v>
      </c>
      <c r="L77" s="159" t="s">
        <v>535</v>
      </c>
      <c r="M77" s="153" t="s">
        <v>536</v>
      </c>
      <c r="N77" s="159" t="s">
        <v>537</v>
      </c>
      <c r="O77" s="159" t="s">
        <v>538</v>
      </c>
    </row>
    <row r="78" spans="1:15">
      <c r="A78" s="155">
        <v>17</v>
      </c>
      <c r="B78" s="154" t="s">
        <v>105</v>
      </c>
      <c r="C78" s="158" t="s">
        <v>530</v>
      </c>
      <c r="D78" s="158" t="s">
        <v>392</v>
      </c>
      <c r="E78" s="158" t="s">
        <v>391</v>
      </c>
      <c r="F78" s="158" t="s">
        <v>392</v>
      </c>
      <c r="G78" s="159" t="s">
        <v>531</v>
      </c>
      <c r="H78" s="159" t="s">
        <v>532</v>
      </c>
      <c r="I78" s="159" t="s">
        <v>533</v>
      </c>
      <c r="J78" s="159" t="s">
        <v>392</v>
      </c>
      <c r="K78" s="159" t="s">
        <v>534</v>
      </c>
      <c r="L78" s="159" t="s">
        <v>535</v>
      </c>
      <c r="M78" s="153" t="s">
        <v>536</v>
      </c>
      <c r="N78" s="159" t="s">
        <v>537</v>
      </c>
      <c r="O78" s="159" t="s">
        <v>538</v>
      </c>
    </row>
    <row r="79" spans="1:15">
      <c r="A79" s="155">
        <v>18</v>
      </c>
      <c r="B79" s="154" t="s">
        <v>523</v>
      </c>
      <c r="C79" s="158" t="s">
        <v>530</v>
      </c>
      <c r="D79" s="158" t="s">
        <v>392</v>
      </c>
      <c r="E79" s="158" t="s">
        <v>391</v>
      </c>
      <c r="F79" s="158" t="s">
        <v>392</v>
      </c>
      <c r="G79" s="159" t="s">
        <v>531</v>
      </c>
      <c r="H79" s="159" t="s">
        <v>532</v>
      </c>
      <c r="I79" s="159" t="s">
        <v>533</v>
      </c>
      <c r="J79" s="159" t="s">
        <v>392</v>
      </c>
      <c r="K79" s="159" t="s">
        <v>534</v>
      </c>
      <c r="L79" s="159" t="s">
        <v>535</v>
      </c>
      <c r="M79" s="153" t="s">
        <v>536</v>
      </c>
      <c r="N79" s="159" t="s">
        <v>537</v>
      </c>
      <c r="O79" s="159" t="s">
        <v>538</v>
      </c>
    </row>
    <row r="80" spans="1:15">
      <c r="A80" s="155">
        <v>19</v>
      </c>
      <c r="B80" s="154" t="s">
        <v>524</v>
      </c>
      <c r="C80" s="158" t="s">
        <v>530</v>
      </c>
      <c r="D80" s="158" t="s">
        <v>392</v>
      </c>
      <c r="E80" s="158" t="s">
        <v>391</v>
      </c>
      <c r="F80" s="158" t="s">
        <v>392</v>
      </c>
      <c r="G80" s="159" t="s">
        <v>531</v>
      </c>
      <c r="H80" s="159" t="s">
        <v>532</v>
      </c>
      <c r="I80" s="159" t="s">
        <v>533</v>
      </c>
      <c r="J80" s="159" t="s">
        <v>392</v>
      </c>
      <c r="K80" s="159" t="s">
        <v>534</v>
      </c>
      <c r="L80" s="159" t="s">
        <v>535</v>
      </c>
      <c r="M80" s="153" t="s">
        <v>536</v>
      </c>
      <c r="N80" s="159" t="s">
        <v>537</v>
      </c>
      <c r="O80" s="159" t="s">
        <v>538</v>
      </c>
    </row>
    <row r="81" spans="1:25">
      <c r="A81" s="155">
        <v>20</v>
      </c>
      <c r="B81" s="154" t="s">
        <v>525</v>
      </c>
      <c r="C81" s="158" t="s">
        <v>530</v>
      </c>
      <c r="D81" s="158" t="s">
        <v>392</v>
      </c>
      <c r="E81" s="158" t="s">
        <v>391</v>
      </c>
      <c r="F81" s="158" t="s">
        <v>392</v>
      </c>
      <c r="G81" s="159" t="s">
        <v>531</v>
      </c>
      <c r="H81" s="159" t="s">
        <v>532</v>
      </c>
      <c r="I81" s="159" t="s">
        <v>533</v>
      </c>
      <c r="J81" s="159" t="s">
        <v>392</v>
      </c>
      <c r="K81" s="159" t="s">
        <v>534</v>
      </c>
      <c r="L81" s="159" t="s">
        <v>535</v>
      </c>
      <c r="M81" s="153" t="s">
        <v>536</v>
      </c>
      <c r="N81" s="159" t="s">
        <v>537</v>
      </c>
      <c r="O81" s="159" t="s">
        <v>538</v>
      </c>
    </row>
    <row r="82" spans="1:25">
      <c r="A82" s="150"/>
      <c r="B82" s="150"/>
      <c r="C82" s="150"/>
      <c r="D82" s="150"/>
      <c r="E82" s="150"/>
      <c r="F82" s="150"/>
      <c r="G82" s="150"/>
      <c r="H82" s="150"/>
      <c r="I82" s="150"/>
      <c r="J82" s="150"/>
      <c r="K82" s="150"/>
      <c r="L82" s="150"/>
      <c r="M82" s="150"/>
      <c r="N82" s="150"/>
      <c r="O82" s="150"/>
    </row>
    <row r="83" spans="1:25" ht="24" customHeight="1">
      <c r="A83" s="643" t="s">
        <v>539</v>
      </c>
      <c r="B83" s="643"/>
      <c r="C83" s="643"/>
      <c r="D83" s="643"/>
      <c r="E83" s="643"/>
      <c r="F83" s="643"/>
      <c r="G83" s="643"/>
      <c r="H83" s="643"/>
      <c r="I83" s="643"/>
      <c r="J83" s="643"/>
      <c r="K83" s="643"/>
      <c r="L83" s="643"/>
      <c r="M83" s="643"/>
      <c r="N83" s="643"/>
      <c r="O83" s="643"/>
    </row>
    <row r="85" spans="1:25" ht="24.75" customHeight="1">
      <c r="A85" s="586" t="s">
        <v>546</v>
      </c>
      <c r="B85" s="586"/>
      <c r="C85" s="586"/>
      <c r="D85" s="586"/>
      <c r="E85" s="586"/>
      <c r="F85" s="586"/>
      <c r="G85" s="586"/>
      <c r="H85" s="586"/>
    </row>
    <row r="86" spans="1:25">
      <c r="A86" s="150"/>
      <c r="B86" s="150"/>
      <c r="C86" s="150"/>
      <c r="D86" s="150"/>
      <c r="E86" s="150"/>
      <c r="F86" s="150"/>
      <c r="G86" s="150"/>
      <c r="H86" s="150"/>
    </row>
    <row r="87" spans="1:25">
      <c r="A87" s="595" t="s">
        <v>457</v>
      </c>
      <c r="B87" s="595" t="s">
        <v>458</v>
      </c>
      <c r="C87" s="614" t="s">
        <v>459</v>
      </c>
      <c r="D87" s="615"/>
      <c r="E87" s="615"/>
      <c r="F87" s="615"/>
      <c r="G87" s="615"/>
      <c r="H87" s="616"/>
    </row>
    <row r="88" spans="1:25">
      <c r="A88" s="603"/>
      <c r="B88" s="603"/>
      <c r="C88" s="604" t="s">
        <v>501</v>
      </c>
      <c r="D88" s="605"/>
      <c r="E88" s="167" t="s">
        <v>406</v>
      </c>
      <c r="F88" s="152" t="s">
        <v>407</v>
      </c>
      <c r="G88" s="152" t="s">
        <v>290</v>
      </c>
      <c r="H88" s="152" t="s">
        <v>483</v>
      </c>
    </row>
    <row r="89" spans="1:25">
      <c r="A89" s="596"/>
      <c r="B89" s="603"/>
      <c r="C89" s="163" t="s">
        <v>463</v>
      </c>
      <c r="D89" s="164" t="s">
        <v>464</v>
      </c>
      <c r="E89" s="163" t="s">
        <v>463</v>
      </c>
      <c r="F89" s="163" t="s">
        <v>463</v>
      </c>
      <c r="G89" s="163" t="s">
        <v>463</v>
      </c>
      <c r="H89" s="152" t="s">
        <v>487</v>
      </c>
    </row>
    <row r="90" spans="1:25">
      <c r="A90" s="155">
        <v>1</v>
      </c>
      <c r="B90" s="154" t="s">
        <v>540</v>
      </c>
      <c r="C90" s="159" t="s">
        <v>510</v>
      </c>
      <c r="D90" s="159" t="s">
        <v>511</v>
      </c>
      <c r="E90" s="159" t="s">
        <v>541</v>
      </c>
      <c r="F90" s="159" t="s">
        <v>542</v>
      </c>
      <c r="G90" s="159"/>
      <c r="H90" s="159"/>
    </row>
    <row r="91" spans="1:25">
      <c r="A91" s="155">
        <v>2</v>
      </c>
      <c r="B91" s="154" t="s">
        <v>543</v>
      </c>
      <c r="C91" s="159"/>
      <c r="D91" s="159"/>
      <c r="E91" s="159"/>
      <c r="F91" s="159"/>
      <c r="G91" s="159" t="s">
        <v>536</v>
      </c>
      <c r="H91" s="159" t="s">
        <v>544</v>
      </c>
    </row>
    <row r="92" spans="1:25">
      <c r="A92" s="150"/>
      <c r="B92" s="150"/>
      <c r="C92" s="150"/>
      <c r="D92" s="150"/>
      <c r="E92" s="150"/>
      <c r="F92" s="150"/>
      <c r="G92" s="150"/>
      <c r="H92" s="150"/>
    </row>
    <row r="93" spans="1:25" ht="27.75" customHeight="1">
      <c r="A93" s="643" t="s">
        <v>545</v>
      </c>
      <c r="B93" s="643"/>
      <c r="C93" s="643"/>
      <c r="D93" s="643"/>
      <c r="E93" s="643"/>
      <c r="F93" s="643"/>
      <c r="G93" s="643"/>
      <c r="H93" s="643"/>
    </row>
    <row r="95" spans="1:25">
      <c r="A95" s="612" t="s">
        <v>566</v>
      </c>
      <c r="B95" s="612"/>
      <c r="C95" s="612"/>
      <c r="D95" s="612"/>
      <c r="E95" s="612"/>
      <c r="F95" s="612"/>
      <c r="G95" s="612"/>
      <c r="H95" s="612"/>
      <c r="I95" s="612"/>
      <c r="J95" s="612"/>
      <c r="K95" s="612"/>
      <c r="L95" s="612"/>
      <c r="M95" s="612"/>
      <c r="N95" s="612"/>
      <c r="O95" s="612"/>
      <c r="P95" s="612"/>
      <c r="Q95" s="612"/>
      <c r="R95" s="612"/>
      <c r="S95" s="612"/>
      <c r="T95" s="612"/>
      <c r="U95" s="612"/>
      <c r="V95" s="168"/>
      <c r="W95" s="168"/>
      <c r="X95" s="150"/>
      <c r="Y95" s="150"/>
    </row>
    <row r="96" spans="1:25">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row>
    <row r="97" spans="1:25">
      <c r="A97" s="610" t="s">
        <v>327</v>
      </c>
      <c r="B97" s="610" t="s">
        <v>458</v>
      </c>
      <c r="C97" s="594" t="s">
        <v>459</v>
      </c>
      <c r="D97" s="594"/>
      <c r="E97" s="594"/>
      <c r="F97" s="594"/>
      <c r="G97" s="594"/>
      <c r="H97" s="594"/>
      <c r="I97" s="594"/>
      <c r="J97" s="594"/>
      <c r="K97" s="594"/>
      <c r="L97" s="594"/>
      <c r="M97" s="594"/>
      <c r="N97" s="594"/>
      <c r="O97" s="594"/>
      <c r="P97" s="594"/>
      <c r="Q97" s="594"/>
      <c r="R97" s="594"/>
      <c r="S97" s="594"/>
      <c r="T97" s="594"/>
      <c r="U97" s="594"/>
      <c r="V97" s="594"/>
      <c r="W97" s="594"/>
      <c r="X97" s="594"/>
      <c r="Y97" s="594"/>
    </row>
    <row r="98" spans="1:25">
      <c r="A98" s="613"/>
      <c r="B98" s="613"/>
      <c r="C98" s="639" t="s">
        <v>547</v>
      </c>
      <c r="D98" s="639" t="s">
        <v>466</v>
      </c>
      <c r="E98" s="639" t="s">
        <v>79</v>
      </c>
      <c r="F98" s="639" t="s">
        <v>80</v>
      </c>
      <c r="G98" s="639" t="s">
        <v>238</v>
      </c>
      <c r="H98" s="639" t="s">
        <v>239</v>
      </c>
      <c r="I98" s="639" t="s">
        <v>288</v>
      </c>
      <c r="J98" s="639" t="s">
        <v>467</v>
      </c>
      <c r="K98" s="639" t="s">
        <v>548</v>
      </c>
      <c r="L98" s="639" t="s">
        <v>471</v>
      </c>
      <c r="M98" s="639" t="s">
        <v>491</v>
      </c>
      <c r="N98" s="639" t="s">
        <v>549</v>
      </c>
      <c r="O98" s="639" t="s">
        <v>290</v>
      </c>
      <c r="P98" s="639" t="s">
        <v>286</v>
      </c>
      <c r="Q98" s="641" t="s">
        <v>550</v>
      </c>
      <c r="R98" s="641" t="s">
        <v>469</v>
      </c>
      <c r="S98" s="641" t="s">
        <v>230</v>
      </c>
      <c r="T98" s="636" t="s">
        <v>221</v>
      </c>
      <c r="U98" s="637"/>
      <c r="V98" s="636" t="s">
        <v>551</v>
      </c>
      <c r="W98" s="637"/>
      <c r="X98" s="636" t="s">
        <v>474</v>
      </c>
      <c r="Y98" s="637"/>
    </row>
    <row r="99" spans="1:25">
      <c r="A99" s="611"/>
      <c r="B99" s="611"/>
      <c r="C99" s="640"/>
      <c r="D99" s="640"/>
      <c r="E99" s="640"/>
      <c r="F99" s="640"/>
      <c r="G99" s="640"/>
      <c r="H99" s="640"/>
      <c r="I99" s="640"/>
      <c r="J99" s="640"/>
      <c r="K99" s="640"/>
      <c r="L99" s="640"/>
      <c r="M99" s="640"/>
      <c r="N99" s="640"/>
      <c r="O99" s="640"/>
      <c r="P99" s="640"/>
      <c r="Q99" s="642"/>
      <c r="R99" s="642"/>
      <c r="S99" s="642"/>
      <c r="T99" s="169" t="s">
        <v>552</v>
      </c>
      <c r="U99" s="169" t="s">
        <v>553</v>
      </c>
      <c r="V99" s="169" t="s">
        <v>552</v>
      </c>
      <c r="W99" s="169" t="s">
        <v>553</v>
      </c>
      <c r="X99" s="169" t="s">
        <v>552</v>
      </c>
      <c r="Y99" s="169" t="s">
        <v>553</v>
      </c>
    </row>
    <row r="100" spans="1:25" ht="25.5">
      <c r="A100" s="155">
        <v>1</v>
      </c>
      <c r="B100" s="170" t="s">
        <v>554</v>
      </c>
      <c r="C100" s="171" t="s">
        <v>555</v>
      </c>
      <c r="D100" s="171">
        <v>280</v>
      </c>
      <c r="E100" s="171">
        <v>270</v>
      </c>
      <c r="F100" s="171">
        <v>230</v>
      </c>
      <c r="G100" s="171" t="s">
        <v>533</v>
      </c>
      <c r="H100" s="171">
        <v>120</v>
      </c>
      <c r="I100" s="171">
        <v>120</v>
      </c>
      <c r="J100" s="171">
        <v>250</v>
      </c>
      <c r="K100" s="171">
        <v>90</v>
      </c>
      <c r="L100" s="171">
        <v>20</v>
      </c>
      <c r="M100" s="171">
        <v>20</v>
      </c>
      <c r="N100" s="171">
        <v>70</v>
      </c>
      <c r="O100" s="171">
        <v>3500</v>
      </c>
      <c r="P100" s="171" t="s">
        <v>556</v>
      </c>
      <c r="Q100" s="171" t="s">
        <v>557</v>
      </c>
      <c r="R100" s="171" t="s">
        <v>558</v>
      </c>
      <c r="S100" s="171" t="s">
        <v>559</v>
      </c>
      <c r="T100" s="172" t="s">
        <v>560</v>
      </c>
      <c r="U100" s="172" t="s">
        <v>561</v>
      </c>
      <c r="V100" s="172" t="s">
        <v>513</v>
      </c>
      <c r="W100" s="173" t="s">
        <v>562</v>
      </c>
      <c r="X100" s="172" t="s">
        <v>563</v>
      </c>
      <c r="Y100" s="173" t="s">
        <v>564</v>
      </c>
    </row>
    <row r="101" spans="1:25">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row>
    <row r="102" spans="1:25">
      <c r="A102" s="638" t="s">
        <v>565</v>
      </c>
      <c r="B102" s="638"/>
      <c r="C102" s="638"/>
      <c r="D102" s="638"/>
      <c r="E102" s="638"/>
      <c r="F102" s="638"/>
      <c r="G102" s="638"/>
      <c r="H102" s="638"/>
      <c r="I102" s="638"/>
      <c r="J102" s="638"/>
      <c r="K102" s="638"/>
      <c r="L102" s="638"/>
      <c r="M102" s="638"/>
      <c r="N102" s="638"/>
      <c r="O102" s="638"/>
      <c r="P102" s="638"/>
      <c r="Q102" s="638"/>
      <c r="R102" s="638"/>
      <c r="S102" s="638"/>
      <c r="T102" s="638"/>
      <c r="U102" s="638"/>
      <c r="V102" s="150"/>
      <c r="W102" s="150"/>
      <c r="X102" s="150"/>
      <c r="Y102" s="150"/>
    </row>
    <row r="104" spans="1:25">
      <c r="A104" s="586" t="s">
        <v>567</v>
      </c>
      <c r="B104" s="586"/>
      <c r="C104" s="586"/>
      <c r="D104" s="586"/>
      <c r="E104" s="586"/>
      <c r="F104" s="586"/>
      <c r="G104" s="586"/>
      <c r="H104" s="586"/>
      <c r="I104" s="586"/>
      <c r="J104" s="586"/>
      <c r="K104" s="586"/>
      <c r="L104" s="586"/>
      <c r="M104" s="586"/>
      <c r="N104" s="586"/>
      <c r="O104" s="586"/>
      <c r="P104" s="586"/>
      <c r="Q104" s="586"/>
      <c r="R104" s="586"/>
      <c r="S104" s="586"/>
    </row>
    <row r="105" spans="1:25">
      <c r="A105" s="595" t="s">
        <v>457</v>
      </c>
      <c r="B105" s="595" t="s">
        <v>458</v>
      </c>
      <c r="C105" s="600" t="s">
        <v>459</v>
      </c>
      <c r="D105" s="601"/>
      <c r="E105" s="601"/>
      <c r="F105" s="601"/>
      <c r="G105" s="601"/>
      <c r="H105" s="601"/>
      <c r="I105" s="601"/>
      <c r="J105" s="601"/>
      <c r="K105" s="601"/>
      <c r="L105" s="601"/>
      <c r="M105" s="601"/>
      <c r="N105" s="601"/>
      <c r="O105" s="601"/>
      <c r="P105" s="602"/>
      <c r="Q105" s="607"/>
      <c r="R105" s="607"/>
      <c r="S105" s="608"/>
    </row>
    <row r="106" spans="1:25">
      <c r="A106" s="603"/>
      <c r="B106" s="603"/>
      <c r="C106" s="595" t="s">
        <v>526</v>
      </c>
      <c r="D106" s="595" t="s">
        <v>527</v>
      </c>
      <c r="E106" s="595" t="s">
        <v>467</v>
      </c>
      <c r="F106" s="595" t="s">
        <v>528</v>
      </c>
      <c r="G106" s="595" t="s">
        <v>238</v>
      </c>
      <c r="H106" s="595" t="s">
        <v>80</v>
      </c>
      <c r="I106" s="595" t="s">
        <v>239</v>
      </c>
      <c r="J106" s="595" t="s">
        <v>285</v>
      </c>
      <c r="K106" s="595" t="s">
        <v>501</v>
      </c>
      <c r="L106" s="595" t="s">
        <v>406</v>
      </c>
      <c r="M106" s="595" t="s">
        <v>407</v>
      </c>
      <c r="N106" s="595" t="s">
        <v>290</v>
      </c>
      <c r="O106" s="595" t="s">
        <v>502</v>
      </c>
      <c r="P106" s="595" t="s">
        <v>223</v>
      </c>
      <c r="Q106" s="152" t="s">
        <v>483</v>
      </c>
      <c r="R106" s="152" t="s">
        <v>568</v>
      </c>
      <c r="S106" s="152" t="s">
        <v>486</v>
      </c>
    </row>
    <row r="107" spans="1:25">
      <c r="A107" s="596"/>
      <c r="B107" s="596"/>
      <c r="C107" s="596"/>
      <c r="D107" s="596"/>
      <c r="E107" s="596"/>
      <c r="F107" s="596"/>
      <c r="G107" s="596"/>
      <c r="H107" s="596"/>
      <c r="I107" s="596"/>
      <c r="J107" s="596"/>
      <c r="K107" s="596"/>
      <c r="L107" s="596"/>
      <c r="M107" s="596"/>
      <c r="N107" s="596"/>
      <c r="O107" s="596"/>
      <c r="P107" s="596"/>
      <c r="Q107" s="163" t="s">
        <v>487</v>
      </c>
      <c r="R107" s="163" t="s">
        <v>487</v>
      </c>
      <c r="S107" s="163" t="s">
        <v>487</v>
      </c>
    </row>
    <row r="108" spans="1:25">
      <c r="A108" s="155">
        <v>1</v>
      </c>
      <c r="B108" s="153" t="s">
        <v>569</v>
      </c>
      <c r="C108" s="158" t="s">
        <v>570</v>
      </c>
      <c r="D108" s="158" t="s">
        <v>571</v>
      </c>
      <c r="E108" s="158" t="s">
        <v>572</v>
      </c>
      <c r="F108" s="158" t="s">
        <v>573</v>
      </c>
      <c r="G108" s="159" t="s">
        <v>574</v>
      </c>
      <c r="H108" s="159" t="s">
        <v>575</v>
      </c>
      <c r="I108" s="159" t="s">
        <v>576</v>
      </c>
      <c r="J108" s="159" t="s">
        <v>449</v>
      </c>
      <c r="K108" s="159" t="s">
        <v>577</v>
      </c>
      <c r="L108" s="159" t="s">
        <v>578</v>
      </c>
      <c r="M108" s="159" t="s">
        <v>579</v>
      </c>
      <c r="N108" s="153" t="s">
        <v>580</v>
      </c>
      <c r="O108" s="159" t="s">
        <v>581</v>
      </c>
      <c r="P108" s="159" t="s">
        <v>582</v>
      </c>
      <c r="Q108" s="159" t="s">
        <v>583</v>
      </c>
      <c r="R108" s="159" t="s">
        <v>584</v>
      </c>
      <c r="S108" s="159" t="s">
        <v>585</v>
      </c>
    </row>
    <row r="109" spans="1:25">
      <c r="A109" s="155">
        <v>2</v>
      </c>
      <c r="B109" s="153" t="s">
        <v>586</v>
      </c>
      <c r="C109" s="158" t="s">
        <v>570</v>
      </c>
      <c r="D109" s="158" t="s">
        <v>571</v>
      </c>
      <c r="E109" s="158" t="s">
        <v>572</v>
      </c>
      <c r="F109" s="158" t="s">
        <v>573</v>
      </c>
      <c r="G109" s="159" t="s">
        <v>574</v>
      </c>
      <c r="H109" s="159" t="s">
        <v>575</v>
      </c>
      <c r="I109" s="159" t="s">
        <v>576</v>
      </c>
      <c r="J109" s="159" t="s">
        <v>449</v>
      </c>
      <c r="K109" s="159" t="s">
        <v>577</v>
      </c>
      <c r="L109" s="159" t="s">
        <v>578</v>
      </c>
      <c r="M109" s="159" t="s">
        <v>579</v>
      </c>
      <c r="N109" s="153" t="s">
        <v>580</v>
      </c>
      <c r="O109" s="159" t="s">
        <v>581</v>
      </c>
      <c r="P109" s="159" t="s">
        <v>582</v>
      </c>
      <c r="Q109" s="159" t="s">
        <v>583</v>
      </c>
      <c r="R109" s="159" t="s">
        <v>584</v>
      </c>
      <c r="S109" s="159" t="s">
        <v>585</v>
      </c>
    </row>
    <row r="110" spans="1:25">
      <c r="A110" s="155">
        <v>3</v>
      </c>
      <c r="B110" s="153" t="s">
        <v>587</v>
      </c>
      <c r="C110" s="158" t="s">
        <v>570</v>
      </c>
      <c r="D110" s="158" t="s">
        <v>571</v>
      </c>
      <c r="E110" s="158" t="s">
        <v>572</v>
      </c>
      <c r="F110" s="158" t="s">
        <v>573</v>
      </c>
      <c r="G110" s="159" t="s">
        <v>574</v>
      </c>
      <c r="H110" s="159" t="s">
        <v>575</v>
      </c>
      <c r="I110" s="159" t="s">
        <v>576</v>
      </c>
      <c r="J110" s="159" t="s">
        <v>449</v>
      </c>
      <c r="K110" s="159" t="s">
        <v>577</v>
      </c>
      <c r="L110" s="159" t="s">
        <v>578</v>
      </c>
      <c r="M110" s="159" t="s">
        <v>579</v>
      </c>
      <c r="N110" s="153" t="s">
        <v>580</v>
      </c>
      <c r="O110" s="159" t="s">
        <v>581</v>
      </c>
      <c r="P110" s="159" t="s">
        <v>582</v>
      </c>
      <c r="Q110" s="159" t="s">
        <v>583</v>
      </c>
      <c r="R110" s="159" t="s">
        <v>584</v>
      </c>
      <c r="S110" s="159" t="s">
        <v>585</v>
      </c>
    </row>
    <row r="111" spans="1:25">
      <c r="A111" s="155">
        <v>4</v>
      </c>
      <c r="B111" s="153" t="s">
        <v>588</v>
      </c>
      <c r="C111" s="158" t="s">
        <v>570</v>
      </c>
      <c r="D111" s="158" t="s">
        <v>571</v>
      </c>
      <c r="E111" s="158" t="s">
        <v>572</v>
      </c>
      <c r="F111" s="158" t="s">
        <v>573</v>
      </c>
      <c r="G111" s="159" t="s">
        <v>574</v>
      </c>
      <c r="H111" s="159" t="s">
        <v>575</v>
      </c>
      <c r="I111" s="159" t="s">
        <v>576</v>
      </c>
      <c r="J111" s="159" t="s">
        <v>449</v>
      </c>
      <c r="K111" s="159" t="s">
        <v>577</v>
      </c>
      <c r="L111" s="159" t="s">
        <v>578</v>
      </c>
      <c r="M111" s="159" t="s">
        <v>579</v>
      </c>
      <c r="N111" s="153" t="s">
        <v>580</v>
      </c>
      <c r="O111" s="159" t="s">
        <v>581</v>
      </c>
      <c r="P111" s="159" t="s">
        <v>582</v>
      </c>
      <c r="Q111" s="159" t="s">
        <v>583</v>
      </c>
      <c r="R111" s="159" t="s">
        <v>584</v>
      </c>
      <c r="S111" s="159" t="s">
        <v>585</v>
      </c>
    </row>
    <row r="112" spans="1:25">
      <c r="A112" s="155">
        <v>5</v>
      </c>
      <c r="B112" s="153" t="s">
        <v>589</v>
      </c>
      <c r="C112" s="158" t="s">
        <v>570</v>
      </c>
      <c r="D112" s="158" t="s">
        <v>571</v>
      </c>
      <c r="E112" s="158" t="s">
        <v>572</v>
      </c>
      <c r="F112" s="158" t="s">
        <v>573</v>
      </c>
      <c r="G112" s="159" t="s">
        <v>574</v>
      </c>
      <c r="H112" s="159" t="s">
        <v>575</v>
      </c>
      <c r="I112" s="159" t="s">
        <v>576</v>
      </c>
      <c r="J112" s="159" t="s">
        <v>449</v>
      </c>
      <c r="K112" s="159" t="s">
        <v>577</v>
      </c>
      <c r="L112" s="159" t="s">
        <v>578</v>
      </c>
      <c r="M112" s="159" t="s">
        <v>579</v>
      </c>
      <c r="N112" s="153" t="s">
        <v>580</v>
      </c>
      <c r="O112" s="159" t="s">
        <v>581</v>
      </c>
      <c r="P112" s="159" t="s">
        <v>582</v>
      </c>
      <c r="Q112" s="159" t="s">
        <v>583</v>
      </c>
      <c r="R112" s="159" t="s">
        <v>584</v>
      </c>
      <c r="S112" s="159" t="s">
        <v>585</v>
      </c>
    </row>
    <row r="113" spans="1:19">
      <c r="A113" s="155">
        <v>6</v>
      </c>
      <c r="B113" s="153" t="s">
        <v>590</v>
      </c>
      <c r="C113" s="158" t="s">
        <v>570</v>
      </c>
      <c r="D113" s="158" t="s">
        <v>571</v>
      </c>
      <c r="E113" s="158" t="s">
        <v>572</v>
      </c>
      <c r="F113" s="158" t="s">
        <v>573</v>
      </c>
      <c r="G113" s="159" t="s">
        <v>574</v>
      </c>
      <c r="H113" s="159" t="s">
        <v>575</v>
      </c>
      <c r="I113" s="159" t="s">
        <v>576</v>
      </c>
      <c r="J113" s="159" t="s">
        <v>449</v>
      </c>
      <c r="K113" s="159" t="s">
        <v>577</v>
      </c>
      <c r="L113" s="159" t="s">
        <v>578</v>
      </c>
      <c r="M113" s="159" t="s">
        <v>579</v>
      </c>
      <c r="N113" s="153" t="s">
        <v>580</v>
      </c>
      <c r="O113" s="159" t="s">
        <v>581</v>
      </c>
      <c r="P113" s="159" t="s">
        <v>582</v>
      </c>
      <c r="Q113" s="159" t="s">
        <v>583</v>
      </c>
      <c r="R113" s="159" t="s">
        <v>584</v>
      </c>
      <c r="S113" s="159" t="s">
        <v>585</v>
      </c>
    </row>
    <row r="114" spans="1:19">
      <c r="A114" s="155">
        <v>7</v>
      </c>
      <c r="B114" s="153" t="s">
        <v>591</v>
      </c>
      <c r="C114" s="158" t="s">
        <v>570</v>
      </c>
      <c r="D114" s="158" t="s">
        <v>571</v>
      </c>
      <c r="E114" s="158" t="s">
        <v>572</v>
      </c>
      <c r="F114" s="158" t="s">
        <v>573</v>
      </c>
      <c r="G114" s="159" t="s">
        <v>574</v>
      </c>
      <c r="H114" s="159" t="s">
        <v>575</v>
      </c>
      <c r="I114" s="159" t="s">
        <v>576</v>
      </c>
      <c r="J114" s="159" t="s">
        <v>449</v>
      </c>
      <c r="K114" s="159" t="s">
        <v>577</v>
      </c>
      <c r="L114" s="159" t="s">
        <v>578</v>
      </c>
      <c r="M114" s="159" t="s">
        <v>579</v>
      </c>
      <c r="N114" s="153" t="s">
        <v>580</v>
      </c>
      <c r="O114" s="159" t="s">
        <v>581</v>
      </c>
      <c r="P114" s="159" t="s">
        <v>582</v>
      </c>
      <c r="Q114" s="159" t="s">
        <v>583</v>
      </c>
      <c r="R114" s="159" t="s">
        <v>584</v>
      </c>
      <c r="S114" s="159" t="s">
        <v>585</v>
      </c>
    </row>
    <row r="115" spans="1:19">
      <c r="A115" s="155">
        <v>8</v>
      </c>
      <c r="B115" s="153" t="s">
        <v>592</v>
      </c>
      <c r="C115" s="158" t="s">
        <v>570</v>
      </c>
      <c r="D115" s="158" t="s">
        <v>571</v>
      </c>
      <c r="E115" s="158" t="s">
        <v>572</v>
      </c>
      <c r="F115" s="158" t="s">
        <v>573</v>
      </c>
      <c r="G115" s="159" t="s">
        <v>574</v>
      </c>
      <c r="H115" s="159" t="s">
        <v>575</v>
      </c>
      <c r="I115" s="159" t="s">
        <v>576</v>
      </c>
      <c r="J115" s="159" t="s">
        <v>449</v>
      </c>
      <c r="K115" s="159" t="s">
        <v>577</v>
      </c>
      <c r="L115" s="159" t="s">
        <v>578</v>
      </c>
      <c r="M115" s="159" t="s">
        <v>579</v>
      </c>
      <c r="N115" s="153" t="s">
        <v>580</v>
      </c>
      <c r="O115" s="159" t="s">
        <v>581</v>
      </c>
      <c r="P115" s="159" t="s">
        <v>582</v>
      </c>
      <c r="Q115" s="159" t="s">
        <v>583</v>
      </c>
      <c r="R115" s="159" t="s">
        <v>584</v>
      </c>
      <c r="S115" s="159" t="s">
        <v>585</v>
      </c>
    </row>
    <row r="116" spans="1:19">
      <c r="A116" s="150"/>
      <c r="B116" s="150"/>
      <c r="C116" s="150"/>
      <c r="D116" s="150"/>
      <c r="E116" s="150"/>
      <c r="F116" s="150"/>
      <c r="G116" s="150"/>
      <c r="H116" s="150"/>
      <c r="I116" s="150"/>
      <c r="J116" s="150"/>
      <c r="K116" s="150"/>
      <c r="L116" s="150"/>
      <c r="M116" s="150"/>
      <c r="N116" s="150"/>
      <c r="O116" s="150"/>
      <c r="P116" s="150"/>
      <c r="Q116" s="150"/>
      <c r="R116" s="150"/>
      <c r="S116" s="150"/>
    </row>
    <row r="117" spans="1:19">
      <c r="A117" s="630" t="s">
        <v>545</v>
      </c>
      <c r="B117" s="630"/>
      <c r="C117" s="630"/>
      <c r="D117" s="630"/>
      <c r="E117" s="630"/>
      <c r="F117" s="630"/>
      <c r="G117" s="630"/>
      <c r="H117" s="630"/>
      <c r="I117" s="630"/>
      <c r="J117" s="630"/>
      <c r="K117" s="630"/>
      <c r="L117" s="630"/>
      <c r="M117" s="630"/>
      <c r="N117" s="630"/>
      <c r="O117" s="630"/>
      <c r="P117" s="630"/>
      <c r="Q117" s="150"/>
      <c r="R117" s="150"/>
      <c r="S117" s="150"/>
    </row>
    <row r="119" spans="1:19">
      <c r="A119" s="631" t="s">
        <v>593</v>
      </c>
      <c r="B119" s="631"/>
      <c r="C119" s="631"/>
      <c r="D119" s="631"/>
      <c r="E119" s="631"/>
      <c r="F119" s="631"/>
      <c r="G119" s="631"/>
      <c r="H119" s="631"/>
      <c r="I119" s="631"/>
      <c r="J119" s="631"/>
      <c r="K119" s="631"/>
      <c r="L119" s="631"/>
      <c r="M119" s="631"/>
      <c r="N119" s="631"/>
    </row>
    <row r="120" spans="1:19">
      <c r="A120" s="632" t="s">
        <v>457</v>
      </c>
      <c r="B120" s="595" t="s">
        <v>458</v>
      </c>
      <c r="C120" s="604" t="s">
        <v>459</v>
      </c>
      <c r="D120" s="635"/>
      <c r="E120" s="635"/>
      <c r="F120" s="635"/>
      <c r="G120" s="635"/>
      <c r="H120" s="635"/>
      <c r="I120" s="635"/>
      <c r="J120" s="635"/>
      <c r="K120" s="635"/>
      <c r="L120" s="635"/>
      <c r="M120" s="635"/>
      <c r="N120" s="605"/>
    </row>
    <row r="121" spans="1:19">
      <c r="A121" s="633"/>
      <c r="B121" s="603"/>
      <c r="C121" s="600" t="s">
        <v>501</v>
      </c>
      <c r="D121" s="602"/>
      <c r="E121" s="152" t="s">
        <v>406</v>
      </c>
      <c r="F121" s="600" t="s">
        <v>502</v>
      </c>
      <c r="G121" s="602"/>
      <c r="H121" s="152" t="s">
        <v>407</v>
      </c>
      <c r="I121" s="600" t="s">
        <v>503</v>
      </c>
      <c r="J121" s="601"/>
      <c r="K121" s="602"/>
      <c r="L121" s="624" t="s">
        <v>504</v>
      </c>
      <c r="M121" s="624" t="s">
        <v>505</v>
      </c>
      <c r="N121" s="624" t="s">
        <v>506</v>
      </c>
    </row>
    <row r="122" spans="1:19" ht="25.5">
      <c r="A122" s="634"/>
      <c r="B122" s="596"/>
      <c r="C122" s="155" t="s">
        <v>463</v>
      </c>
      <c r="D122" s="155" t="s">
        <v>464</v>
      </c>
      <c r="E122" s="155" t="s">
        <v>463</v>
      </c>
      <c r="F122" s="155" t="s">
        <v>463</v>
      </c>
      <c r="G122" s="155" t="s">
        <v>464</v>
      </c>
      <c r="H122" s="155" t="s">
        <v>463</v>
      </c>
      <c r="I122" s="167" t="s">
        <v>507</v>
      </c>
      <c r="J122" s="167" t="s">
        <v>508</v>
      </c>
      <c r="K122" s="174" t="s">
        <v>509</v>
      </c>
      <c r="L122" s="625"/>
      <c r="M122" s="625"/>
      <c r="N122" s="625"/>
    </row>
    <row r="123" spans="1:19">
      <c r="A123" s="152">
        <v>1</v>
      </c>
      <c r="B123" s="170" t="s">
        <v>173</v>
      </c>
      <c r="C123" s="152" t="s">
        <v>510</v>
      </c>
      <c r="D123" s="152" t="s">
        <v>511</v>
      </c>
      <c r="E123" s="175" t="s">
        <v>512</v>
      </c>
      <c r="F123" s="176" t="s">
        <v>513</v>
      </c>
      <c r="G123" s="152" t="s">
        <v>514</v>
      </c>
      <c r="H123" s="177" t="s">
        <v>594</v>
      </c>
      <c r="I123" s="152" t="s">
        <v>516</v>
      </c>
      <c r="J123" s="152" t="s">
        <v>516</v>
      </c>
      <c r="K123" s="153" t="s">
        <v>516</v>
      </c>
      <c r="L123" s="153" t="s">
        <v>595</v>
      </c>
      <c r="M123" s="153" t="s">
        <v>518</v>
      </c>
      <c r="N123" s="153" t="s">
        <v>519</v>
      </c>
    </row>
    <row r="124" spans="1:19">
      <c r="A124" s="152">
        <v>2</v>
      </c>
      <c r="B124" s="170" t="s">
        <v>11</v>
      </c>
      <c r="C124" s="152" t="s">
        <v>510</v>
      </c>
      <c r="D124" s="152" t="s">
        <v>511</v>
      </c>
      <c r="E124" s="175" t="s">
        <v>512</v>
      </c>
      <c r="F124" s="176" t="s">
        <v>513</v>
      </c>
      <c r="G124" s="152" t="s">
        <v>514</v>
      </c>
      <c r="H124" s="177" t="s">
        <v>594</v>
      </c>
      <c r="I124" s="152" t="s">
        <v>516</v>
      </c>
      <c r="J124" s="152" t="s">
        <v>516</v>
      </c>
      <c r="K124" s="153" t="s">
        <v>516</v>
      </c>
      <c r="L124" s="153" t="s">
        <v>595</v>
      </c>
      <c r="M124" s="153" t="s">
        <v>518</v>
      </c>
      <c r="N124" s="153" t="s">
        <v>519</v>
      </c>
    </row>
    <row r="125" spans="1:19">
      <c r="A125" s="155">
        <v>3</v>
      </c>
      <c r="B125" s="170" t="s">
        <v>596</v>
      </c>
      <c r="C125" s="158" t="s">
        <v>510</v>
      </c>
      <c r="D125" s="158" t="s">
        <v>511</v>
      </c>
      <c r="E125" s="158" t="s">
        <v>512</v>
      </c>
      <c r="F125" s="158" t="s">
        <v>513</v>
      </c>
      <c r="G125" s="158" t="s">
        <v>514</v>
      </c>
      <c r="H125" s="177" t="s">
        <v>594</v>
      </c>
      <c r="I125" s="158" t="s">
        <v>516</v>
      </c>
      <c r="J125" s="158" t="s">
        <v>516</v>
      </c>
      <c r="K125" s="153" t="s">
        <v>516</v>
      </c>
      <c r="L125" s="153" t="s">
        <v>595</v>
      </c>
      <c r="M125" s="153" t="s">
        <v>518</v>
      </c>
      <c r="N125" s="153" t="s">
        <v>519</v>
      </c>
    </row>
    <row r="126" spans="1:19">
      <c r="A126" s="155">
        <v>4</v>
      </c>
      <c r="B126" s="170" t="s">
        <v>175</v>
      </c>
      <c r="C126" s="158" t="s">
        <v>510</v>
      </c>
      <c r="D126" s="158" t="s">
        <v>511</v>
      </c>
      <c r="E126" s="158" t="s">
        <v>512</v>
      </c>
      <c r="F126" s="158" t="s">
        <v>513</v>
      </c>
      <c r="G126" s="158" t="s">
        <v>514</v>
      </c>
      <c r="H126" s="177" t="s">
        <v>594</v>
      </c>
      <c r="I126" s="158" t="s">
        <v>516</v>
      </c>
      <c r="J126" s="158" t="s">
        <v>516</v>
      </c>
      <c r="K126" s="153" t="s">
        <v>516</v>
      </c>
      <c r="L126" s="153" t="s">
        <v>595</v>
      </c>
      <c r="M126" s="153" t="s">
        <v>518</v>
      </c>
      <c r="N126" s="153" t="s">
        <v>519</v>
      </c>
    </row>
    <row r="127" spans="1:19">
      <c r="A127" s="155">
        <v>5</v>
      </c>
      <c r="B127" s="170" t="s">
        <v>177</v>
      </c>
      <c r="C127" s="158" t="s">
        <v>510</v>
      </c>
      <c r="D127" s="158" t="s">
        <v>511</v>
      </c>
      <c r="E127" s="158" t="s">
        <v>512</v>
      </c>
      <c r="F127" s="158" t="s">
        <v>513</v>
      </c>
      <c r="G127" s="158" t="s">
        <v>514</v>
      </c>
      <c r="H127" s="177" t="s">
        <v>594</v>
      </c>
      <c r="I127" s="158" t="s">
        <v>516</v>
      </c>
      <c r="J127" s="158" t="s">
        <v>516</v>
      </c>
      <c r="K127" s="153" t="s">
        <v>516</v>
      </c>
      <c r="L127" s="153" t="s">
        <v>595</v>
      </c>
      <c r="M127" s="153" t="s">
        <v>518</v>
      </c>
      <c r="N127" s="153" t="s">
        <v>519</v>
      </c>
    </row>
    <row r="128" spans="1:19">
      <c r="A128" s="155">
        <v>6</v>
      </c>
      <c r="B128" s="170" t="s">
        <v>178</v>
      </c>
      <c r="C128" s="158" t="s">
        <v>510</v>
      </c>
      <c r="D128" s="158" t="s">
        <v>511</v>
      </c>
      <c r="E128" s="158" t="s">
        <v>512</v>
      </c>
      <c r="F128" s="158" t="s">
        <v>513</v>
      </c>
      <c r="G128" s="158" t="s">
        <v>514</v>
      </c>
      <c r="H128" s="177" t="s">
        <v>594</v>
      </c>
      <c r="I128" s="158" t="s">
        <v>516</v>
      </c>
      <c r="J128" s="158" t="s">
        <v>516</v>
      </c>
      <c r="K128" s="153" t="s">
        <v>516</v>
      </c>
      <c r="L128" s="153" t="s">
        <v>595</v>
      </c>
      <c r="M128" s="153" t="s">
        <v>518</v>
      </c>
      <c r="N128" s="153" t="s">
        <v>519</v>
      </c>
    </row>
    <row r="129" spans="1:14">
      <c r="A129" s="155">
        <v>7</v>
      </c>
      <c r="B129" s="170" t="s">
        <v>597</v>
      </c>
      <c r="C129" s="158" t="s">
        <v>510</v>
      </c>
      <c r="D129" s="158" t="s">
        <v>511</v>
      </c>
      <c r="E129" s="158" t="s">
        <v>512</v>
      </c>
      <c r="F129" s="158" t="s">
        <v>513</v>
      </c>
      <c r="G129" s="158" t="s">
        <v>514</v>
      </c>
      <c r="H129" s="177" t="s">
        <v>594</v>
      </c>
      <c r="I129" s="158" t="s">
        <v>516</v>
      </c>
      <c r="J129" s="158" t="s">
        <v>516</v>
      </c>
      <c r="K129" s="153" t="s">
        <v>516</v>
      </c>
      <c r="L129" s="153" t="s">
        <v>595</v>
      </c>
      <c r="M129" s="153" t="s">
        <v>518</v>
      </c>
      <c r="N129" s="153" t="s">
        <v>519</v>
      </c>
    </row>
    <row r="130" spans="1:14">
      <c r="A130" s="155">
        <v>8</v>
      </c>
      <c r="B130" s="170" t="s">
        <v>598</v>
      </c>
      <c r="C130" s="158" t="s">
        <v>510</v>
      </c>
      <c r="D130" s="158" t="s">
        <v>511</v>
      </c>
      <c r="E130" s="158" t="s">
        <v>512</v>
      </c>
      <c r="F130" s="158" t="s">
        <v>513</v>
      </c>
      <c r="G130" s="158" t="s">
        <v>514</v>
      </c>
      <c r="H130" s="177" t="s">
        <v>594</v>
      </c>
      <c r="I130" s="158" t="s">
        <v>516</v>
      </c>
      <c r="J130" s="158" t="s">
        <v>516</v>
      </c>
      <c r="K130" s="153" t="s">
        <v>516</v>
      </c>
      <c r="L130" s="153" t="s">
        <v>595</v>
      </c>
      <c r="M130" s="153" t="s">
        <v>518</v>
      </c>
      <c r="N130" s="153" t="s">
        <v>519</v>
      </c>
    </row>
    <row r="131" spans="1:14">
      <c r="A131" s="155">
        <v>9</v>
      </c>
      <c r="B131" s="170" t="s">
        <v>179</v>
      </c>
      <c r="C131" s="158" t="s">
        <v>510</v>
      </c>
      <c r="D131" s="158" t="s">
        <v>511</v>
      </c>
      <c r="E131" s="158" t="s">
        <v>512</v>
      </c>
      <c r="F131" s="158" t="s">
        <v>513</v>
      </c>
      <c r="G131" s="158" t="s">
        <v>514</v>
      </c>
      <c r="H131" s="177" t="s">
        <v>594</v>
      </c>
      <c r="I131" s="158" t="s">
        <v>516</v>
      </c>
      <c r="J131" s="158" t="s">
        <v>516</v>
      </c>
      <c r="K131" s="153" t="s">
        <v>516</v>
      </c>
      <c r="L131" s="153" t="s">
        <v>595</v>
      </c>
      <c r="M131" s="153" t="s">
        <v>518</v>
      </c>
      <c r="N131" s="153" t="s">
        <v>519</v>
      </c>
    </row>
    <row r="132" spans="1:14">
      <c r="A132" s="155">
        <v>10</v>
      </c>
      <c r="B132" s="170" t="s">
        <v>181</v>
      </c>
      <c r="C132" s="158" t="s">
        <v>510</v>
      </c>
      <c r="D132" s="158" t="s">
        <v>511</v>
      </c>
      <c r="E132" s="158" t="s">
        <v>512</v>
      </c>
      <c r="F132" s="158" t="s">
        <v>513</v>
      </c>
      <c r="G132" s="158" t="s">
        <v>514</v>
      </c>
      <c r="H132" s="177" t="s">
        <v>594</v>
      </c>
      <c r="I132" s="158" t="s">
        <v>516</v>
      </c>
      <c r="J132" s="158" t="s">
        <v>516</v>
      </c>
      <c r="K132" s="153" t="s">
        <v>516</v>
      </c>
      <c r="L132" s="153" t="s">
        <v>595</v>
      </c>
      <c r="M132" s="153" t="s">
        <v>518</v>
      </c>
      <c r="N132" s="153" t="s">
        <v>519</v>
      </c>
    </row>
    <row r="133" spans="1:14">
      <c r="A133" s="155">
        <v>11</v>
      </c>
      <c r="B133" s="170" t="s">
        <v>599</v>
      </c>
      <c r="C133" s="158" t="s">
        <v>510</v>
      </c>
      <c r="D133" s="158" t="s">
        <v>511</v>
      </c>
      <c r="E133" s="158" t="s">
        <v>512</v>
      </c>
      <c r="F133" s="158" t="s">
        <v>513</v>
      </c>
      <c r="G133" s="158" t="s">
        <v>514</v>
      </c>
      <c r="H133" s="177" t="s">
        <v>594</v>
      </c>
      <c r="I133" s="158" t="s">
        <v>516</v>
      </c>
      <c r="J133" s="158" t="s">
        <v>516</v>
      </c>
      <c r="K133" s="153" t="s">
        <v>516</v>
      </c>
      <c r="L133" s="153" t="s">
        <v>595</v>
      </c>
      <c r="M133" s="153" t="s">
        <v>518</v>
      </c>
      <c r="N133" s="153" t="s">
        <v>519</v>
      </c>
    </row>
    <row r="134" spans="1:14">
      <c r="A134" s="150"/>
      <c r="B134" s="150"/>
      <c r="C134" s="150"/>
      <c r="D134" s="150"/>
      <c r="E134" s="150"/>
      <c r="F134" s="150"/>
      <c r="G134" s="150"/>
      <c r="H134" s="150"/>
      <c r="I134" s="150"/>
      <c r="J134" s="150"/>
      <c r="K134" s="150"/>
      <c r="L134" s="150"/>
      <c r="M134" s="150"/>
      <c r="N134" s="150"/>
    </row>
    <row r="135" spans="1:14">
      <c r="A135" s="626" t="s">
        <v>457</v>
      </c>
      <c r="B135" s="595" t="s">
        <v>458</v>
      </c>
      <c r="C135" s="614" t="s">
        <v>459</v>
      </c>
      <c r="D135" s="615"/>
      <c r="E135" s="615"/>
      <c r="F135" s="615"/>
      <c r="G135" s="615"/>
      <c r="H135" s="615"/>
      <c r="I135" s="615"/>
      <c r="J135" s="615"/>
      <c r="K135" s="616"/>
      <c r="L135" s="179"/>
      <c r="M135" s="179"/>
      <c r="N135" s="179"/>
    </row>
    <row r="136" spans="1:14">
      <c r="A136" s="627"/>
      <c r="B136" s="596"/>
      <c r="C136" s="180" t="s">
        <v>526</v>
      </c>
      <c r="D136" s="180" t="s">
        <v>465</v>
      </c>
      <c r="E136" s="180" t="s">
        <v>527</v>
      </c>
      <c r="F136" s="180" t="s">
        <v>528</v>
      </c>
      <c r="G136" s="180" t="s">
        <v>80</v>
      </c>
      <c r="H136" s="180" t="s">
        <v>238</v>
      </c>
      <c r="I136" s="181" t="s">
        <v>290</v>
      </c>
      <c r="J136" s="181" t="s">
        <v>288</v>
      </c>
      <c r="K136" s="181" t="s">
        <v>223</v>
      </c>
      <c r="L136" s="182"/>
      <c r="M136" s="182"/>
      <c r="N136" s="182"/>
    </row>
    <row r="137" spans="1:14">
      <c r="A137" s="155">
        <v>1</v>
      </c>
      <c r="B137" s="178" t="s">
        <v>173</v>
      </c>
      <c r="C137" s="155" t="s">
        <v>530</v>
      </c>
      <c r="D137" s="155" t="s">
        <v>392</v>
      </c>
      <c r="E137" s="155" t="s">
        <v>391</v>
      </c>
      <c r="F137" s="155" t="s">
        <v>392</v>
      </c>
      <c r="G137" s="155" t="s">
        <v>531</v>
      </c>
      <c r="H137" s="155" t="s">
        <v>532</v>
      </c>
      <c r="I137" s="155" t="s">
        <v>536</v>
      </c>
      <c r="J137" s="155" t="s">
        <v>537</v>
      </c>
      <c r="K137" s="183" t="s">
        <v>558</v>
      </c>
      <c r="L137" s="182"/>
      <c r="M137" s="182"/>
      <c r="N137" s="182"/>
    </row>
    <row r="138" spans="1:14">
      <c r="A138" s="155">
        <v>2</v>
      </c>
      <c r="B138" s="184" t="s">
        <v>11</v>
      </c>
      <c r="C138" s="155" t="s">
        <v>530</v>
      </c>
      <c r="D138" s="155" t="s">
        <v>392</v>
      </c>
      <c r="E138" s="155" t="s">
        <v>391</v>
      </c>
      <c r="F138" s="155" t="s">
        <v>392</v>
      </c>
      <c r="G138" s="155" t="s">
        <v>531</v>
      </c>
      <c r="H138" s="155" t="s">
        <v>532</v>
      </c>
      <c r="I138" s="155" t="s">
        <v>536</v>
      </c>
      <c r="J138" s="155" t="s">
        <v>537</v>
      </c>
      <c r="K138" s="183" t="s">
        <v>558</v>
      </c>
      <c r="L138" s="182"/>
      <c r="M138" s="182"/>
      <c r="N138" s="182"/>
    </row>
    <row r="139" spans="1:14">
      <c r="A139" s="155">
        <v>3</v>
      </c>
      <c r="B139" s="184" t="s">
        <v>596</v>
      </c>
      <c r="C139" s="167" t="s">
        <v>530</v>
      </c>
      <c r="D139" s="167" t="s">
        <v>392</v>
      </c>
      <c r="E139" s="167" t="s">
        <v>391</v>
      </c>
      <c r="F139" s="167" t="s">
        <v>392</v>
      </c>
      <c r="G139" s="155" t="s">
        <v>531</v>
      </c>
      <c r="H139" s="155" t="s">
        <v>532</v>
      </c>
      <c r="I139" s="155" t="s">
        <v>536</v>
      </c>
      <c r="J139" s="155" t="s">
        <v>537</v>
      </c>
      <c r="K139" s="183" t="s">
        <v>558</v>
      </c>
      <c r="L139" s="182"/>
      <c r="M139" s="182"/>
      <c r="N139" s="182"/>
    </row>
    <row r="140" spans="1:14">
      <c r="A140" s="155">
        <v>4</v>
      </c>
      <c r="B140" s="170" t="s">
        <v>175</v>
      </c>
      <c r="C140" s="155" t="s">
        <v>530</v>
      </c>
      <c r="D140" s="155" t="s">
        <v>392</v>
      </c>
      <c r="E140" s="155" t="s">
        <v>391</v>
      </c>
      <c r="F140" s="155" t="s">
        <v>392</v>
      </c>
      <c r="G140" s="155" t="s">
        <v>531</v>
      </c>
      <c r="H140" s="155" t="s">
        <v>532</v>
      </c>
      <c r="I140" s="155" t="s">
        <v>536</v>
      </c>
      <c r="J140" s="155" t="s">
        <v>537</v>
      </c>
      <c r="K140" s="183" t="s">
        <v>558</v>
      </c>
      <c r="L140" s="182"/>
      <c r="M140" s="182"/>
      <c r="N140" s="182"/>
    </row>
    <row r="141" spans="1:14">
      <c r="A141" s="155">
        <v>5</v>
      </c>
      <c r="B141" s="170" t="s">
        <v>177</v>
      </c>
      <c r="C141" s="155" t="s">
        <v>530</v>
      </c>
      <c r="D141" s="155" t="s">
        <v>392</v>
      </c>
      <c r="E141" s="155" t="s">
        <v>391</v>
      </c>
      <c r="F141" s="155" t="s">
        <v>392</v>
      </c>
      <c r="G141" s="155" t="s">
        <v>531</v>
      </c>
      <c r="H141" s="155" t="s">
        <v>532</v>
      </c>
      <c r="I141" s="155" t="s">
        <v>536</v>
      </c>
      <c r="J141" s="155" t="s">
        <v>537</v>
      </c>
      <c r="K141" s="183" t="s">
        <v>558</v>
      </c>
      <c r="L141" s="182"/>
      <c r="M141" s="182"/>
      <c r="N141" s="182"/>
    </row>
    <row r="142" spans="1:14">
      <c r="A142" s="155">
        <v>6</v>
      </c>
      <c r="B142" s="170" t="s">
        <v>178</v>
      </c>
      <c r="C142" s="155" t="s">
        <v>530</v>
      </c>
      <c r="D142" s="155" t="s">
        <v>392</v>
      </c>
      <c r="E142" s="155" t="s">
        <v>391</v>
      </c>
      <c r="F142" s="155" t="s">
        <v>392</v>
      </c>
      <c r="G142" s="155" t="s">
        <v>531</v>
      </c>
      <c r="H142" s="155" t="s">
        <v>532</v>
      </c>
      <c r="I142" s="155" t="s">
        <v>536</v>
      </c>
      <c r="J142" s="155" t="s">
        <v>537</v>
      </c>
      <c r="K142" s="183" t="s">
        <v>558</v>
      </c>
      <c r="L142" s="182"/>
      <c r="M142" s="182"/>
      <c r="N142" s="182"/>
    </row>
    <row r="143" spans="1:14">
      <c r="A143" s="155">
        <v>7</v>
      </c>
      <c r="B143" s="170" t="s">
        <v>597</v>
      </c>
      <c r="C143" s="155" t="s">
        <v>530</v>
      </c>
      <c r="D143" s="155" t="s">
        <v>392</v>
      </c>
      <c r="E143" s="155" t="s">
        <v>391</v>
      </c>
      <c r="F143" s="155" t="s">
        <v>392</v>
      </c>
      <c r="G143" s="155" t="s">
        <v>531</v>
      </c>
      <c r="H143" s="155" t="s">
        <v>532</v>
      </c>
      <c r="I143" s="155" t="s">
        <v>536</v>
      </c>
      <c r="J143" s="155" t="s">
        <v>537</v>
      </c>
      <c r="K143" s="183" t="s">
        <v>558</v>
      </c>
      <c r="L143" s="182"/>
      <c r="M143" s="182"/>
      <c r="N143" s="182"/>
    </row>
    <row r="144" spans="1:14">
      <c r="A144" s="155">
        <v>8</v>
      </c>
      <c r="B144" s="170" t="s">
        <v>598</v>
      </c>
      <c r="C144" s="155" t="s">
        <v>530</v>
      </c>
      <c r="D144" s="155" t="s">
        <v>392</v>
      </c>
      <c r="E144" s="155" t="s">
        <v>391</v>
      </c>
      <c r="F144" s="155" t="s">
        <v>392</v>
      </c>
      <c r="G144" s="155" t="s">
        <v>531</v>
      </c>
      <c r="H144" s="155" t="s">
        <v>532</v>
      </c>
      <c r="I144" s="155" t="s">
        <v>536</v>
      </c>
      <c r="J144" s="155" t="s">
        <v>537</v>
      </c>
      <c r="K144" s="183" t="s">
        <v>558</v>
      </c>
      <c r="L144" s="182"/>
      <c r="M144" s="182"/>
      <c r="N144" s="182"/>
    </row>
    <row r="145" spans="1:15">
      <c r="A145" s="155">
        <v>9</v>
      </c>
      <c r="B145" s="170" t="s">
        <v>179</v>
      </c>
      <c r="C145" s="155" t="s">
        <v>530</v>
      </c>
      <c r="D145" s="155" t="s">
        <v>392</v>
      </c>
      <c r="E145" s="155" t="s">
        <v>391</v>
      </c>
      <c r="F145" s="155" t="s">
        <v>392</v>
      </c>
      <c r="G145" s="155" t="s">
        <v>531</v>
      </c>
      <c r="H145" s="155" t="s">
        <v>532</v>
      </c>
      <c r="I145" s="155" t="s">
        <v>536</v>
      </c>
      <c r="J145" s="155" t="s">
        <v>537</v>
      </c>
      <c r="K145" s="183" t="s">
        <v>558</v>
      </c>
      <c r="L145" s="182"/>
      <c r="M145" s="182"/>
      <c r="N145" s="182"/>
    </row>
    <row r="146" spans="1:15">
      <c r="A146" s="155">
        <v>10</v>
      </c>
      <c r="B146" s="170" t="s">
        <v>181</v>
      </c>
      <c r="C146" s="155" t="s">
        <v>530</v>
      </c>
      <c r="D146" s="155" t="s">
        <v>392</v>
      </c>
      <c r="E146" s="155" t="s">
        <v>391</v>
      </c>
      <c r="F146" s="155" t="s">
        <v>392</v>
      </c>
      <c r="G146" s="155" t="s">
        <v>531</v>
      </c>
      <c r="H146" s="155" t="s">
        <v>532</v>
      </c>
      <c r="I146" s="155" t="s">
        <v>536</v>
      </c>
      <c r="J146" s="155" t="s">
        <v>537</v>
      </c>
      <c r="K146" s="183" t="s">
        <v>558</v>
      </c>
      <c r="L146" s="182"/>
      <c r="M146" s="182"/>
      <c r="N146" s="182"/>
    </row>
    <row r="147" spans="1:15">
      <c r="A147" s="155">
        <v>11</v>
      </c>
      <c r="B147" s="170" t="s">
        <v>599</v>
      </c>
      <c r="C147" s="155" t="s">
        <v>530</v>
      </c>
      <c r="D147" s="155" t="s">
        <v>392</v>
      </c>
      <c r="E147" s="155" t="s">
        <v>391</v>
      </c>
      <c r="F147" s="155" t="s">
        <v>392</v>
      </c>
      <c r="G147" s="155" t="s">
        <v>531</v>
      </c>
      <c r="H147" s="155" t="s">
        <v>532</v>
      </c>
      <c r="I147" s="155" t="s">
        <v>536</v>
      </c>
      <c r="J147" s="155" t="s">
        <v>537</v>
      </c>
      <c r="K147" s="183" t="s">
        <v>558</v>
      </c>
      <c r="L147" s="182"/>
      <c r="M147" s="182"/>
      <c r="N147" s="182"/>
    </row>
    <row r="148" spans="1:15">
      <c r="A148" s="153"/>
      <c r="B148" s="154"/>
      <c r="C148" s="153"/>
      <c r="D148" s="153"/>
      <c r="E148" s="153"/>
      <c r="F148" s="153"/>
      <c r="G148" s="153"/>
      <c r="H148" s="153"/>
      <c r="I148" s="153"/>
      <c r="J148" s="153"/>
      <c r="K148" s="153"/>
      <c r="L148" s="182"/>
      <c r="M148" s="182"/>
      <c r="N148" s="182"/>
    </row>
    <row r="149" spans="1:15" ht="28.5" customHeight="1">
      <c r="A149" s="628" t="s">
        <v>600</v>
      </c>
      <c r="B149" s="629"/>
      <c r="C149" s="629"/>
      <c r="D149" s="629"/>
      <c r="E149" s="629"/>
      <c r="F149" s="629"/>
      <c r="G149" s="629"/>
      <c r="H149" s="629"/>
      <c r="I149" s="629"/>
      <c r="J149" s="629"/>
      <c r="K149" s="629"/>
      <c r="L149" s="179"/>
      <c r="M149" s="179"/>
      <c r="N149" s="179"/>
    </row>
    <row r="151" spans="1:15">
      <c r="A151" s="586" t="s">
        <v>601</v>
      </c>
      <c r="B151" s="586"/>
      <c r="C151" s="586"/>
      <c r="D151" s="586"/>
      <c r="E151" s="586"/>
      <c r="F151" s="586"/>
      <c r="G151" s="586"/>
      <c r="H151" s="586"/>
      <c r="I151" s="586"/>
      <c r="J151" s="586"/>
      <c r="K151" s="586"/>
      <c r="L151" s="586"/>
      <c r="M151" s="586"/>
      <c r="N151" s="586"/>
      <c r="O151" s="586"/>
    </row>
    <row r="152" spans="1:15">
      <c r="A152" s="185"/>
      <c r="B152" s="186"/>
      <c r="C152" s="186"/>
      <c r="D152" s="186"/>
      <c r="E152" s="186"/>
      <c r="F152" s="186"/>
      <c r="G152" s="186"/>
      <c r="H152" s="186"/>
      <c r="I152" s="186"/>
      <c r="J152" s="186"/>
      <c r="K152" s="186"/>
      <c r="L152" s="186"/>
      <c r="M152" s="186"/>
      <c r="N152" s="186"/>
      <c r="O152" s="186"/>
    </row>
    <row r="153" spans="1:15">
      <c r="A153" s="610" t="s">
        <v>327</v>
      </c>
      <c r="B153" s="622" t="s">
        <v>458</v>
      </c>
      <c r="C153" s="606" t="s">
        <v>459</v>
      </c>
      <c r="D153" s="607"/>
      <c r="E153" s="607"/>
      <c r="F153" s="607"/>
      <c r="G153" s="607"/>
      <c r="H153" s="607"/>
      <c r="I153" s="607"/>
      <c r="J153" s="607"/>
      <c r="K153" s="607"/>
      <c r="L153" s="607"/>
      <c r="M153" s="607"/>
      <c r="N153" s="607"/>
      <c r="O153" s="608"/>
    </row>
    <row r="154" spans="1:15">
      <c r="A154" s="611"/>
      <c r="B154" s="623"/>
      <c r="C154" s="163" t="s">
        <v>237</v>
      </c>
      <c r="D154" s="163" t="s">
        <v>79</v>
      </c>
      <c r="E154" s="163" t="s">
        <v>602</v>
      </c>
      <c r="F154" s="163" t="s">
        <v>285</v>
      </c>
      <c r="G154" s="163" t="s">
        <v>238</v>
      </c>
      <c r="H154" s="163" t="s">
        <v>404</v>
      </c>
      <c r="I154" s="163" t="s">
        <v>223</v>
      </c>
      <c r="J154" s="163" t="s">
        <v>230</v>
      </c>
      <c r="K154" s="163" t="s">
        <v>282</v>
      </c>
      <c r="L154" s="163" t="s">
        <v>489</v>
      </c>
      <c r="M154" s="163" t="s">
        <v>469</v>
      </c>
      <c r="N154" s="152" t="s">
        <v>221</v>
      </c>
      <c r="O154" s="156" t="s">
        <v>474</v>
      </c>
    </row>
    <row r="155" spans="1:15">
      <c r="A155" s="156">
        <v>1</v>
      </c>
      <c r="B155" s="187" t="s">
        <v>53</v>
      </c>
      <c r="C155" s="155" t="s">
        <v>603</v>
      </c>
      <c r="D155" s="155" t="s">
        <v>604</v>
      </c>
      <c r="E155" s="155" t="s">
        <v>605</v>
      </c>
      <c r="F155" s="155" t="s">
        <v>534</v>
      </c>
      <c r="G155" s="155" t="s">
        <v>606</v>
      </c>
      <c r="H155" s="155" t="s">
        <v>607</v>
      </c>
      <c r="I155" s="158" t="s">
        <v>608</v>
      </c>
      <c r="J155" s="155" t="s">
        <v>609</v>
      </c>
      <c r="K155" s="158" t="s">
        <v>610</v>
      </c>
      <c r="L155" s="155" t="s">
        <v>611</v>
      </c>
      <c r="M155" s="158" t="s">
        <v>612</v>
      </c>
      <c r="N155" s="158" t="s">
        <v>613</v>
      </c>
      <c r="O155" s="158" t="s">
        <v>614</v>
      </c>
    </row>
    <row r="156" spans="1:15">
      <c r="A156" s="156">
        <v>2</v>
      </c>
      <c r="B156" s="187" t="s">
        <v>43</v>
      </c>
      <c r="C156" s="155" t="s">
        <v>603</v>
      </c>
      <c r="D156" s="155" t="s">
        <v>604</v>
      </c>
      <c r="E156" s="155" t="s">
        <v>605</v>
      </c>
      <c r="F156" s="155" t="s">
        <v>534</v>
      </c>
      <c r="G156" s="155" t="s">
        <v>606</v>
      </c>
      <c r="H156" s="155" t="s">
        <v>607</v>
      </c>
      <c r="I156" s="155" t="s">
        <v>608</v>
      </c>
      <c r="J156" s="155" t="s">
        <v>609</v>
      </c>
      <c r="K156" s="158" t="s">
        <v>610</v>
      </c>
      <c r="L156" s="155" t="s">
        <v>611</v>
      </c>
      <c r="M156" s="158" t="s">
        <v>612</v>
      </c>
      <c r="N156" s="158" t="s">
        <v>613</v>
      </c>
      <c r="O156" s="158" t="s">
        <v>614</v>
      </c>
    </row>
    <row r="157" spans="1:15">
      <c r="A157" s="156">
        <v>3</v>
      </c>
      <c r="B157" s="187" t="s">
        <v>615</v>
      </c>
      <c r="C157" s="155" t="s">
        <v>603</v>
      </c>
      <c r="D157" s="155" t="s">
        <v>604</v>
      </c>
      <c r="E157" s="155" t="s">
        <v>605</v>
      </c>
      <c r="F157" s="155" t="s">
        <v>534</v>
      </c>
      <c r="G157" s="155" t="s">
        <v>606</v>
      </c>
      <c r="H157" s="155" t="s">
        <v>607</v>
      </c>
      <c r="I157" s="155" t="s">
        <v>608</v>
      </c>
      <c r="J157" s="155" t="s">
        <v>609</v>
      </c>
      <c r="K157" s="158" t="s">
        <v>610</v>
      </c>
      <c r="L157" s="155" t="s">
        <v>611</v>
      </c>
      <c r="M157" s="158" t="s">
        <v>612</v>
      </c>
      <c r="N157" s="158" t="s">
        <v>613</v>
      </c>
      <c r="O157" s="158" t="s">
        <v>614</v>
      </c>
    </row>
    <row r="158" spans="1:15">
      <c r="A158" s="156">
        <v>4</v>
      </c>
      <c r="B158" s="187" t="s">
        <v>132</v>
      </c>
      <c r="C158" s="155" t="s">
        <v>603</v>
      </c>
      <c r="D158" s="155" t="s">
        <v>604</v>
      </c>
      <c r="E158" s="155" t="s">
        <v>605</v>
      </c>
      <c r="F158" s="155" t="s">
        <v>534</v>
      </c>
      <c r="G158" s="155" t="s">
        <v>606</v>
      </c>
      <c r="H158" s="155" t="s">
        <v>607</v>
      </c>
      <c r="I158" s="155" t="s">
        <v>608</v>
      </c>
      <c r="J158" s="155" t="s">
        <v>609</v>
      </c>
      <c r="K158" s="158" t="s">
        <v>610</v>
      </c>
      <c r="L158" s="155" t="s">
        <v>611</v>
      </c>
      <c r="M158" s="158" t="s">
        <v>612</v>
      </c>
      <c r="N158" s="158" t="s">
        <v>613</v>
      </c>
      <c r="O158" s="158" t="s">
        <v>614</v>
      </c>
    </row>
    <row r="159" spans="1:15">
      <c r="A159" s="156">
        <v>5</v>
      </c>
      <c r="B159" s="187" t="s">
        <v>74</v>
      </c>
      <c r="C159" s="155" t="s">
        <v>603</v>
      </c>
      <c r="D159" s="155" t="s">
        <v>604</v>
      </c>
      <c r="E159" s="155" t="s">
        <v>605</v>
      </c>
      <c r="F159" s="155" t="s">
        <v>534</v>
      </c>
      <c r="G159" s="155" t="s">
        <v>606</v>
      </c>
      <c r="H159" s="155" t="s">
        <v>607</v>
      </c>
      <c r="I159" s="155" t="s">
        <v>608</v>
      </c>
      <c r="J159" s="155" t="s">
        <v>609</v>
      </c>
      <c r="K159" s="158" t="s">
        <v>610</v>
      </c>
      <c r="L159" s="155" t="s">
        <v>611</v>
      </c>
      <c r="M159" s="158" t="s">
        <v>612</v>
      </c>
      <c r="N159" s="158" t="s">
        <v>613</v>
      </c>
      <c r="O159" s="158" t="s">
        <v>614</v>
      </c>
    </row>
    <row r="160" spans="1:15">
      <c r="A160" s="156">
        <v>6</v>
      </c>
      <c r="B160" s="187" t="s">
        <v>75</v>
      </c>
      <c r="C160" s="155" t="s">
        <v>603</v>
      </c>
      <c r="D160" s="155" t="s">
        <v>604</v>
      </c>
      <c r="E160" s="155" t="s">
        <v>605</v>
      </c>
      <c r="F160" s="155" t="s">
        <v>534</v>
      </c>
      <c r="G160" s="155" t="s">
        <v>606</v>
      </c>
      <c r="H160" s="155" t="s">
        <v>607</v>
      </c>
      <c r="I160" s="155" t="s">
        <v>608</v>
      </c>
      <c r="J160" s="155" t="s">
        <v>609</v>
      </c>
      <c r="K160" s="158" t="s">
        <v>610</v>
      </c>
      <c r="L160" s="155" t="s">
        <v>611</v>
      </c>
      <c r="M160" s="158" t="s">
        <v>612</v>
      </c>
      <c r="N160" s="158" t="s">
        <v>613</v>
      </c>
      <c r="O160" s="158" t="s">
        <v>614</v>
      </c>
    </row>
    <row r="161" spans="1:15">
      <c r="A161" s="156">
        <v>7</v>
      </c>
      <c r="B161" s="187" t="s">
        <v>76</v>
      </c>
      <c r="C161" s="155" t="s">
        <v>603</v>
      </c>
      <c r="D161" s="155" t="s">
        <v>604</v>
      </c>
      <c r="E161" s="155" t="s">
        <v>605</v>
      </c>
      <c r="F161" s="155" t="s">
        <v>534</v>
      </c>
      <c r="G161" s="155" t="s">
        <v>606</v>
      </c>
      <c r="H161" s="155" t="s">
        <v>607</v>
      </c>
      <c r="I161" s="155" t="s">
        <v>608</v>
      </c>
      <c r="J161" s="155" t="s">
        <v>609</v>
      </c>
      <c r="K161" s="158" t="s">
        <v>610</v>
      </c>
      <c r="L161" s="155" t="s">
        <v>611</v>
      </c>
      <c r="M161" s="158" t="s">
        <v>612</v>
      </c>
      <c r="N161" s="158" t="s">
        <v>613</v>
      </c>
      <c r="O161" s="158" t="s">
        <v>614</v>
      </c>
    </row>
    <row r="162" spans="1:15">
      <c r="A162" s="156">
        <v>8</v>
      </c>
      <c r="B162" s="187" t="s">
        <v>77</v>
      </c>
      <c r="C162" s="155" t="s">
        <v>603</v>
      </c>
      <c r="D162" s="155" t="s">
        <v>604</v>
      </c>
      <c r="E162" s="155" t="s">
        <v>605</v>
      </c>
      <c r="F162" s="155" t="s">
        <v>534</v>
      </c>
      <c r="G162" s="155" t="s">
        <v>606</v>
      </c>
      <c r="H162" s="155" t="s">
        <v>607</v>
      </c>
      <c r="I162" s="155" t="s">
        <v>608</v>
      </c>
      <c r="J162" s="155" t="s">
        <v>609</v>
      </c>
      <c r="K162" s="158" t="s">
        <v>610</v>
      </c>
      <c r="L162" s="155" t="s">
        <v>611</v>
      </c>
      <c r="M162" s="158" t="s">
        <v>612</v>
      </c>
      <c r="N162" s="158" t="s">
        <v>613</v>
      </c>
      <c r="O162" s="158" t="s">
        <v>614</v>
      </c>
    </row>
    <row r="163" spans="1:15">
      <c r="A163" s="156">
        <v>9</v>
      </c>
      <c r="B163" s="187" t="s">
        <v>78</v>
      </c>
      <c r="C163" s="155" t="s">
        <v>603</v>
      </c>
      <c r="D163" s="155" t="s">
        <v>604</v>
      </c>
      <c r="E163" s="155" t="s">
        <v>605</v>
      </c>
      <c r="F163" s="155" t="s">
        <v>534</v>
      </c>
      <c r="G163" s="155" t="s">
        <v>606</v>
      </c>
      <c r="H163" s="155" t="s">
        <v>607</v>
      </c>
      <c r="I163" s="155" t="s">
        <v>608</v>
      </c>
      <c r="J163" s="155" t="s">
        <v>609</v>
      </c>
      <c r="K163" s="158" t="s">
        <v>610</v>
      </c>
      <c r="L163" s="155" t="s">
        <v>611</v>
      </c>
      <c r="M163" s="158" t="s">
        <v>612</v>
      </c>
      <c r="N163" s="158" t="s">
        <v>613</v>
      </c>
      <c r="O163" s="158" t="s">
        <v>614</v>
      </c>
    </row>
    <row r="164" spans="1:15">
      <c r="A164" s="188"/>
      <c r="B164" s="150"/>
      <c r="C164" s="150"/>
      <c r="D164" s="150"/>
      <c r="E164" s="150"/>
      <c r="F164" s="150"/>
      <c r="G164" s="150"/>
      <c r="H164" s="150"/>
      <c r="I164" s="150"/>
      <c r="J164" s="150"/>
      <c r="K164" s="150"/>
      <c r="L164" s="150"/>
      <c r="M164" s="150"/>
      <c r="N164" s="150"/>
      <c r="O164" s="150"/>
    </row>
    <row r="165" spans="1:15">
      <c r="A165" s="610" t="s">
        <v>327</v>
      </c>
      <c r="B165" s="622" t="s">
        <v>458</v>
      </c>
      <c r="C165" s="614" t="s">
        <v>459</v>
      </c>
      <c r="D165" s="615"/>
      <c r="E165" s="615"/>
      <c r="F165" s="615"/>
      <c r="G165" s="615"/>
      <c r="H165" s="616"/>
      <c r="I165" s="189"/>
      <c r="J165" s="189"/>
      <c r="K165" s="189"/>
      <c r="L165" s="189"/>
      <c r="M165" s="189"/>
      <c r="N165" s="189"/>
      <c r="O165" s="189"/>
    </row>
    <row r="166" spans="1:15">
      <c r="A166" s="611"/>
      <c r="B166" s="623"/>
      <c r="C166" s="163" t="s">
        <v>491</v>
      </c>
      <c r="D166" s="163" t="s">
        <v>470</v>
      </c>
      <c r="E166" s="163" t="s">
        <v>472</v>
      </c>
      <c r="F166" s="163" t="s">
        <v>290</v>
      </c>
      <c r="G166" s="163" t="s">
        <v>286</v>
      </c>
      <c r="H166" s="156" t="s">
        <v>288</v>
      </c>
      <c r="I166" s="185"/>
      <c r="J166" s="185"/>
      <c r="K166" s="185"/>
      <c r="L166" s="185"/>
      <c r="M166" s="185"/>
      <c r="N166" s="185"/>
      <c r="O166" s="185"/>
    </row>
    <row r="167" spans="1:15">
      <c r="A167" s="156">
        <v>1</v>
      </c>
      <c r="B167" s="187" t="s">
        <v>53</v>
      </c>
      <c r="C167" s="158" t="s">
        <v>616</v>
      </c>
      <c r="D167" s="158" t="s">
        <v>614</v>
      </c>
      <c r="E167" s="158" t="s">
        <v>617</v>
      </c>
      <c r="F167" s="158" t="s">
        <v>618</v>
      </c>
      <c r="G167" s="158" t="s">
        <v>619</v>
      </c>
      <c r="H167" s="156" t="s">
        <v>620</v>
      </c>
      <c r="I167" s="185"/>
      <c r="J167" s="185"/>
      <c r="K167" s="185"/>
      <c r="L167" s="185"/>
      <c r="M167" s="185"/>
      <c r="N167" s="185"/>
      <c r="O167" s="185"/>
    </row>
    <row r="168" spans="1:15">
      <c r="A168" s="156">
        <v>2</v>
      </c>
      <c r="B168" s="187" t="s">
        <v>43</v>
      </c>
      <c r="C168" s="158" t="s">
        <v>616</v>
      </c>
      <c r="D168" s="158" t="s">
        <v>614</v>
      </c>
      <c r="E168" s="158" t="s">
        <v>617</v>
      </c>
      <c r="F168" s="158" t="s">
        <v>618</v>
      </c>
      <c r="G168" s="158" t="s">
        <v>619</v>
      </c>
      <c r="H168" s="156" t="s">
        <v>620</v>
      </c>
      <c r="I168" s="185"/>
      <c r="J168" s="185"/>
      <c r="K168" s="185"/>
      <c r="L168" s="185"/>
      <c r="M168" s="185"/>
      <c r="N168" s="185"/>
      <c r="O168" s="185"/>
    </row>
    <row r="169" spans="1:15">
      <c r="A169" s="156">
        <v>3</v>
      </c>
      <c r="B169" s="187" t="s">
        <v>615</v>
      </c>
      <c r="C169" s="158" t="s">
        <v>616</v>
      </c>
      <c r="D169" s="158" t="s">
        <v>614</v>
      </c>
      <c r="E169" s="158" t="s">
        <v>617</v>
      </c>
      <c r="F169" s="158" t="s">
        <v>618</v>
      </c>
      <c r="G169" s="158" t="s">
        <v>619</v>
      </c>
      <c r="H169" s="156" t="s">
        <v>620</v>
      </c>
      <c r="I169" s="185"/>
      <c r="J169" s="185"/>
      <c r="K169" s="185"/>
      <c r="L169" s="185"/>
      <c r="M169" s="185"/>
      <c r="N169" s="185"/>
      <c r="O169" s="185"/>
    </row>
    <row r="170" spans="1:15">
      <c r="A170" s="156">
        <v>4</v>
      </c>
      <c r="B170" s="187" t="s">
        <v>132</v>
      </c>
      <c r="C170" s="158" t="s">
        <v>616</v>
      </c>
      <c r="D170" s="158" t="s">
        <v>614</v>
      </c>
      <c r="E170" s="158" t="s">
        <v>617</v>
      </c>
      <c r="F170" s="158" t="s">
        <v>618</v>
      </c>
      <c r="G170" s="158" t="s">
        <v>619</v>
      </c>
      <c r="H170" s="156" t="s">
        <v>620</v>
      </c>
      <c r="I170" s="185"/>
      <c r="J170" s="185"/>
      <c r="K170" s="185"/>
      <c r="L170" s="185"/>
      <c r="M170" s="185"/>
      <c r="N170" s="185"/>
      <c r="O170" s="185"/>
    </row>
    <row r="171" spans="1:15">
      <c r="A171" s="156">
        <v>5</v>
      </c>
      <c r="B171" s="187" t="s">
        <v>74</v>
      </c>
      <c r="C171" s="158" t="s">
        <v>616</v>
      </c>
      <c r="D171" s="158" t="s">
        <v>614</v>
      </c>
      <c r="E171" s="158" t="s">
        <v>617</v>
      </c>
      <c r="F171" s="158" t="s">
        <v>618</v>
      </c>
      <c r="G171" s="158" t="s">
        <v>619</v>
      </c>
      <c r="H171" s="156" t="s">
        <v>620</v>
      </c>
      <c r="I171" s="185"/>
      <c r="J171" s="185"/>
      <c r="K171" s="185"/>
      <c r="L171" s="185"/>
      <c r="M171" s="185"/>
      <c r="N171" s="185"/>
      <c r="O171" s="185"/>
    </row>
    <row r="172" spans="1:15">
      <c r="A172" s="156">
        <v>6</v>
      </c>
      <c r="B172" s="187" t="s">
        <v>75</v>
      </c>
      <c r="C172" s="158" t="s">
        <v>616</v>
      </c>
      <c r="D172" s="158" t="s">
        <v>614</v>
      </c>
      <c r="E172" s="158" t="s">
        <v>617</v>
      </c>
      <c r="F172" s="158" t="s">
        <v>618</v>
      </c>
      <c r="G172" s="158" t="s">
        <v>619</v>
      </c>
      <c r="H172" s="156" t="s">
        <v>620</v>
      </c>
      <c r="I172" s="185"/>
      <c r="J172" s="185"/>
      <c r="K172" s="185"/>
      <c r="L172" s="185"/>
      <c r="M172" s="185"/>
      <c r="N172" s="185"/>
      <c r="O172" s="185"/>
    </row>
    <row r="173" spans="1:15">
      <c r="A173" s="156">
        <v>7</v>
      </c>
      <c r="B173" s="187" t="s">
        <v>76</v>
      </c>
      <c r="C173" s="158" t="s">
        <v>616</v>
      </c>
      <c r="D173" s="158" t="s">
        <v>614</v>
      </c>
      <c r="E173" s="158" t="s">
        <v>617</v>
      </c>
      <c r="F173" s="158" t="s">
        <v>618</v>
      </c>
      <c r="G173" s="158" t="s">
        <v>619</v>
      </c>
      <c r="H173" s="156" t="s">
        <v>620</v>
      </c>
      <c r="I173" s="185"/>
      <c r="J173" s="185"/>
      <c r="K173" s="185"/>
      <c r="L173" s="185"/>
      <c r="M173" s="185"/>
      <c r="N173" s="185"/>
      <c r="O173" s="185"/>
    </row>
    <row r="174" spans="1:15">
      <c r="A174" s="156">
        <v>8</v>
      </c>
      <c r="B174" s="187" t="s">
        <v>77</v>
      </c>
      <c r="C174" s="158" t="s">
        <v>616</v>
      </c>
      <c r="D174" s="158" t="s">
        <v>614</v>
      </c>
      <c r="E174" s="158" t="s">
        <v>617</v>
      </c>
      <c r="F174" s="158" t="s">
        <v>618</v>
      </c>
      <c r="G174" s="158" t="s">
        <v>619</v>
      </c>
      <c r="H174" s="156" t="s">
        <v>620</v>
      </c>
      <c r="I174" s="185"/>
      <c r="J174" s="185"/>
      <c r="K174" s="185"/>
      <c r="L174" s="185"/>
      <c r="M174" s="185"/>
      <c r="N174" s="185"/>
      <c r="O174" s="185"/>
    </row>
    <row r="175" spans="1:15">
      <c r="A175" s="156">
        <v>9</v>
      </c>
      <c r="B175" s="187" t="s">
        <v>78</v>
      </c>
      <c r="C175" s="158" t="s">
        <v>616</v>
      </c>
      <c r="D175" s="158" t="s">
        <v>614</v>
      </c>
      <c r="E175" s="158" t="s">
        <v>617</v>
      </c>
      <c r="F175" s="158" t="s">
        <v>618</v>
      </c>
      <c r="G175" s="158" t="s">
        <v>619</v>
      </c>
      <c r="H175" s="156" t="s">
        <v>620</v>
      </c>
      <c r="I175" s="185"/>
      <c r="J175" s="185"/>
      <c r="K175" s="185"/>
      <c r="L175" s="185"/>
      <c r="M175" s="185"/>
      <c r="N175" s="185"/>
      <c r="O175" s="185"/>
    </row>
    <row r="176" spans="1:15">
      <c r="A176" s="188"/>
      <c r="B176" s="150"/>
      <c r="C176" s="150"/>
      <c r="D176" s="150"/>
      <c r="E176" s="150"/>
      <c r="F176" s="150"/>
      <c r="G176" s="150"/>
      <c r="H176" s="150"/>
      <c r="I176" s="150"/>
      <c r="J176" s="150"/>
      <c r="K176" s="150"/>
      <c r="L176" s="150"/>
      <c r="M176" s="150"/>
      <c r="N176" s="150"/>
      <c r="O176" s="150"/>
    </row>
    <row r="177" spans="1:29">
      <c r="A177" s="620" t="s">
        <v>621</v>
      </c>
      <c r="B177" s="620"/>
      <c r="C177" s="620"/>
      <c r="D177" s="620"/>
      <c r="E177" s="620"/>
      <c r="F177" s="620"/>
      <c r="G177" s="620"/>
      <c r="H177" s="620"/>
      <c r="I177" s="620"/>
      <c r="J177" s="620"/>
      <c r="K177" s="620"/>
      <c r="L177" s="620"/>
      <c r="M177" s="620"/>
      <c r="N177" s="620"/>
      <c r="O177" s="620"/>
    </row>
    <row r="179" spans="1:29">
      <c r="A179" s="621" t="s">
        <v>622</v>
      </c>
      <c r="B179" s="621"/>
      <c r="C179" s="621"/>
      <c r="D179" s="621"/>
      <c r="E179" s="621"/>
      <c r="F179" s="621"/>
      <c r="G179" s="621"/>
      <c r="H179" s="621"/>
      <c r="I179" s="621"/>
      <c r="J179" s="621"/>
      <c r="K179" s="621"/>
      <c r="L179" s="621"/>
      <c r="M179" s="151"/>
      <c r="N179" s="151"/>
      <c r="O179" s="151"/>
      <c r="P179" s="151"/>
      <c r="Q179" s="151"/>
      <c r="R179" s="151"/>
      <c r="S179" s="151"/>
      <c r="T179" s="151"/>
      <c r="U179" s="151"/>
      <c r="V179" s="151"/>
      <c r="W179" s="151"/>
      <c r="X179" s="151"/>
      <c r="Y179" s="151"/>
      <c r="Z179" s="151"/>
      <c r="AA179" s="151"/>
      <c r="AB179" s="151"/>
      <c r="AC179" s="151"/>
    </row>
    <row r="180" spans="1:29">
      <c r="A180" s="190"/>
      <c r="B180" s="190"/>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row>
    <row r="181" spans="1:29">
      <c r="A181" s="595" t="s">
        <v>457</v>
      </c>
      <c r="B181" s="595" t="s">
        <v>458</v>
      </c>
      <c r="C181" s="606" t="s">
        <v>459</v>
      </c>
      <c r="D181" s="607"/>
      <c r="E181" s="607"/>
      <c r="F181" s="607"/>
      <c r="G181" s="607"/>
      <c r="H181" s="608"/>
      <c r="I181" s="191"/>
      <c r="J181" s="191"/>
      <c r="K181" s="191"/>
      <c r="L181" s="191"/>
      <c r="M181" s="151"/>
      <c r="N181" s="151"/>
      <c r="O181" s="151"/>
      <c r="P181" s="151"/>
      <c r="Q181" s="151"/>
      <c r="R181" s="151"/>
      <c r="S181" s="151"/>
      <c r="T181" s="151"/>
      <c r="U181" s="151"/>
      <c r="V181" s="151"/>
      <c r="W181" s="151"/>
      <c r="X181" s="151"/>
      <c r="Y181" s="151"/>
      <c r="Z181" s="151"/>
      <c r="AA181" s="151"/>
      <c r="AB181" s="151"/>
      <c r="AC181" s="151"/>
    </row>
    <row r="182" spans="1:29">
      <c r="A182" s="603"/>
      <c r="B182" s="603"/>
      <c r="C182" s="604" t="s">
        <v>460</v>
      </c>
      <c r="D182" s="605"/>
      <c r="E182" s="604" t="s">
        <v>461</v>
      </c>
      <c r="F182" s="605"/>
      <c r="G182" s="604" t="s">
        <v>462</v>
      </c>
      <c r="H182" s="605"/>
      <c r="I182" s="192"/>
      <c r="J182" s="192"/>
      <c r="K182" s="192"/>
      <c r="L182" s="192"/>
      <c r="M182" s="151"/>
      <c r="N182" s="151"/>
      <c r="O182" s="151"/>
      <c r="P182" s="151"/>
      <c r="Q182" s="151"/>
      <c r="R182" s="151"/>
      <c r="S182" s="151"/>
      <c r="T182" s="151"/>
      <c r="U182" s="151"/>
      <c r="V182" s="151"/>
      <c r="W182" s="151"/>
      <c r="X182" s="151"/>
      <c r="Y182" s="151"/>
      <c r="Z182" s="151"/>
      <c r="AA182" s="151"/>
      <c r="AB182" s="151"/>
      <c r="AC182" s="151"/>
    </row>
    <row r="183" spans="1:29">
      <c r="A183" s="596"/>
      <c r="B183" s="596"/>
      <c r="C183" s="152" t="s">
        <v>463</v>
      </c>
      <c r="D183" s="193" t="s">
        <v>464</v>
      </c>
      <c r="E183" s="152" t="s">
        <v>463</v>
      </c>
      <c r="F183" s="152" t="s">
        <v>464</v>
      </c>
      <c r="G183" s="152" t="s">
        <v>463</v>
      </c>
      <c r="H183" s="152" t="s">
        <v>464</v>
      </c>
      <c r="I183" s="192"/>
      <c r="J183" s="192"/>
      <c r="K183" s="192"/>
      <c r="L183" s="192"/>
      <c r="M183" s="151"/>
      <c r="N183" s="151"/>
      <c r="O183" s="151"/>
      <c r="P183" s="151"/>
      <c r="Q183" s="151"/>
      <c r="R183" s="151"/>
      <c r="S183" s="151"/>
      <c r="T183" s="151"/>
      <c r="U183" s="151"/>
      <c r="V183" s="151"/>
      <c r="W183" s="151"/>
      <c r="X183" s="151"/>
      <c r="Y183" s="151"/>
      <c r="Z183" s="151"/>
      <c r="AA183" s="151"/>
      <c r="AB183" s="151"/>
      <c r="AC183" s="151"/>
    </row>
    <row r="184" spans="1:29">
      <c r="A184" s="153">
        <v>1</v>
      </c>
      <c r="B184" s="154" t="s">
        <v>256</v>
      </c>
      <c r="C184" s="155">
        <v>21</v>
      </c>
      <c r="D184" s="194">
        <v>0.88</v>
      </c>
      <c r="E184" s="155">
        <v>4.5999999999999996</v>
      </c>
      <c r="F184" s="155">
        <v>0.43</v>
      </c>
      <c r="G184" s="155">
        <v>3</v>
      </c>
      <c r="H184" s="155">
        <v>0.36</v>
      </c>
      <c r="I184" s="191"/>
      <c r="J184" s="191"/>
      <c r="K184" s="191"/>
      <c r="L184" s="191"/>
      <c r="M184" s="151"/>
      <c r="N184" s="151"/>
      <c r="O184" s="151"/>
      <c r="P184" s="151"/>
      <c r="Q184" s="151"/>
      <c r="R184" s="151"/>
      <c r="S184" s="151"/>
      <c r="T184" s="151"/>
      <c r="U184" s="151"/>
      <c r="V184" s="151"/>
      <c r="W184" s="151"/>
      <c r="X184" s="151"/>
      <c r="Y184" s="151"/>
      <c r="Z184" s="151"/>
      <c r="AA184" s="151"/>
      <c r="AB184" s="151"/>
      <c r="AC184" s="151"/>
    </row>
    <row r="185" spans="1:29">
      <c r="A185" s="195"/>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c r="AC185" s="151"/>
    </row>
    <row r="186" spans="1:29">
      <c r="A186" s="593" t="s">
        <v>457</v>
      </c>
      <c r="B186" s="593" t="s">
        <v>458</v>
      </c>
      <c r="C186" s="606" t="s">
        <v>459</v>
      </c>
      <c r="D186" s="607"/>
      <c r="E186" s="607"/>
      <c r="F186" s="607"/>
      <c r="G186" s="607"/>
      <c r="H186" s="607"/>
      <c r="I186" s="607"/>
      <c r="J186" s="607"/>
      <c r="K186" s="607"/>
      <c r="L186" s="607"/>
      <c r="M186" s="607"/>
      <c r="N186" s="607"/>
      <c r="O186" s="607"/>
      <c r="P186" s="607"/>
      <c r="Q186" s="607"/>
      <c r="R186" s="607"/>
      <c r="S186" s="607"/>
      <c r="T186" s="607"/>
      <c r="U186" s="607"/>
      <c r="V186" s="607"/>
      <c r="W186" s="607"/>
      <c r="X186" s="607"/>
      <c r="Y186" s="607"/>
      <c r="Z186" s="607"/>
      <c r="AA186" s="607"/>
      <c r="AB186" s="607"/>
      <c r="AC186" s="608"/>
    </row>
    <row r="187" spans="1:29">
      <c r="A187" s="593"/>
      <c r="B187" s="593"/>
      <c r="C187" s="152" t="s">
        <v>526</v>
      </c>
      <c r="D187" s="152" t="s">
        <v>623</v>
      </c>
      <c r="E187" s="152" t="s">
        <v>624</v>
      </c>
      <c r="F187" s="152" t="s">
        <v>79</v>
      </c>
      <c r="G187" s="152" t="s">
        <v>80</v>
      </c>
      <c r="H187" s="152" t="s">
        <v>238</v>
      </c>
      <c r="I187" s="152" t="s">
        <v>239</v>
      </c>
      <c r="J187" s="152" t="s">
        <v>467</v>
      </c>
      <c r="K187" s="152" t="s">
        <v>286</v>
      </c>
      <c r="L187" s="152" t="s">
        <v>404</v>
      </c>
      <c r="M187" s="152" t="s">
        <v>285</v>
      </c>
      <c r="N187" s="152" t="s">
        <v>625</v>
      </c>
      <c r="O187" s="156" t="s">
        <v>288</v>
      </c>
      <c r="P187" s="156" t="s">
        <v>223</v>
      </c>
      <c r="Q187" s="156" t="s">
        <v>282</v>
      </c>
      <c r="R187" s="156" t="s">
        <v>221</v>
      </c>
      <c r="S187" s="156" t="s">
        <v>222</v>
      </c>
      <c r="T187" s="156" t="s">
        <v>230</v>
      </c>
      <c r="U187" s="152" t="s">
        <v>489</v>
      </c>
      <c r="V187" s="152" t="s">
        <v>492</v>
      </c>
      <c r="W187" s="152" t="s">
        <v>490</v>
      </c>
      <c r="X187" s="156" t="s">
        <v>469</v>
      </c>
      <c r="Y187" s="156" t="s">
        <v>470</v>
      </c>
      <c r="Z187" s="152" t="s">
        <v>626</v>
      </c>
      <c r="AA187" s="156" t="s">
        <v>472</v>
      </c>
      <c r="AB187" s="156" t="s">
        <v>491</v>
      </c>
      <c r="AC187" s="156" t="s">
        <v>290</v>
      </c>
    </row>
    <row r="188" spans="1:29">
      <c r="A188" s="155">
        <v>1</v>
      </c>
      <c r="B188" s="154" t="s">
        <v>256</v>
      </c>
      <c r="C188" s="158" t="s">
        <v>627</v>
      </c>
      <c r="D188" s="158" t="s">
        <v>628</v>
      </c>
      <c r="E188" s="158" t="s">
        <v>629</v>
      </c>
      <c r="F188" s="158" t="s">
        <v>629</v>
      </c>
      <c r="G188" s="159" t="s">
        <v>630</v>
      </c>
      <c r="H188" s="159" t="s">
        <v>631</v>
      </c>
      <c r="I188" s="159" t="s">
        <v>632</v>
      </c>
      <c r="J188" s="159" t="s">
        <v>633</v>
      </c>
      <c r="K188" s="159" t="s">
        <v>629</v>
      </c>
      <c r="L188" s="155">
        <v>126</v>
      </c>
      <c r="M188" s="159" t="s">
        <v>634</v>
      </c>
      <c r="N188" s="155">
        <v>177</v>
      </c>
      <c r="O188" s="155">
        <v>114</v>
      </c>
      <c r="P188" s="155">
        <v>38</v>
      </c>
      <c r="Q188" s="155">
        <v>10.5</v>
      </c>
      <c r="R188" s="155">
        <v>4.8</v>
      </c>
      <c r="S188" s="155">
        <v>5.0999999999999996</v>
      </c>
      <c r="T188" s="155">
        <v>48</v>
      </c>
      <c r="U188" s="155">
        <v>32</v>
      </c>
      <c r="V188" s="155">
        <v>30</v>
      </c>
      <c r="W188" s="155">
        <v>42</v>
      </c>
      <c r="X188" s="155">
        <v>5.3</v>
      </c>
      <c r="Y188" s="155">
        <v>42</v>
      </c>
      <c r="Z188" s="155">
        <v>9.1999999999999993</v>
      </c>
      <c r="AA188" s="155">
        <v>4.2</v>
      </c>
      <c r="AB188" s="155">
        <v>4.2</v>
      </c>
      <c r="AC188" s="155">
        <v>3500</v>
      </c>
    </row>
    <row r="189" spans="1:29">
      <c r="A189" s="195"/>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c r="AC189" s="151"/>
    </row>
    <row r="190" spans="1:29">
      <c r="A190" s="196" t="s">
        <v>635</v>
      </c>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c r="AC190" s="151"/>
    </row>
    <row r="192" spans="1:29">
      <c r="A192" s="612" t="s">
        <v>636</v>
      </c>
      <c r="B192" s="612"/>
      <c r="C192" s="612"/>
      <c r="D192" s="612"/>
      <c r="E192" s="612"/>
      <c r="F192" s="612"/>
      <c r="G192" s="612"/>
      <c r="H192" s="612"/>
      <c r="I192" s="612"/>
      <c r="J192" s="612"/>
      <c r="K192" s="612"/>
      <c r="L192" s="612"/>
      <c r="M192" s="612"/>
      <c r="N192" s="612"/>
      <c r="O192" s="612"/>
      <c r="P192" s="612"/>
    </row>
    <row r="193" spans="1:25">
      <c r="A193" s="150"/>
      <c r="B193" s="150"/>
      <c r="C193" s="150"/>
      <c r="D193" s="150"/>
      <c r="E193" s="150"/>
      <c r="F193" s="150"/>
      <c r="G193" s="150"/>
      <c r="H193" s="150"/>
      <c r="I193" s="150"/>
      <c r="J193" s="150"/>
      <c r="K193" s="150"/>
      <c r="L193" s="150"/>
      <c r="M193" s="150"/>
      <c r="N193" s="150"/>
      <c r="O193" s="150"/>
      <c r="P193" s="150" t="s">
        <v>637</v>
      </c>
    </row>
    <row r="194" spans="1:25">
      <c r="A194" s="610" t="s">
        <v>327</v>
      </c>
      <c r="B194" s="610" t="s">
        <v>458</v>
      </c>
      <c r="C194" s="614" t="s">
        <v>459</v>
      </c>
      <c r="D194" s="615"/>
      <c r="E194" s="615"/>
      <c r="F194" s="615"/>
      <c r="G194" s="615"/>
      <c r="H194" s="615"/>
      <c r="I194" s="615"/>
      <c r="J194" s="615"/>
      <c r="K194" s="615"/>
      <c r="L194" s="615"/>
      <c r="M194" s="615"/>
      <c r="N194" s="615"/>
      <c r="O194" s="615"/>
      <c r="P194" s="616"/>
    </row>
    <row r="195" spans="1:25">
      <c r="A195" s="613"/>
      <c r="B195" s="613"/>
      <c r="C195" s="600" t="s">
        <v>474</v>
      </c>
      <c r="D195" s="602"/>
      <c r="E195" s="617" t="s">
        <v>240</v>
      </c>
      <c r="F195" s="618"/>
      <c r="G195" s="619"/>
      <c r="H195" s="595" t="s">
        <v>547</v>
      </c>
      <c r="I195" s="610" t="s">
        <v>79</v>
      </c>
      <c r="J195" s="610" t="s">
        <v>288</v>
      </c>
      <c r="K195" s="610" t="s">
        <v>223</v>
      </c>
      <c r="L195" s="595" t="s">
        <v>407</v>
      </c>
      <c r="M195" s="610" t="s">
        <v>290</v>
      </c>
      <c r="N195" s="595" t="s">
        <v>638</v>
      </c>
      <c r="O195" s="595" t="s">
        <v>639</v>
      </c>
      <c r="P195" s="595" t="s">
        <v>640</v>
      </c>
    </row>
    <row r="196" spans="1:25">
      <c r="A196" s="611"/>
      <c r="B196" s="611"/>
      <c r="C196" s="197" t="s">
        <v>553</v>
      </c>
      <c r="D196" s="156" t="s">
        <v>552</v>
      </c>
      <c r="E196" s="155" t="s">
        <v>641</v>
      </c>
      <c r="F196" s="155" t="s">
        <v>642</v>
      </c>
      <c r="G196" s="155" t="s">
        <v>643</v>
      </c>
      <c r="H196" s="596"/>
      <c r="I196" s="611"/>
      <c r="J196" s="611"/>
      <c r="K196" s="611"/>
      <c r="L196" s="596"/>
      <c r="M196" s="611"/>
      <c r="N196" s="596"/>
      <c r="O196" s="596"/>
      <c r="P196" s="596"/>
    </row>
    <row r="197" spans="1:25">
      <c r="A197" s="155">
        <v>1</v>
      </c>
      <c r="B197" s="153" t="s">
        <v>644</v>
      </c>
      <c r="C197" s="155">
        <v>1.2</v>
      </c>
      <c r="D197" s="155">
        <v>25</v>
      </c>
      <c r="E197" s="155">
        <v>230</v>
      </c>
      <c r="F197" s="155">
        <v>250</v>
      </c>
      <c r="G197" s="156">
        <v>280</v>
      </c>
      <c r="H197" s="167">
        <v>180</v>
      </c>
      <c r="I197" s="155">
        <v>180</v>
      </c>
      <c r="J197" s="156">
        <v>110</v>
      </c>
      <c r="K197" s="155">
        <v>30</v>
      </c>
      <c r="L197" s="155">
        <v>18</v>
      </c>
      <c r="M197" s="155">
        <v>2000</v>
      </c>
      <c r="N197" s="155">
        <v>2000</v>
      </c>
      <c r="O197" s="155">
        <v>4000</v>
      </c>
      <c r="P197" s="155">
        <v>1666</v>
      </c>
    </row>
    <row r="198" spans="1:25">
      <c r="A198" s="155">
        <v>2</v>
      </c>
      <c r="B198" s="153" t="s">
        <v>645</v>
      </c>
      <c r="C198" s="155">
        <v>1.2</v>
      </c>
      <c r="D198" s="155">
        <v>25</v>
      </c>
      <c r="E198" s="155">
        <v>230</v>
      </c>
      <c r="F198" s="155">
        <v>250</v>
      </c>
      <c r="G198" s="156">
        <v>280</v>
      </c>
      <c r="H198" s="167">
        <v>180</v>
      </c>
      <c r="I198" s="155">
        <v>180</v>
      </c>
      <c r="J198" s="156">
        <v>110</v>
      </c>
      <c r="K198" s="155">
        <v>30</v>
      </c>
      <c r="L198" s="155">
        <v>18</v>
      </c>
      <c r="M198" s="155">
        <v>2000</v>
      </c>
      <c r="N198" s="155">
        <v>2000</v>
      </c>
      <c r="O198" s="155">
        <v>4000</v>
      </c>
      <c r="P198" s="155">
        <v>1666</v>
      </c>
    </row>
    <row r="199" spans="1:25">
      <c r="A199" s="155">
        <v>3</v>
      </c>
      <c r="B199" s="153" t="s">
        <v>646</v>
      </c>
      <c r="C199" s="155">
        <v>1.2</v>
      </c>
      <c r="D199" s="155">
        <v>25</v>
      </c>
      <c r="E199" s="155">
        <v>230</v>
      </c>
      <c r="F199" s="155">
        <v>250</v>
      </c>
      <c r="G199" s="156">
        <v>280</v>
      </c>
      <c r="H199" s="167">
        <v>180</v>
      </c>
      <c r="I199" s="155">
        <v>180</v>
      </c>
      <c r="J199" s="156">
        <v>110</v>
      </c>
      <c r="K199" s="155">
        <v>30</v>
      </c>
      <c r="L199" s="155">
        <v>18</v>
      </c>
      <c r="M199" s="155">
        <v>2000</v>
      </c>
      <c r="N199" s="155">
        <v>2000</v>
      </c>
      <c r="O199" s="155">
        <v>4000</v>
      </c>
      <c r="P199" s="155">
        <v>1666</v>
      </c>
    </row>
    <row r="200" spans="1:25">
      <c r="A200" s="155">
        <v>4</v>
      </c>
      <c r="B200" s="153" t="s">
        <v>647</v>
      </c>
      <c r="C200" s="155">
        <v>1.2</v>
      </c>
      <c r="D200" s="155">
        <v>25</v>
      </c>
      <c r="E200" s="155">
        <v>230</v>
      </c>
      <c r="F200" s="155">
        <v>250</v>
      </c>
      <c r="G200" s="156">
        <v>280</v>
      </c>
      <c r="H200" s="167">
        <v>180</v>
      </c>
      <c r="I200" s="155">
        <v>180</v>
      </c>
      <c r="J200" s="156">
        <v>110</v>
      </c>
      <c r="K200" s="155">
        <v>30</v>
      </c>
      <c r="L200" s="155">
        <v>18</v>
      </c>
      <c r="M200" s="155">
        <v>2000</v>
      </c>
      <c r="N200" s="155">
        <v>2000</v>
      </c>
      <c r="O200" s="155">
        <v>4000</v>
      </c>
      <c r="P200" s="155">
        <v>1666</v>
      </c>
    </row>
    <row r="201" spans="1:25">
      <c r="A201" s="155">
        <v>5</v>
      </c>
      <c r="B201" s="153" t="s">
        <v>648</v>
      </c>
      <c r="C201" s="155">
        <v>1.2</v>
      </c>
      <c r="D201" s="155">
        <v>25</v>
      </c>
      <c r="E201" s="155">
        <v>230</v>
      </c>
      <c r="F201" s="155">
        <v>250</v>
      </c>
      <c r="G201" s="156">
        <v>280</v>
      </c>
      <c r="H201" s="167">
        <v>180</v>
      </c>
      <c r="I201" s="155">
        <v>180</v>
      </c>
      <c r="J201" s="156">
        <v>110</v>
      </c>
      <c r="K201" s="155">
        <v>30</v>
      </c>
      <c r="L201" s="155">
        <v>18</v>
      </c>
      <c r="M201" s="155">
        <v>2000</v>
      </c>
      <c r="N201" s="155">
        <v>2000</v>
      </c>
      <c r="O201" s="155">
        <v>4000</v>
      </c>
      <c r="P201" s="155">
        <v>1666</v>
      </c>
    </row>
    <row r="202" spans="1:25">
      <c r="A202" s="155">
        <v>6</v>
      </c>
      <c r="B202" s="153" t="s">
        <v>649</v>
      </c>
      <c r="C202" s="155">
        <v>1.2</v>
      </c>
      <c r="D202" s="155">
        <v>25</v>
      </c>
      <c r="E202" s="155">
        <v>230</v>
      </c>
      <c r="F202" s="155">
        <v>250</v>
      </c>
      <c r="G202" s="156">
        <v>280</v>
      </c>
      <c r="H202" s="167">
        <v>180</v>
      </c>
      <c r="I202" s="155">
        <v>180</v>
      </c>
      <c r="J202" s="156">
        <v>110</v>
      </c>
      <c r="K202" s="155">
        <v>30</v>
      </c>
      <c r="L202" s="155">
        <v>18</v>
      </c>
      <c r="M202" s="155">
        <v>2000</v>
      </c>
      <c r="N202" s="155">
        <v>2000</v>
      </c>
      <c r="O202" s="155">
        <v>4000</v>
      </c>
      <c r="P202" s="155">
        <v>1666</v>
      </c>
    </row>
    <row r="203" spans="1:25">
      <c r="A203" s="155">
        <v>7</v>
      </c>
      <c r="B203" s="153" t="s">
        <v>650</v>
      </c>
      <c r="C203" s="155">
        <v>1.2</v>
      </c>
      <c r="D203" s="155">
        <v>25</v>
      </c>
      <c r="E203" s="155">
        <v>230</v>
      </c>
      <c r="F203" s="155">
        <v>250</v>
      </c>
      <c r="G203" s="155">
        <v>280</v>
      </c>
      <c r="H203" s="167">
        <v>180</v>
      </c>
      <c r="I203" s="155">
        <v>180</v>
      </c>
      <c r="J203" s="155">
        <v>110</v>
      </c>
      <c r="K203" s="155">
        <v>30</v>
      </c>
      <c r="L203" s="155">
        <v>18</v>
      </c>
      <c r="M203" s="155">
        <v>2000</v>
      </c>
      <c r="N203" s="155">
        <v>2000</v>
      </c>
      <c r="O203" s="155">
        <v>4000</v>
      </c>
      <c r="P203" s="155">
        <v>1666</v>
      </c>
    </row>
    <row r="204" spans="1:25">
      <c r="A204" s="150"/>
      <c r="B204" s="150"/>
      <c r="C204" s="150"/>
      <c r="D204" s="150"/>
      <c r="E204" s="150"/>
      <c r="F204" s="150"/>
      <c r="G204" s="150"/>
      <c r="H204" s="150"/>
      <c r="I204" s="150"/>
      <c r="J204" s="150"/>
      <c r="K204" s="150"/>
      <c r="L204" s="150"/>
      <c r="M204" s="150"/>
      <c r="N204" s="150"/>
      <c r="O204" s="150"/>
      <c r="P204" s="150"/>
    </row>
    <row r="205" spans="1:25" ht="24.75" customHeight="1">
      <c r="A205" s="609" t="s">
        <v>651</v>
      </c>
      <c r="B205" s="609"/>
      <c r="C205" s="609"/>
      <c r="D205" s="609"/>
      <c r="E205" s="609"/>
      <c r="F205" s="609"/>
      <c r="G205" s="609"/>
      <c r="H205" s="609"/>
      <c r="I205" s="609"/>
      <c r="J205" s="609"/>
      <c r="K205" s="609"/>
      <c r="L205" s="609"/>
      <c r="M205" s="609"/>
      <c r="N205" s="609"/>
      <c r="O205" s="609"/>
      <c r="P205" s="609"/>
    </row>
    <row r="207" spans="1:25">
      <c r="A207" s="151"/>
      <c r="B207" s="586" t="s">
        <v>652</v>
      </c>
      <c r="C207" s="586"/>
      <c r="D207" s="586"/>
      <c r="E207" s="586"/>
      <c r="F207" s="586"/>
      <c r="G207" s="586"/>
      <c r="H207" s="586"/>
      <c r="I207" s="586"/>
      <c r="J207" s="586"/>
      <c r="K207" s="586"/>
      <c r="L207" s="151"/>
      <c r="M207" s="151"/>
      <c r="N207" s="151"/>
      <c r="O207" s="151"/>
      <c r="P207" s="151"/>
      <c r="Q207" s="151"/>
      <c r="R207" s="151"/>
      <c r="S207" s="151"/>
      <c r="T207" s="151"/>
      <c r="U207" s="151"/>
      <c r="V207" s="151"/>
      <c r="W207" s="151"/>
      <c r="X207" s="151"/>
      <c r="Y207" s="151"/>
    </row>
    <row r="208" spans="1:25">
      <c r="A208" s="151"/>
      <c r="B208" s="198"/>
      <c r="C208" s="198"/>
      <c r="D208" s="198"/>
      <c r="E208" s="198"/>
      <c r="F208" s="198"/>
      <c r="G208" s="198"/>
      <c r="H208" s="198"/>
      <c r="I208" s="198"/>
      <c r="J208" s="151"/>
      <c r="K208" s="151"/>
      <c r="L208" s="151"/>
      <c r="M208" s="151"/>
      <c r="N208" s="151"/>
      <c r="O208" s="151"/>
      <c r="P208" s="151"/>
      <c r="Q208" s="151"/>
      <c r="R208" s="151"/>
      <c r="S208" s="151"/>
      <c r="T208" s="151"/>
      <c r="U208" s="151"/>
      <c r="V208" s="151"/>
      <c r="W208" s="151"/>
      <c r="X208" s="151"/>
      <c r="Y208" s="151"/>
    </row>
    <row r="209" spans="1:25">
      <c r="A209" s="595" t="s">
        <v>457</v>
      </c>
      <c r="B209" s="595" t="s">
        <v>458</v>
      </c>
      <c r="C209" s="606" t="s">
        <v>459</v>
      </c>
      <c r="D209" s="607"/>
      <c r="E209" s="607"/>
      <c r="F209" s="607"/>
      <c r="G209" s="607"/>
      <c r="H209" s="608"/>
      <c r="I209" s="199"/>
      <c r="J209" s="199"/>
      <c r="K209" s="182"/>
      <c r="L209" s="150"/>
      <c r="M209" s="150"/>
      <c r="N209" s="150"/>
      <c r="O209" s="150"/>
      <c r="P209" s="150"/>
      <c r="Q209" s="150"/>
      <c r="R209" s="150"/>
      <c r="S209" s="150"/>
      <c r="T209" s="150"/>
      <c r="U209" s="150"/>
      <c r="V209" s="150"/>
      <c r="W209" s="150"/>
      <c r="X209" s="150"/>
      <c r="Y209" s="151"/>
    </row>
    <row r="210" spans="1:25">
      <c r="A210" s="603"/>
      <c r="B210" s="603"/>
      <c r="C210" s="604" t="s">
        <v>460</v>
      </c>
      <c r="D210" s="605"/>
      <c r="E210" s="604" t="s">
        <v>653</v>
      </c>
      <c r="F210" s="605"/>
      <c r="G210" s="604" t="s">
        <v>654</v>
      </c>
      <c r="H210" s="605"/>
      <c r="I210" s="200"/>
      <c r="J210" s="200"/>
      <c r="K210" s="182"/>
      <c r="L210" s="150"/>
      <c r="M210" s="150"/>
      <c r="N210" s="150"/>
      <c r="O210" s="150"/>
      <c r="P210" s="150"/>
      <c r="Q210" s="150"/>
      <c r="R210" s="150"/>
      <c r="S210" s="150"/>
      <c r="T210" s="150"/>
      <c r="U210" s="150"/>
      <c r="V210" s="150"/>
      <c r="W210" s="150"/>
      <c r="X210" s="150"/>
      <c r="Y210" s="151"/>
    </row>
    <row r="211" spans="1:25" ht="25.5">
      <c r="A211" s="596"/>
      <c r="B211" s="596"/>
      <c r="C211" s="152" t="s">
        <v>463</v>
      </c>
      <c r="D211" s="152" t="s">
        <v>464</v>
      </c>
      <c r="E211" s="165" t="s">
        <v>507</v>
      </c>
      <c r="F211" s="165" t="s">
        <v>508</v>
      </c>
      <c r="G211" s="152" t="s">
        <v>463</v>
      </c>
      <c r="H211" s="152" t="s">
        <v>464</v>
      </c>
      <c r="I211" s="599"/>
      <c r="J211" s="599"/>
      <c r="K211" s="599"/>
      <c r="L211" s="150"/>
      <c r="M211" s="150"/>
      <c r="N211" s="150"/>
      <c r="O211" s="150"/>
      <c r="P211" s="150"/>
      <c r="Q211" s="150"/>
      <c r="R211" s="150"/>
      <c r="S211" s="150"/>
      <c r="T211" s="150"/>
      <c r="U211" s="150"/>
      <c r="V211" s="150"/>
      <c r="W211" s="150"/>
      <c r="X211" s="150"/>
      <c r="Y211" s="151"/>
    </row>
    <row r="212" spans="1:25">
      <c r="A212" s="187">
        <v>1</v>
      </c>
      <c r="B212" s="154" t="s">
        <v>266</v>
      </c>
      <c r="C212" s="159" t="s">
        <v>655</v>
      </c>
      <c r="D212" s="156" t="s">
        <v>656</v>
      </c>
      <c r="E212" s="159" t="s">
        <v>657</v>
      </c>
      <c r="F212" s="156" t="s">
        <v>658</v>
      </c>
      <c r="G212" s="159" t="s">
        <v>659</v>
      </c>
      <c r="H212" s="201" t="s">
        <v>656</v>
      </c>
      <c r="I212" s="192"/>
      <c r="J212" s="192"/>
      <c r="K212" s="192"/>
      <c r="L212" s="150"/>
      <c r="M212" s="150"/>
      <c r="N212" s="150"/>
      <c r="O212" s="150"/>
      <c r="P212" s="150"/>
      <c r="Q212" s="150"/>
      <c r="R212" s="150"/>
      <c r="S212" s="150"/>
      <c r="T212" s="150"/>
      <c r="U212" s="150"/>
      <c r="V212" s="150"/>
      <c r="W212" s="150"/>
      <c r="X212" s="150"/>
      <c r="Y212" s="151"/>
    </row>
    <row r="213" spans="1:25">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1"/>
    </row>
    <row r="214" spans="1:25">
      <c r="A214" s="593" t="s">
        <v>457</v>
      </c>
      <c r="B214" s="593" t="s">
        <v>458</v>
      </c>
      <c r="C214" s="600" t="s">
        <v>459</v>
      </c>
      <c r="D214" s="601"/>
      <c r="E214" s="601"/>
      <c r="F214" s="601"/>
      <c r="G214" s="601"/>
      <c r="H214" s="601"/>
      <c r="I214" s="601"/>
      <c r="J214" s="601"/>
      <c r="K214" s="601"/>
      <c r="L214" s="601"/>
      <c r="M214" s="601"/>
      <c r="N214" s="601"/>
      <c r="O214" s="601"/>
      <c r="P214" s="601"/>
      <c r="Q214" s="601"/>
      <c r="R214" s="601"/>
      <c r="S214" s="601"/>
      <c r="T214" s="601"/>
      <c r="U214" s="601"/>
      <c r="V214" s="601"/>
      <c r="W214" s="601"/>
      <c r="X214" s="601"/>
      <c r="Y214" s="602"/>
    </row>
    <row r="215" spans="1:25">
      <c r="A215" s="593"/>
      <c r="B215" s="593"/>
      <c r="C215" s="152" t="s">
        <v>488</v>
      </c>
      <c r="D215" s="152" t="s">
        <v>79</v>
      </c>
      <c r="E215" s="152" t="s">
        <v>80</v>
      </c>
      <c r="F215" s="152" t="s">
        <v>238</v>
      </c>
      <c r="G215" s="152" t="s">
        <v>239</v>
      </c>
      <c r="H215" s="152" t="s">
        <v>467</v>
      </c>
      <c r="I215" s="171" t="s">
        <v>529</v>
      </c>
      <c r="J215" s="152" t="s">
        <v>286</v>
      </c>
      <c r="K215" s="152" t="s">
        <v>285</v>
      </c>
      <c r="L215" s="152" t="s">
        <v>404</v>
      </c>
      <c r="M215" s="152" t="s">
        <v>222</v>
      </c>
      <c r="N215" s="156" t="s">
        <v>230</v>
      </c>
      <c r="O215" s="156" t="s">
        <v>282</v>
      </c>
      <c r="P215" s="156" t="s">
        <v>288</v>
      </c>
      <c r="Q215" s="156" t="s">
        <v>223</v>
      </c>
      <c r="R215" s="152" t="s">
        <v>489</v>
      </c>
      <c r="S215" s="156" t="s">
        <v>469</v>
      </c>
      <c r="T215" s="156" t="s">
        <v>470</v>
      </c>
      <c r="U215" s="152" t="s">
        <v>626</v>
      </c>
      <c r="V215" s="156" t="s">
        <v>472</v>
      </c>
      <c r="W215" s="156" t="s">
        <v>491</v>
      </c>
      <c r="X215" s="156" t="s">
        <v>290</v>
      </c>
      <c r="Y215" s="202" t="s">
        <v>492</v>
      </c>
    </row>
    <row r="216" spans="1:25" ht="13.5" thickBot="1">
      <c r="A216" s="156">
        <v>1</v>
      </c>
      <c r="B216" s="154" t="s">
        <v>266</v>
      </c>
      <c r="C216" s="203" t="s">
        <v>660</v>
      </c>
      <c r="D216" s="159" t="s">
        <v>661</v>
      </c>
      <c r="E216" s="159" t="s">
        <v>662</v>
      </c>
      <c r="F216" s="159" t="s">
        <v>663</v>
      </c>
      <c r="G216" s="159" t="s">
        <v>664</v>
      </c>
      <c r="H216" s="159" t="s">
        <v>665</v>
      </c>
      <c r="I216" s="159" t="s">
        <v>475</v>
      </c>
      <c r="J216" s="171" t="s">
        <v>666</v>
      </c>
      <c r="K216" s="171" t="s">
        <v>667</v>
      </c>
      <c r="L216" s="171" t="s">
        <v>668</v>
      </c>
      <c r="M216" s="159" t="s">
        <v>612</v>
      </c>
      <c r="N216" s="156" t="s">
        <v>669</v>
      </c>
      <c r="O216" s="159" t="s">
        <v>670</v>
      </c>
      <c r="P216" s="156" t="s">
        <v>671</v>
      </c>
      <c r="Q216" s="159" t="s">
        <v>670</v>
      </c>
      <c r="R216" s="156" t="s">
        <v>672</v>
      </c>
      <c r="S216" s="159" t="s">
        <v>673</v>
      </c>
      <c r="T216" s="156" t="s">
        <v>674</v>
      </c>
      <c r="U216" s="159" t="s">
        <v>675</v>
      </c>
      <c r="V216" s="159" t="s">
        <v>616</v>
      </c>
      <c r="W216" s="159" t="s">
        <v>676</v>
      </c>
      <c r="X216" s="156">
        <v>3000</v>
      </c>
      <c r="Y216" s="159" t="s">
        <v>677</v>
      </c>
    </row>
    <row r="217" spans="1:25">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row>
    <row r="218" spans="1:25">
      <c r="A218" s="151"/>
      <c r="B218" s="204" t="s">
        <v>678</v>
      </c>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row>
    <row r="220" spans="1:25">
      <c r="A220" s="586" t="s">
        <v>706</v>
      </c>
      <c r="B220" s="586"/>
      <c r="C220" s="586"/>
      <c r="D220" s="586"/>
      <c r="E220" s="586"/>
      <c r="F220" s="586"/>
      <c r="G220" s="586"/>
      <c r="H220" s="586"/>
      <c r="I220" s="586"/>
      <c r="J220" s="586"/>
      <c r="K220" s="150"/>
      <c r="L220" s="150"/>
      <c r="M220" s="150"/>
      <c r="N220" s="150"/>
      <c r="O220" s="150"/>
      <c r="P220" s="150"/>
      <c r="Q220" s="150"/>
      <c r="R220" s="150"/>
      <c r="S220" s="150"/>
    </row>
    <row r="221" spans="1:25">
      <c r="A221" s="150"/>
      <c r="B221" s="150"/>
      <c r="C221" s="150"/>
      <c r="D221" s="150"/>
      <c r="E221" s="150"/>
      <c r="F221" s="150"/>
      <c r="G221" s="150"/>
      <c r="H221" s="150"/>
      <c r="I221" s="150"/>
      <c r="J221" s="150"/>
      <c r="K221" s="150"/>
      <c r="L221" s="150"/>
      <c r="M221" s="150"/>
      <c r="N221" s="150"/>
      <c r="O221" s="150"/>
      <c r="P221" s="150"/>
      <c r="Q221" s="150"/>
      <c r="R221" s="150"/>
      <c r="S221" s="150"/>
    </row>
    <row r="222" spans="1:25">
      <c r="A222" s="595" t="s">
        <v>457</v>
      </c>
      <c r="B222" s="595" t="s">
        <v>458</v>
      </c>
      <c r="C222" s="597" t="s">
        <v>459</v>
      </c>
      <c r="D222" s="597"/>
      <c r="E222" s="597"/>
      <c r="F222" s="597"/>
      <c r="G222" s="597"/>
      <c r="H222" s="597"/>
      <c r="I222" s="597"/>
      <c r="J222" s="597"/>
      <c r="K222" s="150"/>
      <c r="L222" s="150"/>
      <c r="M222" s="150"/>
      <c r="N222" s="150"/>
      <c r="O222" s="150"/>
      <c r="P222" s="150"/>
      <c r="Q222" s="150"/>
      <c r="R222" s="150"/>
      <c r="S222" s="150"/>
    </row>
    <row r="223" spans="1:25">
      <c r="A223" s="603"/>
      <c r="B223" s="603"/>
      <c r="C223" s="604" t="s">
        <v>460</v>
      </c>
      <c r="D223" s="605"/>
      <c r="E223" s="595" t="s">
        <v>406</v>
      </c>
      <c r="F223" s="604" t="s">
        <v>461</v>
      </c>
      <c r="G223" s="605"/>
      <c r="H223" s="593" t="s">
        <v>407</v>
      </c>
      <c r="I223" s="593" t="s">
        <v>462</v>
      </c>
      <c r="J223" s="593"/>
      <c r="K223" s="150"/>
      <c r="L223" s="150"/>
      <c r="M223" s="150"/>
      <c r="N223" s="150"/>
      <c r="O223" s="150"/>
      <c r="P223" s="150"/>
      <c r="Q223" s="150"/>
      <c r="R223" s="150"/>
      <c r="S223" s="150"/>
    </row>
    <row r="224" spans="1:25">
      <c r="A224" s="596"/>
      <c r="B224" s="603"/>
      <c r="C224" s="163" t="s">
        <v>463</v>
      </c>
      <c r="D224" s="164" t="s">
        <v>464</v>
      </c>
      <c r="E224" s="596"/>
      <c r="F224" s="163" t="s">
        <v>463</v>
      </c>
      <c r="G224" s="164" t="s">
        <v>464</v>
      </c>
      <c r="H224" s="595"/>
      <c r="I224" s="163" t="s">
        <v>463</v>
      </c>
      <c r="J224" s="164" t="s">
        <v>464</v>
      </c>
      <c r="K224" s="150"/>
      <c r="L224" s="150"/>
      <c r="M224" s="150"/>
      <c r="N224" s="150"/>
      <c r="O224" s="150"/>
      <c r="P224" s="150"/>
      <c r="Q224" s="150"/>
      <c r="R224" s="150"/>
      <c r="S224" s="150"/>
    </row>
    <row r="225" spans="1:19">
      <c r="A225" s="155">
        <v>1</v>
      </c>
      <c r="B225" s="154" t="s">
        <v>268</v>
      </c>
      <c r="C225" s="159" t="s">
        <v>679</v>
      </c>
      <c r="D225" s="159" t="s">
        <v>680</v>
      </c>
      <c r="E225" s="159" t="s">
        <v>681</v>
      </c>
      <c r="F225" s="159" t="s">
        <v>682</v>
      </c>
      <c r="G225" s="166" t="s">
        <v>683</v>
      </c>
      <c r="H225" s="159" t="s">
        <v>684</v>
      </c>
      <c r="I225" s="159" t="s">
        <v>685</v>
      </c>
      <c r="J225" s="159" t="s">
        <v>686</v>
      </c>
      <c r="K225" s="150"/>
      <c r="L225" s="150"/>
      <c r="M225" s="150"/>
      <c r="N225" s="150"/>
      <c r="O225" s="150"/>
      <c r="P225" s="150"/>
      <c r="Q225" s="150"/>
      <c r="R225" s="150"/>
      <c r="S225" s="150"/>
    </row>
    <row r="226" spans="1:19">
      <c r="A226" s="155">
        <v>2</v>
      </c>
      <c r="B226" s="154" t="s">
        <v>269</v>
      </c>
      <c r="C226" s="159" t="s">
        <v>679</v>
      </c>
      <c r="D226" s="159" t="s">
        <v>680</v>
      </c>
      <c r="E226" s="159" t="s">
        <v>681</v>
      </c>
      <c r="F226" s="159" t="s">
        <v>682</v>
      </c>
      <c r="G226" s="166" t="s">
        <v>683</v>
      </c>
      <c r="H226" s="159" t="s">
        <v>684</v>
      </c>
      <c r="I226" s="159" t="s">
        <v>685</v>
      </c>
      <c r="J226" s="159" t="s">
        <v>686</v>
      </c>
      <c r="K226" s="150"/>
      <c r="L226" s="150"/>
      <c r="M226" s="150"/>
      <c r="N226" s="150"/>
      <c r="O226" s="150"/>
      <c r="P226" s="150"/>
      <c r="Q226" s="150"/>
      <c r="R226" s="150"/>
      <c r="S226" s="150"/>
    </row>
    <row r="227" spans="1:19">
      <c r="A227" s="155">
        <v>3</v>
      </c>
      <c r="B227" s="154" t="s">
        <v>270</v>
      </c>
      <c r="C227" s="159" t="s">
        <v>679</v>
      </c>
      <c r="D227" s="159" t="s">
        <v>680</v>
      </c>
      <c r="E227" s="159" t="s">
        <v>681</v>
      </c>
      <c r="F227" s="159" t="s">
        <v>682</v>
      </c>
      <c r="G227" s="166" t="s">
        <v>683</v>
      </c>
      <c r="H227" s="159" t="s">
        <v>684</v>
      </c>
      <c r="I227" s="159" t="s">
        <v>685</v>
      </c>
      <c r="J227" s="159" t="s">
        <v>686</v>
      </c>
      <c r="K227" s="150"/>
      <c r="L227" s="150"/>
      <c r="M227" s="150"/>
      <c r="N227" s="150"/>
      <c r="O227" s="150"/>
      <c r="P227" s="150"/>
      <c r="Q227" s="150"/>
      <c r="R227" s="150"/>
      <c r="S227" s="150"/>
    </row>
    <row r="228" spans="1:19">
      <c r="A228" s="155">
        <v>4</v>
      </c>
      <c r="B228" s="154" t="s">
        <v>10</v>
      </c>
      <c r="C228" s="159" t="s">
        <v>679</v>
      </c>
      <c r="D228" s="159" t="s">
        <v>680</v>
      </c>
      <c r="E228" s="159" t="s">
        <v>681</v>
      </c>
      <c r="F228" s="159" t="s">
        <v>682</v>
      </c>
      <c r="G228" s="166" t="s">
        <v>683</v>
      </c>
      <c r="H228" s="159" t="s">
        <v>684</v>
      </c>
      <c r="I228" s="159" t="s">
        <v>685</v>
      </c>
      <c r="J228" s="159" t="s">
        <v>686</v>
      </c>
      <c r="K228" s="150"/>
      <c r="L228" s="150"/>
      <c r="M228" s="150"/>
      <c r="N228" s="150"/>
      <c r="O228" s="150"/>
      <c r="P228" s="150"/>
      <c r="Q228" s="150"/>
      <c r="R228" s="150"/>
      <c r="S228" s="150"/>
    </row>
    <row r="229" spans="1:19">
      <c r="A229" s="155">
        <v>5</v>
      </c>
      <c r="B229" s="154" t="s">
        <v>11</v>
      </c>
      <c r="C229" s="159" t="s">
        <v>679</v>
      </c>
      <c r="D229" s="159" t="s">
        <v>680</v>
      </c>
      <c r="E229" s="159" t="s">
        <v>681</v>
      </c>
      <c r="F229" s="159" t="s">
        <v>682</v>
      </c>
      <c r="G229" s="166" t="s">
        <v>683</v>
      </c>
      <c r="H229" s="159" t="s">
        <v>684</v>
      </c>
      <c r="I229" s="159" t="s">
        <v>685</v>
      </c>
      <c r="J229" s="159" t="s">
        <v>686</v>
      </c>
      <c r="K229" s="150"/>
      <c r="L229" s="150"/>
      <c r="M229" s="150"/>
      <c r="N229" s="150"/>
      <c r="O229" s="150"/>
      <c r="P229" s="150"/>
      <c r="Q229" s="150"/>
      <c r="R229" s="150"/>
      <c r="S229" s="150"/>
    </row>
    <row r="230" spans="1:19">
      <c r="A230" s="155">
        <v>6</v>
      </c>
      <c r="B230" s="154" t="s">
        <v>271</v>
      </c>
      <c r="C230" s="159" t="s">
        <v>679</v>
      </c>
      <c r="D230" s="159" t="s">
        <v>680</v>
      </c>
      <c r="E230" s="159" t="s">
        <v>681</v>
      </c>
      <c r="F230" s="159" t="s">
        <v>682</v>
      </c>
      <c r="G230" s="166" t="s">
        <v>683</v>
      </c>
      <c r="H230" s="159" t="s">
        <v>684</v>
      </c>
      <c r="I230" s="159" t="s">
        <v>685</v>
      </c>
      <c r="J230" s="159" t="s">
        <v>686</v>
      </c>
      <c r="K230" s="150"/>
      <c r="L230" s="150"/>
      <c r="M230" s="150"/>
      <c r="N230" s="150"/>
      <c r="O230" s="150"/>
      <c r="P230" s="150"/>
      <c r="Q230" s="150"/>
      <c r="R230" s="150"/>
      <c r="S230" s="150"/>
    </row>
    <row r="231" spans="1:19">
      <c r="A231" s="155">
        <v>7</v>
      </c>
      <c r="B231" s="154" t="s">
        <v>272</v>
      </c>
      <c r="C231" s="159" t="s">
        <v>679</v>
      </c>
      <c r="D231" s="159" t="s">
        <v>680</v>
      </c>
      <c r="E231" s="159" t="s">
        <v>681</v>
      </c>
      <c r="F231" s="159" t="s">
        <v>682</v>
      </c>
      <c r="G231" s="166" t="s">
        <v>683</v>
      </c>
      <c r="H231" s="159" t="s">
        <v>684</v>
      </c>
      <c r="I231" s="159" t="s">
        <v>685</v>
      </c>
      <c r="J231" s="159" t="s">
        <v>686</v>
      </c>
      <c r="K231" s="150"/>
      <c r="L231" s="150"/>
      <c r="M231" s="150"/>
      <c r="N231" s="150"/>
      <c r="O231" s="150"/>
      <c r="P231" s="150"/>
      <c r="Q231" s="150"/>
      <c r="R231" s="150"/>
      <c r="S231" s="150"/>
    </row>
    <row r="232" spans="1:19">
      <c r="A232" s="155">
        <v>8</v>
      </c>
      <c r="B232" s="154" t="s">
        <v>273</v>
      </c>
      <c r="C232" s="159" t="s">
        <v>679</v>
      </c>
      <c r="D232" s="159" t="s">
        <v>680</v>
      </c>
      <c r="E232" s="159" t="s">
        <v>681</v>
      </c>
      <c r="F232" s="159" t="s">
        <v>682</v>
      </c>
      <c r="G232" s="166" t="s">
        <v>683</v>
      </c>
      <c r="H232" s="159" t="s">
        <v>684</v>
      </c>
      <c r="I232" s="159" t="s">
        <v>685</v>
      </c>
      <c r="J232" s="159" t="s">
        <v>686</v>
      </c>
      <c r="K232" s="150"/>
      <c r="L232" s="150"/>
      <c r="M232" s="150"/>
      <c r="N232" s="150"/>
      <c r="O232" s="150"/>
      <c r="P232" s="150"/>
      <c r="Q232" s="150"/>
      <c r="R232" s="150"/>
      <c r="S232" s="150"/>
    </row>
    <row r="233" spans="1:19">
      <c r="A233" s="155">
        <v>9</v>
      </c>
      <c r="B233" s="154" t="s">
        <v>274</v>
      </c>
      <c r="C233" s="159" t="s">
        <v>679</v>
      </c>
      <c r="D233" s="159" t="s">
        <v>680</v>
      </c>
      <c r="E233" s="159" t="s">
        <v>681</v>
      </c>
      <c r="F233" s="159" t="s">
        <v>682</v>
      </c>
      <c r="G233" s="166" t="s">
        <v>683</v>
      </c>
      <c r="H233" s="159" t="s">
        <v>684</v>
      </c>
      <c r="I233" s="159" t="s">
        <v>685</v>
      </c>
      <c r="J233" s="159" t="s">
        <v>686</v>
      </c>
      <c r="K233" s="150"/>
      <c r="L233" s="150"/>
      <c r="M233" s="150"/>
      <c r="N233" s="150"/>
      <c r="O233" s="150"/>
      <c r="P233" s="150"/>
      <c r="Q233" s="150"/>
      <c r="R233" s="150"/>
      <c r="S233" s="150"/>
    </row>
    <row r="234" spans="1:19">
      <c r="A234" s="155">
        <v>10</v>
      </c>
      <c r="B234" s="154" t="s">
        <v>275</v>
      </c>
      <c r="C234" s="159" t="s">
        <v>679</v>
      </c>
      <c r="D234" s="159" t="s">
        <v>680</v>
      </c>
      <c r="E234" s="159" t="s">
        <v>681</v>
      </c>
      <c r="F234" s="159" t="s">
        <v>682</v>
      </c>
      <c r="G234" s="166" t="s">
        <v>683</v>
      </c>
      <c r="H234" s="159" t="s">
        <v>684</v>
      </c>
      <c r="I234" s="159" t="s">
        <v>685</v>
      </c>
      <c r="J234" s="159" t="s">
        <v>686</v>
      </c>
      <c r="K234" s="150"/>
      <c r="L234" s="150"/>
      <c r="M234" s="150"/>
      <c r="N234" s="150"/>
      <c r="O234" s="150"/>
      <c r="P234" s="150"/>
      <c r="Q234" s="150"/>
      <c r="R234" s="150"/>
      <c r="S234" s="150"/>
    </row>
    <row r="235" spans="1:19">
      <c r="A235" s="155">
        <v>11</v>
      </c>
      <c r="B235" s="154" t="s">
        <v>276</v>
      </c>
      <c r="C235" s="159" t="s">
        <v>679</v>
      </c>
      <c r="D235" s="159" t="s">
        <v>680</v>
      </c>
      <c r="E235" s="159" t="s">
        <v>681</v>
      </c>
      <c r="F235" s="159" t="s">
        <v>682</v>
      </c>
      <c r="G235" s="166" t="s">
        <v>683</v>
      </c>
      <c r="H235" s="159" t="s">
        <v>684</v>
      </c>
      <c r="I235" s="159" t="s">
        <v>685</v>
      </c>
      <c r="J235" s="159" t="s">
        <v>686</v>
      </c>
      <c r="K235" s="150"/>
      <c r="L235" s="150"/>
      <c r="M235" s="150"/>
      <c r="N235" s="150"/>
      <c r="O235" s="150"/>
      <c r="P235" s="150"/>
      <c r="Q235" s="150"/>
      <c r="R235" s="150"/>
      <c r="S235" s="150"/>
    </row>
    <row r="236" spans="1:19">
      <c r="A236" s="155">
        <v>12</v>
      </c>
      <c r="B236" s="154" t="s">
        <v>277</v>
      </c>
      <c r="C236" s="159" t="s">
        <v>679</v>
      </c>
      <c r="D236" s="159" t="s">
        <v>680</v>
      </c>
      <c r="E236" s="159" t="s">
        <v>681</v>
      </c>
      <c r="F236" s="159" t="s">
        <v>682</v>
      </c>
      <c r="G236" s="166" t="s">
        <v>683</v>
      </c>
      <c r="H236" s="159" t="s">
        <v>684</v>
      </c>
      <c r="I236" s="159" t="s">
        <v>685</v>
      </c>
      <c r="J236" s="159" t="s">
        <v>686</v>
      </c>
      <c r="K236" s="150"/>
      <c r="L236" s="150"/>
      <c r="M236" s="150"/>
      <c r="N236" s="150"/>
      <c r="O236" s="150"/>
      <c r="P236" s="150"/>
      <c r="Q236" s="150"/>
      <c r="R236" s="150"/>
      <c r="S236" s="150"/>
    </row>
    <row r="237" spans="1:19">
      <c r="A237" s="155">
        <v>13</v>
      </c>
      <c r="B237" s="154" t="s">
        <v>278</v>
      </c>
      <c r="C237" s="159" t="s">
        <v>679</v>
      </c>
      <c r="D237" s="159" t="s">
        <v>680</v>
      </c>
      <c r="E237" s="159" t="s">
        <v>681</v>
      </c>
      <c r="F237" s="159" t="s">
        <v>682</v>
      </c>
      <c r="G237" s="166" t="s">
        <v>683</v>
      </c>
      <c r="H237" s="159" t="s">
        <v>684</v>
      </c>
      <c r="I237" s="159" t="s">
        <v>685</v>
      </c>
      <c r="J237" s="159" t="s">
        <v>686</v>
      </c>
      <c r="K237" s="150"/>
      <c r="L237" s="150"/>
      <c r="M237" s="150"/>
      <c r="N237" s="150"/>
      <c r="O237" s="150"/>
      <c r="P237" s="150"/>
      <c r="Q237" s="150"/>
      <c r="R237" s="150"/>
      <c r="S237" s="150"/>
    </row>
    <row r="238" spans="1:19">
      <c r="A238" s="150"/>
      <c r="B238" s="150"/>
      <c r="C238" s="150"/>
      <c r="D238" s="150"/>
      <c r="E238" s="150"/>
      <c r="F238" s="150"/>
      <c r="G238" s="150"/>
      <c r="H238" s="150"/>
      <c r="I238" s="150"/>
      <c r="J238" s="150"/>
      <c r="K238" s="150"/>
      <c r="L238" s="150"/>
      <c r="M238" s="150"/>
      <c r="N238" s="150"/>
      <c r="O238" s="150"/>
      <c r="P238" s="150"/>
      <c r="Q238" s="150"/>
      <c r="R238" s="150"/>
      <c r="S238" s="150"/>
    </row>
    <row r="239" spans="1:19">
      <c r="A239" s="595" t="s">
        <v>457</v>
      </c>
      <c r="B239" s="595" t="s">
        <v>458</v>
      </c>
      <c r="C239" s="597" t="s">
        <v>459</v>
      </c>
      <c r="D239" s="597"/>
      <c r="E239" s="597"/>
      <c r="F239" s="597"/>
      <c r="G239" s="597"/>
      <c r="H239" s="597"/>
      <c r="I239" s="597"/>
      <c r="J239" s="597"/>
      <c r="K239" s="597"/>
      <c r="L239" s="597"/>
      <c r="M239" s="597"/>
      <c r="N239" s="597"/>
      <c r="O239" s="597"/>
      <c r="P239" s="597"/>
      <c r="Q239" s="597"/>
      <c r="R239" s="597"/>
      <c r="S239" s="597"/>
    </row>
    <row r="240" spans="1:19" ht="25.5">
      <c r="A240" s="596"/>
      <c r="B240" s="596"/>
      <c r="C240" s="152" t="s">
        <v>526</v>
      </c>
      <c r="D240" s="152" t="s">
        <v>465</v>
      </c>
      <c r="E240" s="152" t="s">
        <v>687</v>
      </c>
      <c r="F240" s="152" t="s">
        <v>688</v>
      </c>
      <c r="G240" s="152" t="s">
        <v>80</v>
      </c>
      <c r="H240" s="152" t="s">
        <v>238</v>
      </c>
      <c r="I240" s="152" t="s">
        <v>239</v>
      </c>
      <c r="J240" s="152" t="s">
        <v>529</v>
      </c>
      <c r="K240" s="152" t="s">
        <v>286</v>
      </c>
      <c r="L240" s="152" t="s">
        <v>404</v>
      </c>
      <c r="M240" s="152" t="s">
        <v>285</v>
      </c>
      <c r="N240" s="152" t="s">
        <v>221</v>
      </c>
      <c r="O240" s="152" t="s">
        <v>222</v>
      </c>
      <c r="P240" s="152" t="s">
        <v>230</v>
      </c>
      <c r="Q240" s="152" t="s">
        <v>282</v>
      </c>
      <c r="R240" s="152" t="s">
        <v>288</v>
      </c>
      <c r="S240" s="152" t="s">
        <v>290</v>
      </c>
    </row>
    <row r="241" spans="1:19">
      <c r="A241" s="155">
        <v>1</v>
      </c>
      <c r="B241" s="154" t="s">
        <v>268</v>
      </c>
      <c r="C241" s="158" t="s">
        <v>689</v>
      </c>
      <c r="D241" s="158" t="s">
        <v>690</v>
      </c>
      <c r="E241" s="158" t="s">
        <v>691</v>
      </c>
      <c r="F241" s="158" t="s">
        <v>692</v>
      </c>
      <c r="G241" s="159" t="s">
        <v>693</v>
      </c>
      <c r="H241" s="159" t="s">
        <v>694</v>
      </c>
      <c r="I241" s="159" t="s">
        <v>695</v>
      </c>
      <c r="J241" s="159" t="s">
        <v>392</v>
      </c>
      <c r="K241" s="159" t="s">
        <v>696</v>
      </c>
      <c r="L241" s="159" t="s">
        <v>697</v>
      </c>
      <c r="M241" s="159" t="s">
        <v>698</v>
      </c>
      <c r="N241" s="159" t="s">
        <v>699</v>
      </c>
      <c r="O241" s="159" t="s">
        <v>700</v>
      </c>
      <c r="P241" s="159" t="s">
        <v>701</v>
      </c>
      <c r="Q241" s="159" t="s">
        <v>702</v>
      </c>
      <c r="R241" s="159" t="s">
        <v>703</v>
      </c>
      <c r="S241" s="159" t="s">
        <v>704</v>
      </c>
    </row>
    <row r="242" spans="1:19">
      <c r="A242" s="155">
        <v>2</v>
      </c>
      <c r="B242" s="154" t="s">
        <v>269</v>
      </c>
      <c r="C242" s="158" t="s">
        <v>689</v>
      </c>
      <c r="D242" s="158" t="s">
        <v>690</v>
      </c>
      <c r="E242" s="158" t="s">
        <v>691</v>
      </c>
      <c r="F242" s="158" t="s">
        <v>692</v>
      </c>
      <c r="G242" s="159" t="s">
        <v>693</v>
      </c>
      <c r="H242" s="159" t="s">
        <v>694</v>
      </c>
      <c r="I242" s="159" t="s">
        <v>695</v>
      </c>
      <c r="J242" s="159" t="s">
        <v>392</v>
      </c>
      <c r="K242" s="159" t="s">
        <v>696</v>
      </c>
      <c r="L242" s="159" t="s">
        <v>697</v>
      </c>
      <c r="M242" s="159" t="s">
        <v>698</v>
      </c>
      <c r="N242" s="159" t="s">
        <v>699</v>
      </c>
      <c r="O242" s="159" t="s">
        <v>700</v>
      </c>
      <c r="P242" s="159" t="s">
        <v>701</v>
      </c>
      <c r="Q242" s="159" t="s">
        <v>702</v>
      </c>
      <c r="R242" s="159" t="s">
        <v>703</v>
      </c>
      <c r="S242" s="159" t="s">
        <v>704</v>
      </c>
    </row>
    <row r="243" spans="1:19">
      <c r="A243" s="155">
        <v>3</v>
      </c>
      <c r="B243" s="154" t="s">
        <v>270</v>
      </c>
      <c r="C243" s="158" t="s">
        <v>689</v>
      </c>
      <c r="D243" s="158" t="s">
        <v>690</v>
      </c>
      <c r="E243" s="158" t="s">
        <v>691</v>
      </c>
      <c r="F243" s="158" t="s">
        <v>692</v>
      </c>
      <c r="G243" s="159" t="s">
        <v>693</v>
      </c>
      <c r="H243" s="159" t="s">
        <v>694</v>
      </c>
      <c r="I243" s="159" t="s">
        <v>695</v>
      </c>
      <c r="J243" s="159" t="s">
        <v>392</v>
      </c>
      <c r="K243" s="159" t="s">
        <v>696</v>
      </c>
      <c r="L243" s="159" t="s">
        <v>697</v>
      </c>
      <c r="M243" s="159" t="s">
        <v>698</v>
      </c>
      <c r="N243" s="159" t="s">
        <v>699</v>
      </c>
      <c r="O243" s="159" t="s">
        <v>700</v>
      </c>
      <c r="P243" s="159" t="s">
        <v>701</v>
      </c>
      <c r="Q243" s="159" t="s">
        <v>702</v>
      </c>
      <c r="R243" s="159" t="s">
        <v>703</v>
      </c>
      <c r="S243" s="159" t="s">
        <v>704</v>
      </c>
    </row>
    <row r="244" spans="1:19">
      <c r="A244" s="155">
        <v>4</v>
      </c>
      <c r="B244" s="154" t="s">
        <v>10</v>
      </c>
      <c r="C244" s="158" t="s">
        <v>689</v>
      </c>
      <c r="D244" s="158" t="s">
        <v>690</v>
      </c>
      <c r="E244" s="158" t="s">
        <v>691</v>
      </c>
      <c r="F244" s="158" t="s">
        <v>692</v>
      </c>
      <c r="G244" s="159" t="s">
        <v>693</v>
      </c>
      <c r="H244" s="159" t="s">
        <v>694</v>
      </c>
      <c r="I244" s="159" t="s">
        <v>695</v>
      </c>
      <c r="J244" s="159" t="s">
        <v>392</v>
      </c>
      <c r="K244" s="159" t="s">
        <v>696</v>
      </c>
      <c r="L244" s="159" t="s">
        <v>697</v>
      </c>
      <c r="M244" s="159" t="s">
        <v>698</v>
      </c>
      <c r="N244" s="159" t="s">
        <v>699</v>
      </c>
      <c r="O244" s="159" t="s">
        <v>700</v>
      </c>
      <c r="P244" s="159" t="s">
        <v>701</v>
      </c>
      <c r="Q244" s="159" t="s">
        <v>702</v>
      </c>
      <c r="R244" s="159" t="s">
        <v>703</v>
      </c>
      <c r="S244" s="159" t="s">
        <v>704</v>
      </c>
    </row>
    <row r="245" spans="1:19">
      <c r="A245" s="155">
        <v>5</v>
      </c>
      <c r="B245" s="154" t="s">
        <v>11</v>
      </c>
      <c r="C245" s="158" t="s">
        <v>689</v>
      </c>
      <c r="D245" s="158" t="s">
        <v>690</v>
      </c>
      <c r="E245" s="158" t="s">
        <v>691</v>
      </c>
      <c r="F245" s="158" t="s">
        <v>692</v>
      </c>
      <c r="G245" s="159" t="s">
        <v>693</v>
      </c>
      <c r="H245" s="159" t="s">
        <v>694</v>
      </c>
      <c r="I245" s="159" t="s">
        <v>695</v>
      </c>
      <c r="J245" s="159" t="s">
        <v>392</v>
      </c>
      <c r="K245" s="159" t="s">
        <v>696</v>
      </c>
      <c r="L245" s="159" t="s">
        <v>697</v>
      </c>
      <c r="M245" s="159" t="s">
        <v>698</v>
      </c>
      <c r="N245" s="159" t="s">
        <v>699</v>
      </c>
      <c r="O245" s="159" t="s">
        <v>700</v>
      </c>
      <c r="P245" s="159" t="s">
        <v>701</v>
      </c>
      <c r="Q245" s="159" t="s">
        <v>702</v>
      </c>
      <c r="R245" s="159" t="s">
        <v>703</v>
      </c>
      <c r="S245" s="159" t="s">
        <v>704</v>
      </c>
    </row>
    <row r="246" spans="1:19">
      <c r="A246" s="155">
        <v>6</v>
      </c>
      <c r="B246" s="154" t="s">
        <v>271</v>
      </c>
      <c r="C246" s="158" t="s">
        <v>689</v>
      </c>
      <c r="D246" s="158" t="s">
        <v>690</v>
      </c>
      <c r="E246" s="158" t="s">
        <v>691</v>
      </c>
      <c r="F246" s="158" t="s">
        <v>692</v>
      </c>
      <c r="G246" s="159" t="s">
        <v>693</v>
      </c>
      <c r="H246" s="159" t="s">
        <v>694</v>
      </c>
      <c r="I246" s="159" t="s">
        <v>695</v>
      </c>
      <c r="J246" s="159" t="s">
        <v>392</v>
      </c>
      <c r="K246" s="159" t="s">
        <v>696</v>
      </c>
      <c r="L246" s="159" t="s">
        <v>697</v>
      </c>
      <c r="M246" s="159" t="s">
        <v>698</v>
      </c>
      <c r="N246" s="159" t="s">
        <v>699</v>
      </c>
      <c r="O246" s="159" t="s">
        <v>700</v>
      </c>
      <c r="P246" s="159" t="s">
        <v>701</v>
      </c>
      <c r="Q246" s="159" t="s">
        <v>702</v>
      </c>
      <c r="R246" s="159" t="s">
        <v>703</v>
      </c>
      <c r="S246" s="159" t="s">
        <v>704</v>
      </c>
    </row>
    <row r="247" spans="1:19">
      <c r="A247" s="155">
        <v>7</v>
      </c>
      <c r="B247" s="154" t="s">
        <v>272</v>
      </c>
      <c r="C247" s="158" t="s">
        <v>689</v>
      </c>
      <c r="D247" s="158" t="s">
        <v>690</v>
      </c>
      <c r="E247" s="158" t="s">
        <v>691</v>
      </c>
      <c r="F247" s="158" t="s">
        <v>692</v>
      </c>
      <c r="G247" s="159" t="s">
        <v>693</v>
      </c>
      <c r="H247" s="159" t="s">
        <v>694</v>
      </c>
      <c r="I247" s="159" t="s">
        <v>695</v>
      </c>
      <c r="J247" s="159" t="s">
        <v>392</v>
      </c>
      <c r="K247" s="159" t="s">
        <v>696</v>
      </c>
      <c r="L247" s="159" t="s">
        <v>697</v>
      </c>
      <c r="M247" s="159" t="s">
        <v>698</v>
      </c>
      <c r="N247" s="159" t="s">
        <v>699</v>
      </c>
      <c r="O247" s="159" t="s">
        <v>700</v>
      </c>
      <c r="P247" s="159" t="s">
        <v>701</v>
      </c>
      <c r="Q247" s="159" t="s">
        <v>702</v>
      </c>
      <c r="R247" s="159" t="s">
        <v>703</v>
      </c>
      <c r="S247" s="159" t="s">
        <v>704</v>
      </c>
    </row>
    <row r="248" spans="1:19">
      <c r="A248" s="155">
        <v>8</v>
      </c>
      <c r="B248" s="154" t="s">
        <v>273</v>
      </c>
      <c r="C248" s="158" t="s">
        <v>689</v>
      </c>
      <c r="D248" s="158" t="s">
        <v>690</v>
      </c>
      <c r="E248" s="158" t="s">
        <v>691</v>
      </c>
      <c r="F248" s="158" t="s">
        <v>692</v>
      </c>
      <c r="G248" s="159" t="s">
        <v>693</v>
      </c>
      <c r="H248" s="159" t="s">
        <v>694</v>
      </c>
      <c r="I248" s="159" t="s">
        <v>695</v>
      </c>
      <c r="J248" s="159" t="s">
        <v>392</v>
      </c>
      <c r="K248" s="159" t="s">
        <v>696</v>
      </c>
      <c r="L248" s="159" t="s">
        <v>697</v>
      </c>
      <c r="M248" s="159" t="s">
        <v>698</v>
      </c>
      <c r="N248" s="159" t="s">
        <v>699</v>
      </c>
      <c r="O248" s="159" t="s">
        <v>700</v>
      </c>
      <c r="P248" s="159" t="s">
        <v>701</v>
      </c>
      <c r="Q248" s="159" t="s">
        <v>702</v>
      </c>
      <c r="R248" s="159" t="s">
        <v>703</v>
      </c>
      <c r="S248" s="159" t="s">
        <v>704</v>
      </c>
    </row>
    <row r="249" spans="1:19">
      <c r="A249" s="155">
        <v>9</v>
      </c>
      <c r="B249" s="154" t="s">
        <v>274</v>
      </c>
      <c r="C249" s="158" t="s">
        <v>689</v>
      </c>
      <c r="D249" s="158" t="s">
        <v>690</v>
      </c>
      <c r="E249" s="158" t="s">
        <v>691</v>
      </c>
      <c r="F249" s="158" t="s">
        <v>692</v>
      </c>
      <c r="G249" s="159" t="s">
        <v>693</v>
      </c>
      <c r="H249" s="159" t="s">
        <v>694</v>
      </c>
      <c r="I249" s="159" t="s">
        <v>695</v>
      </c>
      <c r="J249" s="159" t="s">
        <v>392</v>
      </c>
      <c r="K249" s="159" t="s">
        <v>696</v>
      </c>
      <c r="L249" s="159" t="s">
        <v>697</v>
      </c>
      <c r="M249" s="159" t="s">
        <v>698</v>
      </c>
      <c r="N249" s="159" t="s">
        <v>699</v>
      </c>
      <c r="O249" s="159" t="s">
        <v>700</v>
      </c>
      <c r="P249" s="159" t="s">
        <v>701</v>
      </c>
      <c r="Q249" s="159" t="s">
        <v>702</v>
      </c>
      <c r="R249" s="159" t="s">
        <v>703</v>
      </c>
      <c r="S249" s="159" t="s">
        <v>704</v>
      </c>
    </row>
    <row r="250" spans="1:19">
      <c r="A250" s="155">
        <v>10</v>
      </c>
      <c r="B250" s="154" t="s">
        <v>275</v>
      </c>
      <c r="C250" s="158" t="s">
        <v>689</v>
      </c>
      <c r="D250" s="158" t="s">
        <v>690</v>
      </c>
      <c r="E250" s="158" t="s">
        <v>691</v>
      </c>
      <c r="F250" s="158" t="s">
        <v>692</v>
      </c>
      <c r="G250" s="159" t="s">
        <v>693</v>
      </c>
      <c r="H250" s="159" t="s">
        <v>694</v>
      </c>
      <c r="I250" s="159" t="s">
        <v>695</v>
      </c>
      <c r="J250" s="159" t="s">
        <v>392</v>
      </c>
      <c r="K250" s="159" t="s">
        <v>696</v>
      </c>
      <c r="L250" s="159" t="s">
        <v>697</v>
      </c>
      <c r="M250" s="159" t="s">
        <v>698</v>
      </c>
      <c r="N250" s="159" t="s">
        <v>699</v>
      </c>
      <c r="O250" s="159" t="s">
        <v>700</v>
      </c>
      <c r="P250" s="159" t="s">
        <v>701</v>
      </c>
      <c r="Q250" s="159" t="s">
        <v>702</v>
      </c>
      <c r="R250" s="159" t="s">
        <v>703</v>
      </c>
      <c r="S250" s="159" t="s">
        <v>704</v>
      </c>
    </row>
    <row r="251" spans="1:19">
      <c r="A251" s="155">
        <v>11</v>
      </c>
      <c r="B251" s="154" t="s">
        <v>276</v>
      </c>
      <c r="C251" s="158" t="s">
        <v>689</v>
      </c>
      <c r="D251" s="158" t="s">
        <v>690</v>
      </c>
      <c r="E251" s="158" t="s">
        <v>691</v>
      </c>
      <c r="F251" s="158" t="s">
        <v>692</v>
      </c>
      <c r="G251" s="159" t="s">
        <v>693</v>
      </c>
      <c r="H251" s="159" t="s">
        <v>694</v>
      </c>
      <c r="I251" s="159" t="s">
        <v>695</v>
      </c>
      <c r="J251" s="159" t="s">
        <v>392</v>
      </c>
      <c r="K251" s="159" t="s">
        <v>696</v>
      </c>
      <c r="L251" s="159" t="s">
        <v>697</v>
      </c>
      <c r="M251" s="159" t="s">
        <v>698</v>
      </c>
      <c r="N251" s="159" t="s">
        <v>699</v>
      </c>
      <c r="O251" s="159" t="s">
        <v>700</v>
      </c>
      <c r="P251" s="159" t="s">
        <v>701</v>
      </c>
      <c r="Q251" s="159" t="s">
        <v>702</v>
      </c>
      <c r="R251" s="159" t="s">
        <v>703</v>
      </c>
      <c r="S251" s="159" t="s">
        <v>704</v>
      </c>
    </row>
    <row r="252" spans="1:19">
      <c r="A252" s="155">
        <v>12</v>
      </c>
      <c r="B252" s="154" t="s">
        <v>277</v>
      </c>
      <c r="C252" s="158" t="s">
        <v>689</v>
      </c>
      <c r="D252" s="158" t="s">
        <v>690</v>
      </c>
      <c r="E252" s="158" t="s">
        <v>691</v>
      </c>
      <c r="F252" s="158" t="s">
        <v>692</v>
      </c>
      <c r="G252" s="159" t="s">
        <v>693</v>
      </c>
      <c r="H252" s="159" t="s">
        <v>694</v>
      </c>
      <c r="I252" s="159" t="s">
        <v>695</v>
      </c>
      <c r="J252" s="159" t="s">
        <v>392</v>
      </c>
      <c r="K252" s="159" t="s">
        <v>696</v>
      </c>
      <c r="L252" s="159" t="s">
        <v>697</v>
      </c>
      <c r="M252" s="159" t="s">
        <v>698</v>
      </c>
      <c r="N252" s="159" t="s">
        <v>699</v>
      </c>
      <c r="O252" s="159" t="s">
        <v>700</v>
      </c>
      <c r="P252" s="159" t="s">
        <v>701</v>
      </c>
      <c r="Q252" s="159" t="s">
        <v>702</v>
      </c>
      <c r="R252" s="159" t="s">
        <v>703</v>
      </c>
      <c r="S252" s="159" t="s">
        <v>704</v>
      </c>
    </row>
    <row r="253" spans="1:19">
      <c r="A253" s="155">
        <v>13</v>
      </c>
      <c r="B253" s="154" t="s">
        <v>278</v>
      </c>
      <c r="C253" s="158" t="s">
        <v>689</v>
      </c>
      <c r="D253" s="158" t="s">
        <v>690</v>
      </c>
      <c r="E253" s="158" t="s">
        <v>691</v>
      </c>
      <c r="F253" s="158" t="s">
        <v>692</v>
      </c>
      <c r="G253" s="159" t="s">
        <v>693</v>
      </c>
      <c r="H253" s="159" t="s">
        <v>694</v>
      </c>
      <c r="I253" s="159" t="s">
        <v>695</v>
      </c>
      <c r="J253" s="159" t="s">
        <v>392</v>
      </c>
      <c r="K253" s="159" t="s">
        <v>696</v>
      </c>
      <c r="L253" s="159" t="s">
        <v>697</v>
      </c>
      <c r="M253" s="159" t="s">
        <v>698</v>
      </c>
      <c r="N253" s="159" t="s">
        <v>699</v>
      </c>
      <c r="O253" s="159" t="s">
        <v>700</v>
      </c>
      <c r="P253" s="159" t="s">
        <v>701</v>
      </c>
      <c r="Q253" s="159" t="s">
        <v>702</v>
      </c>
      <c r="R253" s="159" t="s">
        <v>703</v>
      </c>
      <c r="S253" s="159" t="s">
        <v>704</v>
      </c>
    </row>
    <row r="254" spans="1:19">
      <c r="A254" s="150"/>
      <c r="B254" s="150"/>
      <c r="C254" s="150"/>
      <c r="D254" s="150"/>
      <c r="E254" s="150"/>
      <c r="F254" s="150"/>
      <c r="G254" s="150"/>
      <c r="H254" s="150"/>
      <c r="I254" s="150"/>
      <c r="J254" s="150"/>
      <c r="K254" s="150"/>
      <c r="L254" s="150"/>
      <c r="M254" s="150"/>
      <c r="N254" s="150"/>
      <c r="O254" s="150"/>
      <c r="P254" s="150"/>
      <c r="Q254" s="150"/>
      <c r="R254" s="150"/>
      <c r="S254" s="150"/>
    </row>
    <row r="255" spans="1:19" ht="12.75" customHeight="1">
      <c r="A255" s="598" t="s">
        <v>705</v>
      </c>
      <c r="B255" s="598"/>
      <c r="C255" s="598"/>
      <c r="D255" s="598"/>
      <c r="E255" s="598"/>
      <c r="F255" s="598"/>
      <c r="G255" s="598"/>
      <c r="H255" s="598"/>
      <c r="I255" s="598"/>
      <c r="J255" s="598"/>
      <c r="K255" s="598"/>
      <c r="L255" s="598"/>
      <c r="M255" s="598"/>
      <c r="N255" s="598"/>
      <c r="O255" s="598"/>
      <c r="P255" s="598"/>
      <c r="Q255" s="598"/>
      <c r="R255" s="598"/>
      <c r="S255" s="598"/>
    </row>
    <row r="257" spans="1:16">
      <c r="A257" s="589" t="s">
        <v>707</v>
      </c>
      <c r="B257" s="589"/>
      <c r="C257" s="589"/>
      <c r="D257" s="589"/>
      <c r="E257" s="589"/>
      <c r="F257" s="589"/>
      <c r="G257" s="589"/>
      <c r="H257" s="589"/>
      <c r="I257" s="589"/>
      <c r="J257" s="589"/>
      <c r="K257" s="589"/>
      <c r="L257" s="589"/>
      <c r="M257" s="589"/>
      <c r="N257" s="589"/>
      <c r="O257" s="589"/>
      <c r="P257" s="589"/>
    </row>
    <row r="258" spans="1:16">
      <c r="A258" s="151"/>
      <c r="B258" s="151"/>
      <c r="C258" s="151"/>
      <c r="D258" s="151"/>
      <c r="E258" s="151"/>
      <c r="F258" s="151"/>
      <c r="G258" s="151"/>
      <c r="H258" s="151"/>
      <c r="I258" s="151"/>
      <c r="J258" s="151"/>
      <c r="K258" s="151"/>
      <c r="L258" s="151"/>
      <c r="M258" s="151"/>
      <c r="N258" s="151"/>
      <c r="O258" s="151"/>
      <c r="P258" s="151"/>
    </row>
    <row r="259" spans="1:16">
      <c r="A259" s="590" t="s">
        <v>327</v>
      </c>
      <c r="B259" s="591" t="s">
        <v>458</v>
      </c>
      <c r="C259" s="592" t="s">
        <v>459</v>
      </c>
      <c r="D259" s="592"/>
      <c r="E259" s="592"/>
      <c r="F259" s="592"/>
      <c r="G259" s="592"/>
      <c r="H259" s="592"/>
      <c r="I259" s="592"/>
      <c r="J259" s="592"/>
      <c r="K259" s="592"/>
      <c r="L259" s="592"/>
      <c r="M259" s="592"/>
      <c r="N259" s="592"/>
      <c r="O259" s="592"/>
      <c r="P259" s="199"/>
    </row>
    <row r="260" spans="1:16">
      <c r="A260" s="590"/>
      <c r="B260" s="591"/>
      <c r="C260" s="152" t="s">
        <v>526</v>
      </c>
      <c r="D260" s="152" t="s">
        <v>465</v>
      </c>
      <c r="E260" s="152" t="s">
        <v>527</v>
      </c>
      <c r="F260" s="152" t="s">
        <v>528</v>
      </c>
      <c r="G260" s="152" t="s">
        <v>491</v>
      </c>
      <c r="H260" s="156" t="s">
        <v>223</v>
      </c>
      <c r="I260" s="156" t="s">
        <v>405</v>
      </c>
      <c r="J260" s="593" t="s">
        <v>501</v>
      </c>
      <c r="K260" s="593"/>
      <c r="L260" s="152" t="s">
        <v>290</v>
      </c>
      <c r="M260" s="152" t="s">
        <v>483</v>
      </c>
      <c r="N260" s="152" t="s">
        <v>708</v>
      </c>
      <c r="O260" s="152" t="s">
        <v>568</v>
      </c>
      <c r="P260" s="200"/>
    </row>
    <row r="261" spans="1:16">
      <c r="A261" s="594">
        <v>1</v>
      </c>
      <c r="B261" s="594" t="s">
        <v>709</v>
      </c>
      <c r="C261" s="152" t="s">
        <v>463</v>
      </c>
      <c r="D261" s="152" t="s">
        <v>463</v>
      </c>
      <c r="E261" s="152" t="s">
        <v>463</v>
      </c>
      <c r="F261" s="152" t="s">
        <v>463</v>
      </c>
      <c r="G261" s="152" t="s">
        <v>463</v>
      </c>
      <c r="H261" s="152" t="s">
        <v>463</v>
      </c>
      <c r="I261" s="152" t="s">
        <v>463</v>
      </c>
      <c r="J261" s="152" t="s">
        <v>463</v>
      </c>
      <c r="K261" s="152" t="s">
        <v>464</v>
      </c>
      <c r="L261" s="152" t="s">
        <v>463</v>
      </c>
      <c r="M261" s="152" t="s">
        <v>710</v>
      </c>
      <c r="N261" s="152" t="s">
        <v>710</v>
      </c>
      <c r="O261" s="152" t="s">
        <v>710</v>
      </c>
      <c r="P261" s="192"/>
    </row>
    <row r="262" spans="1:16">
      <c r="A262" s="594"/>
      <c r="B262" s="594"/>
      <c r="C262" s="159" t="s">
        <v>498</v>
      </c>
      <c r="D262" s="159" t="s">
        <v>711</v>
      </c>
      <c r="E262" s="159" t="s">
        <v>498</v>
      </c>
      <c r="F262" s="159" t="s">
        <v>712</v>
      </c>
      <c r="G262" s="159" t="s">
        <v>496</v>
      </c>
      <c r="H262" s="156">
        <v>25</v>
      </c>
      <c r="I262" s="156" t="s">
        <v>713</v>
      </c>
      <c r="J262" s="156" t="s">
        <v>510</v>
      </c>
      <c r="K262" s="156" t="s">
        <v>714</v>
      </c>
      <c r="L262" s="156" t="s">
        <v>536</v>
      </c>
      <c r="M262" s="159" t="s">
        <v>517</v>
      </c>
      <c r="N262" s="159" t="s">
        <v>715</v>
      </c>
      <c r="O262" s="159" t="s">
        <v>716</v>
      </c>
      <c r="P262" s="191"/>
    </row>
    <row r="263" spans="1:16" ht="12.75" customHeight="1">
      <c r="A263" s="585" t="s">
        <v>717</v>
      </c>
      <c r="B263" s="585"/>
      <c r="C263" s="585"/>
      <c r="D263" s="585"/>
      <c r="E263" s="585"/>
      <c r="F263" s="585"/>
      <c r="G263" s="585"/>
      <c r="H263" s="585"/>
      <c r="I263" s="585"/>
      <c r="J263" s="585"/>
      <c r="K263" s="585"/>
      <c r="L263" s="585"/>
      <c r="M263" s="585"/>
      <c r="N263" s="585"/>
      <c r="O263" s="585"/>
      <c r="P263" s="151"/>
    </row>
    <row r="264" spans="1:16">
      <c r="A264" s="198"/>
      <c r="B264" s="198"/>
      <c r="C264" s="198"/>
      <c r="D264" s="198"/>
      <c r="E264" s="198"/>
      <c r="F264" s="198"/>
      <c r="G264" s="198"/>
      <c r="H264" s="198"/>
      <c r="I264" s="151"/>
      <c r="J264" s="151"/>
      <c r="K264" s="151"/>
      <c r="L264" s="151"/>
      <c r="M264" s="151"/>
      <c r="N264" s="151"/>
      <c r="O264" s="151"/>
      <c r="P264" s="151"/>
    </row>
    <row r="265" spans="1:16">
      <c r="A265" s="586" t="s">
        <v>718</v>
      </c>
      <c r="B265" s="586"/>
      <c r="C265" s="586"/>
      <c r="D265" s="586"/>
      <c r="E265" s="586"/>
      <c r="F265" s="586"/>
      <c r="G265" s="586"/>
      <c r="H265" s="586"/>
      <c r="I265" s="586"/>
      <c r="J265" s="586"/>
      <c r="K265" s="586"/>
      <c r="L265" s="586"/>
      <c r="M265" s="586"/>
      <c r="N265" s="586"/>
      <c r="O265" s="151"/>
      <c r="P265" s="151"/>
    </row>
    <row r="266" spans="1:16">
      <c r="A266" s="151"/>
      <c r="B266" s="151"/>
      <c r="C266" s="151"/>
      <c r="D266" s="151"/>
      <c r="E266" s="151"/>
      <c r="F266" s="151"/>
      <c r="G266" s="151"/>
      <c r="H266" s="151"/>
      <c r="I266" s="151"/>
      <c r="J266" s="151"/>
      <c r="K266" s="151"/>
      <c r="L266" s="151"/>
      <c r="M266" s="151"/>
      <c r="N266" s="151"/>
    </row>
    <row r="267" spans="1:16">
      <c r="A267" s="587" t="s">
        <v>327</v>
      </c>
      <c r="B267" s="587" t="s">
        <v>719</v>
      </c>
      <c r="C267" s="205"/>
      <c r="D267" s="205"/>
      <c r="E267" s="205"/>
      <c r="F267" s="588" t="s">
        <v>459</v>
      </c>
      <c r="G267" s="588"/>
      <c r="H267" s="588"/>
      <c r="I267" s="588"/>
      <c r="J267" s="588"/>
      <c r="K267" s="588"/>
      <c r="L267" s="588"/>
      <c r="M267" s="206"/>
      <c r="N267" s="151"/>
    </row>
    <row r="268" spans="1:16">
      <c r="A268" s="587"/>
      <c r="B268" s="587"/>
      <c r="C268" s="152" t="s">
        <v>526</v>
      </c>
      <c r="D268" s="152" t="s">
        <v>465</v>
      </c>
      <c r="E268" s="152" t="s">
        <v>79</v>
      </c>
      <c r="F268" s="207" t="s">
        <v>474</v>
      </c>
      <c r="G268" s="207" t="s">
        <v>223</v>
      </c>
      <c r="H268" s="207" t="s">
        <v>288</v>
      </c>
      <c r="I268" s="207" t="s">
        <v>285</v>
      </c>
      <c r="J268" s="207" t="s">
        <v>290</v>
      </c>
      <c r="K268" s="207" t="s">
        <v>491</v>
      </c>
      <c r="L268" s="171" t="s">
        <v>486</v>
      </c>
      <c r="M268" s="151"/>
      <c r="N268" s="151"/>
    </row>
    <row r="269" spans="1:16">
      <c r="A269" s="205"/>
      <c r="B269" s="205"/>
      <c r="C269" s="207" t="s">
        <v>463</v>
      </c>
      <c r="D269" s="207" t="s">
        <v>463</v>
      </c>
      <c r="E269" s="207" t="s">
        <v>463</v>
      </c>
      <c r="F269" s="207" t="s">
        <v>463</v>
      </c>
      <c r="G269" s="207" t="s">
        <v>463</v>
      </c>
      <c r="H269" s="207" t="s">
        <v>463</v>
      </c>
      <c r="I269" s="207" t="s">
        <v>463</v>
      </c>
      <c r="J269" s="207" t="s">
        <v>463</v>
      </c>
      <c r="K269" s="207" t="s">
        <v>463</v>
      </c>
      <c r="L269" s="171" t="s">
        <v>487</v>
      </c>
      <c r="M269" s="151"/>
      <c r="N269" s="151"/>
    </row>
    <row r="270" spans="1:16">
      <c r="A270" s="208">
        <v>1</v>
      </c>
      <c r="B270" s="209" t="s">
        <v>720</v>
      </c>
      <c r="C270" s="208" t="s">
        <v>449</v>
      </c>
      <c r="D270" s="208" t="s">
        <v>392</v>
      </c>
      <c r="E270" s="208" t="s">
        <v>389</v>
      </c>
      <c r="F270" s="205" t="s">
        <v>558</v>
      </c>
      <c r="G270" s="205" t="s">
        <v>721</v>
      </c>
      <c r="H270" s="205" t="s">
        <v>668</v>
      </c>
      <c r="I270" s="205" t="s">
        <v>722</v>
      </c>
      <c r="J270" s="205" t="s">
        <v>723</v>
      </c>
      <c r="K270" s="205" t="s">
        <v>724</v>
      </c>
      <c r="L270" s="171" t="s">
        <v>725</v>
      </c>
      <c r="M270" s="151"/>
      <c r="N270" s="151"/>
    </row>
    <row r="271" spans="1:16">
      <c r="A271" s="151"/>
      <c r="B271" s="151"/>
      <c r="C271" s="151"/>
      <c r="D271" s="151"/>
      <c r="E271" s="151"/>
      <c r="F271" s="151"/>
      <c r="G271" s="151"/>
      <c r="H271" s="151"/>
      <c r="I271" s="151"/>
      <c r="J271" s="151"/>
      <c r="K271" s="151"/>
      <c r="L271" s="151"/>
      <c r="M271" s="151"/>
      <c r="N271" s="151"/>
    </row>
    <row r="272" spans="1:16" ht="12.75" customHeight="1">
      <c r="A272" s="584" t="s">
        <v>726</v>
      </c>
      <c r="B272" s="584"/>
      <c r="C272" s="584"/>
      <c r="D272" s="584"/>
      <c r="E272" s="584"/>
      <c r="F272" s="584"/>
      <c r="G272" s="584"/>
      <c r="H272" s="584"/>
      <c r="I272" s="584"/>
      <c r="J272" s="584"/>
      <c r="K272" s="584"/>
      <c r="L272" s="584"/>
      <c r="M272" s="151"/>
      <c r="N272" s="151"/>
    </row>
    <row r="273" spans="1:14">
      <c r="A273" s="198"/>
      <c r="B273" s="198"/>
      <c r="C273" s="198"/>
      <c r="D273" s="198"/>
      <c r="E273" s="198"/>
      <c r="F273" s="198"/>
      <c r="G273" s="198"/>
      <c r="H273" s="198"/>
      <c r="I273" s="198"/>
      <c r="J273" s="198"/>
      <c r="K273" s="198"/>
      <c r="L273" s="198"/>
      <c r="M273" s="151"/>
      <c r="N273" s="151"/>
    </row>
  </sheetData>
  <sheetProtection formatCells="0" formatColumns="0" formatRows="0" insertColumns="0" insertRows="0" insertHyperlinks="0" deleteColumns="0" deleteRows="0" sort="0" autoFilter="0" pivotTables="0"/>
  <mergeCells count="175">
    <mergeCell ref="B2:Q2"/>
    <mergeCell ref="A5:J5"/>
    <mergeCell ref="B6:D6"/>
    <mergeCell ref="A7:A9"/>
    <mergeCell ref="B7:B9"/>
    <mergeCell ref="C7:H7"/>
    <mergeCell ref="C8:D8"/>
    <mergeCell ref="E8:F8"/>
    <mergeCell ref="G8:H8"/>
    <mergeCell ref="A12:A13"/>
    <mergeCell ref="B12:B13"/>
    <mergeCell ref="C12:Z12"/>
    <mergeCell ref="B16:F17"/>
    <mergeCell ref="A19:J20"/>
    <mergeCell ref="A22:A24"/>
    <mergeCell ref="B22:B24"/>
    <mergeCell ref="C22:J22"/>
    <mergeCell ref="C23:D23"/>
    <mergeCell ref="E23:F23"/>
    <mergeCell ref="F36:G36"/>
    <mergeCell ref="H36:H37"/>
    <mergeCell ref="I36:K36"/>
    <mergeCell ref="L36:L37"/>
    <mergeCell ref="M36:M37"/>
    <mergeCell ref="N36:N37"/>
    <mergeCell ref="A27:A28"/>
    <mergeCell ref="B27:B28"/>
    <mergeCell ref="C27:T27"/>
    <mergeCell ref="B31:G31"/>
    <mergeCell ref="A33:N33"/>
    <mergeCell ref="A35:A37"/>
    <mergeCell ref="B35:B37"/>
    <mergeCell ref="C35:N35"/>
    <mergeCell ref="C36:D36"/>
    <mergeCell ref="E36:E37"/>
    <mergeCell ref="A87:A89"/>
    <mergeCell ref="B87:B89"/>
    <mergeCell ref="C87:H87"/>
    <mergeCell ref="C88:D88"/>
    <mergeCell ref="A93:H93"/>
    <mergeCell ref="A60:A61"/>
    <mergeCell ref="B60:B61"/>
    <mergeCell ref="C60:O60"/>
    <mergeCell ref="A83:O83"/>
    <mergeCell ref="A85:H85"/>
    <mergeCell ref="L98:L99"/>
    <mergeCell ref="M98:M99"/>
    <mergeCell ref="A95:U95"/>
    <mergeCell ref="A97:A99"/>
    <mergeCell ref="B97:B99"/>
    <mergeCell ref="C97:Y97"/>
    <mergeCell ref="C98:C99"/>
    <mergeCell ref="D98:D99"/>
    <mergeCell ref="E98:E99"/>
    <mergeCell ref="F98:F99"/>
    <mergeCell ref="G98:G99"/>
    <mergeCell ref="F106:F107"/>
    <mergeCell ref="G106:G107"/>
    <mergeCell ref="H106:H107"/>
    <mergeCell ref="I106:I107"/>
    <mergeCell ref="T98:U98"/>
    <mergeCell ref="V98:W98"/>
    <mergeCell ref="X98:Y98"/>
    <mergeCell ref="A102:U102"/>
    <mergeCell ref="A104:S104"/>
    <mergeCell ref="A105:A107"/>
    <mergeCell ref="B105:B107"/>
    <mergeCell ref="C105:P105"/>
    <mergeCell ref="Q105:S105"/>
    <mergeCell ref="C106:C107"/>
    <mergeCell ref="N98:N99"/>
    <mergeCell ref="O98:O99"/>
    <mergeCell ref="P98:P99"/>
    <mergeCell ref="Q98:Q99"/>
    <mergeCell ref="R98:R99"/>
    <mergeCell ref="S98:S99"/>
    <mergeCell ref="H98:H99"/>
    <mergeCell ref="I98:I99"/>
    <mergeCell ref="J98:J99"/>
    <mergeCell ref="K98:K99"/>
    <mergeCell ref="M121:M122"/>
    <mergeCell ref="N121:N122"/>
    <mergeCell ref="A135:A136"/>
    <mergeCell ref="B135:B136"/>
    <mergeCell ref="C135:K135"/>
    <mergeCell ref="A149:K149"/>
    <mergeCell ref="P106:P107"/>
    <mergeCell ref="A117:P117"/>
    <mergeCell ref="A119:N119"/>
    <mergeCell ref="A120:A122"/>
    <mergeCell ref="B120:B122"/>
    <mergeCell ref="C120:N120"/>
    <mergeCell ref="C121:D121"/>
    <mergeCell ref="F121:G121"/>
    <mergeCell ref="I121:K121"/>
    <mergeCell ref="L121:L122"/>
    <mergeCell ref="J106:J107"/>
    <mergeCell ref="K106:K107"/>
    <mergeCell ref="L106:L107"/>
    <mergeCell ref="M106:M107"/>
    <mergeCell ref="N106:N107"/>
    <mergeCell ref="O106:O107"/>
    <mergeCell ref="D106:D107"/>
    <mergeCell ref="E106:E107"/>
    <mergeCell ref="A177:O177"/>
    <mergeCell ref="A179:L179"/>
    <mergeCell ref="A181:A183"/>
    <mergeCell ref="B181:B183"/>
    <mergeCell ref="C181:H181"/>
    <mergeCell ref="C182:D182"/>
    <mergeCell ref="E182:F182"/>
    <mergeCell ref="G182:H182"/>
    <mergeCell ref="A151:O151"/>
    <mergeCell ref="A153:A154"/>
    <mergeCell ref="B153:B154"/>
    <mergeCell ref="C153:O153"/>
    <mergeCell ref="A165:A166"/>
    <mergeCell ref="B165:B166"/>
    <mergeCell ref="C165:H165"/>
    <mergeCell ref="A186:A187"/>
    <mergeCell ref="B186:B187"/>
    <mergeCell ref="C186:AC186"/>
    <mergeCell ref="A192:P192"/>
    <mergeCell ref="A194:A196"/>
    <mergeCell ref="B194:B196"/>
    <mergeCell ref="C194:P194"/>
    <mergeCell ref="C195:D195"/>
    <mergeCell ref="E195:G195"/>
    <mergeCell ref="H195:H196"/>
    <mergeCell ref="B207:K207"/>
    <mergeCell ref="B209:B211"/>
    <mergeCell ref="C209:H209"/>
    <mergeCell ref="C210:D210"/>
    <mergeCell ref="E210:F210"/>
    <mergeCell ref="G210:H210"/>
    <mergeCell ref="O195:O196"/>
    <mergeCell ref="P195:P196"/>
    <mergeCell ref="A205:P205"/>
    <mergeCell ref="A209:A211"/>
    <mergeCell ref="I195:I196"/>
    <mergeCell ref="J195:J196"/>
    <mergeCell ref="K195:K196"/>
    <mergeCell ref="L195:L196"/>
    <mergeCell ref="M195:M196"/>
    <mergeCell ref="N195:N196"/>
    <mergeCell ref="H223:H224"/>
    <mergeCell ref="I223:J223"/>
    <mergeCell ref="A239:A240"/>
    <mergeCell ref="B239:B240"/>
    <mergeCell ref="C239:S239"/>
    <mergeCell ref="A255:S255"/>
    <mergeCell ref="I211:K211"/>
    <mergeCell ref="B214:B215"/>
    <mergeCell ref="C214:Y214"/>
    <mergeCell ref="A220:J220"/>
    <mergeCell ref="A222:A224"/>
    <mergeCell ref="B222:B224"/>
    <mergeCell ref="C222:J222"/>
    <mergeCell ref="C223:D223"/>
    <mergeCell ref="E223:E224"/>
    <mergeCell ref="F223:G223"/>
    <mergeCell ref="A214:A215"/>
    <mergeCell ref="A272:L272"/>
    <mergeCell ref="A263:O263"/>
    <mergeCell ref="A265:N265"/>
    <mergeCell ref="A267:A268"/>
    <mergeCell ref="B267:B268"/>
    <mergeCell ref="F267:L267"/>
    <mergeCell ref="A257:P257"/>
    <mergeCell ref="A259:A260"/>
    <mergeCell ref="B259:B260"/>
    <mergeCell ref="C259:O259"/>
    <mergeCell ref="J260:K260"/>
    <mergeCell ref="A261:A262"/>
    <mergeCell ref="B261:B26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Z24"/>
  <sheetViews>
    <sheetView workbookViewId="0">
      <pane xSplit="2" topLeftCell="R1" activePane="topRight" state="frozen"/>
      <selection activeCell="A2" sqref="A2"/>
      <selection pane="topRight" activeCell="AF16" sqref="AF16"/>
    </sheetView>
  </sheetViews>
  <sheetFormatPr defaultRowHeight="12.75"/>
  <cols>
    <col min="2" max="2" width="28.7109375" customWidth="1"/>
    <col min="3" max="4" width="12.42578125" bestFit="1" customWidth="1"/>
    <col min="5" max="5" width="12.42578125" customWidth="1"/>
    <col min="6" max="6" width="12.42578125" bestFit="1" customWidth="1"/>
    <col min="7" max="7" width="13.7109375" bestFit="1" customWidth="1"/>
    <col min="8" max="8" width="12.42578125" bestFit="1" customWidth="1"/>
    <col min="9" max="9" width="18.7109375" bestFit="1" customWidth="1"/>
    <col min="10" max="11" width="12.42578125" bestFit="1" customWidth="1"/>
    <col min="12" max="12" width="17.7109375" bestFit="1" customWidth="1"/>
    <col min="13" max="13" width="13.7109375" bestFit="1" customWidth="1"/>
    <col min="14" max="14" width="14.7109375" bestFit="1" customWidth="1"/>
    <col min="15" max="20" width="12.42578125" bestFit="1" customWidth="1"/>
    <col min="21" max="23" width="13.7109375" bestFit="1" customWidth="1"/>
    <col min="24" max="24" width="18.5703125" bestFit="1" customWidth="1"/>
    <col min="25" max="25" width="20" bestFit="1" customWidth="1"/>
    <col min="26" max="26" width="19.140625" bestFit="1" customWidth="1"/>
  </cols>
  <sheetData>
    <row r="3" spans="2:26">
      <c r="B3" s="148" t="s">
        <v>440</v>
      </c>
    </row>
    <row r="4" spans="2:26" ht="13.5" thickBot="1"/>
    <row r="5" spans="2:26" ht="13.5" thickBot="1">
      <c r="B5" s="145" t="s">
        <v>0</v>
      </c>
      <c r="C5" s="149" t="s">
        <v>69</v>
      </c>
      <c r="D5" s="146" t="s">
        <v>393</v>
      </c>
      <c r="E5" s="149" t="s">
        <v>418</v>
      </c>
      <c r="F5" s="146" t="s">
        <v>419</v>
      </c>
      <c r="G5" s="149" t="s">
        <v>420</v>
      </c>
      <c r="H5" s="146" t="s">
        <v>421</v>
      </c>
      <c r="I5" s="149" t="s">
        <v>422</v>
      </c>
      <c r="J5" s="146" t="s">
        <v>394</v>
      </c>
      <c r="K5" s="149" t="s">
        <v>423</v>
      </c>
      <c r="L5" s="146" t="s">
        <v>424</v>
      </c>
      <c r="M5" s="149" t="s">
        <v>425</v>
      </c>
      <c r="N5" s="146" t="s">
        <v>426</v>
      </c>
      <c r="O5" s="149" t="s">
        <v>427</v>
      </c>
      <c r="P5" s="146" t="s">
        <v>428</v>
      </c>
      <c r="Q5" s="149" t="s">
        <v>429</v>
      </c>
      <c r="R5" s="146" t="s">
        <v>430</v>
      </c>
      <c r="S5" s="149" t="s">
        <v>431</v>
      </c>
      <c r="T5" s="146" t="s">
        <v>432</v>
      </c>
      <c r="U5" s="149" t="s">
        <v>433</v>
      </c>
      <c r="V5" s="146" t="s">
        <v>434</v>
      </c>
      <c r="W5" s="149" t="s">
        <v>435</v>
      </c>
      <c r="X5" s="146" t="s">
        <v>436</v>
      </c>
      <c r="Y5" s="149" t="s">
        <v>437</v>
      </c>
      <c r="Z5" s="147" t="s">
        <v>438</v>
      </c>
    </row>
    <row r="6" spans="2:26" ht="16.5" thickBot="1">
      <c r="B6" s="132" t="s">
        <v>3</v>
      </c>
      <c r="C6" s="130">
        <v>44371</v>
      </c>
      <c r="D6" s="131">
        <v>38661</v>
      </c>
      <c r="E6" s="131">
        <v>37113</v>
      </c>
      <c r="F6" s="130">
        <v>31231</v>
      </c>
      <c r="G6" s="130">
        <v>34192</v>
      </c>
      <c r="H6" s="134">
        <v>39062</v>
      </c>
      <c r="I6" s="139"/>
      <c r="J6" s="134">
        <v>60648</v>
      </c>
      <c r="K6" s="134">
        <v>56251</v>
      </c>
      <c r="L6" s="142"/>
      <c r="M6" s="142"/>
      <c r="N6" s="130">
        <v>44478</v>
      </c>
      <c r="O6" s="139"/>
      <c r="P6" s="130">
        <v>71747</v>
      </c>
      <c r="Q6" s="130"/>
      <c r="R6" s="130">
        <v>35465</v>
      </c>
      <c r="S6" s="134">
        <v>29515</v>
      </c>
      <c r="T6" s="134">
        <v>46868</v>
      </c>
      <c r="U6" s="130">
        <v>514088</v>
      </c>
      <c r="V6" s="130">
        <v>626211</v>
      </c>
      <c r="W6" s="144"/>
      <c r="X6" s="130">
        <v>82221</v>
      </c>
      <c r="Y6" s="130">
        <v>56311</v>
      </c>
      <c r="Z6" s="130">
        <v>30000</v>
      </c>
    </row>
    <row r="7" spans="2:26" ht="16.5" thickBot="1">
      <c r="B7" s="133" t="s">
        <v>6</v>
      </c>
      <c r="C7" s="128">
        <v>42692</v>
      </c>
      <c r="D7" s="128">
        <v>38596</v>
      </c>
      <c r="E7" s="128">
        <v>40333</v>
      </c>
      <c r="F7" s="128">
        <v>32226</v>
      </c>
      <c r="G7" s="128">
        <v>31945</v>
      </c>
      <c r="H7" s="139"/>
      <c r="I7" s="135"/>
      <c r="J7" s="139"/>
      <c r="K7" s="139"/>
      <c r="L7" s="139"/>
      <c r="M7" s="139"/>
      <c r="N7" s="128">
        <v>44714</v>
      </c>
      <c r="O7" s="128">
        <v>32782</v>
      </c>
      <c r="P7" s="128"/>
      <c r="Q7" s="128">
        <v>33620</v>
      </c>
      <c r="R7" s="128">
        <v>38550</v>
      </c>
      <c r="S7" s="139"/>
      <c r="T7" s="139"/>
      <c r="U7" s="128">
        <v>503053</v>
      </c>
      <c r="V7" s="128">
        <v>690930</v>
      </c>
      <c r="W7" s="128">
        <v>247688</v>
      </c>
      <c r="X7" s="128">
        <v>84605</v>
      </c>
      <c r="Y7" s="128">
        <v>58467</v>
      </c>
      <c r="Z7" s="128">
        <v>28715</v>
      </c>
    </row>
    <row r="8" spans="2:26" ht="16.5" thickBot="1">
      <c r="B8" s="133" t="s">
        <v>83</v>
      </c>
      <c r="C8" s="128">
        <v>57455</v>
      </c>
      <c r="D8" s="128">
        <v>52087</v>
      </c>
      <c r="E8" s="128">
        <v>60001</v>
      </c>
      <c r="F8" s="128">
        <v>43139</v>
      </c>
      <c r="G8" s="128"/>
      <c r="H8" s="136">
        <v>65928</v>
      </c>
      <c r="I8" s="140">
        <v>165637</v>
      </c>
      <c r="J8" s="135"/>
      <c r="K8" s="135"/>
      <c r="L8" s="136">
        <v>354878</v>
      </c>
      <c r="M8" s="135"/>
      <c r="N8" s="128">
        <v>77922</v>
      </c>
      <c r="O8" s="128">
        <v>54643</v>
      </c>
      <c r="P8" s="128">
        <v>94711</v>
      </c>
      <c r="Q8" s="128"/>
      <c r="R8" s="128"/>
      <c r="S8" s="135"/>
      <c r="T8" s="135"/>
      <c r="U8" s="128">
        <v>551801</v>
      </c>
      <c r="V8" s="128">
        <v>704771</v>
      </c>
      <c r="W8" s="128">
        <v>302129</v>
      </c>
      <c r="X8" s="128">
        <v>113019</v>
      </c>
      <c r="Y8" s="128">
        <v>77102</v>
      </c>
      <c r="Z8" s="128">
        <v>41665</v>
      </c>
    </row>
    <row r="9" spans="2:26" ht="16.5" thickBot="1">
      <c r="B9" s="133" t="s">
        <v>302</v>
      </c>
      <c r="C9" s="128"/>
      <c r="D9" s="128"/>
      <c r="E9" s="128"/>
      <c r="F9" s="128"/>
      <c r="G9" s="128"/>
      <c r="H9" s="139"/>
      <c r="I9" s="135"/>
      <c r="J9" s="139"/>
      <c r="K9" s="139"/>
      <c r="L9" s="139"/>
      <c r="M9" s="139"/>
      <c r="N9" s="128"/>
      <c r="O9" s="128"/>
      <c r="P9" s="128"/>
      <c r="Q9" s="128"/>
      <c r="R9" s="128"/>
      <c r="S9" s="139"/>
      <c r="T9" s="139"/>
      <c r="U9" s="128">
        <v>522688</v>
      </c>
      <c r="V9" s="128">
        <v>619640</v>
      </c>
      <c r="W9" s="128">
        <v>260993</v>
      </c>
      <c r="X9" s="128">
        <v>124540</v>
      </c>
      <c r="Y9" s="128"/>
      <c r="Z9" s="128"/>
    </row>
    <row r="10" spans="2:26" ht="16.5" thickBot="1">
      <c r="B10" s="133" t="s">
        <v>7</v>
      </c>
      <c r="C10" s="128">
        <v>46208</v>
      </c>
      <c r="D10" s="128">
        <v>42383</v>
      </c>
      <c r="E10" s="128">
        <v>40836</v>
      </c>
      <c r="F10" s="128">
        <v>34446</v>
      </c>
      <c r="G10" s="128">
        <v>38198</v>
      </c>
      <c r="H10" s="136">
        <v>43127</v>
      </c>
      <c r="I10" s="140">
        <v>142658</v>
      </c>
      <c r="J10" s="136">
        <v>60971</v>
      </c>
      <c r="K10" s="135"/>
      <c r="L10" s="135"/>
      <c r="M10" s="135"/>
      <c r="N10" s="128">
        <v>46947</v>
      </c>
      <c r="O10" s="128">
        <v>36432</v>
      </c>
      <c r="P10" s="128">
        <v>76034</v>
      </c>
      <c r="Q10" s="128"/>
      <c r="R10" s="128">
        <v>34953</v>
      </c>
      <c r="S10" s="135"/>
      <c r="T10" s="135"/>
      <c r="U10" s="128">
        <v>523101</v>
      </c>
      <c r="V10" s="128">
        <v>631985</v>
      </c>
      <c r="W10" s="128">
        <v>270402</v>
      </c>
      <c r="X10" s="128">
        <v>87333</v>
      </c>
      <c r="Y10" s="128">
        <v>57894</v>
      </c>
      <c r="Z10" s="128">
        <v>37762</v>
      </c>
    </row>
    <row r="11" spans="2:26" ht="16.5" thickBot="1">
      <c r="B11" s="133" t="s">
        <v>84</v>
      </c>
      <c r="C11" s="128">
        <v>56901</v>
      </c>
      <c r="D11" s="128">
        <v>53421</v>
      </c>
      <c r="E11" s="128"/>
      <c r="F11" s="128">
        <v>41390</v>
      </c>
      <c r="G11" s="128"/>
      <c r="H11" s="139"/>
      <c r="I11" s="136">
        <v>155637</v>
      </c>
      <c r="J11" s="139"/>
      <c r="K11" s="139"/>
      <c r="L11" s="140">
        <v>349653</v>
      </c>
      <c r="M11" s="139"/>
      <c r="N11" s="128">
        <v>78564</v>
      </c>
      <c r="O11" s="128">
        <v>53907</v>
      </c>
      <c r="P11" s="128">
        <v>84185</v>
      </c>
      <c r="Q11" s="128">
        <v>33858</v>
      </c>
      <c r="R11" s="128"/>
      <c r="S11" s="139"/>
      <c r="T11" s="139"/>
      <c r="U11" s="128">
        <v>542963</v>
      </c>
      <c r="V11" s="128">
        <v>737720</v>
      </c>
      <c r="W11" s="128">
        <v>293848</v>
      </c>
      <c r="X11" s="128">
        <v>110579</v>
      </c>
      <c r="Y11" s="128">
        <v>61109</v>
      </c>
      <c r="Z11" s="128">
        <v>42725</v>
      </c>
    </row>
    <row r="12" spans="2:26" ht="16.5" thickBot="1">
      <c r="B12" s="133" t="s">
        <v>5</v>
      </c>
      <c r="C12" s="128">
        <v>41538</v>
      </c>
      <c r="D12" s="128">
        <v>37148</v>
      </c>
      <c r="E12" s="128">
        <v>35909</v>
      </c>
      <c r="F12" s="128">
        <v>30693</v>
      </c>
      <c r="G12" s="128">
        <v>29681</v>
      </c>
      <c r="H12" s="135"/>
      <c r="I12" s="139"/>
      <c r="J12" s="135"/>
      <c r="K12" s="135"/>
      <c r="L12" s="135"/>
      <c r="M12" s="135"/>
      <c r="N12" s="128">
        <v>42904</v>
      </c>
      <c r="O12" s="128">
        <v>35879</v>
      </c>
      <c r="P12" s="128"/>
      <c r="Q12" s="128"/>
      <c r="R12" s="128">
        <v>36139</v>
      </c>
      <c r="S12" s="136">
        <v>30303</v>
      </c>
      <c r="T12" s="136">
        <v>51686</v>
      </c>
      <c r="U12" s="128">
        <v>514555</v>
      </c>
      <c r="V12" s="128">
        <v>715069</v>
      </c>
      <c r="W12" s="128">
        <v>273282</v>
      </c>
      <c r="X12" s="128">
        <v>80732</v>
      </c>
      <c r="Y12" s="128">
        <v>58795</v>
      </c>
      <c r="Z12" s="128">
        <v>30046</v>
      </c>
    </row>
    <row r="13" spans="2:26" ht="16.5" thickBot="1">
      <c r="B13" s="133" t="s">
        <v>73</v>
      </c>
      <c r="C13" s="128">
        <v>43997</v>
      </c>
      <c r="D13" s="128">
        <v>39131</v>
      </c>
      <c r="E13" s="128">
        <v>38158</v>
      </c>
      <c r="F13" s="128"/>
      <c r="G13" s="128"/>
      <c r="H13" s="139"/>
      <c r="I13" s="136">
        <v>146719</v>
      </c>
      <c r="J13" s="139"/>
      <c r="K13" s="139"/>
      <c r="L13" s="139"/>
      <c r="M13" s="139"/>
      <c r="N13" s="128">
        <v>43378</v>
      </c>
      <c r="O13" s="128">
        <v>36810</v>
      </c>
      <c r="P13" s="128"/>
      <c r="Q13" s="128"/>
      <c r="R13" s="128">
        <v>38359</v>
      </c>
      <c r="S13" s="140">
        <v>31799</v>
      </c>
      <c r="T13" s="130">
        <v>48365</v>
      </c>
      <c r="U13" s="128">
        <v>518696</v>
      </c>
      <c r="V13" s="128">
        <v>617211</v>
      </c>
      <c r="W13" s="128">
        <v>262549</v>
      </c>
      <c r="X13" s="128">
        <v>93417</v>
      </c>
      <c r="Y13" s="128">
        <v>61755</v>
      </c>
      <c r="Z13" s="128">
        <v>26192</v>
      </c>
    </row>
    <row r="14" spans="2:26" ht="16.5" thickBot="1">
      <c r="B14" s="133" t="s">
        <v>2</v>
      </c>
      <c r="C14" s="128">
        <v>46873</v>
      </c>
      <c r="D14" s="128">
        <v>39513</v>
      </c>
      <c r="E14" s="128">
        <v>38546</v>
      </c>
      <c r="F14" s="128">
        <v>32660</v>
      </c>
      <c r="G14" s="128">
        <v>35145</v>
      </c>
      <c r="H14" s="136">
        <v>40643</v>
      </c>
      <c r="I14" s="139"/>
      <c r="J14" s="136">
        <v>60681</v>
      </c>
      <c r="K14" s="143">
        <v>56388</v>
      </c>
      <c r="L14" s="135"/>
      <c r="M14" s="135"/>
      <c r="N14" s="128">
        <v>45854</v>
      </c>
      <c r="O14" s="128">
        <v>36713</v>
      </c>
      <c r="P14" s="128">
        <v>75239</v>
      </c>
      <c r="Q14" s="128">
        <v>35160</v>
      </c>
      <c r="R14" s="128">
        <v>36154</v>
      </c>
      <c r="S14" s="136">
        <v>30869</v>
      </c>
      <c r="T14" s="137">
        <v>46238</v>
      </c>
      <c r="U14" s="128">
        <v>512296</v>
      </c>
      <c r="V14" s="128">
        <v>671796</v>
      </c>
      <c r="W14" s="128">
        <v>268827</v>
      </c>
      <c r="X14" s="128">
        <v>116663</v>
      </c>
      <c r="Y14" s="128">
        <v>59462</v>
      </c>
      <c r="Z14" s="128">
        <v>29941</v>
      </c>
    </row>
    <row r="15" spans="2:26" ht="16.5" thickBot="1">
      <c r="B15" s="133" t="s">
        <v>85</v>
      </c>
      <c r="C15" s="128">
        <v>57929</v>
      </c>
      <c r="D15" s="128">
        <v>56324</v>
      </c>
      <c r="E15" s="128"/>
      <c r="F15" s="128">
        <v>42663</v>
      </c>
      <c r="G15" s="128"/>
      <c r="H15" s="139"/>
      <c r="I15" s="136">
        <v>157013</v>
      </c>
      <c r="J15" s="139"/>
      <c r="K15" s="139"/>
      <c r="L15" s="139"/>
      <c r="M15" s="139"/>
      <c r="N15" s="128">
        <v>78284</v>
      </c>
      <c r="O15" s="128">
        <v>55995</v>
      </c>
      <c r="P15" s="128"/>
      <c r="Q15" s="128"/>
      <c r="R15" s="128"/>
      <c r="S15" s="139"/>
      <c r="T15" s="137"/>
      <c r="U15" s="128">
        <v>541277</v>
      </c>
      <c r="V15" s="128">
        <v>653023</v>
      </c>
      <c r="W15" s="128">
        <v>289565</v>
      </c>
      <c r="X15" s="128">
        <v>96681</v>
      </c>
      <c r="Y15" s="128">
        <v>59944</v>
      </c>
      <c r="Z15" s="128"/>
    </row>
    <row r="16" spans="2:26" ht="16.5" thickBot="1">
      <c r="B16" s="133" t="s">
        <v>301</v>
      </c>
      <c r="C16" s="128"/>
      <c r="D16" s="128"/>
      <c r="E16" s="128"/>
      <c r="F16" s="128"/>
      <c r="G16" s="128"/>
      <c r="H16" s="135"/>
      <c r="I16" s="139"/>
      <c r="J16" s="135"/>
      <c r="K16" s="135"/>
      <c r="L16" s="135"/>
      <c r="M16" s="135"/>
      <c r="N16" s="128"/>
      <c r="O16" s="128"/>
      <c r="P16" s="128"/>
      <c r="Q16" s="128"/>
      <c r="R16" s="128"/>
      <c r="S16" s="135"/>
      <c r="T16" s="135"/>
      <c r="U16" s="128"/>
      <c r="V16" s="128"/>
      <c r="W16" s="128"/>
      <c r="X16" s="128"/>
      <c r="Y16" s="128"/>
      <c r="Z16" s="128"/>
    </row>
    <row r="17" spans="2:26" ht="16.5" thickBot="1">
      <c r="B17" s="133" t="s">
        <v>4</v>
      </c>
      <c r="C17" s="128">
        <v>46249</v>
      </c>
      <c r="D17" s="128">
        <v>39588</v>
      </c>
      <c r="E17" s="128">
        <v>38088</v>
      </c>
      <c r="F17" s="128">
        <v>32643</v>
      </c>
      <c r="G17" s="128">
        <v>33046</v>
      </c>
      <c r="H17" s="140">
        <v>40242</v>
      </c>
      <c r="I17" s="135"/>
      <c r="J17" s="140">
        <v>58379</v>
      </c>
      <c r="K17" s="139"/>
      <c r="L17" s="139"/>
      <c r="M17" s="139"/>
      <c r="N17" s="128">
        <v>44977</v>
      </c>
      <c r="O17" s="128"/>
      <c r="P17" s="128">
        <v>73468</v>
      </c>
      <c r="Q17" s="128">
        <v>35211</v>
      </c>
      <c r="R17" s="128">
        <v>36913</v>
      </c>
      <c r="S17" s="140">
        <v>30980</v>
      </c>
      <c r="T17" s="140">
        <v>40469</v>
      </c>
      <c r="U17" s="128">
        <v>515335</v>
      </c>
      <c r="V17" s="128">
        <v>662461</v>
      </c>
      <c r="W17" s="128">
        <v>269352</v>
      </c>
      <c r="X17" s="128">
        <v>123477</v>
      </c>
      <c r="Y17" s="128">
        <v>58002</v>
      </c>
      <c r="Z17" s="128">
        <v>28418</v>
      </c>
    </row>
    <row r="18" spans="2:26" ht="16.5" thickBot="1">
      <c r="B18" s="133" t="s">
        <v>1</v>
      </c>
      <c r="C18" s="128">
        <v>48829</v>
      </c>
      <c r="D18" s="128">
        <v>40155</v>
      </c>
      <c r="E18" s="128">
        <v>38625</v>
      </c>
      <c r="F18" s="128"/>
      <c r="G18" s="128">
        <v>35175</v>
      </c>
      <c r="H18" s="137">
        <v>43754</v>
      </c>
      <c r="I18" s="139"/>
      <c r="J18" s="136">
        <v>59909</v>
      </c>
      <c r="K18" s="136">
        <v>56584</v>
      </c>
      <c r="L18" s="136">
        <v>347248</v>
      </c>
      <c r="M18" s="135"/>
      <c r="N18" s="128">
        <v>45986</v>
      </c>
      <c r="O18" s="128"/>
      <c r="P18" s="128">
        <v>77276</v>
      </c>
      <c r="Q18" s="128">
        <v>35471</v>
      </c>
      <c r="R18" s="128">
        <v>37034</v>
      </c>
      <c r="S18" s="140">
        <v>30572</v>
      </c>
      <c r="T18" s="140">
        <v>45807</v>
      </c>
      <c r="U18" s="128">
        <v>517040</v>
      </c>
      <c r="V18" s="128">
        <v>690613</v>
      </c>
      <c r="W18" s="128"/>
      <c r="X18" s="128">
        <v>119585</v>
      </c>
      <c r="Y18" s="128">
        <v>58017</v>
      </c>
      <c r="Z18" s="128">
        <v>33450</v>
      </c>
    </row>
    <row r="19" spans="2:26" ht="16.5" thickBot="1">
      <c r="B19" s="133" t="s">
        <v>346</v>
      </c>
      <c r="C19" s="128">
        <v>56281</v>
      </c>
      <c r="D19" s="128">
        <v>49645</v>
      </c>
      <c r="E19" s="129"/>
      <c r="F19" s="128">
        <v>39363</v>
      </c>
      <c r="G19" s="128"/>
      <c r="H19" s="138"/>
      <c r="I19" s="141">
        <v>163140</v>
      </c>
      <c r="J19" s="139"/>
      <c r="K19" s="139"/>
      <c r="L19" s="140">
        <v>344525</v>
      </c>
      <c r="M19" s="140">
        <v>228715</v>
      </c>
      <c r="N19" s="128">
        <v>73643</v>
      </c>
      <c r="O19" s="128">
        <v>53754</v>
      </c>
      <c r="P19" s="128"/>
      <c r="Q19" s="128"/>
      <c r="R19" s="128"/>
      <c r="S19" s="138"/>
      <c r="T19" s="138"/>
      <c r="U19" s="128">
        <v>538208</v>
      </c>
      <c r="V19" s="128">
        <v>739592</v>
      </c>
      <c r="W19" s="128">
        <v>294071</v>
      </c>
      <c r="X19" s="128">
        <v>107919</v>
      </c>
      <c r="Y19" s="128">
        <v>55075</v>
      </c>
      <c r="Z19" s="128">
        <v>43009</v>
      </c>
    </row>
    <row r="24" spans="2:26">
      <c r="E24" t="s">
        <v>439</v>
      </c>
    </row>
  </sheetData>
  <sheetProtection formatCells="0" formatColumns="0" formatRows="0" insertColumns="0" insertRows="0" insertHyperlinks="0" deleteColumns="0" deleteRows="0" sort="0" autoFilter="0" pivotTables="0"/>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3"/>
  <dimension ref="A1:P43"/>
  <sheetViews>
    <sheetView zoomScaleNormal="100" workbookViewId="0">
      <selection activeCell="F5" sqref="F5"/>
    </sheetView>
  </sheetViews>
  <sheetFormatPr defaultRowHeight="12.75"/>
  <cols>
    <col min="1" max="1" width="3.140625" bestFit="1" customWidth="1" collapsed="1"/>
    <col min="2" max="2" width="22.5703125" bestFit="1" customWidth="1" collapsed="1"/>
    <col min="3" max="3" width="18" bestFit="1" customWidth="1" collapsed="1"/>
    <col min="4" max="4" width="19.140625" customWidth="1" collapsed="1"/>
    <col min="5" max="5" width="14.28515625" bestFit="1" customWidth="1" collapsed="1"/>
    <col min="6" max="6" width="14.28515625" customWidth="1"/>
    <col min="7" max="7" width="22.5703125" bestFit="1" customWidth="1" collapsed="1"/>
    <col min="8" max="8" width="12" bestFit="1" customWidth="1" collapsed="1"/>
    <col min="9" max="9" width="23.7109375" bestFit="1" customWidth="1" collapsed="1"/>
    <col min="10" max="11" width="16.42578125" bestFit="1" customWidth="1" collapsed="1"/>
    <col min="12" max="12" width="15.7109375" bestFit="1" customWidth="1" collapsed="1"/>
    <col min="13" max="13" width="15.7109375" customWidth="1"/>
    <col min="14" max="14" width="14.140625" bestFit="1" customWidth="1" collapsed="1"/>
    <col min="15" max="15" width="20.7109375" bestFit="1" customWidth="1" collapsed="1"/>
    <col min="16" max="16" width="19.5703125" bestFit="1" customWidth="1" collapsed="1"/>
  </cols>
  <sheetData>
    <row r="1" spans="1:3">
      <c r="B1" t="s">
        <v>0</v>
      </c>
    </row>
    <row r="2" spans="1:3">
      <c r="A2">
        <v>1</v>
      </c>
      <c r="B2" s="1" t="s">
        <v>3</v>
      </c>
    </row>
    <row r="3" spans="1:3">
      <c r="A3">
        <v>2</v>
      </c>
      <c r="B3" s="1" t="s">
        <v>6</v>
      </c>
    </row>
    <row r="4" spans="1:3">
      <c r="A4">
        <v>3</v>
      </c>
      <c r="B4" s="1" t="s">
        <v>83</v>
      </c>
    </row>
    <row r="5" spans="1:3">
      <c r="A5">
        <v>4</v>
      </c>
      <c r="B5" s="3" t="s">
        <v>302</v>
      </c>
    </row>
    <row r="6" spans="1:3">
      <c r="A6">
        <v>5</v>
      </c>
      <c r="B6" s="1" t="s">
        <v>7</v>
      </c>
    </row>
    <row r="7" spans="1:3">
      <c r="A7">
        <v>6</v>
      </c>
      <c r="B7" s="1" t="s">
        <v>84</v>
      </c>
    </row>
    <row r="8" spans="1:3">
      <c r="A8">
        <v>7</v>
      </c>
      <c r="B8" s="1" t="s">
        <v>5</v>
      </c>
    </row>
    <row r="9" spans="1:3">
      <c r="A9">
        <v>8</v>
      </c>
      <c r="B9" s="1" t="s">
        <v>73</v>
      </c>
    </row>
    <row r="10" spans="1:3">
      <c r="A10">
        <v>9</v>
      </c>
      <c r="B10" s="1" t="s">
        <v>2</v>
      </c>
    </row>
    <row r="11" spans="1:3">
      <c r="A11">
        <v>10</v>
      </c>
      <c r="B11" s="1" t="s">
        <v>85</v>
      </c>
    </row>
    <row r="12" spans="1:3">
      <c r="A12">
        <v>11</v>
      </c>
      <c r="B12" s="1" t="s">
        <v>301</v>
      </c>
    </row>
    <row r="13" spans="1:3">
      <c r="A13">
        <v>12</v>
      </c>
      <c r="B13" s="1" t="s">
        <v>4</v>
      </c>
    </row>
    <row r="14" spans="1:3">
      <c r="A14">
        <v>13</v>
      </c>
      <c r="B14" s="1" t="s">
        <v>1</v>
      </c>
    </row>
    <row r="15" spans="1:3">
      <c r="A15">
        <v>14</v>
      </c>
      <c r="B15" s="1" t="s">
        <v>346</v>
      </c>
    </row>
    <row r="16" spans="1:3">
      <c r="C16" t="s">
        <v>86</v>
      </c>
    </row>
    <row r="17" spans="1:16" ht="12.75" customHeight="1">
      <c r="B17" t="s">
        <v>9</v>
      </c>
      <c r="C17" s="2" t="s">
        <v>3</v>
      </c>
      <c r="D17" s="2" t="s">
        <v>6</v>
      </c>
      <c r="E17" s="2" t="s">
        <v>83</v>
      </c>
      <c r="F17" s="2" t="s">
        <v>243</v>
      </c>
      <c r="G17" s="2" t="s">
        <v>7</v>
      </c>
      <c r="H17" s="2" t="s">
        <v>84</v>
      </c>
      <c r="I17" s="2" t="s">
        <v>5</v>
      </c>
      <c r="J17" s="2" t="s">
        <v>73</v>
      </c>
      <c r="K17" s="2" t="s">
        <v>2</v>
      </c>
      <c r="L17" s="2" t="s">
        <v>85</v>
      </c>
      <c r="M17" s="2" t="s">
        <v>258</v>
      </c>
      <c r="N17" s="2" t="s">
        <v>4</v>
      </c>
      <c r="O17" s="2" t="s">
        <v>1</v>
      </c>
      <c r="P17" s="2" t="s">
        <v>346</v>
      </c>
    </row>
    <row r="18" spans="1:16">
      <c r="A18">
        <v>1</v>
      </c>
      <c r="B18" t="e">
        <f>CHOOSE([0]!ОБЛАСТЬ,C18,D18,E18,F18,G18,H18,I18,J18,K18,L18,M18,N18,O18,P18)</f>
        <v>#REF!</v>
      </c>
      <c r="C18" s="1" t="s">
        <v>88</v>
      </c>
      <c r="D18" s="1" t="s">
        <v>182</v>
      </c>
      <c r="E18" s="1" t="s">
        <v>91</v>
      </c>
      <c r="F18" s="1" t="s">
        <v>244</v>
      </c>
      <c r="G18" s="1" t="s">
        <v>168</v>
      </c>
      <c r="H18" s="1" t="s">
        <v>172</v>
      </c>
      <c r="I18" s="1" t="s">
        <v>110</v>
      </c>
      <c r="J18" s="1" t="s">
        <v>123</v>
      </c>
      <c r="K18" s="1" t="s">
        <v>12</v>
      </c>
      <c r="L18" s="1" t="s">
        <v>134</v>
      </c>
      <c r="M18" s="1" t="s">
        <v>259</v>
      </c>
      <c r="N18" s="1" t="s">
        <v>145</v>
      </c>
      <c r="O18" s="1" t="s">
        <v>268</v>
      </c>
      <c r="P18" s="1" t="s">
        <v>148</v>
      </c>
    </row>
    <row r="19" spans="1:16">
      <c r="A19">
        <f>A18+1</f>
        <v>2</v>
      </c>
      <c r="B19" t="e">
        <f>CHOOSE([0]!ОБЛАСТЬ,C19,D19,E19,F19,G19,H19,I19,J19,K19,L19,M19,N19,O19,P19)</f>
        <v>#REF!</v>
      </c>
      <c r="C19" s="1" t="s">
        <v>89</v>
      </c>
      <c r="D19" s="1" t="s">
        <v>44</v>
      </c>
      <c r="E19" s="1" t="s">
        <v>92</v>
      </c>
      <c r="F19" s="1" t="s">
        <v>245</v>
      </c>
      <c r="G19" s="1" t="s">
        <v>169</v>
      </c>
      <c r="H19" s="1" t="s">
        <v>173</v>
      </c>
      <c r="I19" s="1" t="s">
        <v>111</v>
      </c>
      <c r="J19" s="1" t="s">
        <v>124</v>
      </c>
      <c r="K19" s="1" t="s">
        <v>13</v>
      </c>
      <c r="L19" s="1" t="s">
        <v>133</v>
      </c>
      <c r="M19" s="1" t="s">
        <v>260</v>
      </c>
      <c r="N19" s="1" t="s">
        <v>144</v>
      </c>
      <c r="O19" s="1" t="s">
        <v>269</v>
      </c>
      <c r="P19" s="1" t="s">
        <v>197</v>
      </c>
    </row>
    <row r="20" spans="1:16">
      <c r="A20">
        <f t="shared" ref="A20:A37" si="0">A19+1</f>
        <v>3</v>
      </c>
      <c r="B20" t="e">
        <f>CHOOSE([0]!ОБЛАСТЬ,C20,D20,E20,F20,G20,H20,I20,J20,K20,L20,M20,N20,O20,P20)</f>
        <v>#REF!</v>
      </c>
      <c r="C20" s="1" t="s">
        <v>28</v>
      </c>
      <c r="D20" s="1" t="s">
        <v>183</v>
      </c>
      <c r="E20" s="1" t="s">
        <v>93</v>
      </c>
      <c r="F20" s="1" t="s">
        <v>246</v>
      </c>
      <c r="G20" s="1" t="s">
        <v>170</v>
      </c>
      <c r="H20" s="1" t="s">
        <v>11</v>
      </c>
      <c r="I20" s="1" t="s">
        <v>112</v>
      </c>
      <c r="J20" s="1" t="s">
        <v>125</v>
      </c>
      <c r="K20" s="1" t="s">
        <v>14</v>
      </c>
      <c r="L20" s="1" t="s">
        <v>135</v>
      </c>
      <c r="M20" s="1" t="s">
        <v>261</v>
      </c>
      <c r="N20" s="1" t="s">
        <v>146</v>
      </c>
      <c r="O20" s="1" t="s">
        <v>270</v>
      </c>
      <c r="P20" s="1" t="s">
        <v>147</v>
      </c>
    </row>
    <row r="21" spans="1:16">
      <c r="A21">
        <f t="shared" si="0"/>
        <v>4</v>
      </c>
      <c r="B21" t="e">
        <f>CHOOSE([0]!ОБЛАСТЬ,C21,D21,E21,F21,G21,H21,I21,J21,K21,L21,M21,N21,O21,P21)</f>
        <v>#REF!</v>
      </c>
      <c r="C21" s="1" t="s">
        <v>29</v>
      </c>
      <c r="D21" s="1" t="s">
        <v>184</v>
      </c>
      <c r="E21" s="1" t="s">
        <v>94</v>
      </c>
      <c r="F21" s="1" t="s">
        <v>247</v>
      </c>
      <c r="G21" s="1" t="s">
        <v>171</v>
      </c>
      <c r="H21" s="1" t="s">
        <v>174</v>
      </c>
      <c r="I21" s="1" t="s">
        <v>113</v>
      </c>
      <c r="J21" s="1" t="s">
        <v>126</v>
      </c>
      <c r="K21" s="1" t="s">
        <v>15</v>
      </c>
      <c r="L21" s="1" t="s">
        <v>136</v>
      </c>
      <c r="M21" s="1" t="s">
        <v>262</v>
      </c>
      <c r="N21" s="1" t="s">
        <v>187</v>
      </c>
      <c r="O21" s="1" t="s">
        <v>10</v>
      </c>
      <c r="P21" s="1" t="s">
        <v>198</v>
      </c>
    </row>
    <row r="22" spans="1:16">
      <c r="A22">
        <f t="shared" si="0"/>
        <v>5</v>
      </c>
      <c r="B22" t="e">
        <f>CHOOSE([0]!ОБЛАСТЬ,C22,D22,E22,F22,G22,H22,I22,J22,K22,L22,M22,N22,O22,P22)</f>
        <v>#REF!</v>
      </c>
      <c r="C22" s="1" t="s">
        <v>30</v>
      </c>
      <c r="D22" s="1" t="s">
        <v>47</v>
      </c>
      <c r="E22" s="1" t="s">
        <v>95</v>
      </c>
      <c r="F22" s="1" t="s">
        <v>248</v>
      </c>
      <c r="G22" s="1" t="s">
        <v>53</v>
      </c>
      <c r="H22" s="1" t="s">
        <v>175</v>
      </c>
      <c r="I22" s="1" t="s">
        <v>114</v>
      </c>
      <c r="J22" s="1" t="s">
        <v>185</v>
      </c>
      <c r="K22" s="1" t="s">
        <v>26</v>
      </c>
      <c r="L22" s="1" t="s">
        <v>137</v>
      </c>
      <c r="M22" s="1" t="s">
        <v>263</v>
      </c>
      <c r="N22" s="1" t="s">
        <v>188</v>
      </c>
      <c r="O22" s="1" t="s">
        <v>11</v>
      </c>
      <c r="P22" s="1" t="s">
        <v>199</v>
      </c>
    </row>
    <row r="23" spans="1:16">
      <c r="A23">
        <f t="shared" si="0"/>
        <v>6</v>
      </c>
      <c r="B23" t="e">
        <f>CHOOSE([0]!ОБЛАСТЬ,C23,D23,E23,F23,G23,H23,I23,J23,K23,L23,M23,N23,O23,P23)</f>
        <v>#REF!</v>
      </c>
      <c r="C23" s="1" t="s">
        <v>31</v>
      </c>
      <c r="D23" s="1" t="s">
        <v>90</v>
      </c>
      <c r="E23" s="1" t="s">
        <v>11</v>
      </c>
      <c r="F23" s="1" t="s">
        <v>249</v>
      </c>
      <c r="G23" s="1" t="s">
        <v>54</v>
      </c>
      <c r="H23" s="1" t="s">
        <v>176</v>
      </c>
      <c r="I23" s="1" t="s">
        <v>115</v>
      </c>
      <c r="J23" s="1" t="s">
        <v>127</v>
      </c>
      <c r="K23" s="1" t="s">
        <v>27</v>
      </c>
      <c r="L23" s="1" t="s">
        <v>138</v>
      </c>
      <c r="M23" s="1" t="s">
        <v>264</v>
      </c>
      <c r="N23" s="1" t="s">
        <v>189</v>
      </c>
      <c r="O23" s="1" t="s">
        <v>271</v>
      </c>
      <c r="P23" s="1" t="s">
        <v>200</v>
      </c>
    </row>
    <row r="24" spans="1:16">
      <c r="A24">
        <f t="shared" si="0"/>
        <v>7</v>
      </c>
      <c r="B24" t="e">
        <f>CHOOSE([0]!ОБЛАСТЬ,C24,D24,E24,F24,G24,H24,I24,J24,K24,L24,M24,N24,O24,P24)</f>
        <v>#REF!</v>
      </c>
      <c r="C24" s="1" t="s">
        <v>87</v>
      </c>
      <c r="D24" s="1" t="s">
        <v>48</v>
      </c>
      <c r="E24" s="1" t="s">
        <v>96</v>
      </c>
      <c r="F24" s="1" t="s">
        <v>250</v>
      </c>
      <c r="G24" s="1" t="s">
        <v>55</v>
      </c>
      <c r="H24" s="1" t="s">
        <v>177</v>
      </c>
      <c r="I24" s="1" t="s">
        <v>116</v>
      </c>
      <c r="J24" s="1" t="s">
        <v>128</v>
      </c>
      <c r="K24" s="1" t="s">
        <v>17</v>
      </c>
      <c r="L24" s="1" t="s">
        <v>139</v>
      </c>
      <c r="M24" s="1" t="s">
        <v>265</v>
      </c>
      <c r="N24" s="1" t="s">
        <v>190</v>
      </c>
      <c r="O24" s="1" t="s">
        <v>272</v>
      </c>
      <c r="P24" s="1" t="s">
        <v>201</v>
      </c>
    </row>
    <row r="25" spans="1:16">
      <c r="A25">
        <f t="shared" si="0"/>
        <v>8</v>
      </c>
      <c r="B25" t="e">
        <f>CHOOSE([0]!ОБЛАСТЬ,C25,D25,E25,F25,G25,H25,I25,J25,K25,L25,M25,N25,O25,P25)</f>
        <v>#REF!</v>
      </c>
      <c r="C25" s="1" t="s">
        <v>41</v>
      </c>
      <c r="D25" s="1" t="s">
        <v>49</v>
      </c>
      <c r="E25" s="1" t="s">
        <v>97</v>
      </c>
      <c r="F25" s="1" t="s">
        <v>251</v>
      </c>
      <c r="G25" s="1" t="s">
        <v>56</v>
      </c>
      <c r="H25" s="1" t="s">
        <v>178</v>
      </c>
      <c r="I25" s="1" t="s">
        <v>117</v>
      </c>
      <c r="J25" s="1" t="s">
        <v>129</v>
      </c>
      <c r="K25" s="1" t="s">
        <v>18</v>
      </c>
      <c r="L25" s="1" t="s">
        <v>140</v>
      </c>
      <c r="M25" s="1"/>
      <c r="N25" s="1" t="s">
        <v>191</v>
      </c>
      <c r="O25" s="1" t="s">
        <v>273</v>
      </c>
      <c r="P25" s="1" t="s">
        <v>202</v>
      </c>
    </row>
    <row r="26" spans="1:16">
      <c r="A26">
        <f t="shared" si="0"/>
        <v>9</v>
      </c>
      <c r="B26" t="e">
        <f>CHOOSE([0]!ОБЛАСТЬ,C26,D26,E26,F26,G26,H26,I26,J26,K26,L26,M26,N26,O26,P26)</f>
        <v>#REF!</v>
      </c>
      <c r="C26" s="1" t="s">
        <v>32</v>
      </c>
      <c r="D26" s="1" t="s">
        <v>52</v>
      </c>
      <c r="E26" s="1" t="s">
        <v>98</v>
      </c>
      <c r="F26" s="1"/>
      <c r="G26" s="1" t="s">
        <v>57</v>
      </c>
      <c r="H26" s="1" t="s">
        <v>179</v>
      </c>
      <c r="I26" s="1" t="s">
        <v>118</v>
      </c>
      <c r="J26" s="1" t="s">
        <v>130</v>
      </c>
      <c r="K26" s="1" t="s">
        <v>19</v>
      </c>
      <c r="L26" s="1"/>
      <c r="M26" s="1"/>
      <c r="N26" s="1" t="s">
        <v>192</v>
      </c>
      <c r="O26" s="1" t="s">
        <v>274</v>
      </c>
      <c r="P26" s="1" t="s">
        <v>203</v>
      </c>
    </row>
    <row r="27" spans="1:16">
      <c r="A27">
        <f t="shared" si="0"/>
        <v>10</v>
      </c>
      <c r="B27" t="e">
        <f>CHOOSE([0]!ОБЛАСТЬ,C27,D27,E27,F27,G27,H27,I27,J27,K27,L27,M27,N27,O27,P27)</f>
        <v>#REF!</v>
      </c>
      <c r="C27" s="1" t="s">
        <v>33</v>
      </c>
      <c r="D27" s="1" t="s">
        <v>51</v>
      </c>
      <c r="E27" s="1" t="s">
        <v>99</v>
      </c>
      <c r="F27" s="1"/>
      <c r="G27" s="1" t="s">
        <v>65</v>
      </c>
      <c r="H27" s="1" t="s">
        <v>180</v>
      </c>
      <c r="I27" s="1" t="s">
        <v>119</v>
      </c>
      <c r="J27" s="1" t="s">
        <v>53</v>
      </c>
      <c r="K27" s="1" t="s">
        <v>20</v>
      </c>
      <c r="L27" s="1"/>
      <c r="M27" s="1"/>
      <c r="N27" s="1" t="s">
        <v>193</v>
      </c>
      <c r="O27" s="1" t="s">
        <v>275</v>
      </c>
      <c r="P27" s="1" t="s">
        <v>204</v>
      </c>
    </row>
    <row r="28" spans="1:16">
      <c r="A28">
        <f t="shared" si="0"/>
        <v>11</v>
      </c>
      <c r="B28" t="e">
        <f>CHOOSE([0]!ОБЛАСТЬ,C28,D28,E28,F28,G28,H28,I28,J28,K28,L28,M28,N28,O28,P28)</f>
        <v>#REF!</v>
      </c>
      <c r="C28" s="1" t="s">
        <v>34</v>
      </c>
      <c r="D28" s="1" t="s">
        <v>45</v>
      </c>
      <c r="E28" s="1" t="s">
        <v>100</v>
      </c>
      <c r="F28" s="1"/>
      <c r="G28" s="1" t="s">
        <v>64</v>
      </c>
      <c r="H28" s="1" t="s">
        <v>181</v>
      </c>
      <c r="I28" s="1" t="s">
        <v>120</v>
      </c>
      <c r="J28" s="1" t="s">
        <v>43</v>
      </c>
      <c r="K28" s="1" t="s">
        <v>21</v>
      </c>
      <c r="L28" s="1"/>
      <c r="M28" s="1"/>
      <c r="N28" s="1" t="s">
        <v>194</v>
      </c>
      <c r="O28" s="1" t="s">
        <v>276</v>
      </c>
      <c r="P28" s="1" t="s">
        <v>205</v>
      </c>
    </row>
    <row r="29" spans="1:16">
      <c r="A29">
        <f t="shared" si="0"/>
        <v>12</v>
      </c>
      <c r="B29" t="e">
        <f>CHOOSE([0]!ОБЛАСТЬ,C29,D29,E29,F29,G29,H29,I29,J29,K29,L29,M29,N29,O29,P29)</f>
        <v>#REF!</v>
      </c>
      <c r="C29" s="1" t="s">
        <v>10</v>
      </c>
      <c r="D29" s="1" t="s">
        <v>50</v>
      </c>
      <c r="E29" s="1" t="s">
        <v>101</v>
      </c>
      <c r="F29" s="1"/>
      <c r="G29" s="1" t="s">
        <v>66</v>
      </c>
      <c r="H29" s="1"/>
      <c r="I29" s="1" t="s">
        <v>121</v>
      </c>
      <c r="J29" s="1" t="s">
        <v>131</v>
      </c>
      <c r="K29" s="1" t="s">
        <v>22</v>
      </c>
      <c r="L29" s="1"/>
      <c r="M29" s="1"/>
      <c r="N29" s="1" t="s">
        <v>195</v>
      </c>
      <c r="O29" s="1" t="s">
        <v>277</v>
      </c>
      <c r="P29" s="1" t="s">
        <v>206</v>
      </c>
    </row>
    <row r="30" spans="1:16">
      <c r="A30">
        <f t="shared" si="0"/>
        <v>13</v>
      </c>
      <c r="B30" t="e">
        <f>CHOOSE([0]!ОБЛАСТЬ,C30,D30,E30,F30,G30,H30,I30,J30,K30,L30,M30,N30,O30,P30)</f>
        <v>#REF!</v>
      </c>
      <c r="C30" s="1" t="s">
        <v>36</v>
      </c>
      <c r="D30" s="1" t="s">
        <v>46</v>
      </c>
      <c r="E30" s="1" t="s">
        <v>102</v>
      </c>
      <c r="F30" s="1"/>
      <c r="G30" s="1" t="s">
        <v>109</v>
      </c>
      <c r="H30" s="1"/>
      <c r="I30" s="1" t="s">
        <v>122</v>
      </c>
      <c r="J30" s="1" t="s">
        <v>132</v>
      </c>
      <c r="K30" s="1" t="s">
        <v>23</v>
      </c>
      <c r="L30" s="1"/>
      <c r="M30" s="1"/>
      <c r="N30" s="1" t="s">
        <v>196</v>
      </c>
      <c r="O30" s="1" t="s">
        <v>278</v>
      </c>
      <c r="P30" s="1" t="s">
        <v>207</v>
      </c>
    </row>
    <row r="31" spans="1:16">
      <c r="A31">
        <f t="shared" si="0"/>
        <v>14</v>
      </c>
      <c r="B31" t="e">
        <f>CHOOSE([0]!ОБЛАСТЬ,C31,D31,E31,F31,G31,H31,I31,J31,K31,L31,M31,N31,O31,P31)</f>
        <v>#REF!</v>
      </c>
      <c r="C31" s="1" t="s">
        <v>37</v>
      </c>
      <c r="D31" s="1"/>
      <c r="E31" s="1" t="s">
        <v>103</v>
      </c>
      <c r="F31" s="1"/>
      <c r="G31" s="1" t="s">
        <v>58</v>
      </c>
      <c r="H31" s="1"/>
      <c r="I31" s="1"/>
      <c r="J31" s="1" t="s">
        <v>74</v>
      </c>
      <c r="K31" s="1" t="s">
        <v>24</v>
      </c>
      <c r="L31" s="1"/>
      <c r="M31" s="1"/>
      <c r="N31" s="1"/>
      <c r="O31" s="1" t="s">
        <v>279</v>
      </c>
      <c r="P31" s="1" t="s">
        <v>208</v>
      </c>
    </row>
    <row r="32" spans="1:16">
      <c r="A32">
        <f t="shared" si="0"/>
        <v>15</v>
      </c>
      <c r="B32" t="e">
        <f>CHOOSE([0]!ОБЛАСТЬ,C32,D32,E32,F32,G32,H32,I32,J32,K32,L32,M32,N32,O32,P32)</f>
        <v>#REF!</v>
      </c>
      <c r="C32" s="1" t="s">
        <v>35</v>
      </c>
      <c r="D32" s="1"/>
      <c r="E32" s="1" t="s">
        <v>104</v>
      </c>
      <c r="F32" s="1"/>
      <c r="G32" s="1" t="s">
        <v>59</v>
      </c>
      <c r="H32" s="1"/>
      <c r="I32" s="1"/>
      <c r="J32" s="1" t="s">
        <v>75</v>
      </c>
      <c r="K32" s="1" t="s">
        <v>25</v>
      </c>
      <c r="L32" s="1"/>
      <c r="M32" s="1"/>
      <c r="N32" s="1"/>
      <c r="O32" s="1"/>
      <c r="P32" s="1" t="s">
        <v>209</v>
      </c>
    </row>
    <row r="33" spans="1:16">
      <c r="A33">
        <f t="shared" si="0"/>
        <v>16</v>
      </c>
      <c r="B33" t="e">
        <f>CHOOSE([0]!ОБЛАСТЬ,C33,D33,E33,F33,G33,H33,I33,J33,K33,L33,M33,N33,O33,P33)</f>
        <v>#REF!</v>
      </c>
      <c r="C33" s="1" t="s">
        <v>38</v>
      </c>
      <c r="D33" s="1"/>
      <c r="E33" s="1" t="s">
        <v>105</v>
      </c>
      <c r="F33" s="1"/>
      <c r="G33" s="1" t="s">
        <v>61</v>
      </c>
      <c r="H33" s="1"/>
      <c r="I33" s="1"/>
      <c r="J33" s="1" t="s">
        <v>76</v>
      </c>
      <c r="K33" s="1" t="s">
        <v>16</v>
      </c>
      <c r="L33" s="1"/>
      <c r="M33" s="1"/>
      <c r="N33" s="1"/>
      <c r="O33" s="1"/>
      <c r="P33" s="1"/>
    </row>
    <row r="34" spans="1:16">
      <c r="A34">
        <f t="shared" si="0"/>
        <v>17</v>
      </c>
      <c r="B34" t="e">
        <f>CHOOSE([0]!ОБЛАСТЬ,C34,D34,E34,F34,G34,H34,I34,J34,K34,L34,M34,N34,O34,P34)</f>
        <v>#REF!</v>
      </c>
      <c r="C34" s="1" t="s">
        <v>39</v>
      </c>
      <c r="D34" s="1"/>
      <c r="E34" s="1" t="s">
        <v>106</v>
      </c>
      <c r="F34" s="1"/>
      <c r="G34" s="1" t="s">
        <v>62</v>
      </c>
      <c r="H34" s="1"/>
      <c r="I34" s="1"/>
      <c r="J34" s="1" t="s">
        <v>77</v>
      </c>
      <c r="K34" s="1" t="s">
        <v>142</v>
      </c>
      <c r="L34" s="1"/>
      <c r="M34" s="1"/>
      <c r="N34" s="1"/>
      <c r="O34" s="1"/>
      <c r="P34" s="1"/>
    </row>
    <row r="35" spans="1:16">
      <c r="A35">
        <f t="shared" si="0"/>
        <v>18</v>
      </c>
      <c r="B35" t="e">
        <f>CHOOSE([0]!ОБЛАСТЬ,C35,D35,E35,F35,G35,H35,I35,J35,K35,L35,M35,N35,O35,P35)</f>
        <v>#REF!</v>
      </c>
      <c r="C35" s="1" t="s">
        <v>42</v>
      </c>
      <c r="D35" s="1"/>
      <c r="E35" s="1" t="s">
        <v>107</v>
      </c>
      <c r="F35" s="1"/>
      <c r="G35" s="1" t="s">
        <v>63</v>
      </c>
      <c r="H35" s="1"/>
      <c r="I35" s="1"/>
      <c r="J35" s="1" t="s">
        <v>78</v>
      </c>
      <c r="K35" s="1" t="s">
        <v>141</v>
      </c>
      <c r="L35" s="1"/>
      <c r="M35" s="1"/>
      <c r="N35" s="1"/>
      <c r="O35" s="1"/>
      <c r="P35" s="1"/>
    </row>
    <row r="36" spans="1:16">
      <c r="A36">
        <f t="shared" si="0"/>
        <v>19</v>
      </c>
      <c r="B36" t="e">
        <f>CHOOSE([0]!ОБЛАСТЬ,C36,D36,E36,F36,G36,H36,I36,J36,K36,L36,M36,N36,O36,P36)</f>
        <v>#REF!</v>
      </c>
      <c r="C36" s="1" t="s">
        <v>40</v>
      </c>
      <c r="D36" s="1"/>
      <c r="E36" s="1" t="s">
        <v>108</v>
      </c>
      <c r="F36" s="1"/>
      <c r="G36" s="1" t="s">
        <v>60</v>
      </c>
      <c r="H36" s="1"/>
      <c r="I36" s="1"/>
      <c r="J36" s="1"/>
      <c r="K36" s="1" t="s">
        <v>186</v>
      </c>
      <c r="L36" s="1"/>
      <c r="M36" s="1"/>
      <c r="N36" s="1"/>
      <c r="O36" s="1"/>
      <c r="P36" s="1"/>
    </row>
    <row r="37" spans="1:16">
      <c r="A37">
        <f t="shared" si="0"/>
        <v>20</v>
      </c>
      <c r="B37" t="e">
        <f>CHOOSE([0]!ОБЛАСТЬ,C37,D37,E37,F37,G37,H37,I37,J37,K37,L37,M37,N37,O37,P37)</f>
        <v>#REF!</v>
      </c>
      <c r="C37" s="1"/>
      <c r="D37" s="1"/>
      <c r="E37" s="1"/>
      <c r="F37" s="1"/>
      <c r="G37" s="1"/>
      <c r="H37" s="1"/>
      <c r="I37" s="1"/>
      <c r="J37" s="1"/>
      <c r="K37" s="1" t="s">
        <v>143</v>
      </c>
      <c r="L37" s="1"/>
      <c r="M37" s="1"/>
      <c r="N37" s="1"/>
      <c r="O37" s="1"/>
      <c r="P37" s="1"/>
    </row>
    <row r="41" spans="1:16" ht="15">
      <c r="A41" s="4"/>
      <c r="B41" s="98"/>
    </row>
    <row r="42" spans="1:16">
      <c r="A42" s="4"/>
      <c r="B42" s="4"/>
    </row>
    <row r="43" spans="1:16">
      <c r="A43" s="4"/>
      <c r="B43" s="4"/>
    </row>
  </sheetData>
  <sheetProtection algorithmName="SHA-512" hashValue="XRGE4qB+qGY3GpqNm++2G1l7e8tmAQr46DzfZcW6UlieUQn7fzSefy6FfZ1W6lxzwvvQLrXTZKIm7dhy6nx67A==" saltValue="/LP329lN5TcIrv0YFP9VKQ==" spinCount="100000" sheet="1" objects="1" scenarios="1"/>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3"/>
  <sheetViews>
    <sheetView tabSelected="1" topLeftCell="B33" workbookViewId="0">
      <selection activeCell="T48" sqref="T48"/>
    </sheetView>
  </sheetViews>
  <sheetFormatPr defaultRowHeight="12.75"/>
  <cols>
    <col min="1" max="1" width="5.5703125" customWidth="1"/>
    <col min="2" max="2" width="20.28515625" customWidth="1"/>
    <col min="3" max="3" width="10" customWidth="1"/>
    <col min="4" max="4" width="8.42578125" customWidth="1"/>
    <col min="6" max="6" width="7.85546875" customWidth="1"/>
    <col min="7" max="7" width="9.28515625" customWidth="1"/>
    <col min="8" max="8" width="12.42578125" customWidth="1"/>
    <col min="9" max="9" width="10.7109375" customWidth="1"/>
    <col min="10" max="10" width="10.85546875" customWidth="1"/>
    <col min="11" max="11" width="11.28515625" customWidth="1"/>
    <col min="12" max="12" width="12.85546875" customWidth="1"/>
    <col min="18" max="18" width="12.140625" customWidth="1"/>
  </cols>
  <sheetData>
    <row r="1" spans="2:27" ht="13.5" thickBot="1"/>
    <row r="2" spans="2:27" ht="21">
      <c r="B2" s="99" t="s">
        <v>8</v>
      </c>
      <c r="C2" s="99" t="str">
        <f>'[20]урожайность (к удалению)'!B166</f>
        <v>пшеница</v>
      </c>
      <c r="D2" s="99" t="str">
        <f>'[20]урожайность (к удалению)'!C166</f>
        <v>ячмень</v>
      </c>
      <c r="E2" s="99" t="str">
        <f>'[20]урожайность (к удалению)'!D166</f>
        <v>овес</v>
      </c>
      <c r="F2" s="99" t="str">
        <f>'[20]урожайность (к удалению)'!E166</f>
        <v>просо</v>
      </c>
      <c r="G2" s="99" t="str">
        <f>'[20]урожайность (к удалению)'!F166</f>
        <v>гречиха</v>
      </c>
      <c r="H2" s="99" t="str">
        <f>'[20]урожайность (к удалению)'!G166</f>
        <v>кукуруза (на зерно)</v>
      </c>
      <c r="I2" s="99" t="str">
        <f>'[20]урожайность (к удалению)'!H166</f>
        <v>рис</v>
      </c>
      <c r="J2" s="99" t="str">
        <f>'[20]урожайность (к удалению)'!I166</f>
        <v>подсолнечник</v>
      </c>
      <c r="K2" s="99" t="str">
        <f>'[20]урожайность (к удалению)'!J166</f>
        <v>рапс</v>
      </c>
      <c r="L2" s="99" t="str">
        <f>'[20]урожайность (к удалению)'!K166</f>
        <v>лен</v>
      </c>
      <c r="M2" s="99" t="str">
        <f>'[20]урожайность (к удалению)'!L166</f>
        <v>горчица</v>
      </c>
      <c r="N2" s="99" t="str">
        <f>'[20]урожайность (к удалению)'!M166</f>
        <v>сафлор</v>
      </c>
      <c r="O2" s="99" t="str">
        <f>'[20]урожайность (к удалению)'!N166</f>
        <v>нут</v>
      </c>
      <c r="P2" s="100" t="str">
        <f>'[20]урожайность (к удалению)'!O166</f>
        <v>горох</v>
      </c>
      <c r="Q2" s="100" t="str">
        <f>'[20]урожайность (к удалению)'!P166</f>
        <v>фасоль</v>
      </c>
      <c r="R2" s="100" t="s">
        <v>288</v>
      </c>
      <c r="S2" s="100" t="str">
        <f>'[20]урожайность (к удалению)'!Q166</f>
        <v>картофель</v>
      </c>
      <c r="T2" s="100" t="str">
        <f>'[20]урожайность (к удалению)'!R166</f>
        <v>лук</v>
      </c>
      <c r="U2" s="100" t="str">
        <f>'[20]урожайность (к удалению)'!S166</f>
        <v>морковь</v>
      </c>
      <c r="V2" s="100" t="str">
        <f>'[20]урожайность (к удалению)'!T166</f>
        <v>капуста</v>
      </c>
      <c r="W2" s="100" t="str">
        <f>'[20]урожайность (к удалению)'!U166</f>
        <v>огурцы</v>
      </c>
      <c r="X2" s="100" t="str">
        <f>'[20]урожайность (к удалению)'!V166</f>
        <v>помидоры</v>
      </c>
      <c r="Y2" s="100" t="str">
        <f>'[20]урожайность (к удалению)'!W166</f>
        <v>свекла</v>
      </c>
      <c r="Z2" s="100" t="str">
        <f>'[20]урожайность (к удалению)'!X166</f>
        <v>арбузы</v>
      </c>
      <c r="AA2" s="100" t="str">
        <f>'[20]урожайность (к удалению)'!Y166</f>
        <v>дыня</v>
      </c>
    </row>
    <row r="3" spans="2:27">
      <c r="B3" s="101" t="str">
        <f>'[20]урожайность (к удалению)'!A27</f>
        <v>Акмолинская область</v>
      </c>
      <c r="C3" s="102">
        <f>AVERAGE([24]Лист1!$M$4,[24]Лист1!$M$18)</f>
        <v>23709.279005223449</v>
      </c>
      <c r="D3" s="102">
        <f>AVERAGE([24]Лист1!$M$24,[24]Лист1!$M$38)</f>
        <v>23145.873920000002</v>
      </c>
      <c r="E3" s="102">
        <f>[24]Лист1!$M$45</f>
        <v>21686.492279999999</v>
      </c>
      <c r="F3" s="102">
        <f>[24]Лист1!$M$65</f>
        <v>17780.244280000003</v>
      </c>
      <c r="G3" s="102">
        <f>[25]Лист1!$M$85</f>
        <v>22593.34751</v>
      </c>
      <c r="H3" s="103">
        <v>0</v>
      </c>
      <c r="I3" s="103">
        <v>0</v>
      </c>
      <c r="J3" s="102">
        <f>[25]Лист1!$M$152</f>
        <v>24472.727200000001</v>
      </c>
      <c r="K3" s="102">
        <f>[25]Лист1!$M$214</f>
        <v>20657.861499999999</v>
      </c>
      <c r="L3" s="102">
        <f>[25]Лист1!$M$237</f>
        <v>32170.585099999997</v>
      </c>
      <c r="M3" s="102"/>
      <c r="N3" s="102">
        <f>[25]Лист1!$N$185</f>
        <v>17065.138464285712</v>
      </c>
      <c r="O3" s="102"/>
      <c r="P3" s="102"/>
      <c r="Q3" s="103">
        <v>0</v>
      </c>
      <c r="R3" s="102">
        <f>[25]Лист1!$M$193</f>
        <v>43515.58</v>
      </c>
      <c r="S3" s="102">
        <f>AVERAGE([25]Лист1!$M$132,[25]Лист1!$M$146)</f>
        <v>331571.81</v>
      </c>
      <c r="T3" s="102">
        <f>AVERAGE([25]Лист1!$M$278,[25]Лист1!$M$292)</f>
        <v>550333.41500000004</v>
      </c>
      <c r="U3" s="102">
        <f>AVERAGE([25]Лист1!$M$278,[25]Лист1!$M$292)</f>
        <v>550333.41500000004</v>
      </c>
      <c r="V3" s="102">
        <f>U3</f>
        <v>550333.41500000004</v>
      </c>
      <c r="W3" s="102">
        <f>V3</f>
        <v>550333.41500000004</v>
      </c>
      <c r="X3" s="102">
        <f>W3</f>
        <v>550333.41500000004</v>
      </c>
      <c r="Y3" s="102">
        <f>X3</f>
        <v>550333.41500000004</v>
      </c>
      <c r="Z3" s="102">
        <f>[25]Лист1!$N$312</f>
        <v>189594.7194846154</v>
      </c>
      <c r="AA3" s="102">
        <f>Z3</f>
        <v>189594.7194846154</v>
      </c>
    </row>
    <row r="4" spans="2:27">
      <c r="B4" s="104" t="str">
        <f>'[20]урожайность (к удалению)'!A50</f>
        <v>Актюбинская область</v>
      </c>
      <c r="C4" s="102">
        <f>[24]Лист1!$M$5</f>
        <v>23577.271906996397</v>
      </c>
      <c r="D4" s="102">
        <f>[24]Лист1!$M$25</f>
        <v>23173.1</v>
      </c>
      <c r="E4" s="102">
        <f>[24]Лист1!$M$46</f>
        <v>24002.771000000001</v>
      </c>
      <c r="F4" s="102">
        <f>[24]Лист1!$M$66</f>
        <v>17609.231</v>
      </c>
      <c r="G4" s="103">
        <v>0</v>
      </c>
      <c r="H4" s="103">
        <v>0</v>
      </c>
      <c r="I4" s="103">
        <v>0</v>
      </c>
      <c r="J4" s="102">
        <f>[25]Лист1!$M$153</f>
        <v>27418.937000000002</v>
      </c>
      <c r="K4" s="103">
        <v>0</v>
      </c>
      <c r="L4" s="102">
        <f>[25]Лист1!$M$238</f>
        <v>32602.107499999998</v>
      </c>
      <c r="M4" s="103">
        <v>0</v>
      </c>
      <c r="N4" s="102">
        <f>[25]Лист1!$M$173</f>
        <v>29045.807499999995</v>
      </c>
      <c r="O4" s="102"/>
      <c r="P4" s="103">
        <v>0</v>
      </c>
      <c r="Q4" s="103">
        <v>0</v>
      </c>
      <c r="R4" s="102">
        <f>[25]Лист1!$N$205</f>
        <v>27661.585615384618</v>
      </c>
      <c r="S4" s="102">
        <f>[25]Лист1!M$133</f>
        <v>300773.09052500001</v>
      </c>
      <c r="T4" s="102">
        <f>[25]Лист1!M$279</f>
        <v>611860.76925000001</v>
      </c>
      <c r="U4" s="102">
        <f>T4</f>
        <v>611860.76925000001</v>
      </c>
      <c r="V4" s="102">
        <f t="shared" ref="V4:Y16" si="0">U4</f>
        <v>611860.76925000001</v>
      </c>
      <c r="W4" s="102">
        <f t="shared" si="0"/>
        <v>611860.76925000001</v>
      </c>
      <c r="X4" s="102">
        <f t="shared" si="0"/>
        <v>611860.76925000001</v>
      </c>
      <c r="Y4" s="102">
        <f t="shared" si="0"/>
        <v>611860.76925000001</v>
      </c>
      <c r="Z4" s="102">
        <f>[25]Лист1!$M$300</f>
        <v>192431.71924999999</v>
      </c>
      <c r="AA4" s="102">
        <f t="shared" ref="AA4:AA16" si="1">Z4</f>
        <v>192431.71924999999</v>
      </c>
    </row>
    <row r="5" spans="2:27">
      <c r="B5" s="105" t="str">
        <f>'[20]урожайность (к удалению)'!A73</f>
        <v>Алматинская область</v>
      </c>
      <c r="C5" s="102">
        <f>AVERAGE([24]Лист1!$M$6,[24]Лист1!$M$19)</f>
        <v>33514.313030371595</v>
      </c>
      <c r="D5" s="102">
        <f>AVERAGE([24]Лист1!$M$26,[24]Лист1!$M$39)</f>
        <v>35520.031225690356</v>
      </c>
      <c r="E5" s="102">
        <f>[24]Лист1!$M$47</f>
        <v>27801.344312481669</v>
      </c>
      <c r="F5" s="102">
        <f>[24]Лист1!$M$67</f>
        <v>33335.104312481664</v>
      </c>
      <c r="G5" s="102">
        <f>[25]Лист1!$M$86</f>
        <v>32495.543429662284</v>
      </c>
      <c r="H5" s="102">
        <f>[25]Лист1!$M$96</f>
        <v>106983.908</v>
      </c>
      <c r="I5" s="102">
        <f>[25]Лист1!$M$107</f>
        <v>175994.01800000001</v>
      </c>
      <c r="J5" s="102">
        <f>[25]Лист1!$M$154</f>
        <v>48890.262000000002</v>
      </c>
      <c r="K5" s="102">
        <f>[25]Лист1!$N$227</f>
        <v>7037.4294642857139</v>
      </c>
      <c r="L5" s="103">
        <v>0</v>
      </c>
      <c r="M5" s="102"/>
      <c r="N5" s="102">
        <f>[25]Лист1!$M$174</f>
        <v>27997.33</v>
      </c>
      <c r="O5" s="102"/>
      <c r="P5" s="102"/>
      <c r="Q5" s="102"/>
      <c r="R5" s="102">
        <f>[25]Лист1!$M$195</f>
        <v>48756.5</v>
      </c>
      <c r="S5" s="102">
        <f>AVERAGE([25]Лист1!$M$134,[25]Лист1!$M$147)</f>
        <v>357543.77500000002</v>
      </c>
      <c r="T5" s="102">
        <f>AVERAGE([25]Лист1!$M$280,[25]Лист1!$M$293)</f>
        <v>605398.56000000006</v>
      </c>
      <c r="U5" s="102">
        <f t="shared" ref="U5:U16" si="2">T5</f>
        <v>605398.56000000006</v>
      </c>
      <c r="V5" s="102">
        <f t="shared" si="0"/>
        <v>605398.56000000006</v>
      </c>
      <c r="W5" s="102">
        <f t="shared" si="0"/>
        <v>605398.56000000006</v>
      </c>
      <c r="X5" s="102">
        <f t="shared" si="0"/>
        <v>605398.56000000006</v>
      </c>
      <c r="Y5" s="102">
        <f t="shared" si="0"/>
        <v>605398.56000000006</v>
      </c>
      <c r="Z5" s="102">
        <f>[25]Лист1!$M$301</f>
        <v>222989.70999999996</v>
      </c>
      <c r="AA5" s="102">
        <f t="shared" si="1"/>
        <v>222989.70999999996</v>
      </c>
    </row>
    <row r="6" spans="2:27">
      <c r="B6" s="105" t="str">
        <f>'[20]урожайность (к удалению)'!A96</f>
        <v>Атырауская область</v>
      </c>
      <c r="C6" s="103">
        <f>[24]Лист1!$M$7</f>
        <v>0</v>
      </c>
      <c r="D6" s="103">
        <f>[25]Лист1!$M$27</f>
        <v>0</v>
      </c>
      <c r="E6" s="102">
        <f>[24]Лист1!$N$58</f>
        <v>16677.794234766505</v>
      </c>
      <c r="F6" s="102">
        <f>[24]Лист1!$N$78</f>
        <v>18032.421110677784</v>
      </c>
      <c r="G6" s="103">
        <v>0</v>
      </c>
      <c r="H6" s="103">
        <v>0</v>
      </c>
      <c r="I6" s="103">
        <v>0</v>
      </c>
      <c r="J6" s="103">
        <v>0</v>
      </c>
      <c r="K6" s="103">
        <v>0</v>
      </c>
      <c r="L6" s="103">
        <v>0</v>
      </c>
      <c r="M6" s="103">
        <v>0</v>
      </c>
      <c r="N6" s="103">
        <v>0</v>
      </c>
      <c r="O6" s="103">
        <v>0</v>
      </c>
      <c r="P6" s="103">
        <v>0</v>
      </c>
      <c r="Q6" s="103">
        <v>0</v>
      </c>
      <c r="R6" s="102">
        <f>[25]Лист1!$N$205</f>
        <v>27661.585615384618</v>
      </c>
      <c r="S6" s="102">
        <f>[25]Лист1!M$135</f>
        <v>314224.65500000003</v>
      </c>
      <c r="T6" s="102">
        <f>[25]Лист1!$M$281</f>
        <v>536916.23</v>
      </c>
      <c r="U6" s="102">
        <f t="shared" si="2"/>
        <v>536916.23</v>
      </c>
      <c r="V6" s="102">
        <f t="shared" si="0"/>
        <v>536916.23</v>
      </c>
      <c r="W6" s="102">
        <f t="shared" si="0"/>
        <v>536916.23</v>
      </c>
      <c r="X6" s="102">
        <f t="shared" si="0"/>
        <v>536916.23</v>
      </c>
      <c r="Y6" s="102">
        <f t="shared" si="0"/>
        <v>536916.23</v>
      </c>
      <c r="Z6" s="102">
        <f>[25]Лист1!$M$302</f>
        <v>199390.78</v>
      </c>
      <c r="AA6" s="102">
        <f t="shared" si="1"/>
        <v>199390.78</v>
      </c>
    </row>
    <row r="7" spans="2:27">
      <c r="B7" s="105" t="str">
        <f>'[20]урожайность (к удалению)'!A119</f>
        <v>Восточно-Казахстанская
область</v>
      </c>
      <c r="C7" s="102">
        <f>[24]Лист1!$M$8</f>
        <v>24906.335391435743</v>
      </c>
      <c r="D7" s="102">
        <f>[24]Лист1!$M$28</f>
        <v>24965.619265527479</v>
      </c>
      <c r="E7" s="102">
        <f>[24]Лист1!$M$49</f>
        <v>23025.039510351657</v>
      </c>
      <c r="F7" s="102">
        <f>[24]Лист1!$M$69</f>
        <v>20855.539510351657</v>
      </c>
      <c r="G7" s="102">
        <f>[25]Лист1!$M$87</f>
        <v>27987.364326733521</v>
      </c>
      <c r="H7" s="102">
        <f>[25]Лист1!$M$97</f>
        <v>102291.6424</v>
      </c>
      <c r="I7" s="103">
        <v>0</v>
      </c>
      <c r="J7" s="102">
        <f>[24]Лист1!$M$156</f>
        <v>34101.331299999998</v>
      </c>
      <c r="K7" s="102">
        <f>[25]Лист1!$M$218</f>
        <v>14127.369999999999</v>
      </c>
      <c r="L7" s="102">
        <f>[25]Лист1!$M$241</f>
        <v>30435.345999999998</v>
      </c>
      <c r="M7" s="102"/>
      <c r="N7" s="102">
        <f>[25]Лист1!$M$176</f>
        <v>26304.486000000004</v>
      </c>
      <c r="O7" s="102"/>
      <c r="P7" s="102"/>
      <c r="Q7" s="102"/>
      <c r="R7" s="102">
        <f>[25]Лист1!$M$197</f>
        <v>44947.235000000001</v>
      </c>
      <c r="S7" s="102">
        <f>[25]Лист1!M$136</f>
        <v>326150.09850000002</v>
      </c>
      <c r="T7" s="102">
        <f>[25]Лист1!$M$282</f>
        <v>552648.80499999993</v>
      </c>
      <c r="U7" s="102">
        <f t="shared" si="2"/>
        <v>552648.80499999993</v>
      </c>
      <c r="V7" s="102">
        <f t="shared" si="0"/>
        <v>552648.80499999993</v>
      </c>
      <c r="W7" s="102">
        <f t="shared" si="0"/>
        <v>552648.80499999993</v>
      </c>
      <c r="X7" s="102">
        <f t="shared" si="0"/>
        <v>552648.80499999993</v>
      </c>
      <c r="Y7" s="102">
        <f t="shared" si="0"/>
        <v>552648.80499999993</v>
      </c>
      <c r="Z7" s="102">
        <f>[25]Лист1!$M$303</f>
        <v>209582.08000000002</v>
      </c>
      <c r="AA7" s="102">
        <f t="shared" si="1"/>
        <v>209582.08000000002</v>
      </c>
    </row>
    <row r="8" spans="2:27">
      <c r="B8" s="105" t="str">
        <f>'[20]урожайность (к удалению)'!A142</f>
        <v>Жамбылская область</v>
      </c>
      <c r="C8" s="102">
        <f>[24]Лист1!$M$9</f>
        <v>37192.232744918976</v>
      </c>
      <c r="D8" s="102">
        <f>[24]Лист1!$M$29</f>
        <v>35929.809233998771</v>
      </c>
      <c r="E8" s="102">
        <f>[24]Лист1!$N$58</f>
        <v>16677.794234766505</v>
      </c>
      <c r="F8" s="102">
        <f>[24]Лист1!$M$70</f>
        <v>24615.688822665848</v>
      </c>
      <c r="G8" s="103">
        <v>0</v>
      </c>
      <c r="H8" s="102">
        <f>[25]Лист1!$M$98</f>
        <v>104893.80840000001</v>
      </c>
      <c r="I8" s="103">
        <v>0</v>
      </c>
      <c r="J8" s="102">
        <f>[25]Лист1!$M$157</f>
        <v>53408.067800000004</v>
      </c>
      <c r="K8" s="102">
        <f>[25]Лист1!$N$227</f>
        <v>7037.4294642857139</v>
      </c>
      <c r="L8" s="103">
        <v>0</v>
      </c>
      <c r="M8" s="102"/>
      <c r="N8" s="102">
        <f>[25]Лист1!$M$177</f>
        <v>32508.872000000003</v>
      </c>
      <c r="O8" s="102"/>
      <c r="P8" s="102"/>
      <c r="Q8" s="102"/>
      <c r="R8" s="102">
        <f>[25]Лист1!$M$198</f>
        <v>48164.551999999996</v>
      </c>
      <c r="S8" s="102">
        <f>[25]Лист1!M$137</f>
        <v>348145.78950000001</v>
      </c>
      <c r="T8" s="102">
        <f>[25]Лист1!$M$283</f>
        <v>639985.80900000001</v>
      </c>
      <c r="U8" s="102">
        <f t="shared" si="2"/>
        <v>639985.80900000001</v>
      </c>
      <c r="V8" s="102">
        <f t="shared" si="0"/>
        <v>639985.80900000001</v>
      </c>
      <c r="W8" s="102">
        <f t="shared" si="0"/>
        <v>639985.80900000001</v>
      </c>
      <c r="X8" s="102">
        <f t="shared" si="0"/>
        <v>639985.80900000001</v>
      </c>
      <c r="Y8" s="102">
        <f t="shared" si="0"/>
        <v>639985.80900000001</v>
      </c>
      <c r="Z8" s="102">
        <f>[25]Лист1!$M$304</f>
        <v>215997.85900000003</v>
      </c>
      <c r="AA8" s="102">
        <f t="shared" si="1"/>
        <v>215997.85900000003</v>
      </c>
    </row>
    <row r="9" spans="2:27">
      <c r="B9" s="105" t="str">
        <f>'[20]урожайность (к удалению)'!A165</f>
        <v>Западно-Казахстанская
область</v>
      </c>
      <c r="C9" s="102">
        <f>[24]Лист1!$M$10</f>
        <v>25437.503024414193</v>
      </c>
      <c r="D9" s="102">
        <f>[24]Лист1!$M$30</f>
        <v>23255.784</v>
      </c>
      <c r="E9" s="102">
        <f>[24]Лист1!$M$51</f>
        <v>21752.725999999999</v>
      </c>
      <c r="F9" s="102">
        <f>[24]Лист1!$M$71</f>
        <v>17938.706000000002</v>
      </c>
      <c r="G9" s="102">
        <f>[25]Лист1!$N$90</f>
        <v>26608.884134399301</v>
      </c>
      <c r="H9" s="103">
        <v>0</v>
      </c>
      <c r="I9" s="103">
        <v>0</v>
      </c>
      <c r="J9" s="102">
        <f>[25]Лист1!$M$158</f>
        <v>26116.14</v>
      </c>
      <c r="K9" s="103">
        <v>0</v>
      </c>
      <c r="L9" s="102">
        <f>[25]Лист1!$M$243</f>
        <v>31173.794999999998</v>
      </c>
      <c r="M9" s="102"/>
      <c r="N9" s="102">
        <f>[25]Лист1!$M$178</f>
        <v>23027.195</v>
      </c>
      <c r="O9" s="102"/>
      <c r="P9" s="103">
        <v>0</v>
      </c>
      <c r="Q9" s="103">
        <v>0</v>
      </c>
      <c r="R9" s="102">
        <f>[25]Лист1!$N$205</f>
        <v>27661.585615384618</v>
      </c>
      <c r="S9" s="102">
        <f>[25]Лист1!M$138</f>
        <v>308010</v>
      </c>
      <c r="T9" s="102">
        <f>[25]Лист1!$M$284</f>
        <v>628092.47499999998</v>
      </c>
      <c r="U9" s="102">
        <f t="shared" si="2"/>
        <v>628092.47499999998</v>
      </c>
      <c r="V9" s="102">
        <f t="shared" si="0"/>
        <v>628092.47499999998</v>
      </c>
      <c r="W9" s="102">
        <f t="shared" si="0"/>
        <v>628092.47499999998</v>
      </c>
      <c r="X9" s="102">
        <f t="shared" si="0"/>
        <v>628092.47499999998</v>
      </c>
      <c r="Y9" s="102">
        <f t="shared" si="0"/>
        <v>628092.47499999998</v>
      </c>
      <c r="Z9" s="102">
        <f>[25]Лист1!$M$305</f>
        <v>209304.27500000002</v>
      </c>
      <c r="AA9" s="102">
        <f t="shared" si="1"/>
        <v>209304.27500000002</v>
      </c>
    </row>
    <row r="10" spans="2:27">
      <c r="B10" s="105" t="str">
        <f>'[20]урожайность (к удалению)'!A188</f>
        <v>Карагандинская область</v>
      </c>
      <c r="C10" s="102">
        <f>[24]Лист1!$M$11</f>
        <v>24468.673621051352</v>
      </c>
      <c r="D10" s="102">
        <f>[24]Лист1!$M$31</f>
        <v>23678.735999999997</v>
      </c>
      <c r="E10" s="102">
        <f>[24]Лист1!$M$52</f>
        <v>22400.031999999999</v>
      </c>
      <c r="F10" s="102">
        <f>[24]Лист1!$N$78</f>
        <v>18032.421110677784</v>
      </c>
      <c r="G10" s="102">
        <f>[25]Лист1!$N$90</f>
        <v>26608.884134399301</v>
      </c>
      <c r="H10" s="102">
        <f>[25]Лист1!$M$99</f>
        <v>104247.23800000001</v>
      </c>
      <c r="I10" s="103">
        <v>0</v>
      </c>
      <c r="J10" s="102">
        <f>[25]Лист1!$M$159</f>
        <v>26069.995999999999</v>
      </c>
      <c r="K10" s="102">
        <f>[25]Лист1!$N$227</f>
        <v>7037.4294642857139</v>
      </c>
      <c r="L10" s="102">
        <f>[25]Лист1!$M$244</f>
        <v>32410.755000000005</v>
      </c>
      <c r="M10" s="103">
        <v>0</v>
      </c>
      <c r="N10" s="102">
        <f>[25]Лист1!$M$179</f>
        <v>18658.8</v>
      </c>
      <c r="O10" s="102"/>
      <c r="P10" s="102"/>
      <c r="Q10" s="102"/>
      <c r="R10" s="102">
        <f>[25]Лист1!$M$200</f>
        <v>43760.78</v>
      </c>
      <c r="S10" s="102">
        <f>[25]Лист1!M$139</f>
        <v>334955.99</v>
      </c>
      <c r="T10" s="102">
        <f>[25]Лист1!$M$285</f>
        <v>540267.18999999994</v>
      </c>
      <c r="U10" s="102">
        <f t="shared" si="2"/>
        <v>540267.18999999994</v>
      </c>
      <c r="V10" s="102">
        <f t="shared" si="0"/>
        <v>540267.18999999994</v>
      </c>
      <c r="W10" s="102">
        <f t="shared" si="0"/>
        <v>540267.18999999994</v>
      </c>
      <c r="X10" s="102">
        <f t="shared" si="0"/>
        <v>540267.18999999994</v>
      </c>
      <c r="Y10" s="102">
        <f t="shared" si="0"/>
        <v>540267.18999999994</v>
      </c>
      <c r="Z10" s="102">
        <f>[25]Лист1!$M$306</f>
        <v>203874.09</v>
      </c>
      <c r="AA10" s="102">
        <f t="shared" si="1"/>
        <v>203874.09</v>
      </c>
    </row>
    <row r="11" spans="2:27">
      <c r="B11" s="105" t="str">
        <f>'[20]урожайность (к удалению)'!A211</f>
        <v>Костанайская область</v>
      </c>
      <c r="C11" s="102">
        <f>[24]Лист1!$M$12</f>
        <v>25882.025225266938</v>
      </c>
      <c r="D11" s="102">
        <f>[24]Лист1!$M$32</f>
        <v>24821.140800000001</v>
      </c>
      <c r="E11" s="102">
        <f>[24]Лист1!$M$53</f>
        <v>22539.747200000002</v>
      </c>
      <c r="F11" s="102">
        <f>[24]Лист1!$M$73</f>
        <v>19723.163199999999</v>
      </c>
      <c r="G11" s="102">
        <f>[25]Лист1!$M$88</f>
        <v>24554.6774</v>
      </c>
      <c r="H11" s="102">
        <f>[25]Лист1!$N$101</f>
        <v>105437.05153333333</v>
      </c>
      <c r="I11" s="103">
        <v>0</v>
      </c>
      <c r="J11" s="102">
        <f>[25]Лист1!$M$160</f>
        <v>25836.938000000002</v>
      </c>
      <c r="K11" s="102">
        <f>[25]Лист1!$M$222</f>
        <v>21165.530666666666</v>
      </c>
      <c r="L11" s="102">
        <f>[25]Лист1!$M$245</f>
        <v>32747.199000000001</v>
      </c>
      <c r="M11" s="102"/>
      <c r="N11" s="102">
        <f>[25]Лист1!$M$180</f>
        <v>18901.944</v>
      </c>
      <c r="O11" s="102"/>
      <c r="P11" s="102"/>
      <c r="Q11" s="102"/>
      <c r="R11" s="102">
        <f>[25]Лист1!$M$201</f>
        <v>44767.54</v>
      </c>
      <c r="S11" s="102">
        <f>[25]Лист1!M$140</f>
        <v>322701.92</v>
      </c>
      <c r="T11" s="102">
        <f>[25]Лист1!$M$286</f>
        <v>589382.375</v>
      </c>
      <c r="U11" s="102">
        <f t="shared" si="2"/>
        <v>589382.375</v>
      </c>
      <c r="V11" s="102">
        <f t="shared" si="0"/>
        <v>589382.375</v>
      </c>
      <c r="W11" s="102">
        <f t="shared" si="0"/>
        <v>589382.375</v>
      </c>
      <c r="X11" s="102">
        <f t="shared" si="0"/>
        <v>589382.375</v>
      </c>
      <c r="Y11" s="102">
        <f t="shared" si="0"/>
        <v>589382.375</v>
      </c>
      <c r="Z11" s="102">
        <f>[25]Лист1!$M$307</f>
        <v>207409.125</v>
      </c>
      <c r="AA11" s="102">
        <f t="shared" si="1"/>
        <v>207409.125</v>
      </c>
    </row>
    <row r="12" spans="2:27">
      <c r="B12" s="105" t="str">
        <f>'[20]урожайность (к удалению)'!A234</f>
        <v>Кызылординская область</v>
      </c>
      <c r="C12" s="102">
        <f>[24]Лист1!$M$13</f>
        <v>36848.597650559095</v>
      </c>
      <c r="D12" s="102">
        <f>[24]Лист1!$M$33</f>
        <v>34502.858595846585</v>
      </c>
      <c r="E12" s="102">
        <f>[24]Лист1!$M$54</f>
        <v>25890.679063897722</v>
      </c>
      <c r="F12" s="102">
        <f>[24]Лист1!$M$74</f>
        <v>26224.93906389772</v>
      </c>
      <c r="G12" s="103">
        <v>0</v>
      </c>
      <c r="H12" s="102">
        <f>[25]Лист1!$M$100</f>
        <v>106512.058</v>
      </c>
      <c r="I12" s="102">
        <f>[25]Лист1!$M$108</f>
        <v>164729.3928</v>
      </c>
      <c r="J12" s="102">
        <f>[25]Лист1!$M$161</f>
        <v>46812.160000000003</v>
      </c>
      <c r="K12" s="103">
        <v>0</v>
      </c>
      <c r="L12" s="103">
        <v>0</v>
      </c>
      <c r="M12" s="103">
        <v>0</v>
      </c>
      <c r="N12" s="102">
        <f>[25]Лист1!$M$181</f>
        <v>30447.619999999995</v>
      </c>
      <c r="O12" s="103">
        <v>0</v>
      </c>
      <c r="P12" s="103">
        <v>0</v>
      </c>
      <c r="Q12" s="102"/>
      <c r="R12" s="102">
        <f>[25]Лист1!$N$205</f>
        <v>27661.585615384618</v>
      </c>
      <c r="S12" s="102">
        <f>[25]Лист1!M$141</f>
        <v>324693.86200000002</v>
      </c>
      <c r="T12" s="102">
        <f>[25]Лист1!$M$287</f>
        <v>564681.06499999994</v>
      </c>
      <c r="U12" s="102">
        <f t="shared" si="2"/>
        <v>564681.06499999994</v>
      </c>
      <c r="V12" s="102">
        <f t="shared" si="0"/>
        <v>564681.06499999994</v>
      </c>
      <c r="W12" s="102">
        <f t="shared" si="0"/>
        <v>564681.06499999994</v>
      </c>
      <c r="X12" s="102">
        <f t="shared" si="0"/>
        <v>564681.06499999994</v>
      </c>
      <c r="Y12" s="102">
        <f t="shared" si="0"/>
        <v>564681.06499999994</v>
      </c>
      <c r="Z12" s="102">
        <f>[25]Лист1!$M$308</f>
        <v>216318.565</v>
      </c>
      <c r="AA12" s="102">
        <f t="shared" si="1"/>
        <v>216318.565</v>
      </c>
    </row>
    <row r="13" spans="2:27">
      <c r="B13" s="105" t="str">
        <f>'[20]урожайность (к удалению)'!A257</f>
        <v>Мангистауская область</v>
      </c>
      <c r="C13" s="103">
        <v>0</v>
      </c>
      <c r="D13" s="103">
        <v>0</v>
      </c>
      <c r="E13" s="103">
        <v>0</v>
      </c>
      <c r="F13" s="103">
        <v>0</v>
      </c>
      <c r="G13" s="103">
        <v>0</v>
      </c>
      <c r="H13" s="103">
        <v>0</v>
      </c>
      <c r="I13" s="103">
        <v>0</v>
      </c>
      <c r="J13" s="103">
        <v>0</v>
      </c>
      <c r="K13" s="103">
        <v>0</v>
      </c>
      <c r="L13" s="103">
        <v>0</v>
      </c>
      <c r="M13" s="103">
        <v>0</v>
      </c>
      <c r="N13" s="103">
        <v>0</v>
      </c>
      <c r="O13" s="103">
        <v>0</v>
      </c>
      <c r="P13" s="103">
        <v>0</v>
      </c>
      <c r="Q13" s="103">
        <v>0</v>
      </c>
      <c r="R13" s="103">
        <v>0</v>
      </c>
      <c r="S13" s="102">
        <f>[25]Лист1!$N$147</f>
        <v>311415.58813281253</v>
      </c>
      <c r="T13" s="102">
        <f>AVERAGE([25]Лист1!$M$278:$M$291)</f>
        <v>544940.57091428561</v>
      </c>
      <c r="U13" s="102">
        <f t="shared" si="2"/>
        <v>544940.57091428561</v>
      </c>
      <c r="V13" s="102">
        <f t="shared" si="0"/>
        <v>544940.57091428561</v>
      </c>
      <c r="W13" s="102">
        <f t="shared" si="0"/>
        <v>544940.57091428561</v>
      </c>
      <c r="X13" s="102">
        <f t="shared" si="0"/>
        <v>544940.57091428561</v>
      </c>
      <c r="Y13" s="102">
        <f t="shared" si="0"/>
        <v>544940.57091428561</v>
      </c>
      <c r="Z13" s="102">
        <f>[25]Лист1!$M$309</f>
        <v>140167.09</v>
      </c>
      <c r="AA13" s="102">
        <f t="shared" si="1"/>
        <v>140167.09</v>
      </c>
    </row>
    <row r="14" spans="2:27">
      <c r="B14" s="105" t="str">
        <f>'[20]урожайность (к удалению)'!A280</f>
        <v>Павлодарская область</v>
      </c>
      <c r="C14" s="102">
        <f>[24]Лист1!$M$15</f>
        <v>23906.099504746653</v>
      </c>
      <c r="D14" s="102">
        <f>[24]Лист1!$M$35</f>
        <v>23358.369120000003</v>
      </c>
      <c r="E14" s="102">
        <f>[24]Лист1!$M$56</f>
        <v>21735.813080000004</v>
      </c>
      <c r="F14" s="102">
        <f>[24]Лист1!$M$76</f>
        <v>19767.409080000001</v>
      </c>
      <c r="G14" s="102">
        <f>[25]Лист1!$M$89</f>
        <v>24983.655110000003</v>
      </c>
      <c r="H14" s="103">
        <v>0</v>
      </c>
      <c r="I14" s="103">
        <v>0</v>
      </c>
      <c r="J14" s="102">
        <f>[25]Лист1!$M$163</f>
        <v>28763.840000000004</v>
      </c>
      <c r="K14" s="102">
        <f>[25]Лист1!$M$225</f>
        <v>19778.904433333337</v>
      </c>
      <c r="L14" s="102">
        <f>[25]Лист1!$M$248</f>
        <v>33094.191099999996</v>
      </c>
      <c r="M14" s="102"/>
      <c r="N14" s="103">
        <v>0</v>
      </c>
      <c r="O14" s="102"/>
      <c r="P14" s="102"/>
      <c r="Q14" s="103">
        <v>0</v>
      </c>
      <c r="R14" s="102">
        <f>[25]Лист1!$M$204</f>
        <v>40657.08</v>
      </c>
      <c r="S14" s="102">
        <f>[25]Лист1!M$143</f>
        <v>368045.2</v>
      </c>
      <c r="T14" s="102">
        <f>[25]Лист1!$M$289</f>
        <v>546762.92204999994</v>
      </c>
      <c r="U14" s="102">
        <f t="shared" si="2"/>
        <v>546762.92204999994</v>
      </c>
      <c r="V14" s="102">
        <f t="shared" si="0"/>
        <v>546762.92204999994</v>
      </c>
      <c r="W14" s="102">
        <f t="shared" si="0"/>
        <v>546762.92204999994</v>
      </c>
      <c r="X14" s="102">
        <f t="shared" si="0"/>
        <v>546762.92204999994</v>
      </c>
      <c r="Y14" s="102">
        <f t="shared" si="0"/>
        <v>546762.92204999994</v>
      </c>
      <c r="Z14" s="102">
        <f>[25]Лист1!$M$310</f>
        <v>232860.76204999999</v>
      </c>
      <c r="AA14" s="102">
        <f t="shared" si="1"/>
        <v>232860.76204999999</v>
      </c>
    </row>
    <row r="15" spans="2:27">
      <c r="B15" s="105" t="str">
        <f>'[20]урожайность (к удалению)'!A303</f>
        <v>Северо-Казахстанская
область</v>
      </c>
      <c r="C15" s="102">
        <f>[24]Лист1!$M$16</f>
        <v>27928.588890995554</v>
      </c>
      <c r="D15" s="102">
        <f>[24]Лист1!$M$36</f>
        <v>25013.64976</v>
      </c>
      <c r="E15" s="102">
        <f>[24]Лист1!$M$57</f>
        <v>22654.474839999995</v>
      </c>
      <c r="F15" s="102">
        <f>[24]Лист1!$M$77</f>
        <v>20303.47884</v>
      </c>
      <c r="G15" s="102">
        <f>[25]Лист1!$M$90</f>
        <v>27038.71703</v>
      </c>
      <c r="H15" s="102">
        <f>[25]Лист1!$N$101</f>
        <v>105437.05153333333</v>
      </c>
      <c r="I15" s="103">
        <v>0</v>
      </c>
      <c r="J15" s="102">
        <f>[25]Лист1!$M$164</f>
        <v>25247.088000000003</v>
      </c>
      <c r="K15" s="102">
        <f>[25]Лист1!$M$226</f>
        <v>22794.3459</v>
      </c>
      <c r="L15" s="102">
        <f>[25]Лист1!$M$249</f>
        <v>33771.660299999996</v>
      </c>
      <c r="M15" s="102"/>
      <c r="N15" s="103">
        <v>0</v>
      </c>
      <c r="O15" s="102"/>
      <c r="P15" s="102"/>
      <c r="Q15" s="103">
        <v>0</v>
      </c>
      <c r="R15" s="102">
        <f>[25]Лист1!$M$205</f>
        <v>45031.345999999998</v>
      </c>
      <c r="S15" s="102">
        <f>[25]Лист1!M$144</f>
        <v>332700.18</v>
      </c>
      <c r="T15" s="102">
        <f>[25]Лист1!$M$290</f>
        <v>616755.62950000004</v>
      </c>
      <c r="U15" s="102">
        <f t="shared" si="2"/>
        <v>616755.62950000004</v>
      </c>
      <c r="V15" s="102">
        <f t="shared" si="0"/>
        <v>616755.62950000004</v>
      </c>
      <c r="W15" s="102">
        <f t="shared" si="0"/>
        <v>616755.62950000004</v>
      </c>
      <c r="X15" s="102">
        <f t="shared" si="0"/>
        <v>616755.62950000004</v>
      </c>
      <c r="Y15" s="102">
        <f t="shared" si="0"/>
        <v>616755.62950000004</v>
      </c>
      <c r="Z15" s="102">
        <f>[25]Лист1!$N$312</f>
        <v>189594.7194846154</v>
      </c>
      <c r="AA15" s="102">
        <f t="shared" si="1"/>
        <v>189594.7194846154</v>
      </c>
    </row>
    <row r="16" spans="2:27">
      <c r="B16" s="105" t="str">
        <f>'[20]урожайность (к удалению)'!A326</f>
        <v>Южно-Казахстанская
область</v>
      </c>
      <c r="C16" s="102">
        <f>[24]Лист1!$M$17</f>
        <v>36225.307835663698</v>
      </c>
      <c r="D16" s="102">
        <f>[24]Лист1!$M$37</f>
        <v>36870.387160138082</v>
      </c>
      <c r="E16" s="102">
        <f>[24]Лист1!$N$58</f>
        <v>16677.794234766505</v>
      </c>
      <c r="F16" s="102">
        <f>[24]Лист1!$M$78</f>
        <v>32916.911440092052</v>
      </c>
      <c r="G16" s="103">
        <v>0</v>
      </c>
      <c r="H16" s="102">
        <f>[25]Лист1!$M$101</f>
        <v>107693.6544</v>
      </c>
      <c r="I16" s="102">
        <f>[25]Лист1!$M$109</f>
        <v>163743.4032</v>
      </c>
      <c r="J16" s="102">
        <f>[25]Лист1!$M$165</f>
        <v>48113.531999999999</v>
      </c>
      <c r="K16" s="103">
        <v>0</v>
      </c>
      <c r="L16" s="103">
        <v>0</v>
      </c>
      <c r="M16" s="103">
        <v>0</v>
      </c>
      <c r="N16" s="102">
        <f>[25]Лист1!$M$185</f>
        <v>32019.883999999998</v>
      </c>
      <c r="O16" s="102"/>
      <c r="P16" s="102"/>
      <c r="Q16" s="102"/>
      <c r="R16" s="102">
        <f>[25]Лист1!$N$205</f>
        <v>27661.585615384618</v>
      </c>
      <c r="S16" s="102">
        <f>[25]Лист1!M$145</f>
        <v>324017.4546</v>
      </c>
      <c r="T16" s="102">
        <f>[25]Лист1!$M$291</f>
        <v>643670.74800000002</v>
      </c>
      <c r="U16" s="102">
        <f t="shared" si="2"/>
        <v>643670.74800000002</v>
      </c>
      <c r="V16" s="102">
        <f t="shared" si="0"/>
        <v>643670.74800000002</v>
      </c>
      <c r="W16" s="102">
        <f t="shared" si="0"/>
        <v>643670.74800000002</v>
      </c>
      <c r="X16" s="102">
        <f t="shared" si="0"/>
        <v>643670.74800000002</v>
      </c>
      <c r="Y16" s="102">
        <f t="shared" si="0"/>
        <v>643670.74800000002</v>
      </c>
      <c r="Z16" s="102">
        <f>[25]Лист1!$M$312</f>
        <v>214405.29800000001</v>
      </c>
      <c r="AA16" s="102">
        <f t="shared" si="1"/>
        <v>214405.29800000001</v>
      </c>
    </row>
    <row r="19" spans="1:19" ht="13.15" customHeight="1">
      <c r="A19" s="110"/>
      <c r="B19" s="115" t="s">
        <v>339</v>
      </c>
      <c r="C19" s="115"/>
      <c r="D19" s="115"/>
      <c r="E19" s="115"/>
      <c r="F19" s="115"/>
      <c r="G19" s="115"/>
      <c r="H19" s="115"/>
      <c r="I19" s="116"/>
      <c r="J19" s="116"/>
      <c r="K19" s="116"/>
      <c r="L19" s="116"/>
      <c r="M19" s="110"/>
      <c r="N19" s="110"/>
      <c r="O19" s="110"/>
      <c r="P19" s="110"/>
      <c r="Q19" s="110"/>
      <c r="R19" s="110"/>
    </row>
    <row r="20" spans="1:19" ht="77.45" customHeight="1">
      <c r="A20" s="107" t="s">
        <v>327</v>
      </c>
      <c r="B20" s="108" t="s">
        <v>338</v>
      </c>
      <c r="C20" s="109" t="s">
        <v>328</v>
      </c>
      <c r="D20" s="109" t="s">
        <v>329</v>
      </c>
      <c r="E20" s="109" t="s">
        <v>330</v>
      </c>
      <c r="F20" s="109" t="s">
        <v>331</v>
      </c>
      <c r="G20" s="109" t="s">
        <v>332</v>
      </c>
      <c r="H20" s="109" t="s">
        <v>333</v>
      </c>
      <c r="I20" s="109" t="s">
        <v>334</v>
      </c>
      <c r="J20" s="109" t="s">
        <v>335</v>
      </c>
      <c r="K20" s="109" t="s">
        <v>336</v>
      </c>
      <c r="L20" s="108" t="s">
        <v>342</v>
      </c>
      <c r="M20" s="110"/>
      <c r="N20" s="110"/>
      <c r="O20" s="110"/>
      <c r="P20" s="110"/>
      <c r="Q20" s="110"/>
      <c r="R20" s="110"/>
      <c r="S20" s="110"/>
    </row>
    <row r="21" spans="1:19">
      <c r="A21" s="107">
        <v>1</v>
      </c>
      <c r="B21" s="111"/>
      <c r="C21" s="117"/>
      <c r="D21" s="117"/>
      <c r="E21" s="117"/>
      <c r="F21" s="117"/>
      <c r="G21" s="117"/>
      <c r="H21" s="117"/>
      <c r="I21" s="117"/>
      <c r="J21" s="117"/>
      <c r="K21" s="117"/>
      <c r="L21" s="117"/>
      <c r="M21" s="110"/>
      <c r="N21" s="110"/>
      <c r="O21" s="110"/>
      <c r="P21" s="110"/>
      <c r="Q21" s="110"/>
      <c r="R21" s="110"/>
      <c r="S21" s="110"/>
    </row>
    <row r="22" spans="1:19">
      <c r="A22" s="107">
        <v>2</v>
      </c>
      <c r="B22" s="111"/>
      <c r="C22" s="117"/>
      <c r="D22" s="117"/>
      <c r="E22" s="117"/>
      <c r="F22" s="117"/>
      <c r="G22" s="117"/>
      <c r="H22" s="117"/>
      <c r="I22" s="117"/>
      <c r="J22" s="117"/>
      <c r="K22" s="117"/>
      <c r="L22" s="117"/>
      <c r="M22" s="110"/>
      <c r="N22" s="110"/>
      <c r="O22" s="110"/>
      <c r="P22" s="110"/>
      <c r="Q22" s="110"/>
      <c r="R22" s="110"/>
      <c r="S22" s="110"/>
    </row>
    <row r="23" spans="1:19">
      <c r="A23" s="107">
        <v>3</v>
      </c>
      <c r="B23" s="114"/>
      <c r="C23" s="112"/>
      <c r="D23" s="107"/>
      <c r="E23" s="112"/>
      <c r="F23" s="112"/>
      <c r="G23" s="107"/>
      <c r="H23" s="112"/>
      <c r="I23" s="112"/>
      <c r="J23" s="112"/>
      <c r="K23" s="112"/>
      <c r="L23" s="113"/>
      <c r="M23" s="110"/>
      <c r="N23" s="110"/>
      <c r="O23" s="110"/>
      <c r="P23" s="110"/>
      <c r="Q23" s="110"/>
      <c r="R23" s="110"/>
      <c r="S23" s="110"/>
    </row>
    <row r="24" spans="1:19">
      <c r="A24" s="107">
        <v>4</v>
      </c>
      <c r="B24" s="114"/>
      <c r="C24" s="112"/>
      <c r="D24" s="107"/>
      <c r="E24" s="112"/>
      <c r="F24" s="112"/>
      <c r="G24" s="107"/>
      <c r="H24" s="112"/>
      <c r="I24" s="112"/>
      <c r="J24" s="112"/>
      <c r="K24" s="112"/>
      <c r="L24" s="113"/>
      <c r="M24" s="110"/>
      <c r="N24" s="110"/>
      <c r="O24" s="110"/>
      <c r="P24" s="110"/>
      <c r="Q24" s="110"/>
      <c r="R24" s="110"/>
      <c r="S24" s="110"/>
    </row>
    <row r="25" spans="1:19">
      <c r="A25" s="107">
        <v>5</v>
      </c>
      <c r="B25" s="114"/>
      <c r="C25" s="112"/>
      <c r="D25" s="107"/>
      <c r="E25" s="112"/>
      <c r="F25" s="112"/>
      <c r="G25" s="107"/>
      <c r="H25" s="112"/>
      <c r="I25" s="112"/>
      <c r="J25" s="112"/>
      <c r="K25" s="112"/>
      <c r="L25" s="113"/>
      <c r="M25" s="110"/>
      <c r="N25" s="110"/>
      <c r="O25" s="110"/>
      <c r="P25" s="110"/>
      <c r="Q25" s="110"/>
      <c r="R25" s="110"/>
      <c r="S25" s="110"/>
    </row>
    <row r="26" spans="1:19">
      <c r="A26" s="107">
        <v>6</v>
      </c>
      <c r="B26" s="114"/>
      <c r="C26" s="112"/>
      <c r="D26" s="107"/>
      <c r="E26" s="112"/>
      <c r="F26" s="112"/>
      <c r="G26" s="107"/>
      <c r="H26" s="112"/>
      <c r="I26" s="112"/>
      <c r="J26" s="112"/>
      <c r="K26" s="112"/>
      <c r="L26" s="113"/>
      <c r="M26" s="110"/>
      <c r="N26" s="110"/>
      <c r="O26" s="110"/>
      <c r="P26" s="110"/>
      <c r="Q26" s="110"/>
      <c r="R26" s="110"/>
      <c r="S26" s="110"/>
    </row>
    <row r="27" spans="1:19">
      <c r="A27" s="107">
        <v>7</v>
      </c>
      <c r="B27" s="111"/>
      <c r="C27" s="112"/>
      <c r="D27" s="107"/>
      <c r="E27" s="112"/>
      <c r="F27" s="112"/>
      <c r="G27" s="107"/>
      <c r="H27" s="112"/>
      <c r="I27" s="112"/>
      <c r="J27" s="112"/>
      <c r="K27" s="112"/>
      <c r="L27" s="113"/>
      <c r="M27" s="110"/>
      <c r="N27" s="110"/>
      <c r="O27" s="110"/>
      <c r="P27" s="110"/>
      <c r="Q27" s="110"/>
      <c r="R27" s="110"/>
      <c r="S27" s="110"/>
    </row>
    <row r="28" spans="1:19">
      <c r="A28" s="107">
        <v>8</v>
      </c>
      <c r="B28" s="111"/>
      <c r="C28" s="112"/>
      <c r="D28" s="107"/>
      <c r="E28" s="112"/>
      <c r="F28" s="112"/>
      <c r="G28" s="107"/>
      <c r="H28" s="112"/>
      <c r="I28" s="112"/>
      <c r="J28" s="112"/>
      <c r="K28" s="112"/>
      <c r="L28" s="113"/>
      <c r="M28" s="110"/>
      <c r="N28" s="110"/>
      <c r="O28" s="110"/>
      <c r="P28" s="110"/>
      <c r="Q28" s="110"/>
      <c r="R28" s="110"/>
      <c r="S28" s="110"/>
    </row>
    <row r="29" spans="1:19">
      <c r="A29" s="107">
        <v>9</v>
      </c>
      <c r="B29" s="111"/>
      <c r="C29" s="112"/>
      <c r="D29" s="107"/>
      <c r="E29" s="112"/>
      <c r="F29" s="112"/>
      <c r="G29" s="107"/>
      <c r="H29" s="112"/>
      <c r="I29" s="112"/>
      <c r="J29" s="112"/>
      <c r="K29" s="112"/>
      <c r="L29" s="113"/>
      <c r="M29" s="110"/>
      <c r="N29" s="110"/>
      <c r="O29" s="110"/>
      <c r="P29" s="110"/>
      <c r="Q29" s="110"/>
      <c r="R29" s="110"/>
      <c r="S29" s="110"/>
    </row>
    <row r="30" spans="1:19">
      <c r="A30" s="107">
        <v>10</v>
      </c>
      <c r="B30" s="111"/>
      <c r="C30" s="112"/>
      <c r="D30" s="107"/>
      <c r="E30" s="112"/>
      <c r="F30" s="112"/>
      <c r="G30" s="107"/>
      <c r="H30" s="112"/>
      <c r="I30" s="112"/>
      <c r="J30" s="112"/>
      <c r="K30" s="112"/>
      <c r="L30" s="113"/>
      <c r="M30" s="110"/>
      <c r="N30" s="110"/>
      <c r="O30" s="110"/>
      <c r="P30" s="110"/>
      <c r="Q30" s="110"/>
      <c r="R30" s="110"/>
      <c r="S30" s="110"/>
    </row>
    <row r="31" spans="1:19">
      <c r="A31" s="110"/>
      <c r="B31" s="110"/>
      <c r="C31" s="110"/>
      <c r="D31" s="110"/>
      <c r="E31" s="110"/>
      <c r="F31" s="110"/>
      <c r="G31" s="110"/>
      <c r="H31" s="110"/>
      <c r="I31" s="110"/>
      <c r="J31" s="110"/>
      <c r="K31" s="110"/>
      <c r="L31" s="110"/>
      <c r="M31" s="110"/>
      <c r="N31" s="110"/>
      <c r="O31" s="110"/>
      <c r="P31" s="110"/>
      <c r="Q31" s="110"/>
      <c r="R31" s="110"/>
      <c r="S31" s="110"/>
    </row>
    <row r="33" spans="2:8">
      <c r="B33" s="648" t="s">
        <v>337</v>
      </c>
      <c r="C33" s="648"/>
      <c r="D33" s="648"/>
      <c r="E33" s="648"/>
      <c r="F33" s="649"/>
      <c r="G33" s="649"/>
      <c r="H33" s="649"/>
    </row>
  </sheetData>
  <sheetProtection algorithmName="SHA-512" hashValue="YtW+F/RGuZGt90JIqA9ET7gzQqSocf8TKwaa2stQxh8xNztHVwJaC7bczSvyMmmBboR7IWBb+v9TB9vhC3lvVA==" saltValue="EkXgVrAgNge9brJBaOrNXA==" spinCount="100000" sheet="1" formatCells="0" formatColumns="0" formatRows="0" insertColumns="0" insertRows="0" insertHyperlinks="0" deleteColumns="0" deleteRows="0" sort="0" autoFilter="0" pivotTables="0"/>
  <mergeCells count="1">
    <mergeCell ref="B33:H33"/>
  </mergeCells>
  <dataValidations count="1">
    <dataValidation type="decimal" errorStyle="warning" allowBlank="1" showErrorMessage="1" errorTitle="Внимание!" error="Общая площадь планируемой структуры посевов не должна превышать общей площади земельных угодий" sqref="G21:J21 L21:O21">
      <formula1>0</formula1>
      <formula2>#REF!</formula2>
    </dataValidation>
  </dataValidations>
  <pageMargins left="0.7" right="0.7" top="0.75" bottom="0.75" header="0.3" footer="0.3"/>
  <pageSetup paperSize="9" scale="4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5</vt:i4>
      </vt:variant>
    </vt:vector>
  </HeadingPairs>
  <TitlesOfParts>
    <vt:vector size="16" baseType="lpstr">
      <vt:lpstr>Главная страница</vt:lpstr>
      <vt:lpstr>Доходы от животноводства</vt:lpstr>
      <vt:lpstr>Затраты по животноводству</vt:lpstr>
      <vt:lpstr>Кред история</vt:lpstr>
      <vt:lpstr>Доходы раст-во (для сведения)</vt:lpstr>
      <vt:lpstr>Нормы высева (для сведения)</vt:lpstr>
      <vt:lpstr>затраты на 1га (для сведения)</vt:lpstr>
      <vt:lpstr>Справочник районов</vt:lpstr>
      <vt:lpstr>затраты на 1 га</vt:lpstr>
      <vt:lpstr>цены реализации (к удалению)</vt:lpstr>
      <vt:lpstr>урожайность (к удалению)</vt:lpstr>
      <vt:lpstr>да</vt:lpstr>
      <vt:lpstr>'Справочник районов'!М.Жумабаева</vt:lpstr>
      <vt:lpstr>'Главная страница'!нет</vt:lpstr>
      <vt:lpstr>Нет_</vt:lpstr>
      <vt:lpstr>'Главная страница'!Область_печати</vt:lpstr>
    </vt:vector>
  </TitlesOfParts>
  <Company>Projects Analysis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Экспресс-анализ КФХ</dc:title>
  <dc:subject>Автоматизированный бизнес-план</dc:subject>
  <dc:creator>Байсалдин Даурен Булатович</dc:creator>
  <dc:description>Если есть предложения по улучшению программы, прошу связаться со мной</dc:description>
  <cp:lastModifiedBy>Бауыржан Аманбеков</cp:lastModifiedBy>
  <cp:lastPrinted>2020-10-02T04:22:12Z</cp:lastPrinted>
  <dcterms:created xsi:type="dcterms:W3CDTF">2004-04-29T11:25:05Z</dcterms:created>
  <dcterms:modified xsi:type="dcterms:W3CDTF">2021-04-24T07:33:16Z</dcterms:modified>
</cp:coreProperties>
</file>