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updateLinks="always" codeName="ThisWorkbook"/>
  <mc:AlternateContent xmlns:mc="http://schemas.openxmlformats.org/markup-compatibility/2006">
    <mc:Choice Requires="x15">
      <x15ac:absPath xmlns:x15ac="http://schemas.microsoft.com/office/spreadsheetml/2010/11/ac" url="C:\Users\ksekiguc\Documents\GitHub\awesome-compose\react-rust-postgres\db\data\"/>
    </mc:Choice>
  </mc:AlternateContent>
  <xr:revisionPtr revIDLastSave="0" documentId="13_ncr:1_{A3FF0C2B-61BE-48A0-B72E-F16EF52BFDBA}" xr6:coauthVersionLast="47" xr6:coauthVersionMax="47" xr10:uidLastSave="{00000000-0000-0000-0000-000000000000}"/>
  <bookViews>
    <workbookView xWindow="-110" yWindow="-110" windowWidth="18490" windowHeight="11020" xr2:uid="{00000000-000D-0000-FFFF-FFFF00000000}"/>
  </bookViews>
  <sheets>
    <sheet name="ForDatabase" sheetId="15" r:id="rId1"/>
    <sheet name="ラフプログラム" sheetId="14" r:id="rId2"/>
    <sheet name="発表者集計" sheetId="13" r:id="rId3"/>
    <sheet name="野中・関口研" sheetId="1" r:id="rId4"/>
    <sheet name="石川研" sheetId="11" r:id="rId5"/>
    <sheet name="三平研" sheetId="2" r:id="rId6"/>
    <sheet name="山北研" sheetId="3" r:id="rId7"/>
    <sheet name="釜道研" sheetId="7" r:id="rId8"/>
    <sheet name="岩瀬研" sheetId="6" r:id="rId9"/>
    <sheet name="汐月研" sheetId="10" r:id="rId10"/>
    <sheet name="佘研" sheetId="4" r:id="rId11"/>
    <sheet name="井上研" sheetId="9" r:id="rId12"/>
    <sheet name="佐藤研(学生不参加)" sheetId="8"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8" i="13" l="1"/>
  <c r="Y9" i="13"/>
  <c r="Y10" i="13"/>
  <c r="Y11" i="13"/>
  <c r="Y12" i="13"/>
  <c r="Y13" i="13"/>
  <c r="Y14" i="13"/>
  <c r="Y15" i="13"/>
  <c r="Y16" i="13"/>
  <c r="Y17" i="13"/>
  <c r="Y18" i="13"/>
  <c r="Y19" i="13"/>
  <c r="Y20" i="13"/>
  <c r="Y21" i="13"/>
  <c r="Y22" i="13"/>
  <c r="Y23" i="13"/>
  <c r="Y24" i="13"/>
  <c r="Y25" i="13"/>
  <c r="Y26" i="13"/>
  <c r="Y27" i="13"/>
  <c r="Y28" i="13"/>
  <c r="Y29" i="13"/>
  <c r="Y30" i="13"/>
  <c r="Y31" i="13"/>
  <c r="Y32" i="13"/>
  <c r="Y33" i="13"/>
  <c r="Y34" i="13"/>
  <c r="Y35" i="13"/>
  <c r="Y36" i="13"/>
  <c r="Y37" i="13"/>
  <c r="Y38" i="13"/>
  <c r="I32" i="14" a="1"/>
  <c r="I32" i="14" s="1"/>
  <c r="J32" i="14" a="1"/>
  <c r="J32" i="14" s="1"/>
  <c r="K32" i="14" a="1"/>
  <c r="K32" i="14" s="1"/>
  <c r="L32" i="14" a="1"/>
  <c r="L32" i="14" s="1"/>
  <c r="M32" i="14" a="1"/>
  <c r="M32" i="14" s="1"/>
  <c r="N32" i="14" a="1"/>
  <c r="N32" i="14" s="1"/>
  <c r="I33" i="14" a="1"/>
  <c r="I33" i="14" s="1"/>
  <c r="J33" i="14" a="1"/>
  <c r="J33" i="14" s="1"/>
  <c r="K33" i="14" a="1"/>
  <c r="K33" i="14" s="1"/>
  <c r="L33" i="14" a="1"/>
  <c r="L33" i="14" s="1"/>
  <c r="M33" i="14" a="1"/>
  <c r="M33" i="14" s="1"/>
  <c r="N33" i="14" a="1"/>
  <c r="N33" i="14" s="1"/>
  <c r="I34" i="14" a="1"/>
  <c r="I34" i="14" s="1"/>
  <c r="J34" i="14" a="1"/>
  <c r="J34" i="14" s="1"/>
  <c r="K34" i="14" a="1"/>
  <c r="K34" i="14" s="1"/>
  <c r="L34" i="14" a="1"/>
  <c r="L34" i="14" s="1"/>
  <c r="M34" i="14" a="1"/>
  <c r="M34" i="14" s="1"/>
  <c r="N34" i="14" a="1"/>
  <c r="N34" i="14" s="1"/>
  <c r="I35" i="14" a="1"/>
  <c r="I35" i="14" s="1"/>
  <c r="J35" i="14" a="1"/>
  <c r="J35" i="14" s="1"/>
  <c r="K35" i="14" a="1"/>
  <c r="K35" i="14" s="1"/>
  <c r="L35" i="14" a="1"/>
  <c r="L35" i="14" s="1"/>
  <c r="M35" i="14" a="1"/>
  <c r="M35" i="14" s="1"/>
  <c r="N35" i="14" a="1"/>
  <c r="N35" i="14" s="1"/>
  <c r="I36" i="14" a="1"/>
  <c r="I36" i="14" s="1"/>
  <c r="J36" i="14" a="1"/>
  <c r="J36" i="14" s="1"/>
  <c r="K36" i="14" a="1"/>
  <c r="K36" i="14" s="1"/>
  <c r="L36" i="14" a="1"/>
  <c r="L36" i="14" s="1"/>
  <c r="M36" i="14" a="1"/>
  <c r="M36" i="14" s="1"/>
  <c r="N36" i="14" a="1"/>
  <c r="N36" i="14" s="1"/>
  <c r="I37" i="14" a="1"/>
  <c r="I37" i="14" s="1"/>
  <c r="J37" i="14" a="1"/>
  <c r="J37" i="14" s="1"/>
  <c r="K37" i="14" a="1"/>
  <c r="K37" i="14" s="1"/>
  <c r="L37" i="14" a="1"/>
  <c r="L37" i="14" s="1"/>
  <c r="M37" i="14" a="1"/>
  <c r="M37" i="14" s="1"/>
  <c r="N37" i="14" a="1"/>
  <c r="N37" i="14" s="1"/>
  <c r="I38" i="14" a="1"/>
  <c r="I38" i="14" s="1"/>
  <c r="J38" i="14" a="1"/>
  <c r="J38" i="14" s="1"/>
  <c r="K38" i="14" a="1"/>
  <c r="K38" i="14" s="1"/>
  <c r="L38" i="14" a="1"/>
  <c r="L38" i="14" s="1"/>
  <c r="M38" i="14" a="1"/>
  <c r="M38" i="14" s="1"/>
  <c r="N38" i="14" a="1"/>
  <c r="N38" i="14" s="1"/>
  <c r="I39" i="14" a="1"/>
  <c r="I39" i="14" s="1"/>
  <c r="J39" i="14" a="1"/>
  <c r="J39" i="14" s="1"/>
  <c r="K39" i="14" a="1"/>
  <c r="K39" i="14" s="1"/>
  <c r="L39" i="14" a="1"/>
  <c r="L39" i="14" s="1"/>
  <c r="M39" i="14" a="1"/>
  <c r="M39" i="14" s="1"/>
  <c r="N39" i="14" a="1"/>
  <c r="N39" i="14" s="1"/>
  <c r="I40" i="14" a="1"/>
  <c r="I40" i="14" s="1"/>
  <c r="J40" i="14" a="1"/>
  <c r="J40" i="14" s="1"/>
  <c r="K40" i="14" a="1"/>
  <c r="K40" i="14" s="1"/>
  <c r="L40" i="14" a="1"/>
  <c r="L40" i="14" s="1"/>
  <c r="M40" i="14" a="1"/>
  <c r="M40" i="14" s="1"/>
  <c r="N40" i="14" a="1"/>
  <c r="N40" i="14" s="1"/>
  <c r="I41" i="14" a="1"/>
  <c r="I41" i="14" s="1"/>
  <c r="J41" i="14" a="1"/>
  <c r="J41" i="14" s="1"/>
  <c r="K41" i="14" a="1"/>
  <c r="K41" i="14" s="1"/>
  <c r="L41" i="14" a="1"/>
  <c r="L41" i="14" s="1"/>
  <c r="M41" i="14" a="1"/>
  <c r="M41" i="14" s="1"/>
  <c r="N41" i="14" a="1"/>
  <c r="N41" i="14" s="1"/>
  <c r="I42" i="14" a="1"/>
  <c r="I42" i="14" s="1"/>
  <c r="J42" i="14" a="1"/>
  <c r="J42" i="14" s="1"/>
  <c r="K42" i="14" a="1"/>
  <c r="K42" i="14" s="1"/>
  <c r="L42" i="14" a="1"/>
  <c r="L42" i="14" s="1"/>
  <c r="M42" i="14" a="1"/>
  <c r="M42" i="14" s="1"/>
  <c r="N42" i="14" a="1"/>
  <c r="N42" i="14" s="1"/>
  <c r="I43" i="14" a="1"/>
  <c r="I43" i="14" s="1"/>
  <c r="J43" i="14" a="1"/>
  <c r="J43" i="14" s="1"/>
  <c r="K43" i="14" a="1"/>
  <c r="K43" i="14" s="1"/>
  <c r="L43" i="14" a="1"/>
  <c r="L43" i="14" s="1"/>
  <c r="M43" i="14" a="1"/>
  <c r="M43" i="14" s="1"/>
  <c r="N43" i="14" a="1"/>
  <c r="N43" i="14" s="1"/>
  <c r="I44" i="14" a="1"/>
  <c r="I44" i="14" s="1"/>
  <c r="J44" i="14" a="1"/>
  <c r="J44" i="14" s="1"/>
  <c r="K44" i="14" a="1"/>
  <c r="K44" i="14" s="1"/>
  <c r="L44" i="14" a="1"/>
  <c r="L44" i="14" s="1"/>
  <c r="M44" i="14" a="1"/>
  <c r="M44" i="14" s="1"/>
  <c r="N44" i="14" a="1"/>
  <c r="N44" i="14" s="1"/>
  <c r="I45" i="14" a="1"/>
  <c r="I45" i="14" s="1"/>
  <c r="J45" i="14" a="1"/>
  <c r="J45" i="14" s="1"/>
  <c r="K45" i="14" a="1"/>
  <c r="K45" i="14" s="1"/>
  <c r="L45" i="14" a="1"/>
  <c r="L45" i="14" s="1"/>
  <c r="M45" i="14" a="1"/>
  <c r="M45" i="14" s="1"/>
  <c r="N45" i="14" a="1"/>
  <c r="N45" i="14" s="1"/>
  <c r="I46" i="14" a="1"/>
  <c r="I46" i="14" s="1"/>
  <c r="J46" i="14" a="1"/>
  <c r="J46" i="14" s="1"/>
  <c r="K46" i="14" a="1"/>
  <c r="K46" i="14" s="1"/>
  <c r="L46" i="14" a="1"/>
  <c r="L46" i="14" s="1"/>
  <c r="M46" i="14" a="1"/>
  <c r="M46" i="14" s="1"/>
  <c r="N46" i="14" a="1"/>
  <c r="N46" i="14" s="1"/>
  <c r="I47" i="14" a="1"/>
  <c r="I47" i="14" s="1"/>
  <c r="J47" i="14" a="1"/>
  <c r="J47" i="14" s="1"/>
  <c r="K47" i="14" a="1"/>
  <c r="K47" i="14" s="1"/>
  <c r="L47" i="14" a="1"/>
  <c r="L47" i="14" s="1"/>
  <c r="M47" i="14" a="1"/>
  <c r="M47" i="14" s="1"/>
  <c r="N47" i="14" a="1"/>
  <c r="N47" i="14" s="1"/>
  <c r="I48" i="14" a="1"/>
  <c r="I48" i="14" s="1"/>
  <c r="J48" i="14" a="1"/>
  <c r="J48" i="14" s="1"/>
  <c r="K48" i="14" a="1"/>
  <c r="K48" i="14" s="1"/>
  <c r="L48" i="14" a="1"/>
  <c r="L48" i="14" s="1"/>
  <c r="M48" i="14" a="1"/>
  <c r="M48" i="14" s="1"/>
  <c r="N48" i="14" a="1"/>
  <c r="N48" i="14" s="1"/>
  <c r="I49" i="14" a="1"/>
  <c r="I49" i="14" s="1"/>
  <c r="J49" i="14" a="1"/>
  <c r="J49" i="14" s="1"/>
  <c r="K49" i="14" a="1"/>
  <c r="K49" i="14" s="1"/>
  <c r="L49" i="14" a="1"/>
  <c r="L49" i="14" s="1"/>
  <c r="M49" i="14" a="1"/>
  <c r="M49" i="14" s="1"/>
  <c r="N49" i="14" a="1"/>
  <c r="N49" i="14" s="1"/>
  <c r="I50" i="14" a="1"/>
  <c r="I50" i="14" s="1"/>
  <c r="J50" i="14" a="1"/>
  <c r="J50" i="14" s="1"/>
  <c r="K50" i="14" a="1"/>
  <c r="K50" i="14" s="1"/>
  <c r="L50" i="14" a="1"/>
  <c r="L50" i="14" s="1"/>
  <c r="M50" i="14" a="1"/>
  <c r="M50" i="14" s="1"/>
  <c r="N50" i="14" a="1"/>
  <c r="N50" i="14" s="1"/>
  <c r="I51" i="14" a="1"/>
  <c r="I51" i="14" s="1"/>
  <c r="J51" i="14" a="1"/>
  <c r="J51" i="14" s="1"/>
  <c r="K51" i="14" a="1"/>
  <c r="K51" i="14" s="1"/>
  <c r="L51" i="14" a="1"/>
  <c r="L51" i="14" s="1"/>
  <c r="M51" i="14" a="1"/>
  <c r="M51" i="14" s="1"/>
  <c r="N51" i="14" a="1"/>
  <c r="N51" i="14" s="1"/>
  <c r="I52" i="14" a="1"/>
  <c r="I52" i="14" s="1"/>
  <c r="J52" i="14" a="1"/>
  <c r="J52" i="14" s="1"/>
  <c r="K52" i="14" a="1"/>
  <c r="K52" i="14" s="1"/>
  <c r="L52" i="14" a="1"/>
  <c r="L52" i="14" s="1"/>
  <c r="M52" i="14" a="1"/>
  <c r="M52" i="14" s="1"/>
  <c r="N52" i="14" a="1"/>
  <c r="N52" i="14" s="1"/>
  <c r="I53" i="14" a="1"/>
  <c r="I53" i="14" s="1"/>
  <c r="J53" i="14" a="1"/>
  <c r="J53" i="14" s="1"/>
  <c r="K53" i="14" a="1"/>
  <c r="K53" i="14" s="1"/>
  <c r="L53" i="14" a="1"/>
  <c r="L53" i="14" s="1"/>
  <c r="M53" i="14" a="1"/>
  <c r="M53" i="14" s="1"/>
  <c r="N53" i="14" a="1"/>
  <c r="N53" i="14" s="1"/>
  <c r="I54" i="14" a="1"/>
  <c r="I54" i="14" s="1"/>
  <c r="J54" i="14" a="1"/>
  <c r="J54" i="14" s="1"/>
  <c r="K54" i="14" a="1"/>
  <c r="K54" i="14" s="1"/>
  <c r="L54" i="14" a="1"/>
  <c r="L54" i="14" s="1"/>
  <c r="M54" i="14" a="1"/>
  <c r="M54" i="14" s="1"/>
  <c r="N54" i="14" a="1"/>
  <c r="N54" i="14" s="1"/>
  <c r="I55" i="14" a="1"/>
  <c r="I55" i="14" s="1"/>
  <c r="J55" i="14" a="1"/>
  <c r="J55" i="14" s="1"/>
  <c r="K55" i="14" a="1"/>
  <c r="K55" i="14" s="1"/>
  <c r="L55" i="14" a="1"/>
  <c r="L55" i="14" s="1"/>
  <c r="M55" i="14" a="1"/>
  <c r="M55" i="14" s="1"/>
  <c r="N55" i="14" a="1"/>
  <c r="N55" i="14" s="1"/>
  <c r="I56" i="14" a="1"/>
  <c r="I56" i="14" s="1"/>
  <c r="J56" i="14" a="1"/>
  <c r="J56" i="14" s="1"/>
  <c r="K56" i="14" a="1"/>
  <c r="K56" i="14" s="1"/>
  <c r="L56" i="14" a="1"/>
  <c r="L56" i="14" s="1"/>
  <c r="M56" i="14" a="1"/>
  <c r="M56" i="14" s="1"/>
  <c r="N56" i="14" a="1"/>
  <c r="N56" i="14" s="1"/>
  <c r="I57" i="14" a="1"/>
  <c r="I57" i="14" s="1"/>
  <c r="J57" i="14" a="1"/>
  <c r="J57" i="14" s="1"/>
  <c r="K57" i="14" a="1"/>
  <c r="K57" i="14" s="1"/>
  <c r="L57" i="14" a="1"/>
  <c r="L57" i="14" s="1"/>
  <c r="M57" i="14" a="1"/>
  <c r="M57" i="14" s="1"/>
  <c r="N57" i="14" a="1"/>
  <c r="N57" i="14" s="1"/>
  <c r="I58" i="14" a="1"/>
  <c r="I58" i="14" s="1"/>
  <c r="J58" i="14" a="1"/>
  <c r="J58" i="14" s="1"/>
  <c r="K58" i="14" a="1"/>
  <c r="K58" i="14" s="1"/>
  <c r="L58" i="14" a="1"/>
  <c r="L58" i="14" s="1"/>
  <c r="M58" i="14" a="1"/>
  <c r="M58" i="14" s="1"/>
  <c r="N58" i="14" a="1"/>
  <c r="N58" i="14" s="1"/>
  <c r="I59" i="14" a="1"/>
  <c r="I59" i="14" s="1"/>
  <c r="J59" i="14" a="1"/>
  <c r="J59" i="14" s="1"/>
  <c r="K59" i="14" a="1"/>
  <c r="K59" i="14" s="1"/>
  <c r="L59" i="14" a="1"/>
  <c r="L59" i="14" s="1"/>
  <c r="M59" i="14" a="1"/>
  <c r="M59" i="14" s="1"/>
  <c r="N59" i="14" a="1"/>
  <c r="N59" i="14" s="1"/>
  <c r="I60" i="14" a="1"/>
  <c r="I60" i="14" s="1"/>
  <c r="J60" i="14" a="1"/>
  <c r="J60" i="14" s="1"/>
  <c r="K60" i="14" a="1"/>
  <c r="K60" i="14" s="1"/>
  <c r="L60" i="14" a="1"/>
  <c r="L60" i="14" s="1"/>
  <c r="M60" i="14" a="1"/>
  <c r="M60" i="14" s="1"/>
  <c r="N60" i="14" a="1"/>
  <c r="N60" i="14" s="1"/>
  <c r="I61" i="14" a="1"/>
  <c r="I61" i="14" s="1"/>
  <c r="J61" i="14" a="1"/>
  <c r="J61" i="14" s="1"/>
  <c r="K61" i="14" a="1"/>
  <c r="K61" i="14" s="1"/>
  <c r="L61" i="14" a="1"/>
  <c r="L61" i="14" s="1"/>
  <c r="M61" i="14" a="1"/>
  <c r="M61" i="14" s="1"/>
  <c r="N61" i="14" a="1"/>
  <c r="N61" i="14" s="1"/>
  <c r="I62" i="14" a="1"/>
  <c r="I62" i="14" s="1"/>
  <c r="J62" i="14" a="1"/>
  <c r="J62" i="14" s="1"/>
  <c r="K62" i="14" a="1"/>
  <c r="K62" i="14" s="1"/>
  <c r="L62" i="14" a="1"/>
  <c r="L62" i="14" s="1"/>
  <c r="M62" i="14" a="1"/>
  <c r="M62" i="14" s="1"/>
  <c r="N62" i="14" a="1"/>
  <c r="N62" i="14" s="1"/>
  <c r="I63" i="14" a="1"/>
  <c r="I63" i="14" s="1"/>
  <c r="J63" i="14" a="1"/>
  <c r="J63" i="14" s="1"/>
  <c r="K63" i="14" a="1"/>
  <c r="K63" i="14" s="1"/>
  <c r="L63" i="14" a="1"/>
  <c r="L63" i="14" s="1"/>
  <c r="M63" i="14" a="1"/>
  <c r="M63" i="14" s="1"/>
  <c r="N63" i="14" a="1"/>
  <c r="N63" i="14" s="1"/>
  <c r="I64" i="14" a="1"/>
  <c r="I64" i="14" s="1"/>
  <c r="J64" i="14" a="1"/>
  <c r="J64" i="14" s="1"/>
  <c r="K64" i="14" a="1"/>
  <c r="K64" i="14" s="1"/>
  <c r="L64" i="14" a="1"/>
  <c r="L64" i="14" s="1"/>
  <c r="M64" i="14" a="1"/>
  <c r="M64" i="14" s="1"/>
  <c r="N64" i="14" a="1"/>
  <c r="N64" i="14" s="1"/>
  <c r="I65" i="14" a="1"/>
  <c r="I65" i="14" s="1"/>
  <c r="J65" i="14" a="1"/>
  <c r="J65" i="14" s="1"/>
  <c r="K65" i="14" a="1"/>
  <c r="K65" i="14" s="1"/>
  <c r="L65" i="14" a="1"/>
  <c r="L65" i="14" s="1"/>
  <c r="M65" i="14" a="1"/>
  <c r="M65" i="14" s="1"/>
  <c r="N65" i="14" a="1"/>
  <c r="N65" i="14" s="1"/>
  <c r="I66" i="14" a="1"/>
  <c r="I66" i="14" s="1"/>
  <c r="J66" i="14" a="1"/>
  <c r="J66" i="14" s="1"/>
  <c r="K66" i="14" a="1"/>
  <c r="K66" i="14" s="1"/>
  <c r="L66" i="14" a="1"/>
  <c r="L66" i="14" s="1"/>
  <c r="M66" i="14" a="1"/>
  <c r="M66" i="14" s="1"/>
  <c r="N66" i="14" a="1"/>
  <c r="N66" i="14" s="1"/>
  <c r="I67" i="14" a="1"/>
  <c r="I67" i="14" s="1"/>
  <c r="J67" i="14" a="1"/>
  <c r="J67" i="14" s="1"/>
  <c r="K67" i="14" a="1"/>
  <c r="K67" i="14" s="1"/>
  <c r="L67" i="14" a="1"/>
  <c r="L67" i="14" s="1"/>
  <c r="M67" i="14" a="1"/>
  <c r="M67" i="14" s="1"/>
  <c r="N67" i="14" a="1"/>
  <c r="N67" i="14" s="1"/>
  <c r="I68" i="14" a="1"/>
  <c r="I68" i="14" s="1"/>
  <c r="J68" i="14" a="1"/>
  <c r="J68" i="14" s="1"/>
  <c r="K68" i="14" a="1"/>
  <c r="K68" i="14" s="1"/>
  <c r="L68" i="14" a="1"/>
  <c r="L68" i="14" s="1"/>
  <c r="M68" i="14" a="1"/>
  <c r="M68" i="14" s="1"/>
  <c r="N68" i="14" a="1"/>
  <c r="N68" i="14" s="1"/>
  <c r="I69" i="14" a="1"/>
  <c r="I69" i="14" s="1"/>
  <c r="J69" i="14" a="1"/>
  <c r="J69" i="14" s="1"/>
  <c r="K69" i="14" a="1"/>
  <c r="K69" i="14" s="1"/>
  <c r="L69" i="14" a="1"/>
  <c r="L69" i="14" s="1"/>
  <c r="M69" i="14" a="1"/>
  <c r="M69" i="14" s="1"/>
  <c r="N69" i="14" a="1"/>
  <c r="N69" i="14" s="1"/>
  <c r="I70" i="14" a="1"/>
  <c r="I70" i="14" s="1"/>
  <c r="J70" i="14" a="1"/>
  <c r="J70" i="14" s="1"/>
  <c r="K70" i="14" a="1"/>
  <c r="K70" i="14" s="1"/>
  <c r="L70" i="14" a="1"/>
  <c r="L70" i="14" s="1"/>
  <c r="M70" i="14" a="1"/>
  <c r="M70" i="14" s="1"/>
  <c r="N70" i="14" a="1"/>
  <c r="N70" i="14" s="1"/>
  <c r="I71" i="14" a="1"/>
  <c r="I71" i="14" s="1"/>
  <c r="J71" i="14" a="1"/>
  <c r="J71" i="14" s="1"/>
  <c r="K71" i="14" a="1"/>
  <c r="K71" i="14" s="1"/>
  <c r="L71" i="14" a="1"/>
  <c r="L71" i="14" s="1"/>
  <c r="M71" i="14" a="1"/>
  <c r="M71" i="14" s="1"/>
  <c r="N71" i="14" a="1"/>
  <c r="N71" i="14" s="1"/>
  <c r="I72" i="14" a="1"/>
  <c r="I72" i="14" s="1"/>
  <c r="J72" i="14" a="1"/>
  <c r="J72" i="14" s="1"/>
  <c r="K72" i="14" a="1"/>
  <c r="K72" i="14" s="1"/>
  <c r="L72" i="14" a="1"/>
  <c r="L72" i="14" s="1"/>
  <c r="M72" i="14" a="1"/>
  <c r="M72" i="14" s="1"/>
  <c r="N72" i="14" a="1"/>
  <c r="N72" i="14" s="1"/>
  <c r="I73" i="14" a="1"/>
  <c r="I73" i="14" s="1"/>
  <c r="J73" i="14" a="1"/>
  <c r="J73" i="14" s="1"/>
  <c r="K73" i="14" a="1"/>
  <c r="K73" i="14" s="1"/>
  <c r="L73" i="14" a="1"/>
  <c r="L73" i="14" s="1"/>
  <c r="M73" i="14" a="1"/>
  <c r="M73" i="14" s="1"/>
  <c r="N73" i="14" a="1"/>
  <c r="N73" i="14" s="1"/>
  <c r="I74" i="14" a="1"/>
  <c r="I74" i="14" s="1"/>
  <c r="J74" i="14" a="1"/>
  <c r="J74" i="14" s="1"/>
  <c r="K74" i="14" a="1"/>
  <c r="K74" i="14" s="1"/>
  <c r="L74" i="14" a="1"/>
  <c r="L74" i="14" s="1"/>
  <c r="M74" i="14" a="1"/>
  <c r="M74" i="14" s="1"/>
  <c r="N74" i="14" a="1"/>
  <c r="N74" i="14" s="1"/>
  <c r="I75" i="14" a="1"/>
  <c r="I75" i="14" s="1"/>
  <c r="J75" i="14" a="1"/>
  <c r="J75" i="14" s="1"/>
  <c r="K75" i="14" a="1"/>
  <c r="K75" i="14" s="1"/>
  <c r="L75" i="14" a="1"/>
  <c r="L75" i="14" s="1"/>
  <c r="M75" i="14" a="1"/>
  <c r="M75" i="14" s="1"/>
  <c r="N75" i="14" a="1"/>
  <c r="N75" i="14" s="1"/>
  <c r="I76" i="14" a="1"/>
  <c r="I76" i="14" s="1"/>
  <c r="J76" i="14" a="1"/>
  <c r="J76" i="14" s="1"/>
  <c r="K76" i="14" a="1"/>
  <c r="K76" i="14" s="1"/>
  <c r="L76" i="14" a="1"/>
  <c r="L76" i="14" s="1"/>
  <c r="M76" i="14" a="1"/>
  <c r="M76" i="14" s="1"/>
  <c r="N76" i="14" a="1"/>
  <c r="N76" i="14" s="1"/>
  <c r="I77" i="14" a="1"/>
  <c r="I77" i="14" s="1"/>
  <c r="J77" i="14" a="1"/>
  <c r="J77" i="14" s="1"/>
  <c r="K77" i="14" a="1"/>
  <c r="K77" i="14" s="1"/>
  <c r="L77" i="14" a="1"/>
  <c r="L77" i="14" s="1"/>
  <c r="M77" i="14" a="1"/>
  <c r="M77" i="14" s="1"/>
  <c r="N77" i="14" a="1"/>
  <c r="N77" i="14" s="1"/>
  <c r="I78" i="14" a="1"/>
  <c r="I78" i="14" s="1"/>
  <c r="J78" i="14" a="1"/>
  <c r="J78" i="14" s="1"/>
  <c r="K78" i="14" a="1"/>
  <c r="K78" i="14" s="1"/>
  <c r="L78" i="14" a="1"/>
  <c r="L78" i="14" s="1"/>
  <c r="M78" i="14" a="1"/>
  <c r="M78" i="14" s="1"/>
  <c r="N78" i="14" a="1"/>
  <c r="N78" i="14" s="1"/>
  <c r="I79" i="14" a="1"/>
  <c r="I79" i="14" s="1"/>
  <c r="J79" i="14" a="1"/>
  <c r="J79" i="14" s="1"/>
  <c r="K79" i="14" a="1"/>
  <c r="K79" i="14" s="1"/>
  <c r="L79" i="14" a="1"/>
  <c r="L79" i="14" s="1"/>
  <c r="M79" i="14" a="1"/>
  <c r="M79" i="14" s="1"/>
  <c r="N79" i="14" a="1"/>
  <c r="N79" i="14" s="1"/>
  <c r="I80" i="14" a="1"/>
  <c r="I80" i="14" s="1"/>
  <c r="J80" i="14" a="1"/>
  <c r="J80" i="14" s="1"/>
  <c r="K80" i="14" a="1"/>
  <c r="K80" i="14" s="1"/>
  <c r="L80" i="14" a="1"/>
  <c r="L80" i="14" s="1"/>
  <c r="M80" i="14" a="1"/>
  <c r="M80" i="14" s="1"/>
  <c r="N80" i="14" a="1"/>
  <c r="N80" i="14" s="1"/>
  <c r="I81" i="14" a="1"/>
  <c r="I81" i="14" s="1"/>
  <c r="J81" i="14" a="1"/>
  <c r="J81" i="14" s="1"/>
  <c r="K81" i="14" a="1"/>
  <c r="K81" i="14" s="1"/>
  <c r="L81" i="14" a="1"/>
  <c r="L81" i="14" s="1"/>
  <c r="M81" i="14" a="1"/>
  <c r="M81" i="14" s="1"/>
  <c r="N81" i="14" a="1"/>
  <c r="N81" i="14" s="1"/>
  <c r="I82" i="14" a="1"/>
  <c r="I82" i="14" s="1"/>
  <c r="J82" i="14" a="1"/>
  <c r="J82" i="14" s="1"/>
  <c r="K82" i="14" a="1"/>
  <c r="K82" i="14" s="1"/>
  <c r="L82" i="14" a="1"/>
  <c r="L82" i="14" s="1"/>
  <c r="M82" i="14" a="1"/>
  <c r="M82" i="14" s="1"/>
  <c r="N82" i="14" a="1"/>
  <c r="N82" i="14" s="1"/>
  <c r="I83" i="14" a="1"/>
  <c r="I83" i="14" s="1"/>
  <c r="J83" i="14" a="1"/>
  <c r="J83" i="14" s="1"/>
  <c r="K83" i="14" a="1"/>
  <c r="K83" i="14" s="1"/>
  <c r="L83" i="14" a="1"/>
  <c r="L83" i="14" s="1"/>
  <c r="M83" i="14" a="1"/>
  <c r="M83" i="14" s="1"/>
  <c r="N83" i="14" a="1"/>
  <c r="N83" i="14" s="1"/>
  <c r="I84" i="14" a="1"/>
  <c r="I84" i="14" s="1"/>
  <c r="J84" i="14" a="1"/>
  <c r="J84" i="14" s="1"/>
  <c r="K84" i="14" a="1"/>
  <c r="K84" i="14" s="1"/>
  <c r="L84" i="14" a="1"/>
  <c r="L84" i="14" s="1"/>
  <c r="M84" i="14" a="1"/>
  <c r="M84" i="14" s="1"/>
  <c r="N84" i="14" a="1"/>
  <c r="N84" i="14" s="1"/>
  <c r="I85" i="14" a="1"/>
  <c r="I85" i="14" s="1"/>
  <c r="J85" i="14" a="1"/>
  <c r="J85" i="14" s="1"/>
  <c r="K85" i="14" a="1"/>
  <c r="K85" i="14" s="1"/>
  <c r="L85" i="14" a="1"/>
  <c r="L85" i="14" s="1"/>
  <c r="M85" i="14" a="1"/>
  <c r="M85" i="14" s="1"/>
  <c r="N85" i="14" a="1"/>
  <c r="N85" i="14" s="1"/>
  <c r="I86" i="14" a="1"/>
  <c r="I86" i="14" s="1"/>
  <c r="J86" i="14" a="1"/>
  <c r="J86" i="14" s="1"/>
  <c r="K86" i="14" a="1"/>
  <c r="K86" i="14" s="1"/>
  <c r="L86" i="14" a="1"/>
  <c r="L86" i="14" s="1"/>
  <c r="M86" i="14" a="1"/>
  <c r="M86" i="14" s="1"/>
  <c r="N86" i="14" a="1"/>
  <c r="N86" i="14" s="1"/>
  <c r="I87" i="14" a="1"/>
  <c r="I87" i="14" s="1"/>
  <c r="J87" i="14" a="1"/>
  <c r="J87" i="14" s="1"/>
  <c r="K87" i="14" a="1"/>
  <c r="K87" i="14" s="1"/>
  <c r="L87" i="14" a="1"/>
  <c r="L87" i="14" s="1"/>
  <c r="M87" i="14" a="1"/>
  <c r="M87" i="14" s="1"/>
  <c r="N87" i="14" a="1"/>
  <c r="N87" i="14" s="1"/>
  <c r="I88" i="14" a="1"/>
  <c r="I88" i="14" s="1"/>
  <c r="J88" i="14" a="1"/>
  <c r="J88" i="14" s="1"/>
  <c r="K88" i="14" a="1"/>
  <c r="K88" i="14" s="1"/>
  <c r="L88" i="14" a="1"/>
  <c r="L88" i="14" s="1"/>
  <c r="M88" i="14" a="1"/>
  <c r="M88" i="14" s="1"/>
  <c r="N88" i="14" a="1"/>
  <c r="N88" i="14" s="1"/>
  <c r="I89" i="14" a="1"/>
  <c r="I89" i="14" s="1"/>
  <c r="J89" i="14" a="1"/>
  <c r="J89" i="14" s="1"/>
  <c r="K89" i="14" a="1"/>
  <c r="K89" i="14" s="1"/>
  <c r="L89" i="14" a="1"/>
  <c r="L89" i="14" s="1"/>
  <c r="M89" i="14" a="1"/>
  <c r="M89" i="14" s="1"/>
  <c r="N89" i="14" a="1"/>
  <c r="N89" i="14" s="1"/>
  <c r="I90" i="14" a="1"/>
  <c r="I90" i="14" s="1"/>
  <c r="J90" i="14" a="1"/>
  <c r="J90" i="14" s="1"/>
  <c r="K90" i="14" a="1"/>
  <c r="K90" i="14" s="1"/>
  <c r="L90" i="14" a="1"/>
  <c r="L90" i="14" s="1"/>
  <c r="M90" i="14" a="1"/>
  <c r="M90" i="14" s="1"/>
  <c r="N90" i="14" a="1"/>
  <c r="N90" i="14" s="1"/>
  <c r="I91" i="14" a="1"/>
  <c r="I91" i="14" s="1"/>
  <c r="J91" i="14" a="1"/>
  <c r="J91" i="14" s="1"/>
  <c r="K91" i="14" a="1"/>
  <c r="K91" i="14" s="1"/>
  <c r="L91" i="14" a="1"/>
  <c r="L91" i="14" s="1"/>
  <c r="M91" i="14" a="1"/>
  <c r="M91" i="14" s="1"/>
  <c r="N91" i="14" a="1"/>
  <c r="N91" i="14" s="1"/>
  <c r="I92" i="14" a="1"/>
  <c r="I92" i="14" s="1"/>
  <c r="J92" i="14" a="1"/>
  <c r="J92" i="14" s="1"/>
  <c r="K92" i="14" a="1"/>
  <c r="K92" i="14" s="1"/>
  <c r="L92" i="14" a="1"/>
  <c r="L92" i="14" s="1"/>
  <c r="M92" i="14" a="1"/>
  <c r="M92" i="14" s="1"/>
  <c r="N92" i="14" a="1"/>
  <c r="N92" i="14" s="1"/>
  <c r="I93" i="14" a="1"/>
  <c r="I93" i="14" s="1"/>
  <c r="J93" i="14" a="1"/>
  <c r="J93" i="14" s="1"/>
  <c r="K93" i="14" a="1"/>
  <c r="K93" i="14" s="1"/>
  <c r="L93" i="14" a="1"/>
  <c r="L93" i="14" s="1"/>
  <c r="M93" i="14" a="1"/>
  <c r="M93" i="14" s="1"/>
  <c r="N93" i="14" a="1"/>
  <c r="N93" i="14" s="1"/>
  <c r="I94" i="14" a="1"/>
  <c r="I94" i="14" s="1"/>
  <c r="J94" i="14" a="1"/>
  <c r="J94" i="14" s="1"/>
  <c r="K94" i="14" a="1"/>
  <c r="K94" i="14" s="1"/>
  <c r="L94" i="14" a="1"/>
  <c r="L94" i="14" s="1"/>
  <c r="M94" i="14" a="1"/>
  <c r="M94" i="14" s="1"/>
  <c r="N94" i="14" a="1"/>
  <c r="N94" i="14" s="1"/>
  <c r="I95" i="14" a="1"/>
  <c r="I95" i="14" s="1"/>
  <c r="J95" i="14" a="1"/>
  <c r="J95" i="14" s="1"/>
  <c r="K95" i="14" a="1"/>
  <c r="K95" i="14" s="1"/>
  <c r="L95" i="14" a="1"/>
  <c r="L95" i="14" s="1"/>
  <c r="M95" i="14" a="1"/>
  <c r="M95" i="14" s="1"/>
  <c r="N95" i="14" a="1"/>
  <c r="N95" i="14" s="1"/>
  <c r="I96" i="14" a="1"/>
  <c r="I96" i="14" s="1"/>
  <c r="J96" i="14" a="1"/>
  <c r="J96" i="14" s="1"/>
  <c r="K96" i="14" a="1"/>
  <c r="K96" i="14" s="1"/>
  <c r="L96" i="14" a="1"/>
  <c r="L96" i="14" s="1"/>
  <c r="M96" i="14" a="1"/>
  <c r="M96" i="14" s="1"/>
  <c r="N96" i="14" a="1"/>
  <c r="N96" i="14" s="1"/>
  <c r="I97" i="14" a="1"/>
  <c r="I97" i="14" s="1"/>
  <c r="J97" i="14" a="1"/>
  <c r="J97" i="14" s="1"/>
  <c r="K97" i="14" a="1"/>
  <c r="K97" i="14" s="1"/>
  <c r="L97" i="14" a="1"/>
  <c r="L97" i="14" s="1"/>
  <c r="M97" i="14" a="1"/>
  <c r="M97" i="14" s="1"/>
  <c r="N97" i="14" a="1"/>
  <c r="N97" i="14" s="1"/>
  <c r="I98" i="14" a="1"/>
  <c r="I98" i="14" s="1"/>
  <c r="J98" i="14" a="1"/>
  <c r="J98" i="14" s="1"/>
  <c r="K98" i="14" a="1"/>
  <c r="K98" i="14" s="1"/>
  <c r="L98" i="14" a="1"/>
  <c r="L98" i="14" s="1"/>
  <c r="M98" i="14" a="1"/>
  <c r="M98" i="14" s="1"/>
  <c r="N98" i="14" a="1"/>
  <c r="N98" i="14" s="1"/>
  <c r="I99" i="14" a="1"/>
  <c r="I99" i="14" s="1"/>
  <c r="J99" i="14" a="1"/>
  <c r="J99" i="14" s="1"/>
  <c r="K99" i="14" a="1"/>
  <c r="K99" i="14" s="1"/>
  <c r="L99" i="14" a="1"/>
  <c r="L99" i="14" s="1"/>
  <c r="M99" i="14" a="1"/>
  <c r="M99" i="14" s="1"/>
  <c r="N99" i="14" a="1"/>
  <c r="N99" i="14" s="1"/>
  <c r="I100" i="14" a="1"/>
  <c r="I100" i="14" s="1"/>
  <c r="J100" i="14" a="1"/>
  <c r="J100" i="14" s="1"/>
  <c r="K100" i="14" a="1"/>
  <c r="K100" i="14" s="1"/>
  <c r="L100" i="14" a="1"/>
  <c r="L100" i="14" s="1"/>
  <c r="M100" i="14" a="1"/>
  <c r="M100" i="14" s="1"/>
  <c r="N100" i="14" a="1"/>
  <c r="N100" i="14" s="1"/>
  <c r="S8" i="13"/>
  <c r="S9" i="13"/>
  <c r="S10" i="13"/>
  <c r="S11" i="13"/>
  <c r="S12" i="13"/>
  <c r="S13" i="13"/>
  <c r="S14" i="13"/>
  <c r="S15" i="13"/>
  <c r="S16" i="13"/>
  <c r="S17" i="13"/>
  <c r="S18" i="13"/>
  <c r="S19" i="13"/>
  <c r="S20" i="13"/>
  <c r="S21" i="13"/>
  <c r="S22" i="13"/>
  <c r="S23" i="13"/>
  <c r="S24" i="13"/>
  <c r="S25" i="13"/>
  <c r="S26" i="13"/>
  <c r="S27" i="13"/>
  <c r="S28" i="13"/>
  <c r="S29" i="13"/>
  <c r="S30" i="13"/>
  <c r="S31" i="13"/>
  <c r="S32" i="13"/>
  <c r="S33" i="13"/>
  <c r="S34" i="13"/>
  <c r="S35" i="13"/>
  <c r="S36" i="13"/>
  <c r="S37" i="13"/>
  <c r="S38" i="13"/>
  <c r="L37" i="13"/>
  <c r="K37" i="13"/>
  <c r="J37" i="13"/>
  <c r="L36" i="13"/>
  <c r="K36" i="13"/>
  <c r="J36" i="13"/>
  <c r="L35" i="13"/>
  <c r="K35" i="13"/>
  <c r="J35" i="13"/>
  <c r="L34" i="13"/>
  <c r="K34" i="13"/>
  <c r="J34" i="13"/>
  <c r="L33" i="13"/>
  <c r="K33" i="13"/>
  <c r="J33" i="13"/>
  <c r="L32" i="13"/>
  <c r="K32" i="13"/>
  <c r="J32" i="13"/>
  <c r="L31" i="13"/>
  <c r="K31" i="13"/>
  <c r="J31" i="13"/>
  <c r="L30" i="13"/>
  <c r="K30" i="13"/>
  <c r="J30" i="13"/>
  <c r="L29" i="13"/>
  <c r="K29" i="13"/>
  <c r="J29" i="13"/>
  <c r="L28" i="13"/>
  <c r="K28" i="13"/>
  <c r="J28" i="13"/>
  <c r="L27" i="13"/>
  <c r="K27" i="13"/>
  <c r="J27" i="13"/>
  <c r="L26" i="13"/>
  <c r="K26" i="13"/>
  <c r="J26" i="13"/>
  <c r="L25" i="13"/>
  <c r="K25" i="13"/>
  <c r="J25" i="13"/>
  <c r="L24" i="13"/>
  <c r="K24" i="13"/>
  <c r="J24" i="13"/>
  <c r="L23" i="13"/>
  <c r="K23" i="13"/>
  <c r="J23" i="13"/>
  <c r="L22" i="13"/>
  <c r="K22" i="13"/>
  <c r="J22" i="13"/>
  <c r="L21" i="13"/>
  <c r="K21" i="13"/>
  <c r="J21" i="13"/>
  <c r="L20" i="13"/>
  <c r="K20" i="13"/>
  <c r="J20" i="13"/>
  <c r="L19" i="13"/>
  <c r="K19" i="13"/>
  <c r="J19" i="13"/>
  <c r="L18" i="13"/>
  <c r="K18" i="13"/>
  <c r="J18" i="13"/>
  <c r="L17" i="13"/>
  <c r="K17" i="13"/>
  <c r="J17" i="13"/>
  <c r="L16" i="13"/>
  <c r="K16" i="13"/>
  <c r="J16" i="13"/>
  <c r="L15" i="13"/>
  <c r="K15" i="13"/>
  <c r="J15" i="13"/>
  <c r="L14" i="13"/>
  <c r="K14" i="13"/>
  <c r="J14" i="13"/>
  <c r="L12" i="13"/>
  <c r="K12" i="13"/>
  <c r="J12" i="13"/>
  <c r="A6" i="4"/>
  <c r="A6" i="7"/>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49" i="7"/>
  <c r="A48" i="7"/>
  <c r="A47" i="7"/>
  <c r="A46" i="7"/>
  <c r="A45"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6" i="1"/>
  <c r="E8" i="13"/>
  <c r="E10" i="13"/>
  <c r="F4" i="13"/>
  <c r="D5" i="13"/>
  <c r="A6" i="13"/>
  <c r="D3" i="13"/>
  <c r="A4" i="13"/>
  <c r="F3" i="13"/>
  <c r="I4" i="13"/>
  <c r="E9" i="13"/>
  <c r="F9" i="13"/>
  <c r="F6" i="13"/>
  <c r="I3" i="13"/>
  <c r="E3" i="13"/>
  <c r="A10" i="13"/>
  <c r="F8" i="13"/>
  <c r="A7" i="13"/>
  <c r="A5" i="13"/>
  <c r="D10" i="13"/>
  <c r="E5" i="13"/>
  <c r="D6" i="13"/>
  <c r="E4" i="13"/>
  <c r="D7" i="13"/>
  <c r="H3" i="13"/>
  <c r="A9" i="13"/>
  <c r="D8" i="13"/>
  <c r="F7" i="13"/>
  <c r="D4" i="13"/>
  <c r="F5" i="13"/>
  <c r="D9" i="13"/>
  <c r="A3" i="13"/>
  <c r="E6" i="13"/>
  <c r="A8" i="13"/>
  <c r="F10" i="13"/>
  <c r="E7" i="13"/>
  <c r="G3" i="13"/>
  <c r="H10" i="13"/>
  <c r="H9" i="13"/>
  <c r="H5" i="13"/>
  <c r="H4" i="13"/>
  <c r="H7" i="13"/>
  <c r="G10" i="13"/>
  <c r="G6" i="13"/>
  <c r="G9" i="13"/>
  <c r="G7" i="13"/>
  <c r="G5" i="13"/>
  <c r="G8" i="13"/>
  <c r="G4" i="13"/>
  <c r="I9" i="13"/>
  <c r="I10" i="13"/>
  <c r="I7" i="13"/>
  <c r="I8" i="13"/>
  <c r="I5" i="13"/>
  <c r="H6" i="13"/>
  <c r="H8" i="13"/>
  <c r="AC3" i="13" l="1"/>
  <c r="B100" i="14"/>
  <c r="B96" i="14"/>
  <c r="B92" i="14"/>
  <c r="B80" i="14"/>
  <c r="B72" i="14"/>
  <c r="B60" i="14"/>
  <c r="B48" i="14"/>
  <c r="B36" i="14"/>
  <c r="B32" i="14"/>
  <c r="B28" i="14"/>
  <c r="B20" i="14"/>
  <c r="B12" i="14"/>
  <c r="B8" i="14"/>
  <c r="B99" i="14"/>
  <c r="B95" i="14"/>
  <c r="B91" i="14"/>
  <c r="B87" i="14"/>
  <c r="B83" i="14"/>
  <c r="B79" i="14"/>
  <c r="B75" i="14"/>
  <c r="B71" i="14"/>
  <c r="B67" i="14"/>
  <c r="B63" i="14"/>
  <c r="B59" i="14"/>
  <c r="B55" i="14"/>
  <c r="B51" i="14"/>
  <c r="B47" i="14"/>
  <c r="B43" i="14"/>
  <c r="B39" i="14"/>
  <c r="B35" i="14"/>
  <c r="B31" i="14"/>
  <c r="B27" i="14"/>
  <c r="B23" i="14"/>
  <c r="B19" i="14"/>
  <c r="B15" i="14"/>
  <c r="B11" i="14"/>
  <c r="B7" i="14"/>
  <c r="B84" i="14"/>
  <c r="B68" i="14"/>
  <c r="B56" i="14"/>
  <c r="B44" i="14"/>
  <c r="B24" i="14"/>
  <c r="B98" i="14"/>
  <c r="B94" i="14"/>
  <c r="B90" i="14"/>
  <c r="B86" i="14"/>
  <c r="B82" i="14"/>
  <c r="B78" i="14"/>
  <c r="B74" i="14"/>
  <c r="B70" i="14"/>
  <c r="B66" i="14"/>
  <c r="B62" i="14"/>
  <c r="B58" i="14"/>
  <c r="B54" i="14"/>
  <c r="B50" i="14"/>
  <c r="B46" i="14"/>
  <c r="B42" i="14"/>
  <c r="B38" i="14"/>
  <c r="B34" i="14"/>
  <c r="B30" i="14"/>
  <c r="B26" i="14"/>
  <c r="B22" i="14"/>
  <c r="B18" i="14"/>
  <c r="B14" i="14"/>
  <c r="B10" i="14"/>
  <c r="B6" i="14"/>
  <c r="B88" i="14"/>
  <c r="B76" i="14"/>
  <c r="B64" i="14"/>
  <c r="B52" i="14"/>
  <c r="B40" i="14"/>
  <c r="B16" i="14"/>
  <c r="B97" i="14"/>
  <c r="B93" i="14"/>
  <c r="B89" i="14"/>
  <c r="B85" i="14"/>
  <c r="B81" i="14"/>
  <c r="B77" i="14"/>
  <c r="B73" i="14"/>
  <c r="B69" i="14"/>
  <c r="B65" i="14"/>
  <c r="B61" i="14"/>
  <c r="B57" i="14"/>
  <c r="B53" i="14"/>
  <c r="B49" i="14"/>
  <c r="B45" i="14"/>
  <c r="B41" i="14"/>
  <c r="B37" i="14"/>
  <c r="B33" i="14"/>
  <c r="B29" i="14"/>
  <c r="B25" i="14"/>
  <c r="B21" i="14"/>
  <c r="B17" i="14"/>
  <c r="B13" i="14"/>
  <c r="B9" i="14"/>
  <c r="B5" i="14"/>
  <c r="B4" i="14"/>
  <c r="D13" i="13"/>
  <c r="K3" i="13"/>
  <c r="J3" i="13"/>
  <c r="L3" i="13"/>
  <c r="K7" i="13"/>
  <c r="J7" i="13"/>
  <c r="L7" i="13"/>
  <c r="J10" i="13"/>
  <c r="L10" i="13"/>
  <c r="K10" i="13"/>
  <c r="E13" i="13"/>
  <c r="J6" i="13"/>
  <c r="L6" i="13"/>
  <c r="K6" i="13"/>
  <c r="F13" i="13"/>
  <c r="L5" i="13"/>
  <c r="K5" i="13"/>
  <c r="J5" i="13"/>
  <c r="K8" i="13"/>
  <c r="J8" i="13"/>
  <c r="L8" i="13"/>
  <c r="J9" i="13"/>
  <c r="K9" i="13"/>
  <c r="L9" i="13"/>
  <c r="J11" i="13"/>
  <c r="K11" i="13"/>
  <c r="L11" i="13"/>
  <c r="L4" i="13"/>
  <c r="K4" i="13"/>
  <c r="J4" i="13"/>
  <c r="M3" i="13" a="1"/>
  <c r="N23" i="13" a="1"/>
  <c r="N13" i="13" a="1"/>
  <c r="N28" i="13" a="1"/>
  <c r="N32" i="13" a="1"/>
  <c r="N31" i="13" a="1"/>
  <c r="N5" i="13" a="1"/>
  <c r="N35" i="13" a="1"/>
  <c r="N18" i="13" a="1"/>
  <c r="N6" i="13" a="1"/>
  <c r="N17" i="13" a="1"/>
  <c r="N22" i="13" a="1"/>
  <c r="N29" i="13" a="1"/>
  <c r="N33" i="13" a="1"/>
  <c r="N20" i="13" a="1"/>
  <c r="N34" i="13" a="1"/>
  <c r="N15" i="13" a="1"/>
  <c r="N12" i="13" a="1"/>
  <c r="M5" i="13" a="1"/>
  <c r="N19" i="13" a="1"/>
  <c r="I6" i="13"/>
  <c r="N10" i="13" a="1"/>
  <c r="N14" i="13" a="1"/>
  <c r="N4" i="13" a="1"/>
  <c r="N26" i="13" a="1"/>
  <c r="N30" i="13" a="1"/>
  <c r="M7" i="13" a="1"/>
  <c r="N24" i="13" a="1"/>
  <c r="N27" i="13" a="1"/>
  <c r="N25" i="13" a="1"/>
  <c r="N3" i="13" a="1"/>
  <c r="N36" i="13" a="1"/>
  <c r="N11" i="13" a="1"/>
  <c r="N16" i="13" a="1"/>
  <c r="M4" i="13" a="1"/>
  <c r="M6" i="13" a="1"/>
  <c r="N7" i="13" a="1"/>
  <c r="N21" i="13" a="1"/>
  <c r="N8" i="13" a="1"/>
  <c r="N9" i="13" a="1"/>
  <c r="N37" i="13" a="1"/>
  <c r="Y31" i="14" l="1" a="1"/>
  <c r="Y31" i="14" s="1"/>
  <c r="Y33" i="14" a="1"/>
  <c r="Y33" i="14" s="1"/>
  <c r="Y35" i="14" a="1"/>
  <c r="Y35" i="14" s="1"/>
  <c r="Y37" i="14" a="1"/>
  <c r="Y37" i="14" s="1"/>
  <c r="Y39" i="14" a="1"/>
  <c r="Y39" i="14" s="1"/>
  <c r="Y41" i="14" a="1"/>
  <c r="Y41" i="14" s="1"/>
  <c r="Y43" i="14" a="1"/>
  <c r="Y43" i="14" s="1"/>
  <c r="Y45" i="14" a="1"/>
  <c r="Y45" i="14" s="1"/>
  <c r="Y47" i="14" a="1"/>
  <c r="Y47" i="14" s="1"/>
  <c r="Y49" i="14" a="1"/>
  <c r="Y49" i="14" s="1"/>
  <c r="Y51" i="14" a="1"/>
  <c r="Y51" i="14" s="1"/>
  <c r="Y53" i="14" a="1"/>
  <c r="Y53" i="14" s="1"/>
  <c r="Y55" i="14" a="1"/>
  <c r="Y55" i="14" s="1"/>
  <c r="Y57" i="14" a="1"/>
  <c r="Y57" i="14" s="1"/>
  <c r="Y59" i="14" a="1"/>
  <c r="Y59" i="14" s="1"/>
  <c r="Y61" i="14" a="1"/>
  <c r="Y61" i="14" s="1"/>
  <c r="Y63" i="14" a="1"/>
  <c r="Y63" i="14" s="1"/>
  <c r="Y65" i="14" a="1"/>
  <c r="Y65" i="14" s="1"/>
  <c r="Y67" i="14" a="1"/>
  <c r="Y67" i="14" s="1"/>
  <c r="Y69" i="14" a="1"/>
  <c r="Y69" i="14" s="1"/>
  <c r="Y71" i="14" a="1"/>
  <c r="Y71" i="14" s="1"/>
  <c r="Y73" i="14" a="1"/>
  <c r="Y73" i="14" s="1"/>
  <c r="Y75" i="14" a="1"/>
  <c r="Y75" i="14" s="1"/>
  <c r="Y77" i="14" a="1"/>
  <c r="Y77" i="14" s="1"/>
  <c r="Y79" i="14" a="1"/>
  <c r="Y79" i="14" s="1"/>
  <c r="Y81" i="14" a="1"/>
  <c r="Y81" i="14" s="1"/>
  <c r="Y83" i="14" a="1"/>
  <c r="Y83" i="14" s="1"/>
  <c r="Y85" i="14" a="1"/>
  <c r="Y85" i="14" s="1"/>
  <c r="Y87" i="14" a="1"/>
  <c r="Y87" i="14" s="1"/>
  <c r="Y89" i="14" a="1"/>
  <c r="Y89" i="14" s="1"/>
  <c r="Y91" i="14" a="1"/>
  <c r="Y91" i="14" s="1"/>
  <c r="Y93" i="14" a="1"/>
  <c r="Y93" i="14" s="1"/>
  <c r="Y95" i="14" a="1"/>
  <c r="Y95" i="14" s="1"/>
  <c r="Y97" i="14" a="1"/>
  <c r="Y97" i="14" s="1"/>
  <c r="Y99" i="14" a="1"/>
  <c r="Y99" i="14" s="1"/>
  <c r="Y30" i="14" a="1"/>
  <c r="Y30" i="14" s="1"/>
  <c r="Y32" i="14" a="1"/>
  <c r="Y32" i="14" s="1"/>
  <c r="Y34" i="14" a="1"/>
  <c r="Y34" i="14" s="1"/>
  <c r="Y36" i="14" a="1"/>
  <c r="Y36" i="14" s="1"/>
  <c r="Y38" i="14" a="1"/>
  <c r="Y38" i="14" s="1"/>
  <c r="Y40" i="14" a="1"/>
  <c r="Y40" i="14" s="1"/>
  <c r="Y42" i="14" a="1"/>
  <c r="Y42" i="14" s="1"/>
  <c r="Y44" i="14" a="1"/>
  <c r="Y44" i="14" s="1"/>
  <c r="Y46" i="14" a="1"/>
  <c r="Y46" i="14" s="1"/>
  <c r="Y48" i="14" a="1"/>
  <c r="Y48" i="14" s="1"/>
  <c r="Y50" i="14" a="1"/>
  <c r="Y50" i="14" s="1"/>
  <c r="Y52" i="14" a="1"/>
  <c r="Y52" i="14" s="1"/>
  <c r="Y54" i="14" a="1"/>
  <c r="Y54" i="14" s="1"/>
  <c r="Y56" i="14" a="1"/>
  <c r="Y56" i="14" s="1"/>
  <c r="Y58" i="14" a="1"/>
  <c r="Y58" i="14" s="1"/>
  <c r="Y60" i="14" a="1"/>
  <c r="Y60" i="14" s="1"/>
  <c r="Y62" i="14" a="1"/>
  <c r="Y62" i="14" s="1"/>
  <c r="Y64" i="14" a="1"/>
  <c r="Y64" i="14" s="1"/>
  <c r="Y66" i="14" a="1"/>
  <c r="Y66" i="14" s="1"/>
  <c r="Y68" i="14" a="1"/>
  <c r="Y68" i="14" s="1"/>
  <c r="Y70" i="14" a="1"/>
  <c r="Y70" i="14" s="1"/>
  <c r="Y72" i="14" a="1"/>
  <c r="Y72" i="14" s="1"/>
  <c r="Y74" i="14" a="1"/>
  <c r="Y74" i="14" s="1"/>
  <c r="Y76" i="14" a="1"/>
  <c r="Y76" i="14" s="1"/>
  <c r="Y78" i="14" a="1"/>
  <c r="Y78" i="14" s="1"/>
  <c r="Y80" i="14" a="1"/>
  <c r="Y80" i="14" s="1"/>
  <c r="Y82" i="14" a="1"/>
  <c r="Y82" i="14" s="1"/>
  <c r="Y84" i="14" a="1"/>
  <c r="Y84" i="14" s="1"/>
  <c r="Y86" i="14" a="1"/>
  <c r="Y86" i="14" s="1"/>
  <c r="Y88" i="14" a="1"/>
  <c r="Y88" i="14" s="1"/>
  <c r="Y90" i="14" a="1"/>
  <c r="Y90" i="14" s="1"/>
  <c r="Y92" i="14" a="1"/>
  <c r="Y92" i="14" s="1"/>
  <c r="Y94" i="14" a="1"/>
  <c r="Y94" i="14" s="1"/>
  <c r="Y96" i="14" a="1"/>
  <c r="Y96" i="14" s="1"/>
  <c r="Y98" i="14" a="1"/>
  <c r="Y98" i="14" s="1"/>
  <c r="Y100" i="14" a="1"/>
  <c r="Y100" i="14" s="1"/>
  <c r="O69" i="14" a="1"/>
  <c r="O69" i="14" s="1"/>
  <c r="O43" i="14" a="1"/>
  <c r="O43" i="14" s="1"/>
  <c r="O37" i="14" a="1"/>
  <c r="O37" i="14" s="1"/>
  <c r="O33" i="14" a="1"/>
  <c r="O33" i="14" s="1"/>
  <c r="O100" i="14" a="1"/>
  <c r="O100" i="14" s="1"/>
  <c r="O98" i="14" a="1"/>
  <c r="O98" i="14" s="1"/>
  <c r="O96" i="14" a="1"/>
  <c r="O96" i="14" s="1"/>
  <c r="O94" i="14" a="1"/>
  <c r="O94" i="14" s="1"/>
  <c r="O92" i="14" a="1"/>
  <c r="O92" i="14" s="1"/>
  <c r="O90" i="14" a="1"/>
  <c r="O90" i="14" s="1"/>
  <c r="O88" i="14" a="1"/>
  <c r="O88" i="14" s="1"/>
  <c r="O86" i="14" a="1"/>
  <c r="O86" i="14" s="1"/>
  <c r="O84" i="14" a="1"/>
  <c r="O84" i="14" s="1"/>
  <c r="O82" i="14" a="1"/>
  <c r="O82" i="14" s="1"/>
  <c r="O80" i="14" a="1"/>
  <c r="O80" i="14" s="1"/>
  <c r="O78" i="14" a="1"/>
  <c r="O78" i="14" s="1"/>
  <c r="O76" i="14" a="1"/>
  <c r="O76" i="14" s="1"/>
  <c r="O74" i="14" a="1"/>
  <c r="O74" i="14" s="1"/>
  <c r="O72" i="14" a="1"/>
  <c r="O72" i="14" s="1"/>
  <c r="O70" i="14" a="1"/>
  <c r="O70" i="14" s="1"/>
  <c r="O68" i="14" a="1"/>
  <c r="O68" i="14" s="1"/>
  <c r="O66" i="14" a="1"/>
  <c r="O66" i="14" s="1"/>
  <c r="O64" i="14" a="1"/>
  <c r="O64" i="14" s="1"/>
  <c r="O62" i="14" a="1"/>
  <c r="O62" i="14" s="1"/>
  <c r="O60" i="14" a="1"/>
  <c r="O60" i="14" s="1"/>
  <c r="O58" i="14" a="1"/>
  <c r="O58" i="14" s="1"/>
  <c r="O56" i="14" a="1"/>
  <c r="O56" i="14" s="1"/>
  <c r="O54" i="14" a="1"/>
  <c r="O54" i="14" s="1"/>
  <c r="O52" i="14" a="1"/>
  <c r="O52" i="14" s="1"/>
  <c r="O50" i="14" a="1"/>
  <c r="O50" i="14" s="1"/>
  <c r="O48" i="14" a="1"/>
  <c r="O48" i="14" s="1"/>
  <c r="O46" i="14" a="1"/>
  <c r="O46" i="14" s="1"/>
  <c r="O44" i="14" a="1"/>
  <c r="O44" i="14" s="1"/>
  <c r="O42" i="14" a="1"/>
  <c r="O42" i="14" s="1"/>
  <c r="O40" i="14" a="1"/>
  <c r="O40" i="14" s="1"/>
  <c r="O38" i="14" a="1"/>
  <c r="O38" i="14" s="1"/>
  <c r="O36" i="14" a="1"/>
  <c r="O36" i="14" s="1"/>
  <c r="O34" i="14" a="1"/>
  <c r="O34" i="14" s="1"/>
  <c r="O32" i="14" a="1"/>
  <c r="O32" i="14" s="1"/>
  <c r="O61" i="14" a="1"/>
  <c r="O61" i="14" s="1"/>
  <c r="O99" i="14" a="1"/>
  <c r="O99" i="14" s="1"/>
  <c r="O97" i="14" a="1"/>
  <c r="O97" i="14" s="1"/>
  <c r="O95" i="14" a="1"/>
  <c r="O95" i="14" s="1"/>
  <c r="O93" i="14" a="1"/>
  <c r="O93" i="14" s="1"/>
  <c r="O91" i="14" a="1"/>
  <c r="O91" i="14" s="1"/>
  <c r="O89" i="14" a="1"/>
  <c r="O89" i="14" s="1"/>
  <c r="O87" i="14" a="1"/>
  <c r="O87" i="14" s="1"/>
  <c r="O85" i="14" a="1"/>
  <c r="O85" i="14" s="1"/>
  <c r="O83" i="14" a="1"/>
  <c r="O83" i="14" s="1"/>
  <c r="O81" i="14" a="1"/>
  <c r="O81" i="14" s="1"/>
  <c r="O79" i="14" a="1"/>
  <c r="O79" i="14" s="1"/>
  <c r="O77" i="14" a="1"/>
  <c r="O77" i="14" s="1"/>
  <c r="O75" i="14" a="1"/>
  <c r="O75" i="14" s="1"/>
  <c r="O73" i="14" a="1"/>
  <c r="O73" i="14" s="1"/>
  <c r="O71" i="14" a="1"/>
  <c r="O71" i="14" s="1"/>
  <c r="O67" i="14" a="1"/>
  <c r="O67" i="14" s="1"/>
  <c r="O65" i="14" a="1"/>
  <c r="O65" i="14" s="1"/>
  <c r="O63" i="14" a="1"/>
  <c r="O63" i="14" s="1"/>
  <c r="O59" i="14" a="1"/>
  <c r="O59" i="14" s="1"/>
  <c r="O57" i="14" a="1"/>
  <c r="O57" i="14" s="1"/>
  <c r="O55" i="14" a="1"/>
  <c r="O55" i="14" s="1"/>
  <c r="O53" i="14" a="1"/>
  <c r="O53" i="14" s="1"/>
  <c r="O51" i="14" a="1"/>
  <c r="O51" i="14" s="1"/>
  <c r="O49" i="14" a="1"/>
  <c r="O49" i="14" s="1"/>
  <c r="O47" i="14" a="1"/>
  <c r="O47" i="14" s="1"/>
  <c r="O45" i="14" a="1"/>
  <c r="O45" i="14" s="1"/>
  <c r="O41" i="14" a="1"/>
  <c r="O41" i="14" s="1"/>
  <c r="O39" i="14" a="1"/>
  <c r="O39" i="14" s="1"/>
  <c r="O35" i="14" a="1"/>
  <c r="O35" i="14" s="1"/>
  <c r="AC4" i="13"/>
  <c r="J2" i="14"/>
  <c r="N2" i="14"/>
  <c r="K2" i="14"/>
  <c r="L2" i="14"/>
  <c r="M2" i="14"/>
  <c r="I2" i="14"/>
  <c r="H2" i="14"/>
  <c r="R2" i="14"/>
  <c r="S2" i="14"/>
  <c r="W2" i="14"/>
  <c r="U2" i="14"/>
  <c r="T2" i="14"/>
  <c r="X2" i="14"/>
  <c r="V2" i="14"/>
  <c r="Q86" i="14" a="1"/>
  <c r="Q86" i="14" s="1"/>
  <c r="Q88" i="14" a="1"/>
  <c r="Q88" i="14" s="1"/>
  <c r="Q85" i="14" a="1"/>
  <c r="Q85" i="14" s="1"/>
  <c r="Q91" i="14" a="1"/>
  <c r="Q91" i="14" s="1"/>
  <c r="Q89" i="14" a="1"/>
  <c r="Q89" i="14" s="1"/>
  <c r="Q92" i="14" a="1"/>
  <c r="Q92" i="14" s="1"/>
  <c r="Q87" i="14" a="1"/>
  <c r="Q87" i="14" s="1"/>
  <c r="Q90" i="14" a="1"/>
  <c r="Q90" i="14" s="1"/>
  <c r="D8" i="14" a="1"/>
  <c r="D8" i="14" s="1"/>
  <c r="D9" i="14" a="1"/>
  <c r="D9" i="14" s="1"/>
  <c r="D11" i="14" a="1"/>
  <c r="D11" i="14" s="1"/>
  <c r="D13" i="14" a="1"/>
  <c r="D13" i="14" s="1"/>
  <c r="D15" i="14" a="1"/>
  <c r="D15" i="14" s="1"/>
  <c r="D17" i="14" a="1"/>
  <c r="D17" i="14" s="1"/>
  <c r="D19" i="14" a="1"/>
  <c r="D19" i="14" s="1"/>
  <c r="D21" i="14" a="1"/>
  <c r="D21" i="14" s="1"/>
  <c r="D23" i="14" a="1"/>
  <c r="D23" i="14" s="1"/>
  <c r="D25" i="14" a="1"/>
  <c r="D25" i="14" s="1"/>
  <c r="D27" i="14" a="1"/>
  <c r="D27" i="14" s="1"/>
  <c r="D29" i="14" a="1"/>
  <c r="D29" i="14" s="1"/>
  <c r="D31" i="14" a="1"/>
  <c r="D31" i="14" s="1"/>
  <c r="D33" i="14" a="1"/>
  <c r="D33" i="14" s="1"/>
  <c r="D35" i="14" a="1"/>
  <c r="D35" i="14" s="1"/>
  <c r="D37" i="14" a="1"/>
  <c r="D37" i="14" s="1"/>
  <c r="D39" i="14" a="1"/>
  <c r="D39" i="14" s="1"/>
  <c r="D41" i="14" a="1"/>
  <c r="D41" i="14" s="1"/>
  <c r="D43" i="14" a="1"/>
  <c r="D43" i="14" s="1"/>
  <c r="D45" i="14" a="1"/>
  <c r="D45" i="14" s="1"/>
  <c r="D47" i="14" a="1"/>
  <c r="D47" i="14" s="1"/>
  <c r="D49" i="14" a="1"/>
  <c r="D49" i="14" s="1"/>
  <c r="D51" i="14" a="1"/>
  <c r="D51" i="14" s="1"/>
  <c r="D53" i="14" a="1"/>
  <c r="D53" i="14" s="1"/>
  <c r="D55" i="14" a="1"/>
  <c r="D55" i="14" s="1"/>
  <c r="D57" i="14" a="1"/>
  <c r="D57" i="14" s="1"/>
  <c r="D59" i="14" a="1"/>
  <c r="D59" i="14" s="1"/>
  <c r="D61" i="14" a="1"/>
  <c r="D61" i="14" s="1"/>
  <c r="D63" i="14" a="1"/>
  <c r="D63" i="14" s="1"/>
  <c r="D65" i="14" a="1"/>
  <c r="D65" i="14" s="1"/>
  <c r="D67" i="14" a="1"/>
  <c r="D67" i="14" s="1"/>
  <c r="D69" i="14" a="1"/>
  <c r="D69" i="14" s="1"/>
  <c r="D71" i="14" a="1"/>
  <c r="D71" i="14" s="1"/>
  <c r="D73" i="14" a="1"/>
  <c r="D73" i="14" s="1"/>
  <c r="D75" i="14" a="1"/>
  <c r="D75" i="14" s="1"/>
  <c r="D77" i="14" a="1"/>
  <c r="D77" i="14" s="1"/>
  <c r="D79" i="14" a="1"/>
  <c r="D79" i="14" s="1"/>
  <c r="D81" i="14" a="1"/>
  <c r="D81" i="14" s="1"/>
  <c r="D83" i="14" a="1"/>
  <c r="D83" i="14" s="1"/>
  <c r="D85" i="14" a="1"/>
  <c r="D85" i="14" s="1"/>
  <c r="D87" i="14" a="1"/>
  <c r="D87" i="14" s="1"/>
  <c r="D89" i="14" a="1"/>
  <c r="D89" i="14" s="1"/>
  <c r="D91" i="14" a="1"/>
  <c r="D91" i="14" s="1"/>
  <c r="D93" i="14" a="1"/>
  <c r="D93" i="14" s="1"/>
  <c r="D95" i="14" a="1"/>
  <c r="D95" i="14" s="1"/>
  <c r="D97" i="14" a="1"/>
  <c r="D97" i="14" s="1"/>
  <c r="D99" i="14" a="1"/>
  <c r="D99" i="14" s="1"/>
  <c r="D10" i="14" a="1"/>
  <c r="D10" i="14" s="1"/>
  <c r="D12" i="14" a="1"/>
  <c r="D12" i="14" s="1"/>
  <c r="D14" i="14" a="1"/>
  <c r="D14" i="14" s="1"/>
  <c r="D16" i="14" a="1"/>
  <c r="D16" i="14" s="1"/>
  <c r="D18" i="14" a="1"/>
  <c r="D18" i="14" s="1"/>
  <c r="D20" i="14" a="1"/>
  <c r="D20" i="14" s="1"/>
  <c r="D22" i="14" a="1"/>
  <c r="D22" i="14" s="1"/>
  <c r="D24" i="14" a="1"/>
  <c r="D24" i="14" s="1"/>
  <c r="D26" i="14" a="1"/>
  <c r="D26" i="14" s="1"/>
  <c r="D28" i="14" a="1"/>
  <c r="D28" i="14" s="1"/>
  <c r="D30" i="14" a="1"/>
  <c r="D30" i="14" s="1"/>
  <c r="D32" i="14" a="1"/>
  <c r="D32" i="14" s="1"/>
  <c r="D34" i="14" a="1"/>
  <c r="D34" i="14" s="1"/>
  <c r="D36" i="14" a="1"/>
  <c r="D36" i="14" s="1"/>
  <c r="D38" i="14" a="1"/>
  <c r="D38" i="14" s="1"/>
  <c r="D40" i="14" a="1"/>
  <c r="D40" i="14" s="1"/>
  <c r="D42" i="14" a="1"/>
  <c r="D42" i="14" s="1"/>
  <c r="D44" i="14" a="1"/>
  <c r="D44" i="14" s="1"/>
  <c r="D46" i="14" a="1"/>
  <c r="D46" i="14" s="1"/>
  <c r="D48" i="14" a="1"/>
  <c r="D48" i="14" s="1"/>
  <c r="D50" i="14" a="1"/>
  <c r="D50" i="14" s="1"/>
  <c r="D52" i="14" a="1"/>
  <c r="D52" i="14" s="1"/>
  <c r="D54" i="14" a="1"/>
  <c r="D54" i="14" s="1"/>
  <c r="D56" i="14" a="1"/>
  <c r="D56" i="14" s="1"/>
  <c r="D58" i="14" a="1"/>
  <c r="D58" i="14" s="1"/>
  <c r="D60" i="14" a="1"/>
  <c r="D60" i="14" s="1"/>
  <c r="D62" i="14" a="1"/>
  <c r="D62" i="14" s="1"/>
  <c r="D64" i="14" a="1"/>
  <c r="D64" i="14" s="1"/>
  <c r="D66" i="14" a="1"/>
  <c r="D66" i="14" s="1"/>
  <c r="D68" i="14" a="1"/>
  <c r="D68" i="14" s="1"/>
  <c r="D70" i="14" a="1"/>
  <c r="D70" i="14" s="1"/>
  <c r="D72" i="14" a="1"/>
  <c r="D72" i="14" s="1"/>
  <c r="D74" i="14" a="1"/>
  <c r="D74" i="14" s="1"/>
  <c r="D76" i="14" a="1"/>
  <c r="D76" i="14" s="1"/>
  <c r="D78" i="14" a="1"/>
  <c r="D78" i="14" s="1"/>
  <c r="D80" i="14" a="1"/>
  <c r="D80" i="14" s="1"/>
  <c r="D82" i="14" a="1"/>
  <c r="D82" i="14" s="1"/>
  <c r="D84" i="14" a="1"/>
  <c r="D84" i="14" s="1"/>
  <c r="D86" i="14" a="1"/>
  <c r="D86" i="14" s="1"/>
  <c r="D88" i="14" a="1"/>
  <c r="D88" i="14" s="1"/>
  <c r="D90" i="14" a="1"/>
  <c r="D90" i="14" s="1"/>
  <c r="D92" i="14" a="1"/>
  <c r="D92" i="14" s="1"/>
  <c r="D94" i="14" a="1"/>
  <c r="D94" i="14" s="1"/>
  <c r="D96" i="14" a="1"/>
  <c r="D96" i="14" s="1"/>
  <c r="D98" i="14" a="1"/>
  <c r="D98" i="14" s="1"/>
  <c r="D100" i="14" a="1"/>
  <c r="D100" i="14" s="1"/>
  <c r="N4" i="13"/>
  <c r="N21" i="13"/>
  <c r="N10" i="13"/>
  <c r="N17" i="13"/>
  <c r="N31" i="13"/>
  <c r="M6" i="13"/>
  <c r="N6" i="13"/>
  <c r="N18" i="13"/>
  <c r="N12" i="13"/>
  <c r="N22" i="13"/>
  <c r="N33" i="13"/>
  <c r="M3" i="13"/>
  <c r="N30" i="13"/>
  <c r="N19" i="13"/>
  <c r="N5" i="13"/>
  <c r="N7" i="13"/>
  <c r="N13" i="13"/>
  <c r="N20" i="13"/>
  <c r="N25" i="13"/>
  <c r="N27" i="13"/>
  <c r="N35" i="13"/>
  <c r="M7" i="13"/>
  <c r="S7" i="13" s="1"/>
  <c r="Y7" i="13" s="1"/>
  <c r="N34" i="13"/>
  <c r="N14" i="13"/>
  <c r="N32" i="13"/>
  <c r="N16" i="13"/>
  <c r="N3" i="13"/>
  <c r="N15" i="13"/>
  <c r="N36" i="13"/>
  <c r="N11" i="13"/>
  <c r="N26" i="13"/>
  <c r="N9" i="13"/>
  <c r="N8" i="13"/>
  <c r="N24" i="13"/>
  <c r="N23" i="13"/>
  <c r="N28" i="13"/>
  <c r="N29" i="13"/>
  <c r="N37" i="13"/>
  <c r="M4" i="13"/>
  <c r="M5" i="13"/>
  <c r="K13" i="13"/>
  <c r="L13" i="13"/>
  <c r="J13" i="13"/>
  <c r="O21" i="13" a="1"/>
  <c r="O24" i="13" a="1"/>
  <c r="O8" i="13" a="1"/>
  <c r="O33" i="13" a="1"/>
  <c r="O35" i="13" a="1"/>
  <c r="O25" i="13" a="1"/>
  <c r="O16" i="13" a="1"/>
  <c r="O7" i="13" a="1"/>
  <c r="O9" i="13" a="1"/>
  <c r="O30" i="13" a="1"/>
  <c r="O19" i="13" a="1"/>
  <c r="O23" i="13" a="1"/>
  <c r="O26" i="13" a="1"/>
  <c r="O29" i="13" a="1"/>
  <c r="O34" i="13" a="1"/>
  <c r="O11" i="13" a="1"/>
  <c r="O27" i="13" a="1"/>
  <c r="O36" i="13" a="1"/>
  <c r="O17" i="13" a="1"/>
  <c r="O20" i="13" a="1"/>
  <c r="O15" i="13" a="1"/>
  <c r="O32" i="13" a="1"/>
  <c r="O4" i="13" a="1"/>
  <c r="O37" i="13" a="1"/>
  <c r="O14" i="13" a="1"/>
  <c r="O18" i="13" a="1"/>
  <c r="O22" i="13" a="1"/>
  <c r="O6" i="13" a="1"/>
  <c r="O13" i="13" a="1"/>
  <c r="O28" i="13" a="1"/>
  <c r="O12" i="13" a="1"/>
  <c r="O5" i="13" a="1"/>
  <c r="O31" i="13" a="1"/>
  <c r="O3" i="13" a="1"/>
  <c r="O10" i="13" a="1"/>
  <c r="U8" i="14" l="1" a="1"/>
  <c r="U8" i="14" s="1"/>
  <c r="U10" i="14" a="1"/>
  <c r="U10" i="14" s="1"/>
  <c r="U9" i="14" a="1"/>
  <c r="U9" i="14" s="1"/>
  <c r="V9" i="14" a="1"/>
  <c r="V9" i="14" s="1"/>
  <c r="V8" i="14" a="1"/>
  <c r="V8" i="14" s="1"/>
  <c r="V10" i="14" a="1"/>
  <c r="V10" i="14" s="1"/>
  <c r="W8" i="14" a="1"/>
  <c r="W8" i="14" s="1"/>
  <c r="W10" i="14" a="1"/>
  <c r="W10" i="14" s="1"/>
  <c r="W7" i="14" a="1"/>
  <c r="W7" i="14" s="1"/>
  <c r="W9" i="14" a="1"/>
  <c r="W9" i="14" s="1"/>
  <c r="X7" i="14" a="1"/>
  <c r="X7" i="14" s="1"/>
  <c r="X9" i="14" a="1"/>
  <c r="X9" i="14" s="1"/>
  <c r="X8" i="14" a="1"/>
  <c r="X8" i="14" s="1"/>
  <c r="X10" i="14" a="1"/>
  <c r="X10" i="14" s="1"/>
  <c r="S8" i="14" a="1"/>
  <c r="S8" i="14" s="1"/>
  <c r="S10" i="14" a="1"/>
  <c r="S10" i="14" s="1"/>
  <c r="S9" i="14" a="1"/>
  <c r="S9" i="14" s="1"/>
  <c r="T9" i="14" a="1"/>
  <c r="T9" i="14" s="1"/>
  <c r="T8" i="14" a="1"/>
  <c r="T8" i="14" s="1"/>
  <c r="T10" i="14" a="1"/>
  <c r="T10" i="14" s="1"/>
  <c r="R9" i="14" a="1"/>
  <c r="R9" i="14" s="1"/>
  <c r="R8" i="14" a="1"/>
  <c r="R8" i="14" s="1"/>
  <c r="R10" i="14" a="1"/>
  <c r="R10" i="14" s="1"/>
  <c r="I8" i="14" a="1"/>
  <c r="I8" i="14" s="1"/>
  <c r="I10" i="14" a="1"/>
  <c r="I10" i="14" s="1"/>
  <c r="I9" i="14" a="1"/>
  <c r="I9" i="14" s="1"/>
  <c r="I11" i="14" a="1"/>
  <c r="I11" i="14" s="1"/>
  <c r="N9" i="14" a="1"/>
  <c r="N9" i="14" s="1"/>
  <c r="N11" i="14" a="1"/>
  <c r="N11" i="14" s="1"/>
  <c r="N8" i="14" a="1"/>
  <c r="N8" i="14" s="1"/>
  <c r="N10" i="14" a="1"/>
  <c r="N10" i="14" s="1"/>
  <c r="M8" i="14" a="1"/>
  <c r="M8" i="14" s="1"/>
  <c r="M10" i="14" a="1"/>
  <c r="M10" i="14" s="1"/>
  <c r="M9" i="14" a="1"/>
  <c r="M9" i="14" s="1"/>
  <c r="M11" i="14" a="1"/>
  <c r="M11" i="14" s="1"/>
  <c r="J9" i="14" a="1"/>
  <c r="J9" i="14" s="1"/>
  <c r="J11" i="14" a="1"/>
  <c r="J11" i="14" s="1"/>
  <c r="J8" i="14" a="1"/>
  <c r="J8" i="14" s="1"/>
  <c r="J10" i="14" a="1"/>
  <c r="J10" i="14" s="1"/>
  <c r="L9" i="14" a="1"/>
  <c r="L9" i="14" s="1"/>
  <c r="L11" i="14" a="1"/>
  <c r="L11" i="14" s="1"/>
  <c r="L8" i="14" a="1"/>
  <c r="L8" i="14" s="1"/>
  <c r="L10" i="14" a="1"/>
  <c r="L10" i="14" s="1"/>
  <c r="H9" i="14" a="1"/>
  <c r="H9" i="14" s="1"/>
  <c r="H11" i="14" a="1"/>
  <c r="H11" i="14" s="1"/>
  <c r="H8" i="14" a="1"/>
  <c r="H8" i="14" s="1"/>
  <c r="H10" i="14" a="1"/>
  <c r="H10" i="14" s="1"/>
  <c r="K8" i="14" a="1"/>
  <c r="K8" i="14" s="1"/>
  <c r="K10" i="14" a="1"/>
  <c r="K10" i="14" s="1"/>
  <c r="K9" i="14" a="1"/>
  <c r="K9" i="14" s="1"/>
  <c r="K11" i="14" a="1"/>
  <c r="K11" i="14" s="1"/>
  <c r="R11" i="14" a="1"/>
  <c r="R11" i="14" s="1"/>
  <c r="R13" i="14" a="1"/>
  <c r="R13" i="14" s="1"/>
  <c r="R12" i="14" a="1"/>
  <c r="R12" i="14" s="1"/>
  <c r="R14" i="14" a="1"/>
  <c r="R14" i="14" s="1"/>
  <c r="O36" i="13"/>
  <c r="O9" i="13"/>
  <c r="O31" i="13"/>
  <c r="O13" i="13"/>
  <c r="O27" i="13"/>
  <c r="O7" i="13"/>
  <c r="O10" i="13"/>
  <c r="O6" i="13"/>
  <c r="O11" i="13"/>
  <c r="O16" i="13"/>
  <c r="O5" i="13"/>
  <c r="O22" i="13"/>
  <c r="O34" i="13"/>
  <c r="O25" i="13"/>
  <c r="O15" i="13"/>
  <c r="O18" i="13"/>
  <c r="O29" i="13"/>
  <c r="O35" i="13"/>
  <c r="O20" i="13"/>
  <c r="O14" i="13"/>
  <c r="O26" i="13"/>
  <c r="O33" i="13"/>
  <c r="O12" i="13"/>
  <c r="O37" i="13"/>
  <c r="O23" i="13"/>
  <c r="O8" i="13"/>
  <c r="O3" i="13"/>
  <c r="R3" i="13" s="1"/>
  <c r="U3" i="13" s="1"/>
  <c r="AA3" i="13" s="1"/>
  <c r="O4" i="13"/>
  <c r="O19" i="13"/>
  <c r="O24" i="13"/>
  <c r="O28" i="13"/>
  <c r="O32" i="13"/>
  <c r="O30" i="13"/>
  <c r="O21" i="13"/>
  <c r="O17" i="13"/>
  <c r="AC5" i="13"/>
  <c r="H1" i="14"/>
  <c r="R1" i="14"/>
  <c r="S1" i="14" s="1"/>
  <c r="T1" i="14" s="1"/>
  <c r="U1" i="14" s="1"/>
  <c r="V1" i="14" s="1"/>
  <c r="W1" i="14" s="1"/>
  <c r="X1" i="14" s="1"/>
  <c r="P4" i="13"/>
  <c r="S4" i="13" s="1"/>
  <c r="Y4" i="13" s="1"/>
  <c r="Q15" i="13"/>
  <c r="T15" i="13" s="1"/>
  <c r="Z15" i="13" s="1"/>
  <c r="P3" i="13"/>
  <c r="S3" i="13" s="1"/>
  <c r="Y3" i="13" s="1"/>
  <c r="Q3" i="13"/>
  <c r="T3" i="13" s="1"/>
  <c r="Z3" i="13" s="1"/>
  <c r="Q14" i="13"/>
  <c r="T14" i="13" s="1"/>
  <c r="Z14" i="13" s="1"/>
  <c r="Y11" i="14" a="1"/>
  <c r="V3" i="13"/>
  <c r="O11" i="14" a="1"/>
  <c r="O24" i="14" a="1"/>
  <c r="W15" i="13"/>
  <c r="O23" i="14" a="1"/>
  <c r="Y11" i="14" l="1"/>
  <c r="O11" i="14"/>
  <c r="O23" i="14"/>
  <c r="O24" i="14"/>
  <c r="I1" i="14"/>
  <c r="R19" i="13"/>
  <c r="U19" i="13" s="1"/>
  <c r="AA19" i="13" s="1"/>
  <c r="AC6" i="13"/>
  <c r="R4" i="13"/>
  <c r="U4" i="13" s="1"/>
  <c r="AA4" i="13" s="1"/>
  <c r="Q4" i="13"/>
  <c r="T4" i="13" s="1"/>
  <c r="Z4" i="13" s="1"/>
  <c r="Q16" i="13"/>
  <c r="T16" i="13" s="1"/>
  <c r="Z16" i="13" s="1"/>
  <c r="P5" i="13"/>
  <c r="S5" i="13" s="1"/>
  <c r="Y5" i="13" s="1"/>
  <c r="Y19" i="14" a="1"/>
  <c r="O16" i="14" a="1"/>
  <c r="X19" i="13"/>
  <c r="Y16" i="14" a="1"/>
  <c r="I7" i="14" a="1"/>
  <c r="X3" i="13"/>
  <c r="W14" i="13"/>
  <c r="W3" i="13"/>
  <c r="S7" i="14" a="1"/>
  <c r="O7" i="14" a="1"/>
  <c r="V4" i="13"/>
  <c r="S7" i="14" l="1"/>
  <c r="Y16" i="14"/>
  <c r="Y19" i="14"/>
  <c r="I7" i="14"/>
  <c r="O16" i="14"/>
  <c r="O7" i="14"/>
  <c r="J1" i="14"/>
  <c r="R20" i="13"/>
  <c r="U20" i="13" s="1"/>
  <c r="AA20" i="13" s="1"/>
  <c r="AC7" i="13"/>
  <c r="R5" i="13"/>
  <c r="U5" i="13" s="1"/>
  <c r="AA5" i="13" s="1"/>
  <c r="Q5" i="13"/>
  <c r="T5" i="13" s="1"/>
  <c r="Z5" i="13" s="1"/>
  <c r="P6" i="13"/>
  <c r="S6" i="13" s="1"/>
  <c r="Y6" i="13" s="1"/>
  <c r="Q17" i="13"/>
  <c r="Y4" i="14" a="1"/>
  <c r="W4" i="13"/>
  <c r="W16" i="13"/>
  <c r="V5" i="13"/>
  <c r="U7" i="14" a="1"/>
  <c r="H7" i="14" a="1"/>
  <c r="U4" i="14" a="1"/>
  <c r="O4" i="14" a="1"/>
  <c r="Y5" i="14" a="1"/>
  <c r="X4" i="13"/>
  <c r="U7" i="14" l="1"/>
  <c r="U4" i="14"/>
  <c r="Y5" i="14"/>
  <c r="Y4" i="14"/>
  <c r="H7" i="14"/>
  <c r="K1" i="14"/>
  <c r="O4" i="14"/>
  <c r="R21" i="13"/>
  <c r="U21" i="13" s="1"/>
  <c r="AA21" i="13" s="1"/>
  <c r="AC8" i="13"/>
  <c r="T17" i="13"/>
  <c r="Z17" i="13" s="1"/>
  <c r="Q18" i="13"/>
  <c r="Q19" i="13" s="1"/>
  <c r="R22" i="13"/>
  <c r="R6" i="13"/>
  <c r="U6" i="13" s="1"/>
  <c r="AA6" i="13" s="1"/>
  <c r="Q6" i="13"/>
  <c r="T6" i="13" s="1"/>
  <c r="Z6" i="13" s="1"/>
  <c r="X20" i="13"/>
  <c r="R4" i="14" a="1"/>
  <c r="H4" i="14" a="1"/>
  <c r="W17" i="13"/>
  <c r="V6" i="13"/>
  <c r="Y26" i="14" a="1"/>
  <c r="O31" i="14" a="1"/>
  <c r="Y21" i="14" a="1"/>
  <c r="O26" i="14" a="1"/>
  <c r="W5" i="13"/>
  <c r="R5" i="14" a="1"/>
  <c r="K4" i="14" a="1"/>
  <c r="X5" i="13"/>
  <c r="W18" i="13"/>
  <c r="R5" i="14" l="1"/>
  <c r="R4" i="14"/>
  <c r="Y21" i="14"/>
  <c r="Y26" i="14"/>
  <c r="K4" i="14"/>
  <c r="L1" i="14"/>
  <c r="H4" i="14"/>
  <c r="O26" i="14"/>
  <c r="O31" i="14"/>
  <c r="AC9" i="13"/>
  <c r="AC10" i="13" s="1"/>
  <c r="T19" i="13"/>
  <c r="Z19" i="13" s="1"/>
  <c r="Q20" i="13"/>
  <c r="U22" i="13"/>
  <c r="AA22" i="13" s="1"/>
  <c r="R23" i="13"/>
  <c r="T18" i="13"/>
  <c r="Z18" i="13" s="1"/>
  <c r="R7" i="13"/>
  <c r="U7" i="13" s="1"/>
  <c r="AA7" i="13" s="1"/>
  <c r="Q7" i="13"/>
  <c r="T7" i="13" s="1"/>
  <c r="Z7" i="13" s="1"/>
  <c r="X21" i="13"/>
  <c r="Y8" i="14" a="1"/>
  <c r="O13" i="14" a="1"/>
  <c r="C104" i="15" a="1"/>
  <c r="C33" i="15" a="1"/>
  <c r="C45" i="15" a="1"/>
  <c r="C35" i="15" a="1"/>
  <c r="C91" i="15" a="1"/>
  <c r="C8" i="15" a="1"/>
  <c r="C53" i="15" a="1"/>
  <c r="W19" i="13"/>
  <c r="Y20" i="14" a="1"/>
  <c r="O8" i="14" a="1"/>
  <c r="C63" i="15" a="1"/>
  <c r="C74" i="15" a="1"/>
  <c r="C108" i="15" a="1"/>
  <c r="C60" i="15" a="1"/>
  <c r="C59" i="15" a="1"/>
  <c r="C25" i="15" a="1"/>
  <c r="C18" i="15" a="1"/>
  <c r="X22" i="13"/>
  <c r="W6" i="14" a="1"/>
  <c r="C23" i="15" a="1"/>
  <c r="C86" i="15" a="1"/>
  <c r="C87" i="15" a="1"/>
  <c r="C2" i="15" a="1"/>
  <c r="X6" i="13"/>
  <c r="V5" i="14" a="1"/>
  <c r="L7" i="14" a="1"/>
  <c r="C122" i="15" a="1"/>
  <c r="C82" i="15" a="1"/>
  <c r="C20" i="15" a="1"/>
  <c r="C40" i="15" a="1"/>
  <c r="C43" i="15" a="1"/>
  <c r="C92" i="15" a="1"/>
  <c r="C48" i="15" a="1"/>
  <c r="C21" i="15" a="1"/>
  <c r="V7" i="13"/>
  <c r="O18" i="14" a="1"/>
  <c r="C42" i="15" a="1"/>
  <c r="C126" i="15" a="1"/>
  <c r="C88" i="15" a="1"/>
  <c r="C22" i="15" a="1"/>
  <c r="W6" i="13"/>
  <c r="W6" i="14" l="1"/>
  <c r="V5" i="14"/>
  <c r="Y20" i="14"/>
  <c r="Y8" i="14"/>
  <c r="L7" i="14"/>
  <c r="M1" i="14"/>
  <c r="O8" i="14"/>
  <c r="O13" i="14"/>
  <c r="O18" i="14"/>
  <c r="C122" i="15"/>
  <c r="C21" i="15"/>
  <c r="C18" i="15"/>
  <c r="C53" i="15"/>
  <c r="C22" i="15"/>
  <c r="C48" i="15"/>
  <c r="C25" i="15"/>
  <c r="C8" i="15"/>
  <c r="C87" i="15"/>
  <c r="C92" i="15"/>
  <c r="C59" i="15"/>
  <c r="C91" i="15"/>
  <c r="C88" i="15"/>
  <c r="C43" i="15"/>
  <c r="C60" i="15"/>
  <c r="C35" i="15"/>
  <c r="C126" i="15"/>
  <c r="C40" i="15"/>
  <c r="C108" i="15"/>
  <c r="C45" i="15"/>
  <c r="C86" i="15"/>
  <c r="C20" i="15"/>
  <c r="C74" i="15"/>
  <c r="C33" i="15"/>
  <c r="C42" i="15"/>
  <c r="C82" i="15"/>
  <c r="C63" i="15"/>
  <c r="C104" i="15"/>
  <c r="C23" i="15"/>
  <c r="C2" i="15"/>
  <c r="T20" i="13"/>
  <c r="Z20" i="13" s="1"/>
  <c r="Q21" i="13"/>
  <c r="U23" i="13"/>
  <c r="AA23" i="13" s="1"/>
  <c r="R24" i="13"/>
  <c r="R8" i="13"/>
  <c r="Q8" i="13"/>
  <c r="T8" i="13" s="1"/>
  <c r="Z8" i="13" s="1"/>
  <c r="M6" i="14" a="1"/>
  <c r="I4" i="14" a="1"/>
  <c r="C38" i="15" a="1"/>
  <c r="C77" i="15" a="1"/>
  <c r="C57" i="15" a="1"/>
  <c r="C121" i="15" a="1"/>
  <c r="C123" i="15" a="1"/>
  <c r="C5" i="15" a="1"/>
  <c r="C127" i="15" a="1"/>
  <c r="C67" i="15" a="1"/>
  <c r="C58" i="15" a="1"/>
  <c r="C75" i="15" a="1"/>
  <c r="C56" i="15" a="1"/>
  <c r="C12" i="15" a="1"/>
  <c r="C124" i="15" a="1"/>
  <c r="C120" i="15" a="1"/>
  <c r="C70" i="15" a="1"/>
  <c r="C83" i="15" a="1"/>
  <c r="C55" i="15" a="1"/>
  <c r="C112" i="15" a="1"/>
  <c r="C95" i="15" a="1"/>
  <c r="C111" i="15" a="1"/>
  <c r="C41" i="15" a="1"/>
  <c r="C39" i="15" a="1"/>
  <c r="C69" i="15" a="1"/>
  <c r="C62" i="15" a="1"/>
  <c r="C103" i="15" a="1"/>
  <c r="D5" i="14" a="1"/>
  <c r="D7" i="14" a="1"/>
  <c r="S4" i="14" a="1"/>
  <c r="K6" i="14" a="1"/>
  <c r="O19" i="14" a="1"/>
  <c r="C101" i="15" a="1"/>
  <c r="C118" i="15" a="1"/>
  <c r="C94" i="15" a="1"/>
  <c r="C117" i="15" a="1"/>
  <c r="C80" i="15" a="1"/>
  <c r="C31" i="15" a="1"/>
  <c r="C6" i="15" a="1"/>
  <c r="C50" i="15" a="1"/>
  <c r="C89" i="15" a="1"/>
  <c r="C11" i="15" a="1"/>
  <c r="C97" i="15" a="1"/>
  <c r="C125" i="15" a="1"/>
  <c r="C24" i="15" a="1"/>
  <c r="C9" i="15" a="1"/>
  <c r="D6" i="14" a="1"/>
  <c r="W7" i="13"/>
  <c r="Y15" i="14" a="1"/>
  <c r="M4" i="14" a="1"/>
  <c r="C98" i="15" a="1"/>
  <c r="C28" i="15" a="1"/>
  <c r="C129" i="15" a="1"/>
  <c r="C52" i="15" a="1"/>
  <c r="C78" i="15" a="1"/>
  <c r="C100" i="15" a="1"/>
  <c r="C3" i="15" a="1"/>
  <c r="C4" i="15" a="1"/>
  <c r="C114" i="15" a="1"/>
  <c r="C19" i="15" a="1"/>
  <c r="C119" i="15" a="1"/>
  <c r="C105" i="15" a="1"/>
  <c r="C29" i="15" a="1"/>
  <c r="C26" i="15" a="1"/>
  <c r="C10" i="15" a="1"/>
  <c r="X23" i="13"/>
  <c r="V4" i="14" a="1"/>
  <c r="J5" i="14" a="1"/>
  <c r="O22" i="14" a="1"/>
  <c r="C47" i="15" a="1"/>
  <c r="C116" i="15" a="1"/>
  <c r="C90" i="15" a="1"/>
  <c r="C34" i="15" a="1"/>
  <c r="C128" i="15" a="1"/>
  <c r="C65" i="15" a="1"/>
  <c r="C110" i="15" a="1"/>
  <c r="C109" i="15" a="1"/>
  <c r="C81" i="15" a="1"/>
  <c r="C68" i="15" a="1"/>
  <c r="C64" i="15" a="1"/>
  <c r="C113" i="15" a="1"/>
  <c r="C115" i="15" a="1"/>
  <c r="C13" i="15" a="1"/>
  <c r="C66" i="15" a="1"/>
  <c r="C96" i="15" a="1"/>
  <c r="C44" i="15" a="1"/>
  <c r="C102" i="15" a="1"/>
  <c r="C54" i="15" a="1"/>
  <c r="C71" i="15" a="1"/>
  <c r="C30" i="15" a="1"/>
  <c r="C51" i="15" a="1"/>
  <c r="C37" i="15" a="1"/>
  <c r="C32" i="15" a="1"/>
  <c r="C17" i="15" a="1"/>
  <c r="X7" i="13"/>
  <c r="C49" i="15" a="1"/>
  <c r="C72" i="15" a="1"/>
  <c r="C61" i="15" a="1"/>
  <c r="C14" i="15" a="1"/>
  <c r="C99" i="15" a="1"/>
  <c r="C15" i="15" a="1"/>
  <c r="C36" i="15" a="1"/>
  <c r="C106" i="15" a="1"/>
  <c r="C7" i="15" a="1"/>
  <c r="C84" i="15" a="1"/>
  <c r="W20" i="13"/>
  <c r="C85" i="15" a="1"/>
  <c r="C79" i="15" a="1"/>
  <c r="C107" i="15" a="1"/>
  <c r="C130" i="15" a="1"/>
  <c r="C76" i="15" a="1"/>
  <c r="C46" i="15" a="1"/>
  <c r="C73" i="15" a="1"/>
  <c r="C27" i="15" a="1"/>
  <c r="C93" i="15" a="1"/>
  <c r="C16" i="15" a="1"/>
  <c r="D4" i="14" a="1"/>
  <c r="X24" i="13"/>
  <c r="S4" i="14" l="1"/>
  <c r="V4" i="14"/>
  <c r="Y15" i="14"/>
  <c r="K6" i="14"/>
  <c r="J5" i="14"/>
  <c r="M6" i="14"/>
  <c r="I4" i="14"/>
  <c r="M4" i="14"/>
  <c r="N1" i="14"/>
  <c r="O19" i="14"/>
  <c r="O22" i="14"/>
  <c r="C17" i="15"/>
  <c r="C103" i="15"/>
  <c r="C10" i="15"/>
  <c r="C9" i="15"/>
  <c r="C32" i="15"/>
  <c r="C62" i="15"/>
  <c r="B63" i="15" s="1"/>
  <c r="C16" i="15"/>
  <c r="C24" i="15"/>
  <c r="C37" i="15"/>
  <c r="C69" i="15"/>
  <c r="C26" i="15"/>
  <c r="C84" i="15"/>
  <c r="C51" i="15"/>
  <c r="C39" i="15"/>
  <c r="C93" i="15"/>
  <c r="C7" i="15"/>
  <c r="C30" i="15"/>
  <c r="C41" i="15"/>
  <c r="C29" i="15"/>
  <c r="C125" i="15"/>
  <c r="C71" i="15"/>
  <c r="C111" i="15"/>
  <c r="C27" i="15"/>
  <c r="C106" i="15"/>
  <c r="C54" i="15"/>
  <c r="C95" i="15"/>
  <c r="C105" i="15"/>
  <c r="C97" i="15"/>
  <c r="C102" i="15"/>
  <c r="C112" i="15"/>
  <c r="C73" i="15"/>
  <c r="C11" i="15"/>
  <c r="C44" i="15"/>
  <c r="C55" i="15"/>
  <c r="C119" i="15"/>
  <c r="C36" i="15"/>
  <c r="C96" i="15"/>
  <c r="C83" i="15"/>
  <c r="C46" i="15"/>
  <c r="C15" i="15"/>
  <c r="C66" i="15"/>
  <c r="C70" i="15"/>
  <c r="C19" i="15"/>
  <c r="C89" i="15"/>
  <c r="C13" i="15"/>
  <c r="C120" i="15"/>
  <c r="C76" i="15"/>
  <c r="C99" i="15"/>
  <c r="C115" i="15"/>
  <c r="C124" i="15"/>
  <c r="C114" i="15"/>
  <c r="C50" i="15"/>
  <c r="C113" i="15"/>
  <c r="C12" i="15"/>
  <c r="C130" i="15"/>
  <c r="C14" i="15"/>
  <c r="C64" i="15"/>
  <c r="C56" i="15"/>
  <c r="C4" i="15"/>
  <c r="C6" i="15"/>
  <c r="C68" i="15"/>
  <c r="C75" i="15"/>
  <c r="C107" i="15"/>
  <c r="C61" i="15"/>
  <c r="C81" i="15"/>
  <c r="C58" i="15"/>
  <c r="B59" i="15" s="1"/>
  <c r="B60" i="15" s="1"/>
  <c r="C3" i="15"/>
  <c r="C31" i="15"/>
  <c r="C109" i="15"/>
  <c r="C67" i="15"/>
  <c r="C79" i="15"/>
  <c r="C72" i="15"/>
  <c r="C110" i="15"/>
  <c r="C127" i="15"/>
  <c r="C100" i="15"/>
  <c r="C80" i="15"/>
  <c r="C65" i="15"/>
  <c r="C5" i="15"/>
  <c r="C78" i="15"/>
  <c r="C117" i="15"/>
  <c r="C128" i="15"/>
  <c r="C123" i="15"/>
  <c r="C85" i="15"/>
  <c r="C49" i="15"/>
  <c r="C34" i="15"/>
  <c r="C121" i="15"/>
  <c r="C52" i="15"/>
  <c r="C94" i="15"/>
  <c r="C90" i="15"/>
  <c r="C57" i="15"/>
  <c r="C129" i="15"/>
  <c r="C118" i="15"/>
  <c r="C116" i="15"/>
  <c r="C77" i="15"/>
  <c r="C28" i="15"/>
  <c r="C101" i="15"/>
  <c r="C47" i="15"/>
  <c r="C38" i="15"/>
  <c r="C98" i="15"/>
  <c r="E126" i="15" a="1"/>
  <c r="E126" i="15" s="1"/>
  <c r="G126" i="15" a="1"/>
  <c r="G126" i="15" s="1"/>
  <c r="I126" i="15" a="1"/>
  <c r="I126" i="15" s="1"/>
  <c r="K126" i="15" a="1"/>
  <c r="K126" i="15" s="1"/>
  <c r="M126" i="15" a="1"/>
  <c r="M126" i="15" s="1"/>
  <c r="D126" i="15" a="1"/>
  <c r="D126" i="15" s="1"/>
  <c r="F126" i="15" a="1"/>
  <c r="F126" i="15" s="1"/>
  <c r="H126" i="15" a="1"/>
  <c r="H126" i="15" s="1"/>
  <c r="J126" i="15" a="1"/>
  <c r="J126" i="15" s="1"/>
  <c r="L126" i="15" a="1"/>
  <c r="L126" i="15" s="1"/>
  <c r="A126" i="15" a="1"/>
  <c r="A126" i="15" s="1"/>
  <c r="N126" i="15" s="1"/>
  <c r="B126" i="15"/>
  <c r="E122" i="15" a="1"/>
  <c r="E122" i="15" s="1"/>
  <c r="G122" i="15" a="1"/>
  <c r="G122" i="15" s="1"/>
  <c r="I122" i="15" a="1"/>
  <c r="I122" i="15" s="1"/>
  <c r="K122" i="15" a="1"/>
  <c r="K122" i="15" s="1"/>
  <c r="M122" i="15" a="1"/>
  <c r="M122" i="15" s="1"/>
  <c r="D122" i="15" a="1"/>
  <c r="D122" i="15" s="1"/>
  <c r="F122" i="15" a="1"/>
  <c r="F122" i="15" s="1"/>
  <c r="H122" i="15" a="1"/>
  <c r="H122" i="15" s="1"/>
  <c r="J122" i="15" a="1"/>
  <c r="J122" i="15" s="1"/>
  <c r="L122" i="15" a="1"/>
  <c r="L122" i="15" s="1"/>
  <c r="A122" i="15" a="1"/>
  <c r="A122" i="15" s="1"/>
  <c r="N122" i="15" s="1"/>
  <c r="B122" i="15"/>
  <c r="B2" i="15"/>
  <c r="Q22" i="13"/>
  <c r="T21" i="13"/>
  <c r="Z21" i="13" s="1"/>
  <c r="U24" i="13"/>
  <c r="AA24" i="13" s="1"/>
  <c r="R25" i="13"/>
  <c r="U8" i="13"/>
  <c r="AA8" i="13" s="1"/>
  <c r="R9" i="13"/>
  <c r="D6" i="14"/>
  <c r="D7" i="14"/>
  <c r="D4" i="14"/>
  <c r="D5" i="14"/>
  <c r="Q9" i="13"/>
  <c r="T9" i="13" s="1"/>
  <c r="Z9" i="13" s="1"/>
  <c r="Y28" i="14" a="1"/>
  <c r="O25" i="14" a="1"/>
  <c r="L60" i="15" a="1"/>
  <c r="K59" i="15" a="1"/>
  <c r="M59" i="15" a="1"/>
  <c r="D63" i="15" a="1"/>
  <c r="D60" i="15" a="1"/>
  <c r="J59" i="15" a="1"/>
  <c r="G60" i="15" a="1"/>
  <c r="E59" i="15" a="1"/>
  <c r="L2" i="15" a="1"/>
  <c r="F2" i="15" a="1"/>
  <c r="A2" i="15" a="1"/>
  <c r="W8" i="13"/>
  <c r="K7" i="14" a="1"/>
  <c r="O5" i="14" a="1"/>
  <c r="K60" i="15" a="1"/>
  <c r="G63" i="15" a="1"/>
  <c r="F59" i="15" a="1"/>
  <c r="E60" i="15" a="1"/>
  <c r="J60" i="15" a="1"/>
  <c r="E63" i="15" a="1"/>
  <c r="M60" i="15" a="1"/>
  <c r="A60" i="15" a="1"/>
  <c r="G2" i="15" a="1"/>
  <c r="K2" i="15" a="1"/>
  <c r="W21" i="13"/>
  <c r="I2" i="15" a="1"/>
  <c r="T7" i="14" a="1"/>
  <c r="L6" i="14" a="1"/>
  <c r="H63" i="15" a="1"/>
  <c r="L59" i="15" a="1"/>
  <c r="F60" i="15" a="1"/>
  <c r="A63" i="15" a="1"/>
  <c r="F63" i="15" a="1"/>
  <c r="H60" i="15" a="1"/>
  <c r="K63" i="15" a="1"/>
  <c r="I60" i="15" a="1"/>
  <c r="E2" i="15" a="1"/>
  <c r="H2" i="15" a="1"/>
  <c r="J2" i="15" a="1"/>
  <c r="X25" i="13"/>
  <c r="Y22" i="14" a="1"/>
  <c r="N7" i="14" a="1"/>
  <c r="L63" i="15" a="1"/>
  <c r="H59" i="15" a="1"/>
  <c r="G59" i="15" a="1"/>
  <c r="M63" i="15" a="1"/>
  <c r="I63" i="15" a="1"/>
  <c r="D59" i="15" a="1"/>
  <c r="J63" i="15" a="1"/>
  <c r="I59" i="15" a="1"/>
  <c r="M2" i="15" a="1"/>
  <c r="D2" i="15" a="1"/>
  <c r="X8" i="13"/>
  <c r="T7" i="14" l="1"/>
  <c r="Y28" i="14"/>
  <c r="Y22" i="14"/>
  <c r="N7" i="14"/>
  <c r="L6" i="14"/>
  <c r="K7" i="14"/>
  <c r="O5" i="14"/>
  <c r="O25" i="14"/>
  <c r="A60" i="15"/>
  <c r="E59" i="15"/>
  <c r="I59" i="15"/>
  <c r="I60" i="15"/>
  <c r="M60" i="15"/>
  <c r="G60" i="15"/>
  <c r="J63" i="15"/>
  <c r="K63" i="15"/>
  <c r="E63" i="15"/>
  <c r="J59" i="15"/>
  <c r="D59" i="15"/>
  <c r="H60" i="15"/>
  <c r="J60" i="15"/>
  <c r="D60" i="15"/>
  <c r="I63" i="15"/>
  <c r="F63" i="15"/>
  <c r="E60" i="15"/>
  <c r="D63" i="15"/>
  <c r="M63" i="15"/>
  <c r="A63" i="15"/>
  <c r="F59" i="15"/>
  <c r="M59" i="15"/>
  <c r="G59" i="15"/>
  <c r="F60" i="15"/>
  <c r="G63" i="15"/>
  <c r="K59" i="15"/>
  <c r="H59" i="15"/>
  <c r="L59" i="15"/>
  <c r="K60" i="15"/>
  <c r="L60" i="15"/>
  <c r="L63" i="15"/>
  <c r="H63" i="15"/>
  <c r="B101" i="15"/>
  <c r="B102" i="15" s="1"/>
  <c r="B103" i="15" s="1"/>
  <c r="B80" i="15"/>
  <c r="B81" i="15" s="1"/>
  <c r="B82" i="15" s="1"/>
  <c r="B61" i="15"/>
  <c r="B62" i="15" s="1"/>
  <c r="B36" i="15"/>
  <c r="B37" i="15" s="1"/>
  <c r="B38" i="15" s="1"/>
  <c r="D125" i="15" a="1"/>
  <c r="D125" i="15" s="1"/>
  <c r="F125" i="15" a="1"/>
  <c r="F125" i="15" s="1"/>
  <c r="H125" i="15" a="1"/>
  <c r="H125" i="15" s="1"/>
  <c r="J125" i="15" a="1"/>
  <c r="J125" i="15" s="1"/>
  <c r="L125" i="15" a="1"/>
  <c r="L125" i="15" s="1"/>
  <c r="E125" i="15" a="1"/>
  <c r="E125" i="15" s="1"/>
  <c r="G125" i="15" a="1"/>
  <c r="G125" i="15" s="1"/>
  <c r="I125" i="15" a="1"/>
  <c r="I125" i="15" s="1"/>
  <c r="K125" i="15" a="1"/>
  <c r="K125" i="15" s="1"/>
  <c r="M125" i="15" a="1"/>
  <c r="M125" i="15" s="1"/>
  <c r="B125" i="15"/>
  <c r="A125" i="15" a="1"/>
  <c r="A125" i="15" s="1"/>
  <c r="N125" i="15" s="1"/>
  <c r="D129" i="15" a="1"/>
  <c r="D129" i="15" s="1"/>
  <c r="F129" i="15" a="1"/>
  <c r="F129" i="15" s="1"/>
  <c r="H129" i="15" a="1"/>
  <c r="H129" i="15" s="1"/>
  <c r="J129" i="15" a="1"/>
  <c r="J129" i="15" s="1"/>
  <c r="L129" i="15" a="1"/>
  <c r="L129" i="15" s="1"/>
  <c r="K129" i="15" a="1"/>
  <c r="K129" i="15" s="1"/>
  <c r="B129" i="15"/>
  <c r="E129" i="15" a="1"/>
  <c r="E129" i="15" s="1"/>
  <c r="G129" i="15" a="1"/>
  <c r="G129" i="15" s="1"/>
  <c r="I129" i="15" a="1"/>
  <c r="I129" i="15" s="1"/>
  <c r="M129" i="15" a="1"/>
  <c r="M129" i="15" s="1"/>
  <c r="A129" i="15" a="1"/>
  <c r="A129" i="15" s="1"/>
  <c r="N129" i="15" s="1"/>
  <c r="B3" i="15"/>
  <c r="B4" i="15" s="1"/>
  <c r="B5" i="15" s="1"/>
  <c r="B6" i="15" s="1"/>
  <c r="E130" i="15" a="1"/>
  <c r="E130" i="15" s="1"/>
  <c r="G130" i="15" a="1"/>
  <c r="G130" i="15" s="1"/>
  <c r="I130" i="15" a="1"/>
  <c r="I130" i="15" s="1"/>
  <c r="K130" i="15" a="1"/>
  <c r="K130" i="15" s="1"/>
  <c r="M130" i="15" a="1"/>
  <c r="M130" i="15" s="1"/>
  <c r="F130" i="15" a="1"/>
  <c r="F130" i="15" s="1"/>
  <c r="J130" i="15" a="1"/>
  <c r="J130" i="15" s="1"/>
  <c r="A130" i="15" a="1"/>
  <c r="A130" i="15" s="1"/>
  <c r="N130" i="15" s="1"/>
  <c r="D130" i="15" a="1"/>
  <c r="D130" i="15" s="1"/>
  <c r="H130" i="15" a="1"/>
  <c r="H130" i="15" s="1"/>
  <c r="L130" i="15" a="1"/>
  <c r="L130" i="15" s="1"/>
  <c r="B130" i="15"/>
  <c r="D123" i="15" a="1"/>
  <c r="D123" i="15" s="1"/>
  <c r="F123" i="15" a="1"/>
  <c r="F123" i="15" s="1"/>
  <c r="H123" i="15" a="1"/>
  <c r="H123" i="15" s="1"/>
  <c r="J123" i="15" a="1"/>
  <c r="J123" i="15" s="1"/>
  <c r="L123" i="15" a="1"/>
  <c r="L123" i="15" s="1"/>
  <c r="E123" i="15" a="1"/>
  <c r="E123" i="15" s="1"/>
  <c r="G123" i="15" a="1"/>
  <c r="G123" i="15" s="1"/>
  <c r="I123" i="15" a="1"/>
  <c r="I123" i="15" s="1"/>
  <c r="K123" i="15" a="1"/>
  <c r="K123" i="15" s="1"/>
  <c r="M123" i="15" a="1"/>
  <c r="M123" i="15" s="1"/>
  <c r="A123" i="15" a="1"/>
  <c r="A123" i="15" s="1"/>
  <c r="N123" i="15" s="1"/>
  <c r="B123" i="15"/>
  <c r="D127" i="15" a="1"/>
  <c r="D127" i="15" s="1"/>
  <c r="F127" i="15" a="1"/>
  <c r="F127" i="15" s="1"/>
  <c r="H127" i="15" a="1"/>
  <c r="H127" i="15" s="1"/>
  <c r="J127" i="15" a="1"/>
  <c r="J127" i="15" s="1"/>
  <c r="L127" i="15" a="1"/>
  <c r="L127" i="15" s="1"/>
  <c r="E127" i="15" a="1"/>
  <c r="E127" i="15" s="1"/>
  <c r="I127" i="15" a="1"/>
  <c r="I127" i="15" s="1"/>
  <c r="K127" i="15" a="1"/>
  <c r="K127" i="15" s="1"/>
  <c r="M127" i="15" a="1"/>
  <c r="M127" i="15" s="1"/>
  <c r="A127" i="15" a="1"/>
  <c r="A127" i="15" s="1"/>
  <c r="N127" i="15" s="1"/>
  <c r="B127" i="15"/>
  <c r="G127" i="15" a="1"/>
  <c r="G127" i="15" s="1"/>
  <c r="B56" i="15"/>
  <c r="B57" i="15" s="1"/>
  <c r="E124" i="15" a="1"/>
  <c r="E124" i="15" s="1"/>
  <c r="G124" i="15" a="1"/>
  <c r="G124" i="15" s="1"/>
  <c r="I124" i="15" a="1"/>
  <c r="I124" i="15" s="1"/>
  <c r="K124" i="15" a="1"/>
  <c r="K124" i="15" s="1"/>
  <c r="M124" i="15" a="1"/>
  <c r="M124" i="15" s="1"/>
  <c r="D124" i="15" a="1"/>
  <c r="D124" i="15" s="1"/>
  <c r="F124" i="15" a="1"/>
  <c r="F124" i="15" s="1"/>
  <c r="H124" i="15" a="1"/>
  <c r="H124" i="15" s="1"/>
  <c r="J124" i="15" a="1"/>
  <c r="J124" i="15" s="1"/>
  <c r="L124" i="15" a="1"/>
  <c r="L124" i="15" s="1"/>
  <c r="B124" i="15"/>
  <c r="A124" i="15" a="1"/>
  <c r="A124" i="15" s="1"/>
  <c r="N124" i="15" s="1"/>
  <c r="E128" i="15" a="1"/>
  <c r="E128" i="15" s="1"/>
  <c r="G128" i="15" a="1"/>
  <c r="G128" i="15" s="1"/>
  <c r="I128" i="15" a="1"/>
  <c r="I128" i="15" s="1"/>
  <c r="K128" i="15" a="1"/>
  <c r="K128" i="15" s="1"/>
  <c r="M128" i="15" a="1"/>
  <c r="M128" i="15" s="1"/>
  <c r="D128" i="15" a="1"/>
  <c r="D128" i="15" s="1"/>
  <c r="F128" i="15" a="1"/>
  <c r="F128" i="15" s="1"/>
  <c r="H128" i="15" a="1"/>
  <c r="H128" i="15" s="1"/>
  <c r="J128" i="15" a="1"/>
  <c r="J128" i="15" s="1"/>
  <c r="L128" i="15" a="1"/>
  <c r="L128" i="15" s="1"/>
  <c r="A128" i="15" a="1"/>
  <c r="A128" i="15" s="1"/>
  <c r="N128" i="15" s="1"/>
  <c r="B128" i="15"/>
  <c r="B110" i="15"/>
  <c r="B111" i="15" s="1"/>
  <c r="B64" i="15"/>
  <c r="B65" i="15" s="1"/>
  <c r="J2" i="15"/>
  <c r="K2" i="15"/>
  <c r="F2" i="15"/>
  <c r="I2" i="15"/>
  <c r="H2" i="15"/>
  <c r="G2" i="15"/>
  <c r="L2" i="15"/>
  <c r="M2" i="15"/>
  <c r="E2" i="15"/>
  <c r="A2" i="15"/>
  <c r="D2" i="15"/>
  <c r="T22" i="13"/>
  <c r="Z22" i="13" s="1"/>
  <c r="Q23" i="13"/>
  <c r="Q24" i="13" s="1"/>
  <c r="Q25" i="13" s="1"/>
  <c r="T25" i="13" s="1"/>
  <c r="Z25" i="13" s="1"/>
  <c r="U9" i="13"/>
  <c r="AA9" i="13" s="1"/>
  <c r="R10" i="13"/>
  <c r="U25" i="13"/>
  <c r="AA25" i="13" s="1"/>
  <c r="R26" i="13"/>
  <c r="Q10" i="13"/>
  <c r="T10" i="13" s="1"/>
  <c r="Z10" i="13" s="1"/>
  <c r="Y12" i="14" a="1"/>
  <c r="O28" i="14" a="1"/>
  <c r="L101" i="15" a="1"/>
  <c r="E61" i="15" a="1"/>
  <c r="E6" i="15" a="1"/>
  <c r="G3" i="15" a="1"/>
  <c r="E101" i="15" a="1"/>
  <c r="K80" i="15" a="1"/>
  <c r="I61" i="15" a="1"/>
  <c r="I36" i="15" a="1"/>
  <c r="J3" i="15" a="1"/>
  <c r="J4" i="15" a="1"/>
  <c r="F80" i="15" a="1"/>
  <c r="K61" i="15" a="1"/>
  <c r="L36" i="15" a="1"/>
  <c r="I4" i="15" a="1"/>
  <c r="D101" i="15" a="1"/>
  <c r="G6" i="15" a="1"/>
  <c r="J36" i="15" a="1"/>
  <c r="M4" i="15" a="1"/>
  <c r="K38" i="15" a="1"/>
  <c r="L57" i="15" a="1"/>
  <c r="G5" i="15" a="1"/>
  <c r="D111" i="15" a="1"/>
  <c r="L62" i="15" a="1"/>
  <c r="F65" i="15" a="1"/>
  <c r="K110" i="15" a="1"/>
  <c r="L81" i="15" a="1"/>
  <c r="F102" i="15" a="1"/>
  <c r="M38" i="15" a="1"/>
  <c r="A5" i="15" a="1"/>
  <c r="E56" i="15" a="1"/>
  <c r="J62" i="15" a="1"/>
  <c r="K65" i="15" a="1"/>
  <c r="D110" i="15" a="1"/>
  <c r="M82" i="15" a="1"/>
  <c r="K82" i="15" a="1"/>
  <c r="E82" i="15" a="1"/>
  <c r="J102" i="15" a="1"/>
  <c r="A61" i="15" a="1"/>
  <c r="D57" i="15" a="1"/>
  <c r="I56" i="15" a="1"/>
  <c r="J111" i="15" a="1"/>
  <c r="E103" i="15" a="1"/>
  <c r="J110" i="15" a="1"/>
  <c r="H81" i="15" a="1"/>
  <c r="H102" i="15" a="1"/>
  <c r="E102" i="15" a="1"/>
  <c r="A59" i="15" a="1"/>
  <c r="I57" i="15" a="1"/>
  <c r="F5" i="15" a="1"/>
  <c r="F111" i="15" a="1"/>
  <c r="D62" i="15" a="1"/>
  <c r="D65" i="15" a="1"/>
  <c r="H110" i="15" a="1"/>
  <c r="G64" i="15" a="1"/>
  <c r="L102" i="15" a="1"/>
  <c r="W9" i="13"/>
  <c r="V6" i="14" a="1"/>
  <c r="H5" i="14" a="1"/>
  <c r="F101" i="15" a="1"/>
  <c r="M80" i="15" a="1"/>
  <c r="K6" i="15" a="1"/>
  <c r="H3" i="15" a="1"/>
  <c r="G101" i="15" a="1"/>
  <c r="L80" i="15" a="1"/>
  <c r="H61" i="15" a="1"/>
  <c r="J6" i="15" a="1"/>
  <c r="A3" i="15" a="1"/>
  <c r="E4" i="15" a="1"/>
  <c r="H101" i="15" a="1"/>
  <c r="M61" i="15" a="1"/>
  <c r="K36" i="15" a="1"/>
  <c r="E3" i="15" a="1"/>
  <c r="M101" i="15" a="1"/>
  <c r="F61" i="15" a="1"/>
  <c r="M36" i="15" a="1"/>
  <c r="M3" i="15" a="1"/>
  <c r="A101" i="15" a="1"/>
  <c r="K57" i="15" a="1"/>
  <c r="M5" i="15" a="1"/>
  <c r="K62" i="15" a="1"/>
  <c r="I110" i="15" a="1"/>
  <c r="F81" i="15" a="1"/>
  <c r="J64" i="15" a="1"/>
  <c r="E38" i="15" a="1"/>
  <c r="L111" i="15" a="1"/>
  <c r="J81" i="15" a="1"/>
  <c r="M64" i="15" a="1"/>
  <c r="E37" i="15" a="1"/>
  <c r="H111" i="15" a="1"/>
  <c r="M81" i="15" a="1"/>
  <c r="M37" i="15" a="1"/>
  <c r="I5" i="15" a="1"/>
  <c r="G62" i="15" a="1"/>
  <c r="M110" i="15" a="1"/>
  <c r="K37" i="15" a="1"/>
  <c r="Y25" i="14" a="1"/>
  <c r="O21" i="14" a="1"/>
  <c r="J80" i="15" a="1"/>
  <c r="D61" i="15" a="1"/>
  <c r="I6" i="15" a="1"/>
  <c r="F4" i="15" a="1"/>
  <c r="K101" i="15" a="1"/>
  <c r="A80" i="15" a="1"/>
  <c r="D6" i="15" a="1"/>
  <c r="D36" i="15" a="1"/>
  <c r="K3" i="15" a="1"/>
  <c r="D4" i="15" a="1"/>
  <c r="E80" i="15" a="1"/>
  <c r="H6" i="15" a="1"/>
  <c r="D3" i="15" a="1"/>
  <c r="K4" i="15" a="1"/>
  <c r="H80" i="15" a="1"/>
  <c r="L6" i="15" a="1"/>
  <c r="F36" i="15" a="1"/>
  <c r="G4" i="15" a="1"/>
  <c r="L38" i="15" a="1"/>
  <c r="M57" i="15" a="1"/>
  <c r="K56" i="15" a="1"/>
  <c r="K111" i="15" a="1"/>
  <c r="M103" i="15" a="1"/>
  <c r="I65" i="15" a="1"/>
  <c r="G110" i="15" a="1"/>
  <c r="I64" i="15" a="1"/>
  <c r="D37" i="15" a="1"/>
  <c r="F38" i="15" a="1"/>
  <c r="L5" i="15" a="1"/>
  <c r="G56" i="15" a="1"/>
  <c r="F62" i="15" a="1"/>
  <c r="L65" i="15" a="1"/>
  <c r="F110" i="15" a="1"/>
  <c r="F82" i="15" a="1"/>
  <c r="I82" i="15" a="1"/>
  <c r="J82" i="15" a="1"/>
  <c r="G102" i="15" a="1"/>
  <c r="E57" i="15" a="1"/>
  <c r="J56" i="15" a="1"/>
  <c r="I111" i="15" a="1"/>
  <c r="G103" i="15" a="1"/>
  <c r="L110" i="15" a="1"/>
  <c r="K64" i="15" a="1"/>
  <c r="D102" i="15" a="1"/>
  <c r="A102" i="15" a="1"/>
  <c r="I38" i="15" a="1"/>
  <c r="H57" i="15" a="1"/>
  <c r="H56" i="15" a="1"/>
  <c r="G111" i="15" a="1"/>
  <c r="H103" i="15" a="1"/>
  <c r="E65" i="15" a="1"/>
  <c r="G81" i="15" a="1"/>
  <c r="E64" i="15" a="1"/>
  <c r="J37" i="15" a="1"/>
  <c r="X9" i="13"/>
  <c r="L56" i="15" a="1"/>
  <c r="L103" i="15" a="1"/>
  <c r="H82" i="15" a="1"/>
  <c r="D38" i="15" a="1"/>
  <c r="J65" i="15" a="1"/>
  <c r="M102" i="15" a="1"/>
  <c r="A4" i="15" a="1"/>
  <c r="F64" i="15" a="1"/>
  <c r="X5" i="14" a="1"/>
  <c r="M5" i="14" a="1"/>
  <c r="O17" i="14" a="1"/>
  <c r="G80" i="15" a="1"/>
  <c r="L61" i="15" a="1"/>
  <c r="G36" i="15" a="1"/>
  <c r="H4" i="15" a="1"/>
  <c r="D80" i="15" a="1"/>
  <c r="G61" i="15" a="1"/>
  <c r="M6" i="15" a="1"/>
  <c r="H36" i="15" a="1"/>
  <c r="I3" i="15" a="1"/>
  <c r="J101" i="15" a="1"/>
  <c r="J61" i="15" a="1"/>
  <c r="F6" i="15" a="1"/>
  <c r="L3" i="15" a="1"/>
  <c r="I101" i="15" a="1"/>
  <c r="I80" i="15" a="1"/>
  <c r="E36" i="15" a="1"/>
  <c r="F3" i="15" a="1"/>
  <c r="L4" i="15" a="1"/>
  <c r="J38" i="15" a="1"/>
  <c r="H5" i="15" a="1"/>
  <c r="D56" i="15" a="1"/>
  <c r="E62" i="15" a="1"/>
  <c r="K103" i="15" a="1"/>
  <c r="G65" i="15" a="1"/>
  <c r="I81" i="15" a="1"/>
  <c r="L64" i="15" a="1"/>
  <c r="I37" i="15" a="1"/>
  <c r="G57" i="15" a="1"/>
  <c r="J5" i="15" a="1"/>
  <c r="E111" i="15" a="1"/>
  <c r="I62" i="15" a="1"/>
  <c r="H65" i="15" a="1"/>
  <c r="K81" i="15" a="1"/>
  <c r="L82" i="15" a="1"/>
  <c r="D82" i="15" a="1"/>
  <c r="H64" i="15" a="1"/>
  <c r="F37" i="15" a="1"/>
  <c r="G38" i="15" a="1"/>
  <c r="E5" i="15" a="1"/>
  <c r="M56" i="15" a="1"/>
  <c r="M62" i="15" a="1"/>
  <c r="D103" i="15" a="1"/>
  <c r="E81" i="15" a="1"/>
  <c r="D64" i="15" a="1"/>
  <c r="H37" i="15" a="1"/>
  <c r="L37" i="15" a="1"/>
  <c r="H38" i="15" a="1"/>
  <c r="D5" i="15" a="1"/>
  <c r="A56" i="15" a="1"/>
  <c r="H62" i="15" a="1"/>
  <c r="F103" i="15" a="1"/>
  <c r="M65" i="15" a="1"/>
  <c r="D81" i="15" a="1"/>
  <c r="I102" i="15" a="1"/>
  <c r="G37" i="15" a="1"/>
  <c r="X26" i="13"/>
  <c r="J103" i="15" a="1"/>
  <c r="J57" i="15" a="1"/>
  <c r="F56" i="15" a="1"/>
  <c r="E110" i="15" a="1"/>
  <c r="G82" i="15" a="1"/>
  <c r="K5" i="15" a="1"/>
  <c r="A62" i="15" a="1"/>
  <c r="F57" i="15" a="1"/>
  <c r="M111" i="15" a="1"/>
  <c r="I103" i="15" a="1"/>
  <c r="K102" i="15" a="1"/>
  <c r="W22" i="13"/>
  <c r="V6" i="14" l="1"/>
  <c r="X5" i="14"/>
  <c r="Y25" i="14"/>
  <c r="Y12" i="14"/>
  <c r="H5" i="14"/>
  <c r="M5" i="14"/>
  <c r="O17" i="14"/>
  <c r="O21" i="14"/>
  <c r="O28" i="14"/>
  <c r="K37" i="15"/>
  <c r="G37" i="15"/>
  <c r="J37" i="15"/>
  <c r="L102" i="15"/>
  <c r="K102" i="15"/>
  <c r="I102" i="15"/>
  <c r="E64" i="15"/>
  <c r="G64" i="15"/>
  <c r="F64" i="15"/>
  <c r="D81" i="15"/>
  <c r="G81" i="15"/>
  <c r="H110" i="15"/>
  <c r="M110" i="15"/>
  <c r="M65" i="15"/>
  <c r="E65" i="15"/>
  <c r="D65" i="15"/>
  <c r="I103" i="15"/>
  <c r="F103" i="15"/>
  <c r="H103" i="15"/>
  <c r="D62" i="15"/>
  <c r="G62" i="15"/>
  <c r="H62" i="15"/>
  <c r="G111" i="15"/>
  <c r="F111" i="15"/>
  <c r="M111" i="15"/>
  <c r="A56" i="15"/>
  <c r="H56" i="15"/>
  <c r="F5" i="15"/>
  <c r="I5" i="15"/>
  <c r="D5" i="15"/>
  <c r="H57" i="15"/>
  <c r="I57" i="15"/>
  <c r="F57" i="15"/>
  <c r="H38" i="15"/>
  <c r="I38" i="15"/>
  <c r="A59" i="15"/>
  <c r="A4" i="15"/>
  <c r="L37" i="15"/>
  <c r="A102" i="15"/>
  <c r="E102" i="15"/>
  <c r="M37" i="15"/>
  <c r="H37" i="15"/>
  <c r="D102" i="15"/>
  <c r="H102" i="15"/>
  <c r="M102" i="15"/>
  <c r="D64" i="15"/>
  <c r="K64" i="15"/>
  <c r="H81" i="15"/>
  <c r="M81" i="15"/>
  <c r="E81" i="15"/>
  <c r="L110" i="15"/>
  <c r="J110" i="15"/>
  <c r="J65" i="15"/>
  <c r="D103" i="15"/>
  <c r="G103" i="15"/>
  <c r="E103" i="15"/>
  <c r="A62" i="15"/>
  <c r="M62" i="15"/>
  <c r="I111" i="15"/>
  <c r="J111" i="15"/>
  <c r="H111" i="15"/>
  <c r="M56" i="15"/>
  <c r="J56" i="15"/>
  <c r="I56" i="15"/>
  <c r="K5" i="15"/>
  <c r="E5" i="15"/>
  <c r="E57" i="15"/>
  <c r="D57" i="15"/>
  <c r="D38" i="15"/>
  <c r="G38" i="15"/>
  <c r="A61" i="15"/>
  <c r="E37" i="15"/>
  <c r="F37" i="15"/>
  <c r="G102" i="15"/>
  <c r="J102" i="15"/>
  <c r="M64" i="15"/>
  <c r="H64" i="15"/>
  <c r="J82" i="15"/>
  <c r="E82" i="15"/>
  <c r="G82" i="15"/>
  <c r="D82" i="15"/>
  <c r="I82" i="15"/>
  <c r="K82" i="15"/>
  <c r="H82" i="15"/>
  <c r="L82" i="15"/>
  <c r="F82" i="15"/>
  <c r="M82" i="15"/>
  <c r="J81" i="15"/>
  <c r="K81" i="15"/>
  <c r="F110" i="15"/>
  <c r="D110" i="15"/>
  <c r="E110" i="15"/>
  <c r="H65" i="15"/>
  <c r="L65" i="15"/>
  <c r="K65" i="15"/>
  <c r="L103" i="15"/>
  <c r="I62" i="15"/>
  <c r="F62" i="15"/>
  <c r="J62" i="15"/>
  <c r="L111" i="15"/>
  <c r="E111" i="15"/>
  <c r="G56" i="15"/>
  <c r="E56" i="15"/>
  <c r="F56" i="15"/>
  <c r="J5" i="15"/>
  <c r="L5" i="15"/>
  <c r="A5" i="15"/>
  <c r="J57" i="15"/>
  <c r="G57" i="15"/>
  <c r="F38" i="15"/>
  <c r="M38" i="15"/>
  <c r="E38" i="15"/>
  <c r="I37" i="15"/>
  <c r="D37" i="15"/>
  <c r="F102" i="15"/>
  <c r="J64" i="15"/>
  <c r="L64" i="15"/>
  <c r="I64" i="15"/>
  <c r="L81" i="15"/>
  <c r="F81" i="15"/>
  <c r="I81" i="15"/>
  <c r="G110" i="15"/>
  <c r="K110" i="15"/>
  <c r="I110" i="15"/>
  <c r="G65" i="15"/>
  <c r="I65" i="15"/>
  <c r="F65" i="15"/>
  <c r="J103" i="15"/>
  <c r="K103" i="15"/>
  <c r="M103" i="15"/>
  <c r="L62" i="15"/>
  <c r="K62" i="15"/>
  <c r="E62" i="15"/>
  <c r="K111" i="15"/>
  <c r="D111" i="15"/>
  <c r="L56" i="15"/>
  <c r="D56" i="15"/>
  <c r="K56" i="15"/>
  <c r="G5" i="15"/>
  <c r="M5" i="15"/>
  <c r="H5" i="15"/>
  <c r="M57" i="15"/>
  <c r="L57" i="15"/>
  <c r="K57" i="15"/>
  <c r="J38" i="15"/>
  <c r="L38" i="15"/>
  <c r="K38" i="15"/>
  <c r="A101" i="15"/>
  <c r="L4" i="15"/>
  <c r="G4" i="15"/>
  <c r="M4" i="15"/>
  <c r="M3" i="15"/>
  <c r="F3" i="15"/>
  <c r="F36" i="15"/>
  <c r="J36" i="15"/>
  <c r="M36" i="15"/>
  <c r="E36" i="15"/>
  <c r="L6" i="15"/>
  <c r="G6" i="15"/>
  <c r="F61" i="15"/>
  <c r="I80" i="15"/>
  <c r="H80" i="15"/>
  <c r="D101" i="15"/>
  <c r="M101" i="15"/>
  <c r="I101" i="15"/>
  <c r="K4" i="15"/>
  <c r="I4" i="15"/>
  <c r="E3" i="15"/>
  <c r="L3" i="15"/>
  <c r="D3" i="15"/>
  <c r="L36" i="15"/>
  <c r="K36" i="15"/>
  <c r="F6" i="15"/>
  <c r="H6" i="15"/>
  <c r="K61" i="15"/>
  <c r="M61" i="15"/>
  <c r="J61" i="15"/>
  <c r="E80" i="15"/>
  <c r="F80" i="15"/>
  <c r="H101" i="15"/>
  <c r="J101" i="15"/>
  <c r="D4" i="15"/>
  <c r="J4" i="15"/>
  <c r="E4" i="15"/>
  <c r="I3" i="15"/>
  <c r="K3" i="15"/>
  <c r="J3" i="15"/>
  <c r="A3" i="15"/>
  <c r="H36" i="15"/>
  <c r="D36" i="15"/>
  <c r="I36" i="15"/>
  <c r="J6" i="15"/>
  <c r="M6" i="15"/>
  <c r="D6" i="15"/>
  <c r="I61" i="15"/>
  <c r="H61" i="15"/>
  <c r="G61" i="15"/>
  <c r="A80" i="15"/>
  <c r="K80" i="15"/>
  <c r="L80" i="15"/>
  <c r="D80" i="15"/>
  <c r="K101" i="15"/>
  <c r="E101" i="15"/>
  <c r="G101" i="15"/>
  <c r="H4" i="15"/>
  <c r="F4" i="15"/>
  <c r="G3" i="15"/>
  <c r="H3" i="15"/>
  <c r="G36" i="15"/>
  <c r="I6" i="15"/>
  <c r="E6" i="15"/>
  <c r="K6" i="15"/>
  <c r="L61" i="15"/>
  <c r="D61" i="15"/>
  <c r="E61" i="15"/>
  <c r="M80" i="15"/>
  <c r="G80" i="15"/>
  <c r="J80" i="15"/>
  <c r="L101" i="15"/>
  <c r="F101" i="15"/>
  <c r="B112" i="15"/>
  <c r="B104" i="15"/>
  <c r="B66" i="15"/>
  <c r="B39" i="15"/>
  <c r="B58" i="15"/>
  <c r="B7" i="15"/>
  <c r="B83" i="15"/>
  <c r="T24" i="13"/>
  <c r="Z24" i="13" s="1"/>
  <c r="Q26" i="13"/>
  <c r="T26" i="13" s="1"/>
  <c r="Z26" i="13" s="1"/>
  <c r="T23" i="13"/>
  <c r="Z23" i="13" s="1"/>
  <c r="U26" i="13"/>
  <c r="AA26" i="13" s="1"/>
  <c r="R27" i="13"/>
  <c r="U10" i="13"/>
  <c r="AA10" i="13" s="1"/>
  <c r="R11" i="13"/>
  <c r="Q11" i="13"/>
  <c r="T11" i="13" s="1"/>
  <c r="Z11" i="13" s="1"/>
  <c r="A36" i="15" a="1"/>
  <c r="Y17" i="14" a="1"/>
  <c r="N4" i="14" a="1"/>
  <c r="O30" i="14" a="1"/>
  <c r="A6" i="15" a="1"/>
  <c r="M112" i="15" a="1"/>
  <c r="J112" i="15" a="1"/>
  <c r="L66" i="15" a="1"/>
  <c r="I66" i="15" a="1"/>
  <c r="M66" i="15" a="1"/>
  <c r="G58" i="15" a="1"/>
  <c r="F58" i="15" a="1"/>
  <c r="A82" i="15" a="1"/>
  <c r="A64" i="15" a="1"/>
  <c r="J83" i="15" a="1"/>
  <c r="D83" i="15" a="1"/>
  <c r="E104" i="15" a="1"/>
  <c r="G104" i="15" a="1"/>
  <c r="H104" i="15" a="1"/>
  <c r="L39" i="15" a="1"/>
  <c r="J39" i="15" a="1"/>
  <c r="D7" i="15" a="1"/>
  <c r="K7" i="15" a="1"/>
  <c r="E7" i="15" a="1"/>
  <c r="W10" i="13"/>
  <c r="H66" i="15" a="1"/>
  <c r="A111" i="15" a="1"/>
  <c r="L104" i="15" a="1"/>
  <c r="I39" i="15" a="1"/>
  <c r="E39" i="15" a="1"/>
  <c r="F7" i="15" a="1"/>
  <c r="I7" i="15" a="1"/>
  <c r="M83" i="15" a="1"/>
  <c r="K104" i="15" a="1"/>
  <c r="M39" i="15" a="1"/>
  <c r="J7" i="15" a="1"/>
  <c r="W23" i="13"/>
  <c r="T4" i="14" a="1"/>
  <c r="O27" i="14" a="1"/>
  <c r="G112" i="15" a="1"/>
  <c r="G66" i="15" a="1"/>
  <c r="D58" i="15" a="1"/>
  <c r="A57" i="15" a="1"/>
  <c r="J104" i="15" a="1"/>
  <c r="M104" i="15" a="1"/>
  <c r="A81" i="15" a="1"/>
  <c r="X10" i="13"/>
  <c r="Y14" i="14" a="1"/>
  <c r="O20" i="14" a="1"/>
  <c r="A103" i="15" a="1"/>
  <c r="F112" i="15" a="1"/>
  <c r="E112" i="15" a="1"/>
  <c r="H112" i="15" a="1"/>
  <c r="K66" i="15" a="1"/>
  <c r="M58" i="15" a="1"/>
  <c r="I58" i="15" a="1"/>
  <c r="H58" i="15" a="1"/>
  <c r="L83" i="15" a="1"/>
  <c r="H83" i="15" a="1"/>
  <c r="I83" i="15" a="1"/>
  <c r="F104" i="15" a="1"/>
  <c r="D39" i="15" a="1"/>
  <c r="H7" i="15" a="1"/>
  <c r="W5" i="14" a="1"/>
  <c r="L5" i="14" a="1"/>
  <c r="O15" i="14" a="1"/>
  <c r="A38" i="15" a="1"/>
  <c r="D112" i="15" a="1"/>
  <c r="L112" i="15" a="1"/>
  <c r="I112" i="15" a="1"/>
  <c r="J66" i="15" a="1"/>
  <c r="D66" i="15" a="1"/>
  <c r="L58" i="15" a="1"/>
  <c r="J58" i="15" a="1"/>
  <c r="E58" i="15" a="1"/>
  <c r="A65" i="15" a="1"/>
  <c r="K83" i="15" a="1"/>
  <c r="G83" i="15" a="1"/>
  <c r="I104" i="15" a="1"/>
  <c r="F39" i="15" a="1"/>
  <c r="H39" i="15" a="1"/>
  <c r="L7" i="15" a="1"/>
  <c r="K5" i="14" a="1"/>
  <c r="A110" i="15" a="1"/>
  <c r="K112" i="15" a="1"/>
  <c r="E66" i="15" a="1"/>
  <c r="F66" i="15" a="1"/>
  <c r="K58" i="15" a="1"/>
  <c r="A37" i="15" a="1"/>
  <c r="E83" i="15" a="1"/>
  <c r="F83" i="15" a="1"/>
  <c r="D104" i="15" a="1"/>
  <c r="K39" i="15" a="1"/>
  <c r="G39" i="15" a="1"/>
  <c r="M7" i="15" a="1"/>
  <c r="G7" i="15" a="1"/>
  <c r="X27" i="13"/>
  <c r="A36" i="15" l="1"/>
  <c r="W5" i="14"/>
  <c r="T4" i="14"/>
  <c r="Y14" i="14"/>
  <c r="Y17" i="14"/>
  <c r="K5" i="14"/>
  <c r="L5" i="14"/>
  <c r="N4" i="14"/>
  <c r="O30" i="14"/>
  <c r="O27" i="14"/>
  <c r="O15" i="14"/>
  <c r="O20" i="14"/>
  <c r="I7" i="15"/>
  <c r="E7" i="15"/>
  <c r="G7" i="15"/>
  <c r="L7" i="15"/>
  <c r="F7" i="15"/>
  <c r="K7" i="15"/>
  <c r="M7" i="15"/>
  <c r="J7" i="15"/>
  <c r="H7" i="15"/>
  <c r="D7" i="15"/>
  <c r="A81" i="15"/>
  <c r="H39" i="15"/>
  <c r="E39" i="15"/>
  <c r="J39" i="15"/>
  <c r="G39" i="15"/>
  <c r="M39" i="15"/>
  <c r="D39" i="15"/>
  <c r="L39" i="15"/>
  <c r="K39" i="15"/>
  <c r="F39" i="15"/>
  <c r="I39" i="15"/>
  <c r="H104" i="15"/>
  <c r="M104" i="15"/>
  <c r="K104" i="15"/>
  <c r="F104" i="15"/>
  <c r="G104" i="15"/>
  <c r="D104" i="15"/>
  <c r="I104" i="15"/>
  <c r="L104" i="15"/>
  <c r="E104" i="15"/>
  <c r="J104" i="15"/>
  <c r="G83" i="15"/>
  <c r="I83" i="15"/>
  <c r="D83" i="15"/>
  <c r="F83" i="15"/>
  <c r="K83" i="15"/>
  <c r="H83" i="15"/>
  <c r="J83" i="15"/>
  <c r="E83" i="15"/>
  <c r="M83" i="15"/>
  <c r="L83" i="15"/>
  <c r="A64" i="15"/>
  <c r="A57" i="15"/>
  <c r="A65" i="15"/>
  <c r="A111" i="15"/>
  <c r="A82" i="15"/>
  <c r="A37" i="15"/>
  <c r="E58" i="15"/>
  <c r="H58" i="15"/>
  <c r="F58" i="15"/>
  <c r="D58" i="15"/>
  <c r="J58" i="15"/>
  <c r="I58" i="15"/>
  <c r="G58" i="15"/>
  <c r="K58" i="15"/>
  <c r="L58" i="15"/>
  <c r="M58" i="15"/>
  <c r="M66" i="15"/>
  <c r="F66" i="15"/>
  <c r="D66" i="15"/>
  <c r="H66" i="15"/>
  <c r="I66" i="15"/>
  <c r="G66" i="15"/>
  <c r="J66" i="15"/>
  <c r="K66" i="15"/>
  <c r="L66" i="15"/>
  <c r="E66" i="15"/>
  <c r="I112" i="15"/>
  <c r="H112" i="15"/>
  <c r="J112" i="15"/>
  <c r="K112" i="15"/>
  <c r="L112" i="15"/>
  <c r="E112" i="15"/>
  <c r="M112" i="15"/>
  <c r="G112" i="15"/>
  <c r="D112" i="15"/>
  <c r="F112" i="15"/>
  <c r="A6" i="15"/>
  <c r="A110" i="15"/>
  <c r="A38" i="15"/>
  <c r="A103" i="15"/>
  <c r="B8" i="15"/>
  <c r="B40" i="15"/>
  <c r="B105" i="15"/>
  <c r="B84" i="15"/>
  <c r="B67" i="15"/>
  <c r="B113" i="15"/>
  <c r="Q27" i="13"/>
  <c r="T27" i="13" s="1"/>
  <c r="Z27" i="13" s="1"/>
  <c r="U11" i="13"/>
  <c r="AA11" i="13" s="1"/>
  <c r="R12" i="13"/>
  <c r="U27" i="13"/>
  <c r="AA27" i="13" s="1"/>
  <c r="R28" i="13"/>
  <c r="Q12" i="13"/>
  <c r="Y29" i="14" a="1"/>
  <c r="L4" i="14" a="1"/>
  <c r="I113" i="15" a="1"/>
  <c r="F113" i="15" a="1"/>
  <c r="K113" i="15" a="1"/>
  <c r="M8" i="15" a="1"/>
  <c r="J8" i="15" a="1"/>
  <c r="A104" i="15" a="1"/>
  <c r="H105" i="15" a="1"/>
  <c r="L105" i="15" a="1"/>
  <c r="J105" i="15" a="1"/>
  <c r="K40" i="15" a="1"/>
  <c r="D40" i="15" a="1"/>
  <c r="E40" i="15" a="1"/>
  <c r="F84" i="15" a="1"/>
  <c r="M84" i="15" a="1"/>
  <c r="K67" i="15" a="1"/>
  <c r="E67" i="15" a="1"/>
  <c r="D67" i="15" a="1"/>
  <c r="X11" i="13"/>
  <c r="T6" i="14" a="1"/>
  <c r="M7" i="14" a="1"/>
  <c r="O12" i="14" a="1"/>
  <c r="M113" i="15" a="1"/>
  <c r="E113" i="15" a="1"/>
  <c r="J113" i="15" a="1"/>
  <c r="G8" i="15" a="1"/>
  <c r="E8" i="15" a="1"/>
  <c r="A58" i="15" a="1"/>
  <c r="D105" i="15" a="1"/>
  <c r="G105" i="15" a="1"/>
  <c r="F105" i="15" a="1"/>
  <c r="L40" i="15" a="1"/>
  <c r="J40" i="15" a="1"/>
  <c r="I84" i="15" a="1"/>
  <c r="K84" i="15" a="1"/>
  <c r="G84" i="15" a="1"/>
  <c r="G67" i="15" a="1"/>
  <c r="I67" i="15" a="1"/>
  <c r="W24" i="13"/>
  <c r="H113" i="15" a="1"/>
  <c r="L113" i="15" a="1"/>
  <c r="I8" i="15" a="1"/>
  <c r="D8" i="15" a="1"/>
  <c r="K105" i="15" a="1"/>
  <c r="M105" i="15" a="1"/>
  <c r="F40" i="15" a="1"/>
  <c r="G40" i="15" a="1"/>
  <c r="H84" i="15" a="1"/>
  <c r="J84" i="15" a="1"/>
  <c r="F67" i="15" a="1"/>
  <c r="Y27" i="14" a="1"/>
  <c r="N6" i="14" a="1"/>
  <c r="A83" i="15" a="1"/>
  <c r="G113" i="15" a="1"/>
  <c r="D113" i="15" a="1"/>
  <c r="K8" i="15" a="1"/>
  <c r="L8" i="15" a="1"/>
  <c r="F8" i="15" a="1"/>
  <c r="A7" i="15" a="1"/>
  <c r="E105" i="15" a="1"/>
  <c r="I105" i="15" a="1"/>
  <c r="H40" i="15" a="1"/>
  <c r="I40" i="15" a="1"/>
  <c r="M40" i="15" a="1"/>
  <c r="E84" i="15" a="1"/>
  <c r="D84" i="15" a="1"/>
  <c r="M67" i="15" a="1"/>
  <c r="L67" i="15" a="1"/>
  <c r="J67" i="15" a="1"/>
  <c r="W11" i="13"/>
  <c r="U5" i="14" a="1"/>
  <c r="J7" i="14" a="1"/>
  <c r="A39" i="15" a="1"/>
  <c r="H8" i="15" a="1"/>
  <c r="A112" i="15" a="1"/>
  <c r="A66" i="15" a="1"/>
  <c r="L84" i="15" a="1"/>
  <c r="H67" i="15" a="1"/>
  <c r="X28" i="13"/>
  <c r="U5" i="14" l="1"/>
  <c r="T6" i="14"/>
  <c r="Y29" i="14"/>
  <c r="Y27" i="14"/>
  <c r="N6" i="14"/>
  <c r="J7" i="14"/>
  <c r="M7" i="14"/>
  <c r="L4" i="14"/>
  <c r="O12" i="14"/>
  <c r="D67" i="15"/>
  <c r="J67" i="15"/>
  <c r="H67" i="15"/>
  <c r="I67" i="15"/>
  <c r="E67" i="15"/>
  <c r="L67" i="15"/>
  <c r="F67" i="15"/>
  <c r="G67" i="15"/>
  <c r="K67" i="15"/>
  <c r="M67" i="15"/>
  <c r="J84" i="15"/>
  <c r="G84" i="15"/>
  <c r="M84" i="15"/>
  <c r="D84" i="15"/>
  <c r="L84" i="15"/>
  <c r="K84" i="15"/>
  <c r="F84" i="15"/>
  <c r="E84" i="15"/>
  <c r="H84" i="15"/>
  <c r="I84" i="15"/>
  <c r="E40" i="15"/>
  <c r="M40" i="15"/>
  <c r="G40" i="15"/>
  <c r="J40" i="15"/>
  <c r="D40" i="15"/>
  <c r="I40" i="15"/>
  <c r="F40" i="15"/>
  <c r="L40" i="15"/>
  <c r="K40" i="15"/>
  <c r="H40" i="15"/>
  <c r="A66" i="15"/>
  <c r="F105" i="15"/>
  <c r="J105" i="15"/>
  <c r="I105" i="15"/>
  <c r="M105" i="15"/>
  <c r="G105" i="15"/>
  <c r="L105" i="15"/>
  <c r="E105" i="15"/>
  <c r="K105" i="15"/>
  <c r="D105" i="15"/>
  <c r="H105" i="15"/>
  <c r="A7" i="15"/>
  <c r="A112" i="15"/>
  <c r="A58" i="15"/>
  <c r="A104" i="15"/>
  <c r="F8" i="15"/>
  <c r="D8" i="15"/>
  <c r="E8" i="15"/>
  <c r="J8" i="15"/>
  <c r="L8" i="15"/>
  <c r="I8" i="15"/>
  <c r="G8" i="15"/>
  <c r="M8" i="15"/>
  <c r="K8" i="15"/>
  <c r="H8" i="15"/>
  <c r="J113" i="15"/>
  <c r="K113" i="15"/>
  <c r="D113" i="15"/>
  <c r="L113" i="15"/>
  <c r="E113" i="15"/>
  <c r="F113" i="15"/>
  <c r="G113" i="15"/>
  <c r="H113" i="15"/>
  <c r="M113" i="15"/>
  <c r="I113" i="15"/>
  <c r="A83" i="15"/>
  <c r="A39" i="15"/>
  <c r="B68" i="15"/>
  <c r="B85" i="15"/>
  <c r="B41" i="15"/>
  <c r="B106" i="15"/>
  <c r="B9" i="15"/>
  <c r="B114" i="15"/>
  <c r="Q28" i="13"/>
  <c r="U12" i="13"/>
  <c r="AA12" i="13" s="1"/>
  <c r="R13" i="13"/>
  <c r="T12" i="13"/>
  <c r="Z12" i="13" s="1"/>
  <c r="Q13" i="13"/>
  <c r="U28" i="13"/>
  <c r="AA28" i="13" s="1"/>
  <c r="R29" i="13"/>
  <c r="R30" i="13" s="1"/>
  <c r="Y9" i="14" a="1"/>
  <c r="H68" i="15" a="1"/>
  <c r="G68" i="15" a="1"/>
  <c r="E68" i="15" a="1"/>
  <c r="F41" i="15" a="1"/>
  <c r="K41" i="15" a="1"/>
  <c r="F9" i="15" a="1"/>
  <c r="H9" i="15" a="1"/>
  <c r="E9" i="15" a="1"/>
  <c r="F106" i="15" a="1"/>
  <c r="H106" i="15" a="1"/>
  <c r="F114" i="15" a="1"/>
  <c r="G114" i="15" a="1"/>
  <c r="L114" i="15" a="1"/>
  <c r="L85" i="15" a="1"/>
  <c r="E85" i="15" a="1"/>
  <c r="A105" i="15" a="1"/>
  <c r="A8" i="15" a="1"/>
  <c r="X29" i="13"/>
  <c r="X6" i="14" a="1"/>
  <c r="J4" i="14" a="1"/>
  <c r="L68" i="15" a="1"/>
  <c r="J68" i="15" a="1"/>
  <c r="E41" i="15" a="1"/>
  <c r="M41" i="15" a="1"/>
  <c r="I41" i="15" a="1"/>
  <c r="L9" i="15" a="1"/>
  <c r="G9" i="15" a="1"/>
  <c r="A84" i="15" a="1"/>
  <c r="K106" i="15" a="1"/>
  <c r="D106" i="15" a="1"/>
  <c r="H114" i="15" a="1"/>
  <c r="K114" i="15" a="1"/>
  <c r="G85" i="15" a="1"/>
  <c r="D85" i="15" a="1"/>
  <c r="A113" i="15" a="1"/>
  <c r="W25" i="13"/>
  <c r="Y10" i="14" a="1"/>
  <c r="F68" i="15" a="1"/>
  <c r="M68" i="15" a="1"/>
  <c r="I68" i="15" a="1"/>
  <c r="D41" i="15" a="1"/>
  <c r="K9" i="15" a="1"/>
  <c r="M9" i="15" a="1"/>
  <c r="D9" i="15" a="1"/>
  <c r="E106" i="15" a="1"/>
  <c r="I106" i="15" a="1"/>
  <c r="J114" i="15" a="1"/>
  <c r="I85" i="15" a="1"/>
  <c r="K85" i="15" a="1"/>
  <c r="A40" i="15" a="1"/>
  <c r="M114" i="15" a="1"/>
  <c r="W28" i="13"/>
  <c r="G41" i="15" a="1"/>
  <c r="M106" i="15" a="1"/>
  <c r="D114" i="15" a="1"/>
  <c r="M85" i="15" a="1"/>
  <c r="W12" i="13"/>
  <c r="X4" i="14" a="1"/>
  <c r="O9" i="14" a="1"/>
  <c r="K68" i="15" a="1"/>
  <c r="D68" i="15" a="1"/>
  <c r="H41" i="15" a="1"/>
  <c r="L41" i="15" a="1"/>
  <c r="J41" i="15" a="1"/>
  <c r="J9" i="15" a="1"/>
  <c r="I9" i="15" a="1"/>
  <c r="L106" i="15" a="1"/>
  <c r="G106" i="15" a="1"/>
  <c r="J106" i="15" a="1"/>
  <c r="I114" i="15" a="1"/>
  <c r="E114" i="15" a="1"/>
  <c r="F85" i="15" a="1"/>
  <c r="H85" i="15" a="1"/>
  <c r="J85" i="15" a="1"/>
  <c r="A67" i="15" a="1"/>
  <c r="X12" i="13"/>
  <c r="X6" i="14" l="1"/>
  <c r="X4" i="14"/>
  <c r="Y9" i="14"/>
  <c r="Y10" i="14"/>
  <c r="J4" i="14"/>
  <c r="O9" i="14"/>
  <c r="A8" i="15"/>
  <c r="A40" i="15"/>
  <c r="A67" i="15"/>
  <c r="A113" i="15"/>
  <c r="A105" i="15"/>
  <c r="K85" i="15"/>
  <c r="J85" i="15"/>
  <c r="D85" i="15"/>
  <c r="E85" i="15"/>
  <c r="M85" i="15"/>
  <c r="H85" i="15"/>
  <c r="G85" i="15"/>
  <c r="L85" i="15"/>
  <c r="I85" i="15"/>
  <c r="F85" i="15"/>
  <c r="K114" i="15"/>
  <c r="L114" i="15"/>
  <c r="J114" i="15"/>
  <c r="E114" i="15"/>
  <c r="M114" i="15"/>
  <c r="G114" i="15"/>
  <c r="D114" i="15"/>
  <c r="I114" i="15"/>
  <c r="H114" i="15"/>
  <c r="F114" i="15"/>
  <c r="I106" i="15"/>
  <c r="J106" i="15"/>
  <c r="D106" i="15"/>
  <c r="H106" i="15"/>
  <c r="E106" i="15"/>
  <c r="G106" i="15"/>
  <c r="K106" i="15"/>
  <c r="F106" i="15"/>
  <c r="M106" i="15"/>
  <c r="L106" i="15"/>
  <c r="A84" i="15"/>
  <c r="E9" i="15"/>
  <c r="D9" i="15"/>
  <c r="I9" i="15"/>
  <c r="G9" i="15"/>
  <c r="H9" i="15"/>
  <c r="M9" i="15"/>
  <c r="J9" i="15"/>
  <c r="L9" i="15"/>
  <c r="F9" i="15"/>
  <c r="K9" i="15"/>
  <c r="J41" i="15"/>
  <c r="I41" i="15"/>
  <c r="K41" i="15"/>
  <c r="D41" i="15"/>
  <c r="L41" i="15"/>
  <c r="M41" i="15"/>
  <c r="F41" i="15"/>
  <c r="G41" i="15"/>
  <c r="H41" i="15"/>
  <c r="E41" i="15"/>
  <c r="E68" i="15"/>
  <c r="I68" i="15"/>
  <c r="D68" i="15"/>
  <c r="J68" i="15"/>
  <c r="G68" i="15"/>
  <c r="M68" i="15"/>
  <c r="K68" i="15"/>
  <c r="L68" i="15"/>
  <c r="H68" i="15"/>
  <c r="F68" i="15"/>
  <c r="B86" i="15"/>
  <c r="B115" i="15"/>
  <c r="B107" i="15"/>
  <c r="B10" i="15"/>
  <c r="B42" i="15"/>
  <c r="B69" i="15"/>
  <c r="T28" i="13"/>
  <c r="Z28" i="13" s="1"/>
  <c r="Q29" i="13"/>
  <c r="Q31" i="13"/>
  <c r="U30" i="13"/>
  <c r="AA30" i="13" s="1"/>
  <c r="R31" i="13"/>
  <c r="U29" i="13"/>
  <c r="AA29" i="13" s="1"/>
  <c r="U13" i="13"/>
  <c r="AA13" i="13" s="1"/>
  <c r="R14" i="13"/>
  <c r="T13" i="13"/>
  <c r="Z13" i="13" s="1"/>
  <c r="S6" i="14" a="1"/>
  <c r="O6" i="14" a="1"/>
  <c r="I115" i="15" a="1"/>
  <c r="D115" i="15" a="1"/>
  <c r="K115" i="15" a="1"/>
  <c r="J10" i="15" a="1"/>
  <c r="K10" i="15" a="1"/>
  <c r="L69" i="15" a="1"/>
  <c r="K69" i="15" a="1"/>
  <c r="M69" i="15" a="1"/>
  <c r="M86" i="15" a="1"/>
  <c r="D86" i="15" a="1"/>
  <c r="A106" i="15" a="1"/>
  <c r="H107" i="15" a="1"/>
  <c r="F107" i="15" a="1"/>
  <c r="I107" i="15" a="1"/>
  <c r="D42" i="15" a="1"/>
  <c r="F42" i="15" a="1"/>
  <c r="X13" i="13"/>
  <c r="W31" i="13"/>
  <c r="Y6" i="14" a="1"/>
  <c r="A114" i="15" a="1"/>
  <c r="F115" i="15" a="1"/>
  <c r="M115" i="15" a="1"/>
  <c r="H115" i="15" a="1"/>
  <c r="D10" i="15" a="1"/>
  <c r="F10" i="15" a="1"/>
  <c r="H69" i="15" a="1"/>
  <c r="E69" i="15" a="1"/>
  <c r="J69" i="15" a="1"/>
  <c r="F86" i="15" a="1"/>
  <c r="K86" i="15" a="1"/>
  <c r="A41" i="15" a="1"/>
  <c r="D107" i="15" a="1"/>
  <c r="L107" i="15" a="1"/>
  <c r="H42" i="15" a="1"/>
  <c r="G42" i="15" a="1"/>
  <c r="L42" i="15" a="1"/>
  <c r="W13" i="13"/>
  <c r="S5" i="14" a="1"/>
  <c r="O14" i="14" a="1"/>
  <c r="A68" i="15" a="1"/>
  <c r="L115" i="15" a="1"/>
  <c r="J115" i="15" a="1"/>
  <c r="H10" i="15" a="1"/>
  <c r="I10" i="15" a="1"/>
  <c r="G10" i="15" a="1"/>
  <c r="D69" i="15" a="1"/>
  <c r="F69" i="15" a="1"/>
  <c r="H86" i="15" a="1"/>
  <c r="L86" i="15" a="1"/>
  <c r="J86" i="15" a="1"/>
  <c r="G107" i="15" a="1"/>
  <c r="E107" i="15" a="1"/>
  <c r="M107" i="15" a="1"/>
  <c r="J42" i="15" a="1"/>
  <c r="E42" i="15" a="1"/>
  <c r="X30" i="13"/>
  <c r="W26" i="13"/>
  <c r="I5" i="14" a="1"/>
  <c r="A9" i="15" a="1"/>
  <c r="G115" i="15" a="1"/>
  <c r="E115" i="15" a="1"/>
  <c r="E10" i="15" a="1"/>
  <c r="M10" i="15" a="1"/>
  <c r="L10" i="15" a="1"/>
  <c r="G69" i="15" a="1"/>
  <c r="I69" i="15" a="1"/>
  <c r="G86" i="15" a="1"/>
  <c r="I86" i="15" a="1"/>
  <c r="E86" i="15" a="1"/>
  <c r="A85" i="15" a="1"/>
  <c r="K107" i="15" a="1"/>
  <c r="J107" i="15" a="1"/>
  <c r="I42" i="15" a="1"/>
  <c r="M42" i="15" a="1"/>
  <c r="K42" i="15" a="1"/>
  <c r="W29" i="13"/>
  <c r="S6" i="14" l="1"/>
  <c r="S5" i="14"/>
  <c r="Y6" i="14"/>
  <c r="I5" i="14"/>
  <c r="O6" i="14"/>
  <c r="O14" i="14"/>
  <c r="K42" i="15"/>
  <c r="L42" i="15"/>
  <c r="F42" i="15"/>
  <c r="E42" i="15"/>
  <c r="M42" i="15"/>
  <c r="G42" i="15"/>
  <c r="D42" i="15"/>
  <c r="J42" i="15"/>
  <c r="I42" i="15"/>
  <c r="H42" i="15"/>
  <c r="I107" i="15"/>
  <c r="M107" i="15"/>
  <c r="J107" i="15"/>
  <c r="L107" i="15"/>
  <c r="F107" i="15"/>
  <c r="E107" i="15"/>
  <c r="K107" i="15"/>
  <c r="D107" i="15"/>
  <c r="H107" i="15"/>
  <c r="G107" i="15"/>
  <c r="A85" i="15"/>
  <c r="A41" i="15"/>
  <c r="A106" i="15"/>
  <c r="J86" i="15"/>
  <c r="E86" i="15"/>
  <c r="K86" i="15"/>
  <c r="D86" i="15"/>
  <c r="L86" i="15"/>
  <c r="I86" i="15"/>
  <c r="F86" i="15"/>
  <c r="M86" i="15"/>
  <c r="H86" i="15"/>
  <c r="G86" i="15"/>
  <c r="J69" i="15"/>
  <c r="M69" i="15"/>
  <c r="F69" i="15"/>
  <c r="I69" i="15"/>
  <c r="E69" i="15"/>
  <c r="K69" i="15"/>
  <c r="D69" i="15"/>
  <c r="G69" i="15"/>
  <c r="H69" i="15"/>
  <c r="L69" i="15"/>
  <c r="G10" i="15"/>
  <c r="L10" i="15"/>
  <c r="F10" i="15"/>
  <c r="K10" i="15"/>
  <c r="I10" i="15"/>
  <c r="M10" i="15"/>
  <c r="D10" i="15"/>
  <c r="J10" i="15"/>
  <c r="H10" i="15"/>
  <c r="E10" i="15"/>
  <c r="H115" i="15"/>
  <c r="K115" i="15"/>
  <c r="J115" i="15"/>
  <c r="E115" i="15"/>
  <c r="M115" i="15"/>
  <c r="D115" i="15"/>
  <c r="L115" i="15"/>
  <c r="G115" i="15"/>
  <c r="F115" i="15"/>
  <c r="I115" i="15"/>
  <c r="A68" i="15"/>
  <c r="A9" i="15"/>
  <c r="A114" i="15"/>
  <c r="B43" i="15"/>
  <c r="B108" i="15"/>
  <c r="B87" i="15"/>
  <c r="B70" i="15"/>
  <c r="B11" i="15"/>
  <c r="B116" i="15"/>
  <c r="Q30" i="13"/>
  <c r="T29" i="13"/>
  <c r="Z29" i="13" s="1"/>
  <c r="Q32" i="13"/>
  <c r="T31" i="13"/>
  <c r="Z31" i="13" s="1"/>
  <c r="U31" i="13"/>
  <c r="AA31" i="13" s="1"/>
  <c r="R32" i="13"/>
  <c r="U14" i="13"/>
  <c r="AA14" i="13" s="1"/>
  <c r="R15" i="13"/>
  <c r="H6" i="14" a="1"/>
  <c r="A69" i="15" a="1"/>
  <c r="F116" i="15" a="1"/>
  <c r="I116" i="15" a="1"/>
  <c r="A86" i="15" a="1"/>
  <c r="M11" i="15" a="1"/>
  <c r="G11" i="15" a="1"/>
  <c r="F43" i="15" a="1"/>
  <c r="K43" i="15" a="1"/>
  <c r="J43" i="15" a="1"/>
  <c r="D87" i="15" a="1"/>
  <c r="L87" i="15" a="1"/>
  <c r="E108" i="15" a="1"/>
  <c r="G108" i="15" a="1"/>
  <c r="J108" i="15" a="1"/>
  <c r="E70" i="15" a="1"/>
  <c r="M70" i="15" a="1"/>
  <c r="A115" i="15" a="1"/>
  <c r="X14" i="13"/>
  <c r="J6" i="14" a="1"/>
  <c r="H116" i="15" a="1"/>
  <c r="K116" i="15" a="1"/>
  <c r="J116" i="15" a="1"/>
  <c r="H11" i="15" a="1"/>
  <c r="K11" i="15" a="1"/>
  <c r="I11" i="15" a="1"/>
  <c r="L43" i="15" a="1"/>
  <c r="D43" i="15" a="1"/>
  <c r="H87" i="15" a="1"/>
  <c r="I87" i="15" a="1"/>
  <c r="M87" i="15" a="1"/>
  <c r="L108" i="15" a="1"/>
  <c r="K108" i="15" a="1"/>
  <c r="H108" i="15" a="1"/>
  <c r="I70" i="15" a="1"/>
  <c r="L70" i="15" a="1"/>
  <c r="X31" i="13"/>
  <c r="W30" i="13"/>
  <c r="R6" i="14" a="1"/>
  <c r="O29" i="14" a="1"/>
  <c r="M116" i="15" a="1"/>
  <c r="L116" i="15" a="1"/>
  <c r="G116" i="15" a="1"/>
  <c r="D11" i="15" a="1"/>
  <c r="F11" i="15" a="1"/>
  <c r="L11" i="15" a="1"/>
  <c r="M43" i="15" a="1"/>
  <c r="I43" i="15" a="1"/>
  <c r="K87" i="15" a="1"/>
  <c r="F87" i="15" a="1"/>
  <c r="E87" i="15" a="1"/>
  <c r="F108" i="15" a="1"/>
  <c r="M108" i="15" a="1"/>
  <c r="D70" i="15" a="1"/>
  <c r="H70" i="15" a="1"/>
  <c r="K70" i="15" a="1"/>
  <c r="W32" i="13"/>
  <c r="Y23" i="14" a="1"/>
  <c r="A107" i="15" a="1"/>
  <c r="E116" i="15" a="1"/>
  <c r="D116" i="15" a="1"/>
  <c r="A42" i="15" a="1"/>
  <c r="J11" i="15" a="1"/>
  <c r="E11" i="15" a="1"/>
  <c r="E43" i="15" a="1"/>
  <c r="H43" i="15" a="1"/>
  <c r="G43" i="15" a="1"/>
  <c r="J87" i="15" a="1"/>
  <c r="G87" i="15" a="1"/>
  <c r="A10" i="15" a="1"/>
  <c r="I108" i="15" a="1"/>
  <c r="D108" i="15" a="1"/>
  <c r="G70" i="15" a="1"/>
  <c r="F70" i="15" a="1"/>
  <c r="J70" i="15" a="1"/>
  <c r="W27" i="13"/>
  <c r="R6" i="14" l="1"/>
  <c r="Y23" i="14"/>
  <c r="J6" i="14"/>
  <c r="H6" i="14"/>
  <c r="O29" i="14"/>
  <c r="A115" i="15"/>
  <c r="J70" i="15"/>
  <c r="K70" i="15"/>
  <c r="L70" i="15"/>
  <c r="M70" i="15"/>
  <c r="F70" i="15"/>
  <c r="H70" i="15"/>
  <c r="I70" i="15"/>
  <c r="E70" i="15"/>
  <c r="G70" i="15"/>
  <c r="D70" i="15"/>
  <c r="H108" i="15"/>
  <c r="J108" i="15"/>
  <c r="D108" i="15"/>
  <c r="M108" i="15"/>
  <c r="K108" i="15"/>
  <c r="G108" i="15"/>
  <c r="I108" i="15"/>
  <c r="F108" i="15"/>
  <c r="L108" i="15"/>
  <c r="E108" i="15"/>
  <c r="A10" i="15"/>
  <c r="E87" i="15"/>
  <c r="M87" i="15"/>
  <c r="L87" i="15"/>
  <c r="G87" i="15"/>
  <c r="F87" i="15"/>
  <c r="I87" i="15"/>
  <c r="D87" i="15"/>
  <c r="J87" i="15"/>
  <c r="K87" i="15"/>
  <c r="H87" i="15"/>
  <c r="J43" i="15"/>
  <c r="G43" i="15"/>
  <c r="I43" i="15"/>
  <c r="D43" i="15"/>
  <c r="K43" i="15"/>
  <c r="H43" i="15"/>
  <c r="M43" i="15"/>
  <c r="L43" i="15"/>
  <c r="F43" i="15"/>
  <c r="E43" i="15"/>
  <c r="L11" i="15"/>
  <c r="I11" i="15"/>
  <c r="G11" i="15"/>
  <c r="E11" i="15"/>
  <c r="F11" i="15"/>
  <c r="K11" i="15"/>
  <c r="M11" i="15"/>
  <c r="J11" i="15"/>
  <c r="D11" i="15"/>
  <c r="H11" i="15"/>
  <c r="A86" i="15"/>
  <c r="A42" i="15"/>
  <c r="G116" i="15"/>
  <c r="J116" i="15"/>
  <c r="I116" i="15"/>
  <c r="D116" i="15"/>
  <c r="L116" i="15"/>
  <c r="K116" i="15"/>
  <c r="F116" i="15"/>
  <c r="E116" i="15"/>
  <c r="M116" i="15"/>
  <c r="H116" i="15"/>
  <c r="A69" i="15"/>
  <c r="A107" i="15"/>
  <c r="B71" i="15"/>
  <c r="B109" i="15"/>
  <c r="B88" i="15"/>
  <c r="B44" i="15"/>
  <c r="B12" i="15"/>
  <c r="B117" i="15"/>
  <c r="T30" i="13"/>
  <c r="Z30" i="13" s="1"/>
  <c r="T32" i="13"/>
  <c r="Z32" i="13" s="1"/>
  <c r="Q33" i="13"/>
  <c r="U32" i="13"/>
  <c r="AA32" i="13" s="1"/>
  <c r="R33" i="13"/>
  <c r="U15" i="13"/>
  <c r="AA15" i="13" s="1"/>
  <c r="R16" i="13"/>
  <c r="Y24" i="14" a="1"/>
  <c r="A43" i="15" a="1"/>
  <c r="K117" i="15" a="1"/>
  <c r="G117" i="15" a="1"/>
  <c r="L109" i="15" a="1"/>
  <c r="G109" i="15" a="1"/>
  <c r="K109" i="15" a="1"/>
  <c r="G44" i="15" a="1"/>
  <c r="A70" i="15" a="1"/>
  <c r="H88" i="15" a="1"/>
  <c r="M71" i="15" a="1"/>
  <c r="K12" i="15" a="1"/>
  <c r="E88" i="15" a="1"/>
  <c r="H71" i="15" a="1"/>
  <c r="X15" i="13"/>
  <c r="N5" i="14" a="1"/>
  <c r="M117" i="15" a="1"/>
  <c r="H117" i="15" a="1"/>
  <c r="L117" i="15" a="1"/>
  <c r="J109" i="15" a="1"/>
  <c r="I109" i="15" a="1"/>
  <c r="M44" i="15" a="1"/>
  <c r="L44" i="15" a="1"/>
  <c r="F44" i="15" a="1"/>
  <c r="G88" i="15" a="1"/>
  <c r="D71" i="15" a="1"/>
  <c r="J12" i="15" a="1"/>
  <c r="O10" i="14" a="1"/>
  <c r="E117" i="15" a="1"/>
  <c r="I117" i="15" a="1"/>
  <c r="D117" i="15" a="1"/>
  <c r="H109" i="15" a="1"/>
  <c r="E109" i="15" a="1"/>
  <c r="E44" i="15" a="1"/>
  <c r="J44" i="15" a="1"/>
  <c r="I44" i="15" a="1"/>
  <c r="K88" i="15" a="1"/>
  <c r="J88" i="15" a="1"/>
  <c r="F88" i="15" a="1"/>
  <c r="E71" i="15" a="1"/>
  <c r="J71" i="15" a="1"/>
  <c r="A87" i="15" a="1"/>
  <c r="L12" i="15" a="1"/>
  <c r="E12" i="15" a="1"/>
  <c r="W33" i="13"/>
  <c r="V7" i="14" a="1"/>
  <c r="A108" i="15" a="1"/>
  <c r="J117" i="15" a="1"/>
  <c r="F117" i="15" a="1"/>
  <c r="M109" i="15" a="1"/>
  <c r="D109" i="15" a="1"/>
  <c r="F109" i="15" a="1"/>
  <c r="H44" i="15" a="1"/>
  <c r="K44" i="15" a="1"/>
  <c r="A116" i="15" a="1"/>
  <c r="L88" i="15" a="1"/>
  <c r="M88" i="15" a="1"/>
  <c r="A11" i="15" a="1"/>
  <c r="K71" i="15" a="1"/>
  <c r="L71" i="15" a="1"/>
  <c r="D12" i="15" a="1"/>
  <c r="I12" i="15" a="1"/>
  <c r="H12" i="15" a="1"/>
  <c r="X32" i="13"/>
  <c r="D44" i="15" a="1"/>
  <c r="D88" i="15" a="1"/>
  <c r="F71" i="15" a="1"/>
  <c r="I71" i="15" a="1"/>
  <c r="G12" i="15" a="1"/>
  <c r="F12" i="15" a="1"/>
  <c r="I88" i="15" a="1"/>
  <c r="G71" i="15" a="1"/>
  <c r="M12" i="15" a="1"/>
  <c r="V7" i="14" l="1"/>
  <c r="Y24" i="14"/>
  <c r="N5" i="14"/>
  <c r="O10" i="14"/>
  <c r="F12" i="15"/>
  <c r="H12" i="15"/>
  <c r="E12" i="15"/>
  <c r="J12" i="15"/>
  <c r="K12" i="15"/>
  <c r="I12" i="15"/>
  <c r="L12" i="15"/>
  <c r="M12" i="15"/>
  <c r="G12" i="15"/>
  <c r="D12" i="15"/>
  <c r="A87" i="15"/>
  <c r="H71" i="15"/>
  <c r="M71" i="15"/>
  <c r="L71" i="15"/>
  <c r="J71" i="15"/>
  <c r="D71" i="15"/>
  <c r="I71" i="15"/>
  <c r="K71" i="15"/>
  <c r="E71" i="15"/>
  <c r="G71" i="15"/>
  <c r="F71" i="15"/>
  <c r="A11" i="15"/>
  <c r="F88" i="15"/>
  <c r="E88" i="15"/>
  <c r="H88" i="15"/>
  <c r="M88" i="15"/>
  <c r="J88" i="15"/>
  <c r="G88" i="15"/>
  <c r="D88" i="15"/>
  <c r="L88" i="15"/>
  <c r="K88" i="15"/>
  <c r="I88" i="15"/>
  <c r="A70" i="15"/>
  <c r="A116" i="15"/>
  <c r="I44" i="15"/>
  <c r="F44" i="15"/>
  <c r="D44" i="15"/>
  <c r="K44" i="15"/>
  <c r="J44" i="15"/>
  <c r="L44" i="15"/>
  <c r="G44" i="15"/>
  <c r="H44" i="15"/>
  <c r="E44" i="15"/>
  <c r="M44" i="15"/>
  <c r="K109" i="15"/>
  <c r="F109" i="15"/>
  <c r="E109" i="15"/>
  <c r="I109" i="15"/>
  <c r="G109" i="15"/>
  <c r="D109" i="15"/>
  <c r="H109" i="15"/>
  <c r="J109" i="15"/>
  <c r="L109" i="15"/>
  <c r="M109" i="15"/>
  <c r="D117" i="15"/>
  <c r="L117" i="15"/>
  <c r="G117" i="15"/>
  <c r="F117" i="15"/>
  <c r="I117" i="15"/>
  <c r="H117" i="15"/>
  <c r="K117" i="15"/>
  <c r="J117" i="15"/>
  <c r="E117" i="15"/>
  <c r="M117" i="15"/>
  <c r="A43" i="15"/>
  <c r="A108" i="15"/>
  <c r="B13" i="15"/>
  <c r="B72" i="15"/>
  <c r="B89" i="15"/>
  <c r="B45" i="15"/>
  <c r="B118" i="15"/>
  <c r="T33" i="13"/>
  <c r="Z33" i="13" s="1"/>
  <c r="Q34" i="13"/>
  <c r="U33" i="13"/>
  <c r="AA33" i="13" s="1"/>
  <c r="R34" i="13"/>
  <c r="U16" i="13"/>
  <c r="AA16" i="13" s="1"/>
  <c r="R17" i="13"/>
  <c r="F72" i="15" a="1"/>
  <c r="D72" i="15" a="1"/>
  <c r="K72" i="15" a="1"/>
  <c r="H45" i="15" a="1"/>
  <c r="D45" i="15" a="1"/>
  <c r="L118" i="15" a="1"/>
  <c r="G118" i="15" a="1"/>
  <c r="F118" i="15" a="1"/>
  <c r="A12" i="15" a="1"/>
  <c r="J13" i="15" a="1"/>
  <c r="M13" i="15" a="1"/>
  <c r="K13" i="15" a="1"/>
  <c r="D89" i="15" a="1"/>
  <c r="E89" i="15" a="1"/>
  <c r="X16" i="13"/>
  <c r="E118" i="15" a="1"/>
  <c r="D13" i="15" a="1"/>
  <c r="M89" i="15" a="1"/>
  <c r="W4" i="14" a="1"/>
  <c r="H72" i="15" a="1"/>
  <c r="I72" i="15" a="1"/>
  <c r="E72" i="15" a="1"/>
  <c r="F45" i="15" a="1"/>
  <c r="G45" i="15" a="1"/>
  <c r="D118" i="15" a="1"/>
  <c r="H118" i="15" a="1"/>
  <c r="K118" i="15" a="1"/>
  <c r="A88" i="15" a="1"/>
  <c r="L13" i="15" a="1"/>
  <c r="H13" i="15" a="1"/>
  <c r="L89" i="15" a="1"/>
  <c r="G89" i="15" a="1"/>
  <c r="J89" i="15" a="1"/>
  <c r="W34" i="13"/>
  <c r="I6" i="14" a="1"/>
  <c r="M72" i="15" a="1"/>
  <c r="L72" i="15" a="1"/>
  <c r="E45" i="15" a="1"/>
  <c r="L45" i="15" a="1"/>
  <c r="J45" i="15" a="1"/>
  <c r="J118" i="15" a="1"/>
  <c r="A44" i="15" a="1"/>
  <c r="G13" i="15" a="1"/>
  <c r="F13" i="15" a="1"/>
  <c r="I89" i="15" a="1"/>
  <c r="A117" i="15" a="1"/>
  <c r="Y7" i="14" a="1"/>
  <c r="G72" i="15" a="1"/>
  <c r="J72" i="15" a="1"/>
  <c r="K45" i="15" a="1"/>
  <c r="M45" i="15" a="1"/>
  <c r="I45" i="15" a="1"/>
  <c r="I118" i="15" a="1"/>
  <c r="M118" i="15" a="1"/>
  <c r="A71" i="15" a="1"/>
  <c r="A109" i="15" a="1"/>
  <c r="E13" i="15" a="1"/>
  <c r="I13" i="15" a="1"/>
  <c r="F89" i="15" a="1"/>
  <c r="H89" i="15" a="1"/>
  <c r="K89" i="15" a="1"/>
  <c r="X33" i="13"/>
  <c r="W4" i="14" l="1"/>
  <c r="Y7" i="14"/>
  <c r="I6" i="14"/>
  <c r="A117" i="15"/>
  <c r="K89" i="15"/>
  <c r="J89" i="15"/>
  <c r="E89" i="15"/>
  <c r="M89" i="15"/>
  <c r="H89" i="15"/>
  <c r="G89" i="15"/>
  <c r="D89" i="15"/>
  <c r="I89" i="15"/>
  <c r="F89" i="15"/>
  <c r="L89" i="15"/>
  <c r="K13" i="15"/>
  <c r="D13" i="15"/>
  <c r="I13" i="15"/>
  <c r="H13" i="15"/>
  <c r="M13" i="15"/>
  <c r="F13" i="15"/>
  <c r="E13" i="15"/>
  <c r="L13" i="15"/>
  <c r="J13" i="15"/>
  <c r="G13" i="15"/>
  <c r="A109" i="15"/>
  <c r="A88" i="15"/>
  <c r="A12" i="15"/>
  <c r="A44" i="15"/>
  <c r="A71" i="15"/>
  <c r="K118" i="15"/>
  <c r="F118" i="15"/>
  <c r="E118" i="15"/>
  <c r="M118" i="15"/>
  <c r="H118" i="15"/>
  <c r="G118" i="15"/>
  <c r="J118" i="15"/>
  <c r="I118" i="15"/>
  <c r="D118" i="15"/>
  <c r="L118" i="15"/>
  <c r="J45" i="15"/>
  <c r="I45" i="15"/>
  <c r="G45" i="15"/>
  <c r="D45" i="15"/>
  <c r="L45" i="15"/>
  <c r="M45" i="15"/>
  <c r="F45" i="15"/>
  <c r="H45" i="15"/>
  <c r="E45" i="15"/>
  <c r="K45" i="15"/>
  <c r="E72" i="15"/>
  <c r="K72" i="15"/>
  <c r="L72" i="15"/>
  <c r="J72" i="15"/>
  <c r="I72" i="15"/>
  <c r="D72" i="15"/>
  <c r="M72" i="15"/>
  <c r="G72" i="15"/>
  <c r="H72" i="15"/>
  <c r="F72" i="15"/>
  <c r="B90" i="15"/>
  <c r="B14" i="15"/>
  <c r="B119" i="15"/>
  <c r="B46" i="15"/>
  <c r="B73" i="15"/>
  <c r="Q35" i="13"/>
  <c r="T34" i="13"/>
  <c r="Z34" i="13" s="1"/>
  <c r="U34" i="13"/>
  <c r="AA34" i="13" s="1"/>
  <c r="R35" i="13"/>
  <c r="U17" i="13"/>
  <c r="AA17" i="13" s="1"/>
  <c r="R18" i="13"/>
  <c r="F73" i="15" a="1"/>
  <c r="F46" i="15" a="1"/>
  <c r="W35" i="13"/>
  <c r="M119" i="15" a="1"/>
  <c r="E119" i="15" a="1"/>
  <c r="K119" i="15" a="1"/>
  <c r="E90" i="15" a="1"/>
  <c r="M90" i="15" a="1"/>
  <c r="D90" i="15" a="1"/>
  <c r="D73" i="15" a="1"/>
  <c r="F14" i="15" a="1"/>
  <c r="D14" i="15" a="1"/>
  <c r="L14" i="15" a="1"/>
  <c r="G46" i="15" a="1"/>
  <c r="L46" i="15" a="1"/>
  <c r="H46" i="15" a="1"/>
  <c r="R7" i="14" a="1"/>
  <c r="L119" i="15" a="1"/>
  <c r="D119" i="15" a="1"/>
  <c r="J119" i="15" a="1"/>
  <c r="J90" i="15" a="1"/>
  <c r="F90" i="15" a="1"/>
  <c r="A118" i="15" a="1"/>
  <c r="H73" i="15" a="1"/>
  <c r="G73" i="15" a="1"/>
  <c r="H14" i="15" a="1"/>
  <c r="I14" i="15" a="1"/>
  <c r="G14" i="15" a="1"/>
  <c r="E46" i="15" a="1"/>
  <c r="K46" i="15" a="1"/>
  <c r="Y18" i="14" a="1"/>
  <c r="G119" i="15" a="1"/>
  <c r="I119" i="15" a="1"/>
  <c r="A72" i="15" a="1"/>
  <c r="G90" i="15" a="1"/>
  <c r="I90" i="15" a="1"/>
  <c r="J73" i="15" a="1"/>
  <c r="L73" i="15" a="1"/>
  <c r="K73" i="15" a="1"/>
  <c r="J14" i="15" a="1"/>
  <c r="E14" i="15" a="1"/>
  <c r="A45" i="15" a="1"/>
  <c r="D46" i="15" a="1"/>
  <c r="I46" i="15" a="1"/>
  <c r="X34" i="13"/>
  <c r="A89" i="15" a="1"/>
  <c r="F119" i="15" a="1"/>
  <c r="H119" i="15" a="1"/>
  <c r="K90" i="15" a="1"/>
  <c r="H90" i="15" a="1"/>
  <c r="L90" i="15" a="1"/>
  <c r="M73" i="15" a="1"/>
  <c r="I73" i="15" a="1"/>
  <c r="E73" i="15" a="1"/>
  <c r="M14" i="15" a="1"/>
  <c r="K14" i="15" a="1"/>
  <c r="A13" i="15" a="1"/>
  <c r="M46" i="15" a="1"/>
  <c r="J46" i="15" a="1"/>
  <c r="X17" i="13"/>
  <c r="R7" i="14" l="1"/>
  <c r="Y18" i="14"/>
  <c r="K46" i="15"/>
  <c r="L46" i="15"/>
  <c r="J46" i="15"/>
  <c r="I46" i="15"/>
  <c r="H46" i="15"/>
  <c r="G46" i="15"/>
  <c r="M46" i="15"/>
  <c r="D46" i="15"/>
  <c r="E46" i="15"/>
  <c r="F46" i="15"/>
  <c r="A13" i="15"/>
  <c r="A45" i="15"/>
  <c r="G14" i="15"/>
  <c r="L14" i="15"/>
  <c r="K14" i="15"/>
  <c r="E14" i="15"/>
  <c r="I14" i="15"/>
  <c r="D14" i="15"/>
  <c r="M14" i="15"/>
  <c r="J14" i="15"/>
  <c r="H14" i="15"/>
  <c r="F14" i="15"/>
  <c r="E73" i="15"/>
  <c r="K73" i="15"/>
  <c r="G73" i="15"/>
  <c r="F73" i="15"/>
  <c r="I73" i="15"/>
  <c r="L73" i="15"/>
  <c r="H73" i="15"/>
  <c r="D73" i="15"/>
  <c r="M73" i="15"/>
  <c r="J73" i="15"/>
  <c r="A118" i="15"/>
  <c r="D90" i="15"/>
  <c r="L90" i="15"/>
  <c r="I90" i="15"/>
  <c r="F90" i="15"/>
  <c r="M90" i="15"/>
  <c r="H90" i="15"/>
  <c r="G90" i="15"/>
  <c r="J90" i="15"/>
  <c r="E90" i="15"/>
  <c r="K90" i="15"/>
  <c r="A72" i="15"/>
  <c r="J119" i="15"/>
  <c r="K119" i="15"/>
  <c r="H119" i="15"/>
  <c r="I119" i="15"/>
  <c r="D119" i="15"/>
  <c r="E119" i="15"/>
  <c r="F119" i="15"/>
  <c r="G119" i="15"/>
  <c r="L119" i="15"/>
  <c r="M119" i="15"/>
  <c r="A89" i="15"/>
  <c r="B47" i="15"/>
  <c r="B15" i="15"/>
  <c r="B74" i="15"/>
  <c r="B91" i="15"/>
  <c r="B120" i="15"/>
  <c r="Q36" i="13"/>
  <c r="T35" i="13"/>
  <c r="Z35" i="13" s="1"/>
  <c r="U35" i="13"/>
  <c r="AA35" i="13" s="1"/>
  <c r="R36" i="13"/>
  <c r="U18" i="13"/>
  <c r="AA18" i="13" s="1"/>
  <c r="Y13" i="14" a="1"/>
  <c r="M47" i="15" a="1"/>
  <c r="H47" i="15" a="1"/>
  <c r="F120" i="15" a="1"/>
  <c r="G120" i="15" a="1"/>
  <c r="H120" i="15" a="1"/>
  <c r="G91" i="15" a="1"/>
  <c r="H91" i="15" a="1"/>
  <c r="I91" i="15" a="1"/>
  <c r="I15" i="15" a="1"/>
  <c r="E15" i="15" a="1"/>
  <c r="A46" i="15" a="1"/>
  <c r="G74" i="15" a="1"/>
  <c r="E74" i="15" a="1"/>
  <c r="X35" i="13"/>
  <c r="M15" i="15" a="1"/>
  <c r="L74" i="15" a="1"/>
  <c r="F74" i="15" a="1"/>
  <c r="K47" i="15" a="1"/>
  <c r="G47" i="15" a="1"/>
  <c r="I47" i="15" a="1"/>
  <c r="I120" i="15" a="1"/>
  <c r="J120" i="15" a="1"/>
  <c r="K120" i="15" a="1"/>
  <c r="L91" i="15" a="1"/>
  <c r="K91" i="15" a="1"/>
  <c r="D15" i="15" a="1"/>
  <c r="L15" i="15" a="1"/>
  <c r="K15" i="15" a="1"/>
  <c r="M74" i="15" a="1"/>
  <c r="I74" i="15" a="1"/>
  <c r="D74" i="15" a="1"/>
  <c r="W36" i="13"/>
  <c r="L47" i="15" a="1"/>
  <c r="J47" i="15" a="1"/>
  <c r="F47" i="15" a="1"/>
  <c r="L120" i="15" a="1"/>
  <c r="A14" i="15" a="1"/>
  <c r="M91" i="15" a="1"/>
  <c r="J91" i="15" a="1"/>
  <c r="H15" i="15" a="1"/>
  <c r="F15" i="15" a="1"/>
  <c r="J74" i="15" a="1"/>
  <c r="K74" i="15" a="1"/>
  <c r="U6" i="14" a="1"/>
  <c r="D47" i="15" a="1"/>
  <c r="E47" i="15" a="1"/>
  <c r="A73" i="15" a="1"/>
  <c r="D120" i="15" a="1"/>
  <c r="E120" i="15" a="1"/>
  <c r="F91" i="15" a="1"/>
  <c r="E91" i="15" a="1"/>
  <c r="D91" i="15" a="1"/>
  <c r="J15" i="15" a="1"/>
  <c r="A90" i="15" a="1"/>
  <c r="A119" i="15" a="1"/>
  <c r="M120" i="15" a="1"/>
  <c r="G15" i="15" a="1"/>
  <c r="H74" i="15" a="1"/>
  <c r="X18" i="13"/>
  <c r="U6" i="14" l="1"/>
  <c r="Y13" i="14"/>
  <c r="A119" i="15"/>
  <c r="K74" i="15"/>
  <c r="D74" i="15"/>
  <c r="E74" i="15"/>
  <c r="F74" i="15"/>
  <c r="J74" i="15"/>
  <c r="I74" i="15"/>
  <c r="G74" i="15"/>
  <c r="L74" i="15"/>
  <c r="H74" i="15"/>
  <c r="M74" i="15"/>
  <c r="A46" i="15"/>
  <c r="A90" i="15"/>
  <c r="F15" i="15"/>
  <c r="K15" i="15"/>
  <c r="E15" i="15"/>
  <c r="J15" i="15"/>
  <c r="H15" i="15"/>
  <c r="L15" i="15"/>
  <c r="I15" i="15"/>
  <c r="M15" i="15"/>
  <c r="G15" i="15"/>
  <c r="D15" i="15"/>
  <c r="I91" i="15"/>
  <c r="D91" i="15"/>
  <c r="J91" i="15"/>
  <c r="K91" i="15"/>
  <c r="H91" i="15"/>
  <c r="E91" i="15"/>
  <c r="M91" i="15"/>
  <c r="L91" i="15"/>
  <c r="G91" i="15"/>
  <c r="F91" i="15"/>
  <c r="A14" i="15"/>
  <c r="K120" i="15"/>
  <c r="H120" i="15"/>
  <c r="E120" i="15"/>
  <c r="M120" i="15"/>
  <c r="J120" i="15"/>
  <c r="G120" i="15"/>
  <c r="D120" i="15"/>
  <c r="L120" i="15"/>
  <c r="I120" i="15"/>
  <c r="F120" i="15"/>
  <c r="A73" i="15"/>
  <c r="F47" i="15"/>
  <c r="I47" i="15"/>
  <c r="H47" i="15"/>
  <c r="E47" i="15"/>
  <c r="J47" i="15"/>
  <c r="G47" i="15"/>
  <c r="M47" i="15"/>
  <c r="D47" i="15"/>
  <c r="L47" i="15"/>
  <c r="K47" i="15"/>
  <c r="B75" i="15"/>
  <c r="B16" i="15"/>
  <c r="B92" i="15"/>
  <c r="B121" i="15"/>
  <c r="B48" i="15"/>
  <c r="T36" i="13"/>
  <c r="Z36" i="13" s="1"/>
  <c r="Q37" i="13"/>
  <c r="U36" i="13"/>
  <c r="AA36" i="13" s="1"/>
  <c r="R37" i="13"/>
  <c r="E48" i="15" a="1"/>
  <c r="K75" i="15" a="1"/>
  <c r="J75" i="15" a="1"/>
  <c r="E92" i="15" a="1"/>
  <c r="H92" i="15" a="1"/>
  <c r="G92" i="15" a="1"/>
  <c r="A120" i="15" a="1"/>
  <c r="L16" i="15" a="1"/>
  <c r="J16" i="15" a="1"/>
  <c r="A91" i="15" a="1"/>
  <c r="K48" i="15" a="1"/>
  <c r="F48" i="15" a="1"/>
  <c r="L121" i="15" a="1"/>
  <c r="M121" i="15" a="1"/>
  <c r="F121" i="15" a="1"/>
  <c r="T5" i="14" a="1"/>
  <c r="I75" i="15" a="1"/>
  <c r="D75" i="15" a="1"/>
  <c r="F92" i="15" a="1"/>
  <c r="K92" i="15" a="1"/>
  <c r="J92" i="15" a="1"/>
  <c r="E16" i="15" a="1"/>
  <c r="D16" i="15" a="1"/>
  <c r="M16" i="15" a="1"/>
  <c r="M48" i="15" a="1"/>
  <c r="L48" i="15" a="1"/>
  <c r="D48" i="15" a="1"/>
  <c r="D121" i="15" a="1"/>
  <c r="E121" i="15" a="1"/>
  <c r="I121" i="15" a="1"/>
  <c r="K121" i="15" a="1"/>
  <c r="X36" i="13"/>
  <c r="H75" i="15" a="1"/>
  <c r="F75" i="15" a="1"/>
  <c r="M75" i="15" a="1"/>
  <c r="L92" i="15" a="1"/>
  <c r="D92" i="15" a="1"/>
  <c r="A47" i="15" a="1"/>
  <c r="F16" i="15" a="1"/>
  <c r="I16" i="15" a="1"/>
  <c r="H16" i="15" a="1"/>
  <c r="H48" i="15" a="1"/>
  <c r="I48" i="15" a="1"/>
  <c r="G48" i="15" a="1"/>
  <c r="G121" i="15" a="1"/>
  <c r="H121" i="15" a="1"/>
  <c r="W37" i="13"/>
  <c r="L75" i="15" a="1"/>
  <c r="E75" i="15" a="1"/>
  <c r="G75" i="15" a="1"/>
  <c r="I92" i="15" a="1"/>
  <c r="M92" i="15" a="1"/>
  <c r="A15" i="15" a="1"/>
  <c r="K16" i="15" a="1"/>
  <c r="G16" i="15" a="1"/>
  <c r="A74" i="15" a="1"/>
  <c r="J48" i="15" a="1"/>
  <c r="J121" i="15" a="1"/>
  <c r="N40" i="15" l="1"/>
  <c r="N114" i="15"/>
  <c r="N10" i="15"/>
  <c r="N12" i="15"/>
  <c r="N83" i="15"/>
  <c r="N112" i="15"/>
  <c r="N9" i="15"/>
  <c r="N60" i="15"/>
  <c r="N81" i="15"/>
  <c r="N84" i="15"/>
  <c r="T5" i="14"/>
  <c r="F121" i="15"/>
  <c r="K121" i="15"/>
  <c r="H121" i="15"/>
  <c r="E121" i="15"/>
  <c r="M121" i="15"/>
  <c r="J121" i="15"/>
  <c r="G121" i="15"/>
  <c r="D121" i="15"/>
  <c r="L121" i="15"/>
  <c r="I121" i="15"/>
  <c r="G48" i="15"/>
  <c r="D48" i="15"/>
  <c r="F48" i="15"/>
  <c r="E48" i="15"/>
  <c r="I48" i="15"/>
  <c r="L48" i="15"/>
  <c r="K48" i="15"/>
  <c r="J48" i="15"/>
  <c r="H48" i="15"/>
  <c r="M48" i="15"/>
  <c r="A91" i="15"/>
  <c r="A74" i="15"/>
  <c r="H16" i="15"/>
  <c r="M16" i="15"/>
  <c r="J16" i="15"/>
  <c r="G16" i="15"/>
  <c r="I16" i="15"/>
  <c r="D16" i="15"/>
  <c r="L16" i="15"/>
  <c r="K16" i="15"/>
  <c r="F16" i="15"/>
  <c r="E16" i="15"/>
  <c r="A120" i="15"/>
  <c r="N120" i="15" s="1"/>
  <c r="A15" i="15"/>
  <c r="A47" i="15"/>
  <c r="J92" i="15"/>
  <c r="G92" i="15"/>
  <c r="M92" i="15"/>
  <c r="D92" i="15"/>
  <c r="K92" i="15"/>
  <c r="H92" i="15"/>
  <c r="I92" i="15"/>
  <c r="L92" i="15"/>
  <c r="F92" i="15"/>
  <c r="E92" i="15"/>
  <c r="G75" i="15"/>
  <c r="M75" i="15"/>
  <c r="D75" i="15"/>
  <c r="J75" i="15"/>
  <c r="E75" i="15"/>
  <c r="F75" i="15"/>
  <c r="I75" i="15"/>
  <c r="K75" i="15"/>
  <c r="L75" i="15"/>
  <c r="H75" i="15"/>
  <c r="B49" i="15"/>
  <c r="B17" i="15"/>
  <c r="B93" i="15"/>
  <c r="B76" i="15"/>
  <c r="T37" i="13"/>
  <c r="Z37" i="13" s="1"/>
  <c r="Q38" i="13"/>
  <c r="U37" i="13"/>
  <c r="AA37" i="13" s="1"/>
  <c r="R38" i="13"/>
  <c r="J49" i="15" a="1"/>
  <c r="G49" i="15" a="1"/>
  <c r="D49" i="15" a="1"/>
  <c r="M93" i="15" a="1"/>
  <c r="K93" i="15" a="1"/>
  <c r="K76" i="15" a="1"/>
  <c r="E76" i="15" a="1"/>
  <c r="G76" i="15" a="1"/>
  <c r="E17" i="15" a="1"/>
  <c r="F17" i="15" a="1"/>
  <c r="G17" i="15" a="1"/>
  <c r="I49" i="15" a="1"/>
  <c r="H49" i="15" a="1"/>
  <c r="L49" i="15" a="1"/>
  <c r="D93" i="15" a="1"/>
  <c r="J93" i="15" a="1"/>
  <c r="A16" i="15" a="1"/>
  <c r="F76" i="15" a="1"/>
  <c r="M76" i="15" a="1"/>
  <c r="M17" i="15" a="1"/>
  <c r="K17" i="15" a="1"/>
  <c r="H17" i="15" a="1"/>
  <c r="W38" i="13"/>
  <c r="A48" i="15" a="1"/>
  <c r="K49" i="15" a="1"/>
  <c r="F49" i="15" a="1"/>
  <c r="L93" i="15" a="1"/>
  <c r="I93" i="15" a="1"/>
  <c r="E93" i="15" a="1"/>
  <c r="J76" i="15" a="1"/>
  <c r="H76" i="15" a="1"/>
  <c r="I76" i="15" a="1"/>
  <c r="D17" i="15" a="1"/>
  <c r="I17" i="15" a="1"/>
  <c r="A75" i="15" a="1"/>
  <c r="A92" i="15" a="1"/>
  <c r="E49" i="15" a="1"/>
  <c r="M49" i="15" a="1"/>
  <c r="F93" i="15" a="1"/>
  <c r="H93" i="15" a="1"/>
  <c r="G93" i="15" a="1"/>
  <c r="D76" i="15" a="1"/>
  <c r="L76" i="15" a="1"/>
  <c r="A121" i="15" a="1"/>
  <c r="J17" i="15" a="1"/>
  <c r="L17" i="15" a="1"/>
  <c r="X37" i="13"/>
  <c r="N15" i="15" l="1"/>
  <c r="N74" i="15"/>
  <c r="N91" i="15"/>
  <c r="N102" i="15"/>
  <c r="N66" i="15"/>
  <c r="N87" i="15"/>
  <c r="N4" i="15"/>
  <c r="N5" i="15"/>
  <c r="N104" i="15"/>
  <c r="N7" i="15"/>
  <c r="N85" i="15"/>
  <c r="N63" i="15"/>
  <c r="N109" i="15"/>
  <c r="N65" i="15"/>
  <c r="N57" i="15"/>
  <c r="N62" i="15"/>
  <c r="N110" i="15"/>
  <c r="N67" i="15"/>
  <c r="N111" i="15"/>
  <c r="N107" i="15"/>
  <c r="N44" i="15"/>
  <c r="N68" i="15"/>
  <c r="N115" i="15"/>
  <c r="N86" i="15"/>
  <c r="N117" i="15"/>
  <c r="N11" i="15"/>
  <c r="N41" i="15"/>
  <c r="N42" i="15"/>
  <c r="N70" i="15"/>
  <c r="N43" i="15"/>
  <c r="N88" i="15"/>
  <c r="N108" i="15"/>
  <c r="N71" i="15"/>
  <c r="N116" i="15"/>
  <c r="N61" i="15"/>
  <c r="N82" i="15"/>
  <c r="N101" i="15"/>
  <c r="N6" i="15"/>
  <c r="N36" i="15"/>
  <c r="N59" i="15"/>
  <c r="N105" i="15"/>
  <c r="N80" i="15"/>
  <c r="N8" i="15"/>
  <c r="N56" i="15"/>
  <c r="N58" i="15"/>
  <c r="N3" i="15"/>
  <c r="N69" i="15"/>
  <c r="N64" i="15"/>
  <c r="N38" i="15"/>
  <c r="N113" i="15"/>
  <c r="N37" i="15"/>
  <c r="N39" i="15"/>
  <c r="N103" i="15"/>
  <c r="N106" i="15"/>
  <c r="N118" i="15"/>
  <c r="N13" i="15"/>
  <c r="N72" i="15"/>
  <c r="N45" i="15"/>
  <c r="N89" i="15"/>
  <c r="N46" i="15"/>
  <c r="N47" i="15"/>
  <c r="N14" i="15"/>
  <c r="N119" i="15"/>
  <c r="N90" i="15"/>
  <c r="N73" i="15"/>
  <c r="N2" i="15"/>
  <c r="A75" i="15"/>
  <c r="N75" i="15" s="1"/>
  <c r="G17" i="15"/>
  <c r="H17" i="15"/>
  <c r="L17" i="15"/>
  <c r="I17" i="15"/>
  <c r="F17" i="15"/>
  <c r="K17" i="15"/>
  <c r="J17" i="15"/>
  <c r="D17" i="15"/>
  <c r="E17" i="15"/>
  <c r="M17" i="15"/>
  <c r="A121" i="15"/>
  <c r="N121" i="15" s="1"/>
  <c r="I76" i="15"/>
  <c r="G76" i="15"/>
  <c r="M76" i="15"/>
  <c r="L76" i="15"/>
  <c r="H76" i="15"/>
  <c r="E76" i="15"/>
  <c r="F76" i="15"/>
  <c r="D76" i="15"/>
  <c r="J76" i="15"/>
  <c r="K76" i="15"/>
  <c r="A16" i="15"/>
  <c r="N16" i="15" s="1"/>
  <c r="G93" i="15"/>
  <c r="E93" i="15"/>
  <c r="K93" i="15"/>
  <c r="J93" i="15"/>
  <c r="H93" i="15"/>
  <c r="I93" i="15"/>
  <c r="M93" i="15"/>
  <c r="D93" i="15"/>
  <c r="F93" i="15"/>
  <c r="L93" i="15"/>
  <c r="D49" i="15"/>
  <c r="L49" i="15"/>
  <c r="M49" i="15"/>
  <c r="F49" i="15"/>
  <c r="G49" i="15"/>
  <c r="H49" i="15"/>
  <c r="E49" i="15"/>
  <c r="K49" i="15"/>
  <c r="J49" i="15"/>
  <c r="I49" i="15"/>
  <c r="A92" i="15"/>
  <c r="N92" i="15" s="1"/>
  <c r="A48" i="15"/>
  <c r="N48" i="15" s="1"/>
  <c r="B18" i="15"/>
  <c r="B77" i="15"/>
  <c r="B94" i="15"/>
  <c r="B50" i="15"/>
  <c r="T38" i="13"/>
  <c r="Z38" i="13" s="1"/>
  <c r="U38" i="13"/>
  <c r="AA38" i="13" s="1"/>
  <c r="G94" i="15" a="1"/>
  <c r="H94" i="15" a="1"/>
  <c r="J94" i="15" a="1"/>
  <c r="A49" i="15" a="1"/>
  <c r="J77" i="15" a="1"/>
  <c r="G77" i="15" a="1"/>
  <c r="L50" i="15" a="1"/>
  <c r="J50" i="15" a="1"/>
  <c r="E50" i="15" a="1"/>
  <c r="E18" i="15" a="1"/>
  <c r="M18" i="15" a="1"/>
  <c r="E94" i="15" a="1"/>
  <c r="M94" i="15" a="1"/>
  <c r="A17" i="15" a="1"/>
  <c r="K77" i="15" a="1"/>
  <c r="D77" i="15" a="1"/>
  <c r="H77" i="15" a="1"/>
  <c r="K50" i="15" a="1"/>
  <c r="D50" i="15" a="1"/>
  <c r="I18" i="15" a="1"/>
  <c r="H18" i="15" a="1"/>
  <c r="L18" i="15" a="1"/>
  <c r="D94" i="15" a="1"/>
  <c r="I94" i="15" a="1"/>
  <c r="A93" i="15" a="1"/>
  <c r="I77" i="15" a="1"/>
  <c r="E77" i="15" a="1"/>
  <c r="L77" i="15" a="1"/>
  <c r="H50" i="15" a="1"/>
  <c r="G50" i="15" a="1"/>
  <c r="J18" i="15" a="1"/>
  <c r="F18" i="15" a="1"/>
  <c r="D18" i="15" a="1"/>
  <c r="F94" i="15" a="1"/>
  <c r="K94" i="15" a="1"/>
  <c r="L94" i="15" a="1"/>
  <c r="A76" i="15" a="1"/>
  <c r="F77" i="15" a="1"/>
  <c r="M77" i="15" a="1"/>
  <c r="F50" i="15" a="1"/>
  <c r="I50" i="15" a="1"/>
  <c r="M50" i="15" a="1"/>
  <c r="K18" i="15" a="1"/>
  <c r="G18" i="15" a="1"/>
  <c r="X38" i="13"/>
  <c r="D18" i="15" l="1"/>
  <c r="L18" i="15"/>
  <c r="M18" i="15"/>
  <c r="G18" i="15"/>
  <c r="F18" i="15"/>
  <c r="H18" i="15"/>
  <c r="E18" i="15"/>
  <c r="K18" i="15"/>
  <c r="J18" i="15"/>
  <c r="I18" i="15"/>
  <c r="E50" i="15"/>
  <c r="M50" i="15"/>
  <c r="G50" i="15"/>
  <c r="D50" i="15"/>
  <c r="J50" i="15"/>
  <c r="I50" i="15"/>
  <c r="H50" i="15"/>
  <c r="K50" i="15"/>
  <c r="L50" i="15"/>
  <c r="F50" i="15"/>
  <c r="L77" i="15"/>
  <c r="H77" i="15"/>
  <c r="G77" i="15"/>
  <c r="M77" i="15"/>
  <c r="E77" i="15"/>
  <c r="D77" i="15"/>
  <c r="J77" i="15"/>
  <c r="F77" i="15"/>
  <c r="I77" i="15"/>
  <c r="K77" i="15"/>
  <c r="A49" i="15"/>
  <c r="N49" i="15" s="1"/>
  <c r="A76" i="15"/>
  <c r="N76" i="15" s="1"/>
  <c r="A93" i="15"/>
  <c r="N93" i="15" s="1"/>
  <c r="A17" i="15"/>
  <c r="N17" i="15" s="1"/>
  <c r="J94" i="15"/>
  <c r="L94" i="15"/>
  <c r="I94" i="15"/>
  <c r="M94" i="15"/>
  <c r="H94" i="15"/>
  <c r="K94" i="15"/>
  <c r="D94" i="15"/>
  <c r="E94" i="15"/>
  <c r="G94" i="15"/>
  <c r="F94" i="15"/>
  <c r="B19" i="15"/>
  <c r="B51" i="15"/>
  <c r="B78" i="15"/>
  <c r="B95" i="15"/>
  <c r="E78" i="15" a="1"/>
  <c r="M78" i="15" a="1"/>
  <c r="D78" i="15" a="1"/>
  <c r="H19" i="15" a="1"/>
  <c r="G19" i="15" a="1"/>
  <c r="A50" i="15" a="1"/>
  <c r="L51" i="15" a="1"/>
  <c r="G51" i="15" a="1"/>
  <c r="D95" i="15" a="1"/>
  <c r="I95" i="15" a="1"/>
  <c r="E95" i="15" a="1"/>
  <c r="A18" i="15" a="1"/>
  <c r="F19" i="15" a="1"/>
  <c r="E19" i="15" a="1"/>
  <c r="J51" i="15" a="1"/>
  <c r="H95" i="15" a="1"/>
  <c r="J78" i="15" a="1"/>
  <c r="K19" i="15" a="1"/>
  <c r="K51" i="15" a="1"/>
  <c r="M51" i="15" a="1"/>
  <c r="M95" i="15" a="1"/>
  <c r="F78" i="15" a="1"/>
  <c r="G78" i="15" a="1"/>
  <c r="D19" i="15" a="1"/>
  <c r="J19" i="15" a="1"/>
  <c r="M19" i="15" a="1"/>
  <c r="E51" i="15" a="1"/>
  <c r="H51" i="15" a="1"/>
  <c r="F51" i="15" a="1"/>
  <c r="J95" i="15" a="1"/>
  <c r="G95" i="15" a="1"/>
  <c r="A94" i="15" a="1"/>
  <c r="K78" i="15" a="1"/>
  <c r="I78" i="15" a="1"/>
  <c r="L19" i="15" a="1"/>
  <c r="I51" i="15" a="1"/>
  <c r="D51" i="15" a="1"/>
  <c r="F95" i="15" a="1"/>
  <c r="H78" i="15" a="1"/>
  <c r="L78" i="15" a="1"/>
  <c r="I19" i="15" a="1"/>
  <c r="A77" i="15" a="1"/>
  <c r="K95" i="15" a="1"/>
  <c r="L95" i="15" a="1"/>
  <c r="A94" i="15" l="1"/>
  <c r="N94" i="15" s="1"/>
  <c r="E95" i="15"/>
  <c r="L95" i="15"/>
  <c r="H95" i="15"/>
  <c r="G95" i="15"/>
  <c r="I95" i="15"/>
  <c r="M95" i="15"/>
  <c r="F95" i="15"/>
  <c r="J95" i="15"/>
  <c r="D95" i="15"/>
  <c r="K95" i="15"/>
  <c r="D51" i="15"/>
  <c r="F51" i="15"/>
  <c r="G51" i="15"/>
  <c r="M51" i="15"/>
  <c r="J51" i="15"/>
  <c r="H51" i="15"/>
  <c r="L51" i="15"/>
  <c r="K51" i="15"/>
  <c r="I51" i="15"/>
  <c r="E51" i="15"/>
  <c r="A50" i="15"/>
  <c r="N50" i="15" s="1"/>
  <c r="A77" i="15"/>
  <c r="N77" i="15" s="1"/>
  <c r="E19" i="15"/>
  <c r="M19" i="15"/>
  <c r="G19" i="15"/>
  <c r="K19" i="15"/>
  <c r="L19" i="15"/>
  <c r="J19" i="15"/>
  <c r="H19" i="15"/>
  <c r="I19" i="15"/>
  <c r="F19" i="15"/>
  <c r="D19" i="15"/>
  <c r="D78" i="15"/>
  <c r="J78" i="15"/>
  <c r="I78" i="15"/>
  <c r="G78" i="15"/>
  <c r="M78" i="15"/>
  <c r="L78" i="15"/>
  <c r="K78" i="15"/>
  <c r="F78" i="15"/>
  <c r="E78" i="15"/>
  <c r="H78" i="15"/>
  <c r="A18" i="15"/>
  <c r="N18" i="15" s="1"/>
  <c r="B96" i="15"/>
  <c r="B52" i="15"/>
  <c r="B20" i="15"/>
  <c r="B79" i="15"/>
  <c r="I96" i="15" a="1"/>
  <c r="H96" i="15" a="1"/>
  <c r="D96" i="15" a="1"/>
  <c r="G20" i="15" a="1"/>
  <c r="M20" i="15" a="1"/>
  <c r="K52" i="15" a="1"/>
  <c r="D52" i="15" a="1"/>
  <c r="H52" i="15" a="1"/>
  <c r="J79" i="15" a="1"/>
  <c r="G79" i="15" a="1"/>
  <c r="A51" i="15" a="1"/>
  <c r="J52" i="15" a="1"/>
  <c r="K79" i="15" a="1"/>
  <c r="K96" i="15" a="1"/>
  <c r="M96" i="15" a="1"/>
  <c r="D20" i="15" a="1"/>
  <c r="L20" i="15" a="1"/>
  <c r="E20" i="15" a="1"/>
  <c r="M52" i="15" a="1"/>
  <c r="I52" i="15" a="1"/>
  <c r="L52" i="15" a="1"/>
  <c r="E79" i="15" a="1"/>
  <c r="D79" i="15" a="1"/>
  <c r="A78" i="15" a="1"/>
  <c r="F96" i="15" a="1"/>
  <c r="K20" i="15" a="1"/>
  <c r="A95" i="15" a="1"/>
  <c r="M79" i="15" a="1"/>
  <c r="G96" i="15" a="1"/>
  <c r="E96" i="15" a="1"/>
  <c r="H20" i="15" a="1"/>
  <c r="J20" i="15" a="1"/>
  <c r="I20" i="15" a="1"/>
  <c r="G52" i="15" a="1"/>
  <c r="E52" i="15" a="1"/>
  <c r="H79" i="15" a="1"/>
  <c r="I79" i="15" a="1"/>
  <c r="L79" i="15" a="1"/>
  <c r="A19" i="15" a="1"/>
  <c r="L96" i="15" a="1"/>
  <c r="J96" i="15" a="1"/>
  <c r="F20" i="15" a="1"/>
  <c r="F52" i="15" a="1"/>
  <c r="F79" i="15" a="1"/>
  <c r="A19" i="15" l="1"/>
  <c r="N19" i="15" s="1"/>
  <c r="A78" i="15"/>
  <c r="N78" i="15" s="1"/>
  <c r="A51" i="15"/>
  <c r="N51" i="15" s="1"/>
  <c r="M79" i="15"/>
  <c r="L79" i="15"/>
  <c r="D79" i="15"/>
  <c r="G79" i="15"/>
  <c r="F79" i="15"/>
  <c r="I79" i="15"/>
  <c r="E79" i="15"/>
  <c r="J79" i="15"/>
  <c r="K79" i="15"/>
  <c r="H79" i="15"/>
  <c r="L52" i="15"/>
  <c r="H52" i="15"/>
  <c r="F52" i="15"/>
  <c r="E52" i="15"/>
  <c r="I52" i="15"/>
  <c r="D52" i="15"/>
  <c r="J52" i="15"/>
  <c r="G52" i="15"/>
  <c r="M52" i="15"/>
  <c r="K52" i="15"/>
  <c r="A95" i="15"/>
  <c r="N95" i="15" s="1"/>
  <c r="I20" i="15"/>
  <c r="E20" i="15"/>
  <c r="M20" i="15"/>
  <c r="F20" i="15"/>
  <c r="J20" i="15"/>
  <c r="L20" i="15"/>
  <c r="G20" i="15"/>
  <c r="K20" i="15"/>
  <c r="H20" i="15"/>
  <c r="D20" i="15"/>
  <c r="D96" i="15"/>
  <c r="J96" i="15"/>
  <c r="E96" i="15"/>
  <c r="M96" i="15"/>
  <c r="H96" i="15"/>
  <c r="F96" i="15"/>
  <c r="G96" i="15"/>
  <c r="K96" i="15"/>
  <c r="I96" i="15"/>
  <c r="L96" i="15"/>
  <c r="B53" i="15"/>
  <c r="B21" i="15"/>
  <c r="B97" i="15"/>
  <c r="H21" i="15" a="1"/>
  <c r="J21" i="15" a="1"/>
  <c r="I21" i="15" a="1"/>
  <c r="M53" i="15" a="1"/>
  <c r="H53" i="15" a="1"/>
  <c r="G97" i="15" a="1"/>
  <c r="F97" i="15" a="1"/>
  <c r="E97" i="15" a="1"/>
  <c r="K21" i="15" a="1"/>
  <c r="F21" i="15" a="1"/>
  <c r="E21" i="15" a="1"/>
  <c r="J53" i="15" a="1"/>
  <c r="D53" i="15" a="1"/>
  <c r="H97" i="15" a="1"/>
  <c r="M97" i="15" a="1"/>
  <c r="D97" i="15" a="1"/>
  <c r="I97" i="15" a="1"/>
  <c r="A20" i="15" a="1"/>
  <c r="M21" i="15" a="1"/>
  <c r="L21" i="15" a="1"/>
  <c r="I53" i="15" a="1"/>
  <c r="L53" i="15" a="1"/>
  <c r="K53" i="15" a="1"/>
  <c r="K97" i="15" a="1"/>
  <c r="A52" i="15" a="1"/>
  <c r="A79" i="15" a="1"/>
  <c r="G21" i="15" a="1"/>
  <c r="D21" i="15" a="1"/>
  <c r="F53" i="15" a="1"/>
  <c r="G53" i="15" a="1"/>
  <c r="E53" i="15" a="1"/>
  <c r="L97" i="15" a="1"/>
  <c r="J97" i="15" a="1"/>
  <c r="A96" i="15" a="1"/>
  <c r="A20" i="15" l="1"/>
  <c r="N20" i="15" s="1"/>
  <c r="A96" i="15"/>
  <c r="N96" i="15" s="1"/>
  <c r="A52" i="15"/>
  <c r="N52" i="15" s="1"/>
  <c r="D97" i="15"/>
  <c r="E97" i="15"/>
  <c r="J97" i="15"/>
  <c r="I97" i="15"/>
  <c r="M97" i="15"/>
  <c r="F97" i="15"/>
  <c r="L97" i="15"/>
  <c r="K97" i="15"/>
  <c r="H97" i="15"/>
  <c r="G97" i="15"/>
  <c r="E53" i="15"/>
  <c r="K53" i="15"/>
  <c r="D53" i="15"/>
  <c r="H53" i="15"/>
  <c r="G53" i="15"/>
  <c r="L53" i="15"/>
  <c r="J53" i="15"/>
  <c r="M53" i="15"/>
  <c r="F53" i="15"/>
  <c r="I53" i="15"/>
  <c r="E21" i="15"/>
  <c r="I21" i="15"/>
  <c r="D21" i="15"/>
  <c r="L21" i="15"/>
  <c r="F21" i="15"/>
  <c r="J21" i="15"/>
  <c r="G21" i="15"/>
  <c r="M21" i="15"/>
  <c r="K21" i="15"/>
  <c r="H21" i="15"/>
  <c r="A79" i="15"/>
  <c r="N79" i="15" s="1"/>
  <c r="B98" i="15"/>
  <c r="B54" i="15"/>
  <c r="B22" i="15"/>
  <c r="A53" i="15" a="1"/>
  <c r="E22" i="15" a="1"/>
  <c r="L54" i="15" a="1"/>
  <c r="F54" i="15" a="1"/>
  <c r="H54" i="15" a="1"/>
  <c r="G98" i="15" a="1"/>
  <c r="A21" i="15" a="1"/>
  <c r="E98" i="15" a="1"/>
  <c r="L22" i="15" a="1"/>
  <c r="L98" i="15" a="1"/>
  <c r="G54" i="15" a="1"/>
  <c r="A97" i="15" a="1"/>
  <c r="I22" i="15" a="1"/>
  <c r="H22" i="15" a="1"/>
  <c r="D22" i="15" a="1"/>
  <c r="K54" i="15" a="1"/>
  <c r="M98" i="15" a="1"/>
  <c r="M22" i="15" a="1"/>
  <c r="G22" i="15" a="1"/>
  <c r="F22" i="15" a="1"/>
  <c r="I54" i="15" a="1"/>
  <c r="E54" i="15" a="1"/>
  <c r="J98" i="15" a="1"/>
  <c r="F98" i="15" a="1"/>
  <c r="H98" i="15" a="1"/>
  <c r="J22" i="15" a="1"/>
  <c r="K22" i="15" a="1"/>
  <c r="M54" i="15" a="1"/>
  <c r="J54" i="15" a="1"/>
  <c r="D54" i="15" a="1"/>
  <c r="I98" i="15" a="1"/>
  <c r="K98" i="15" a="1"/>
  <c r="D98" i="15" a="1"/>
  <c r="A21" i="15" l="1"/>
  <c r="N21" i="15" s="1"/>
  <c r="D98" i="15"/>
  <c r="H98" i="15"/>
  <c r="E98" i="15"/>
  <c r="G98" i="15"/>
  <c r="K98" i="15"/>
  <c r="F98" i="15"/>
  <c r="M98" i="15"/>
  <c r="L98" i="15"/>
  <c r="I98" i="15"/>
  <c r="J98" i="15"/>
  <c r="A97" i="15"/>
  <c r="N97" i="15" s="1"/>
  <c r="H54" i="15"/>
  <c r="D54" i="15"/>
  <c r="E54" i="15"/>
  <c r="K54" i="15"/>
  <c r="F54" i="15"/>
  <c r="J54" i="15"/>
  <c r="I54" i="15"/>
  <c r="G54" i="15"/>
  <c r="L54" i="15"/>
  <c r="M54" i="15"/>
  <c r="F22" i="15"/>
  <c r="D22" i="15"/>
  <c r="E22" i="15"/>
  <c r="K22" i="15"/>
  <c r="G22" i="15"/>
  <c r="H22" i="15"/>
  <c r="L22" i="15"/>
  <c r="J22" i="15"/>
  <c r="M22" i="15"/>
  <c r="I22" i="15"/>
  <c r="A53" i="15"/>
  <c r="N53" i="15" s="1"/>
  <c r="B99" i="15"/>
  <c r="B55" i="15"/>
  <c r="B23" i="15"/>
  <c r="K23" i="15" a="1"/>
  <c r="H55" i="15" a="1"/>
  <c r="L23" i="15" a="1"/>
  <c r="J23" i="15" a="1"/>
  <c r="D23" i="15" a="1"/>
  <c r="J99" i="15" a="1"/>
  <c r="M99" i="15" a="1"/>
  <c r="A22" i="15" a="1"/>
  <c r="D55" i="15" a="1"/>
  <c r="F55" i="15" a="1"/>
  <c r="K55" i="15" a="1"/>
  <c r="K99" i="15" a="1"/>
  <c r="H99" i="15" a="1"/>
  <c r="L55" i="15" a="1"/>
  <c r="A54" i="15" a="1"/>
  <c r="G99" i="15" a="1"/>
  <c r="G55" i="15" a="1"/>
  <c r="M23" i="15" a="1"/>
  <c r="F23" i="15" a="1"/>
  <c r="H23" i="15" a="1"/>
  <c r="F99" i="15" a="1"/>
  <c r="D99" i="15" a="1"/>
  <c r="A98" i="15" a="1"/>
  <c r="J55" i="15" a="1"/>
  <c r="G23" i="15" a="1"/>
  <c r="E23" i="15" a="1"/>
  <c r="I99" i="15" a="1"/>
  <c r="E55" i="15" a="1"/>
  <c r="I23" i="15" a="1"/>
  <c r="L99" i="15" a="1"/>
  <c r="E99" i="15" a="1"/>
  <c r="M55" i="15" a="1"/>
  <c r="I55" i="15" a="1"/>
  <c r="M55" i="15" l="1"/>
  <c r="L55" i="15"/>
  <c r="J55" i="15"/>
  <c r="F55" i="15"/>
  <c r="G55" i="15"/>
  <c r="E55" i="15"/>
  <c r="K55" i="15"/>
  <c r="D55" i="15"/>
  <c r="H55" i="15"/>
  <c r="I55" i="15"/>
  <c r="A98" i="15"/>
  <c r="N98" i="15" s="1"/>
  <c r="A22" i="15"/>
  <c r="N22" i="15" s="1"/>
  <c r="E99" i="15"/>
  <c r="H99" i="15"/>
  <c r="D99" i="15"/>
  <c r="M99" i="15"/>
  <c r="G99" i="15"/>
  <c r="I99" i="15"/>
  <c r="F99" i="15"/>
  <c r="J99" i="15"/>
  <c r="L99" i="15"/>
  <c r="K99" i="15"/>
  <c r="H23" i="15"/>
  <c r="D23" i="15"/>
  <c r="K23" i="15"/>
  <c r="E23" i="15"/>
  <c r="F23" i="15"/>
  <c r="J23" i="15"/>
  <c r="I23" i="15"/>
  <c r="G23" i="15"/>
  <c r="M23" i="15"/>
  <c r="L23" i="15"/>
  <c r="A54" i="15"/>
  <c r="N54" i="15" s="1"/>
  <c r="B100" i="15"/>
  <c r="B24" i="15"/>
  <c r="A55" i="15" a="1"/>
  <c r="M100" i="15" a="1"/>
  <c r="G24" i="15" a="1"/>
  <c r="A99" i="15" a="1"/>
  <c r="F100" i="15" a="1"/>
  <c r="D100" i="15" a="1"/>
  <c r="F24" i="15" a="1"/>
  <c r="I24" i="15" a="1"/>
  <c r="E24" i="15" a="1"/>
  <c r="I100" i="15" a="1"/>
  <c r="G100" i="15" a="1"/>
  <c r="E100" i="15" a="1"/>
  <c r="J24" i="15" a="1"/>
  <c r="H24" i="15" a="1"/>
  <c r="A23" i="15" a="1"/>
  <c r="J100" i="15" a="1"/>
  <c r="H100" i="15" a="1"/>
  <c r="K100" i="15" a="1"/>
  <c r="K24" i="15" a="1"/>
  <c r="L24" i="15" a="1"/>
  <c r="L100" i="15" a="1"/>
  <c r="D24" i="15" a="1"/>
  <c r="M24" i="15" a="1"/>
  <c r="E24" i="15" l="1"/>
  <c r="K24" i="15"/>
  <c r="D24" i="15"/>
  <c r="H24" i="15"/>
  <c r="I24" i="15"/>
  <c r="M24" i="15"/>
  <c r="L24" i="15"/>
  <c r="J24" i="15"/>
  <c r="F24" i="15"/>
  <c r="G24" i="15"/>
  <c r="H100" i="15"/>
  <c r="E100" i="15"/>
  <c r="D100" i="15"/>
  <c r="K100" i="15"/>
  <c r="J100" i="15"/>
  <c r="G100" i="15"/>
  <c r="F100" i="15"/>
  <c r="M100" i="15"/>
  <c r="L100" i="15"/>
  <c r="I100" i="15"/>
  <c r="A99" i="15"/>
  <c r="N99" i="15" s="1"/>
  <c r="A55" i="15"/>
  <c r="N55" i="15" s="1"/>
  <c r="A23" i="15"/>
  <c r="N23" i="15" s="1"/>
  <c r="B25" i="15"/>
  <c r="G25" i="15" a="1"/>
  <c r="M25" i="15" a="1"/>
  <c r="K25" i="15" a="1"/>
  <c r="A24" i="15" a="1"/>
  <c r="J25" i="15" a="1"/>
  <c r="E25" i="15" a="1"/>
  <c r="A100" i="15" a="1"/>
  <c r="I25" i="15" a="1"/>
  <c r="L25" i="15" a="1"/>
  <c r="H25" i="15" a="1"/>
  <c r="F25" i="15" a="1"/>
  <c r="D25" i="15" a="1"/>
  <c r="K25" i="15" l="1"/>
  <c r="D25" i="15"/>
  <c r="L25" i="15"/>
  <c r="E25" i="15"/>
  <c r="M25" i="15"/>
  <c r="F25" i="15"/>
  <c r="I25" i="15"/>
  <c r="J25" i="15"/>
  <c r="G25" i="15"/>
  <c r="H25" i="15"/>
  <c r="A100" i="15"/>
  <c r="N100" i="15" s="1"/>
  <c r="A24" i="15"/>
  <c r="N24" i="15" s="1"/>
  <c r="B26" i="15"/>
  <c r="M26" i="15" a="1"/>
  <c r="I26" i="15" a="1"/>
  <c r="F26" i="15" a="1"/>
  <c r="K26" i="15" a="1"/>
  <c r="G26" i="15" a="1"/>
  <c r="D26" i="15" a="1"/>
  <c r="A25" i="15" a="1"/>
  <c r="L26" i="15" a="1"/>
  <c r="J26" i="15" a="1"/>
  <c r="E26" i="15" a="1"/>
  <c r="H26" i="15" a="1"/>
  <c r="D26" i="15" l="1"/>
  <c r="E26" i="15"/>
  <c r="F26" i="15"/>
  <c r="I26" i="15"/>
  <c r="H26" i="15"/>
  <c r="K26" i="15"/>
  <c r="L26" i="15"/>
  <c r="M26" i="15"/>
  <c r="G26" i="15"/>
  <c r="J26" i="15"/>
  <c r="A25" i="15"/>
  <c r="N25" i="15" s="1"/>
  <c r="B27" i="15"/>
  <c r="K27" i="15" a="1"/>
  <c r="D27" i="15" a="1"/>
  <c r="H27" i="15" a="1"/>
  <c r="I27" i="15" a="1"/>
  <c r="G27" i="15" a="1"/>
  <c r="F27" i="15" a="1"/>
  <c r="L27" i="15" a="1"/>
  <c r="M27" i="15" a="1"/>
  <c r="J27" i="15" a="1"/>
  <c r="E27" i="15" a="1"/>
  <c r="A26" i="15" a="1"/>
  <c r="A26" i="15" l="1"/>
  <c r="N26" i="15" s="1"/>
  <c r="L27" i="15"/>
  <c r="H27" i="15"/>
  <c r="E27" i="15"/>
  <c r="M27" i="15"/>
  <c r="F27" i="15"/>
  <c r="D27" i="15"/>
  <c r="J27" i="15"/>
  <c r="I27" i="15"/>
  <c r="G27" i="15"/>
  <c r="K27" i="15"/>
  <c r="B28" i="15"/>
  <c r="J28" i="15" a="1"/>
  <c r="G28" i="15" a="1"/>
  <c r="E28" i="15" a="1"/>
  <c r="A27" i="15" a="1"/>
  <c r="D28" i="15" a="1"/>
  <c r="F28" i="15" a="1"/>
  <c r="I28" i="15" a="1"/>
  <c r="M28" i="15" a="1"/>
  <c r="K28" i="15" a="1"/>
  <c r="H28" i="15" a="1"/>
  <c r="L28" i="15" a="1"/>
  <c r="I28" i="15" l="1"/>
  <c r="E28" i="15"/>
  <c r="L28" i="15"/>
  <c r="H28" i="15"/>
  <c r="F28" i="15"/>
  <c r="G28" i="15"/>
  <c r="M28" i="15"/>
  <c r="K28" i="15"/>
  <c r="D28" i="15"/>
  <c r="J28" i="15"/>
  <c r="A27" i="15"/>
  <c r="N27" i="15" s="1"/>
  <c r="B29" i="15"/>
  <c r="F29" i="15" a="1"/>
  <c r="L29" i="15" a="1"/>
  <c r="J29" i="15" a="1"/>
  <c r="H29" i="15" a="1"/>
  <c r="D29" i="15" a="1"/>
  <c r="I29" i="15" a="1"/>
  <c r="A28" i="15" a="1"/>
  <c r="E29" i="15" a="1"/>
  <c r="M29" i="15" a="1"/>
  <c r="K29" i="15" a="1"/>
  <c r="G29" i="15" a="1"/>
  <c r="A28" i="15" l="1"/>
  <c r="N28" i="15" s="1"/>
  <c r="D29" i="15"/>
  <c r="J29" i="15"/>
  <c r="G29" i="15"/>
  <c r="M29" i="15"/>
  <c r="H29" i="15"/>
  <c r="L29" i="15"/>
  <c r="K29" i="15"/>
  <c r="I29" i="15"/>
  <c r="E29" i="15"/>
  <c r="F29" i="15"/>
  <c r="B30" i="15"/>
  <c r="M30" i="15" a="1"/>
  <c r="L30" i="15" a="1"/>
  <c r="D30" i="15" a="1"/>
  <c r="F30" i="15" a="1"/>
  <c r="H30" i="15" a="1"/>
  <c r="I30" i="15" a="1"/>
  <c r="J30" i="15" a="1"/>
  <c r="A29" i="15" a="1"/>
  <c r="G30" i="15" a="1"/>
  <c r="E30" i="15" a="1"/>
  <c r="K30" i="15" a="1"/>
  <c r="J30" i="15" l="1"/>
  <c r="D30" i="15"/>
  <c r="F30" i="15"/>
  <c r="E30" i="15"/>
  <c r="I30" i="15"/>
  <c r="L30" i="15"/>
  <c r="K30" i="15"/>
  <c r="G30" i="15"/>
  <c r="H30" i="15"/>
  <c r="M30" i="15"/>
  <c r="A29" i="15"/>
  <c r="N29" i="15" s="1"/>
  <c r="B31" i="15"/>
  <c r="A30" i="15" a="1"/>
  <c r="L31" i="15" a="1"/>
  <c r="D31" i="15" a="1"/>
  <c r="H31" i="15" a="1"/>
  <c r="G31" i="15" a="1"/>
  <c r="K31" i="15" a="1"/>
  <c r="I31" i="15" a="1"/>
  <c r="J31" i="15" a="1"/>
  <c r="M31" i="15" a="1"/>
  <c r="F31" i="15" a="1"/>
  <c r="E31" i="15" a="1"/>
  <c r="E31" i="15" l="1"/>
  <c r="G31" i="15"/>
  <c r="L31" i="15"/>
  <c r="J31" i="15"/>
  <c r="K31" i="15"/>
  <c r="H31" i="15"/>
  <c r="M31" i="15"/>
  <c r="I31" i="15"/>
  <c r="F31" i="15"/>
  <c r="D31" i="15"/>
  <c r="A30" i="15"/>
  <c r="N30" i="15" s="1"/>
  <c r="B32" i="15"/>
  <c r="G32" i="15" a="1"/>
  <c r="F32" i="15" a="1"/>
  <c r="M32" i="15" a="1"/>
  <c r="I32" i="15" a="1"/>
  <c r="E32" i="15" a="1"/>
  <c r="D32" i="15" a="1"/>
  <c r="K32" i="15" a="1"/>
  <c r="J32" i="15" a="1"/>
  <c r="A31" i="15" a="1"/>
  <c r="H32" i="15" a="1"/>
  <c r="L32" i="15" a="1"/>
  <c r="A31" i="15" l="1"/>
  <c r="N31" i="15" s="1"/>
  <c r="K32" i="15"/>
  <c r="M32" i="15"/>
  <c r="L32" i="15"/>
  <c r="J32" i="15"/>
  <c r="D32" i="15"/>
  <c r="F32" i="15"/>
  <c r="H32" i="15"/>
  <c r="I32" i="15"/>
  <c r="E32" i="15"/>
  <c r="G32" i="15"/>
  <c r="B33" i="15"/>
  <c r="D33" i="15" a="1"/>
  <c r="F33" i="15" a="1"/>
  <c r="I33" i="15" a="1"/>
  <c r="M33" i="15" a="1"/>
  <c r="H33" i="15" a="1"/>
  <c r="J33" i="15" a="1"/>
  <c r="G33" i="15" a="1"/>
  <c r="L33" i="15" a="1"/>
  <c r="E33" i="15" a="1"/>
  <c r="K33" i="15" a="1"/>
  <c r="A32" i="15" a="1"/>
  <c r="H33" i="15" l="1"/>
  <c r="I33" i="15"/>
  <c r="G33" i="15"/>
  <c r="K33" i="15"/>
  <c r="L33" i="15"/>
  <c r="F33" i="15"/>
  <c r="J33" i="15"/>
  <c r="E33" i="15"/>
  <c r="M33" i="15"/>
  <c r="D33" i="15"/>
  <c r="A32" i="15"/>
  <c r="N32" i="15" s="1"/>
  <c r="B34" i="15"/>
  <c r="I34" i="15" a="1"/>
  <c r="J34" i="15" a="1"/>
  <c r="L34" i="15" a="1"/>
  <c r="F34" i="15" a="1"/>
  <c r="K34" i="15" a="1"/>
  <c r="A33" i="15" a="1"/>
  <c r="H34" i="15" a="1"/>
  <c r="G34" i="15" a="1"/>
  <c r="M34" i="15" a="1"/>
  <c r="D34" i="15" a="1"/>
  <c r="E34" i="15" a="1"/>
  <c r="A33" i="15" l="1"/>
  <c r="N33" i="15" s="1"/>
  <c r="D34" i="15"/>
  <c r="L34" i="15"/>
  <c r="G34" i="15"/>
  <c r="E34" i="15"/>
  <c r="F34" i="15"/>
  <c r="J34" i="15"/>
  <c r="H34" i="15"/>
  <c r="K34" i="15"/>
  <c r="M34" i="15"/>
  <c r="I34" i="15"/>
  <c r="B35" i="15"/>
  <c r="J35" i="15" a="1"/>
  <c r="F35" i="15" a="1"/>
  <c r="M35" i="15" a="1"/>
  <c r="A34" i="15" a="1"/>
  <c r="I35" i="15" a="1"/>
  <c r="G35" i="15" a="1"/>
  <c r="E35" i="15" a="1"/>
  <c r="H35" i="15" a="1"/>
  <c r="D35" i="15" a="1"/>
  <c r="L35" i="15" a="1"/>
  <c r="K35" i="15" a="1"/>
  <c r="E35" i="15" l="1"/>
  <c r="M35" i="15"/>
  <c r="D35" i="15"/>
  <c r="H35" i="15"/>
  <c r="G35" i="15"/>
  <c r="F35" i="15"/>
  <c r="K35" i="15"/>
  <c r="L35" i="15"/>
  <c r="I35" i="15"/>
  <c r="J35" i="15"/>
  <c r="A34" i="15"/>
  <c r="N34" i="15" s="1"/>
  <c r="A35" i="15" a="1"/>
  <c r="A35" i="15" l="1"/>
  <c r="N35"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<sst xmlns="http://schemas.openxmlformats.org/spreadsheetml/2006/main" count="1690" uniqueCount="560">
  <si>
    <t>氏名</t>
  </si>
  <si>
    <t>フリガナ</t>
  </si>
  <si>
    <t>メールアドレス</t>
  </si>
  <si>
    <t>学年</t>
  </si>
  <si>
    <t>参加タイプ</t>
  </si>
  <si>
    <t>キーワード</t>
    <phoneticPr fontId="1"/>
  </si>
  <si>
    <t>発表タイトル</t>
  </si>
  <si>
    <t>特記事項</t>
  </si>
  <si>
    <t>記入締切 7月31日</t>
    <rPh sb="0" eb="2">
      <t>キニュウ</t>
    </rPh>
    <rPh sb="2" eb="4">
      <t>シメキリ</t>
    </rPh>
    <rPh sb="6" eb="7">
      <t>ガツ</t>
    </rPh>
    <rPh sb="9" eb="10">
      <t>ニチ</t>
    </rPh>
    <phoneticPr fontId="1"/>
  </si>
  <si>
    <t>記入締切　8月24日</t>
    <phoneticPr fontId="1"/>
  </si>
  <si>
    <t>都市大　太郎</t>
    <rPh sb="0" eb="3">
      <t>トシダイ</t>
    </rPh>
    <rPh sb="4" eb="6">
      <t>タロウ</t>
    </rPh>
    <phoneticPr fontId="1"/>
  </si>
  <si>
    <t>トシダイ　タロウ</t>
    <phoneticPr fontId="1"/>
  </si>
  <si>
    <t>連絡の取れるメールアドレス</t>
    <rPh sb="0" eb="2">
      <t>レンラク</t>
    </rPh>
    <rPh sb="3" eb="4">
      <t>ト</t>
    </rPh>
    <phoneticPr fontId="1"/>
  </si>
  <si>
    <t>プルダウンから選択</t>
    <rPh sb="7" eb="9">
      <t>センタク</t>
    </rPh>
    <phoneticPr fontId="1"/>
  </si>
  <si>
    <t>MPC</t>
    <phoneticPr fontId="1"/>
  </si>
  <si>
    <t>ドローン</t>
    <phoneticPr fontId="1"/>
  </si>
  <si>
    <t>電動くるまいす</t>
    <rPh sb="0" eb="2">
      <t>デンドウ</t>
    </rPh>
    <phoneticPr fontId="1"/>
  </si>
  <si>
    <t>研究タイトル</t>
    <rPh sb="0" eb="2">
      <t>ケンキュウ</t>
    </rPh>
    <phoneticPr fontId="1"/>
  </si>
  <si>
    <t>午前欠席します/秘匿事項があります</t>
    <rPh sb="0" eb="2">
      <t>ゴゼン</t>
    </rPh>
    <rPh sb="2" eb="4">
      <t>ケッセキ</t>
    </rPh>
    <rPh sb="8" eb="10">
      <t>ヒトク</t>
    </rPh>
    <rPh sb="10" eb="12">
      <t>ジコウ</t>
    </rPh>
    <phoneticPr fontId="1"/>
  </si>
  <si>
    <t>ムハンマドハジック</t>
  </si>
  <si>
    <t>D2(博士2年)</t>
  </si>
  <si>
    <t>ドクターセッション</t>
  </si>
  <si>
    <t>足羽智貴</t>
  </si>
  <si>
    <t>アシワトモキ</t>
  </si>
  <si>
    <t>g2381002@tcu.ac.jp</t>
  </si>
  <si>
    <t>M2(修士2年)</t>
  </si>
  <si>
    <t>未選択</t>
    <rPh sb="0" eb="3">
      <t>ミセンタク</t>
    </rPh>
    <phoneticPr fontId="1"/>
  </si>
  <si>
    <t>Tracking</t>
  </si>
  <si>
    <t>Sensor fusion</t>
  </si>
  <si>
    <t>電動車椅子</t>
  </si>
  <si>
    <t>他大学の参加タイプに応して決定します</t>
  </si>
  <si>
    <t>足立愛実</t>
  </si>
  <si>
    <t>アダチマナミ</t>
  </si>
  <si>
    <t>g2381003@tcu.ac.jp</t>
  </si>
  <si>
    <t>パーティクルフィルタ</t>
  </si>
  <si>
    <t>人流推定</t>
  </si>
  <si>
    <t>パーティクルフィルタを用いた人流推定とモデル予測制御を用いた電動車椅子による障害物回避</t>
  </si>
  <si>
    <t>同上</t>
  </si>
  <si>
    <t>石田朱里</t>
  </si>
  <si>
    <t>イシダシュリ</t>
  </si>
  <si>
    <t>g2381005@tcu.ac.jp</t>
  </si>
  <si>
    <t>イリサワシュンスケ</t>
  </si>
  <si>
    <t>g2381008@tcu.ac.jp</t>
  </si>
  <si>
    <t>Leg/Wheel mobile robot</t>
  </si>
  <si>
    <t>MCMPC</t>
  </si>
  <si>
    <t>Constraints</t>
  </si>
  <si>
    <t>モンテカルロ予測制御による複雑な拘束条件を入力次元で考慮した脚車輪型移動ロボットの制御</t>
  </si>
  <si>
    <t>小松祥己</t>
  </si>
  <si>
    <t>コマツヨシキ</t>
  </si>
  <si>
    <t>g2381021@tcu.ac.jp</t>
  </si>
  <si>
    <t>非線形制御</t>
  </si>
  <si>
    <t>線形化</t>
  </si>
  <si>
    <t>MPC</t>
  </si>
  <si>
    <t>クープマン作用素によるクアッドコプタのモデリングとモデル予測制御の適用</t>
  </si>
  <si>
    <t>高野航汰</t>
  </si>
  <si>
    <t>タカノコウタ</t>
  </si>
  <si>
    <t>g2381034@tcu.ac.jp</t>
  </si>
  <si>
    <t>中村剛</t>
  </si>
  <si>
    <t>ナカムラゴウ</t>
  </si>
  <si>
    <t>g2381041@tcu.ac.jp</t>
  </si>
  <si>
    <t>歩行者群集</t>
  </si>
  <si>
    <t>クープマンアプローチ</t>
  </si>
  <si>
    <t>クープマンアプローチを用いた歩行者の混雑予測システムの構築</t>
  </si>
  <si>
    <t>成田遼太</t>
  </si>
  <si>
    <t>ナリタリョウタ</t>
  </si>
  <si>
    <t>g2381043@tcu.ac.jp</t>
  </si>
  <si>
    <t>パーティクルフィルタを用いたカーネル密度推定による障害物の存在リスクを用いた回避制御</t>
  </si>
  <si>
    <t>宮嵜篤彦</t>
  </si>
  <si>
    <t>ミヤザキアツヒコ</t>
  </si>
  <si>
    <t>g2381060@tcu.ac.jp</t>
  </si>
  <si>
    <t>ELM</t>
  </si>
  <si>
    <t>モデル予測制御とELMによる人の操作を模倣した電動車椅子の制御</t>
  </si>
  <si>
    <t>百瀬雄真</t>
  </si>
  <si>
    <t>モモセユウマ</t>
  </si>
  <si>
    <t>g2381064@tcu.ac.jp</t>
  </si>
  <si>
    <t>ドローン</t>
  </si>
  <si>
    <t>複数牽引</t>
  </si>
  <si>
    <t>モデル分割による複数クワッドコプタを用いた重量牽引飛行</t>
  </si>
  <si>
    <t>石川侑真</t>
  </si>
  <si>
    <t>イシカワユウマ</t>
  </si>
  <si>
    <t>M1(修士1年)</t>
    <rPh sb="3" eb="5">
      <t>シュウシ</t>
    </rPh>
    <rPh sb="6" eb="7">
      <t>ネン</t>
    </rPh>
    <phoneticPr fontId="1"/>
  </si>
  <si>
    <t>ワークショップ</t>
  </si>
  <si>
    <t>今井瑞人</t>
  </si>
  <si>
    <t>イマイミズト</t>
  </si>
  <si>
    <t>井本匡紀</t>
  </si>
  <si>
    <t>イモトマサノリ</t>
  </si>
  <si>
    <t>g2481008@tcu.ac.jp</t>
  </si>
  <si>
    <t>生沼陽色</t>
  </si>
  <si>
    <t>オイヌマヒイロ</t>
  </si>
  <si>
    <t>g2481009@tcu.ac.jp</t>
  </si>
  <si>
    <t>岡田拓己</t>
  </si>
  <si>
    <t>オカダタクミ</t>
  </si>
  <si>
    <t>鬼澤貴裕</t>
  </si>
  <si>
    <t>オニザワタカヒロ</t>
  </si>
  <si>
    <t>梶　凱哉</t>
  </si>
  <si>
    <t>カジ　トキヤ</t>
    <phoneticPr fontId="1"/>
  </si>
  <si>
    <t>g2112021@tcu.ac.jp</t>
  </si>
  <si>
    <t>B4(学部4年)</t>
    <rPh sb="3" eb="5">
      <t>ガクブ</t>
    </rPh>
    <rPh sb="6" eb="7">
      <t>ネン</t>
    </rPh>
    <phoneticPr fontId="1"/>
  </si>
  <si>
    <t>聴講</t>
    <rPh sb="0" eb="2">
      <t>チョウコウ</t>
    </rPh>
    <phoneticPr fontId="1"/>
  </si>
  <si>
    <t>加藤　悠里</t>
    <phoneticPr fontId="1"/>
  </si>
  <si>
    <t>カトウ　ユウリ</t>
    <phoneticPr fontId="1"/>
  </si>
  <si>
    <t>g2112022@tcu.ac.jp</t>
  </si>
  <si>
    <t>神宮　一颯</t>
  </si>
  <si>
    <t>ジングウ　イッサ</t>
    <phoneticPr fontId="1"/>
  </si>
  <si>
    <t>g2112043@tcu.ac.jp</t>
  </si>
  <si>
    <t>杉山　豪</t>
  </si>
  <si>
    <t>スギヤマ　ゴウ</t>
    <phoneticPr fontId="1"/>
  </si>
  <si>
    <t>g2112045@tcu.ac.jp</t>
  </si>
  <si>
    <t>鈴木　悠斗</t>
  </si>
  <si>
    <t>スズキ　ユウト</t>
    <phoneticPr fontId="1"/>
  </si>
  <si>
    <t>g2112046@tcu.ac.jp</t>
  </si>
  <si>
    <t>田中　智士</t>
  </si>
  <si>
    <t>タナカ　アキト</t>
    <phoneticPr fontId="1"/>
  </si>
  <si>
    <t>永井　翔大</t>
  </si>
  <si>
    <t>ナガイ　ショウタ</t>
    <phoneticPr fontId="1"/>
  </si>
  <si>
    <t>g2112060@tcu.ac.jp</t>
  </si>
  <si>
    <t>新田　文音</t>
  </si>
  <si>
    <t>ニッタ　アヤネ</t>
    <phoneticPr fontId="1"/>
  </si>
  <si>
    <t>g2112066@tcu.ac.jp</t>
  </si>
  <si>
    <t>藤巻　颯太</t>
  </si>
  <si>
    <t>フジマキ　ソウタ</t>
    <phoneticPr fontId="1"/>
  </si>
  <si>
    <t>前原　拓実</t>
  </si>
  <si>
    <t>マエハラ　タクミ</t>
    <phoneticPr fontId="1"/>
  </si>
  <si>
    <t>g2112070@tcu.ac.jp</t>
  </si>
  <si>
    <t>三宅　慶旺</t>
  </si>
  <si>
    <t>ミヤケ　ケイオウ</t>
    <phoneticPr fontId="1"/>
  </si>
  <si>
    <t>宮地　雄大</t>
  </si>
  <si>
    <t>ミヤチ　ユウダイ</t>
    <phoneticPr fontId="1"/>
  </si>
  <si>
    <t>g2112076@tcu.ac.jp</t>
  </si>
  <si>
    <t>望月　勇希</t>
  </si>
  <si>
    <t>モチヅキ　ユウキ</t>
    <phoneticPr fontId="1"/>
  </si>
  <si>
    <t>g2112092@tcu.ac.jp</t>
  </si>
  <si>
    <t>矢田　直輝</t>
  </si>
  <si>
    <t>ヤタ　ナオキ</t>
    <phoneticPr fontId="1"/>
  </si>
  <si>
    <t>g2112093@tcu.ac.jp</t>
  </si>
  <si>
    <t>矢野　恵大</t>
    <rPh sb="0" eb="2">
      <t>ヤノ</t>
    </rPh>
    <rPh sb="3" eb="4">
      <t>ケイ</t>
    </rPh>
    <rPh sb="4" eb="5">
      <t>オオ</t>
    </rPh>
    <phoneticPr fontId="1"/>
  </si>
  <si>
    <t>ヤノ　ケイタ</t>
    <phoneticPr fontId="1"/>
  </si>
  <si>
    <t>g2112096@tcu.ac.jp</t>
  </si>
  <si>
    <t>山口　颯介</t>
  </si>
  <si>
    <t>ヤマグチ　ソウスケ</t>
    <phoneticPr fontId="1"/>
  </si>
  <si>
    <t>g2112097@tcu.ac.jp</t>
  </si>
  <si>
    <t>許　不周</t>
    <rPh sb="0" eb="1">
      <t>ユル</t>
    </rPh>
    <rPh sb="2" eb="3">
      <t>フ</t>
    </rPh>
    <rPh sb="3" eb="4">
      <t>シュウ</t>
    </rPh>
    <phoneticPr fontId="1"/>
  </si>
  <si>
    <t>キョ　フシュウ</t>
    <phoneticPr fontId="1"/>
  </si>
  <si>
    <t>g2401201@tcu.ac.jp</t>
  </si>
  <si>
    <t>その他</t>
    <rPh sb="2" eb="3">
      <t>タ</t>
    </rPh>
    <phoneticPr fontId="1"/>
  </si>
  <si>
    <t>B3(学部3年)</t>
    <rPh sb="3" eb="5">
      <t>ガクブ</t>
    </rPh>
    <rPh sb="6" eb="7">
      <t>ネン</t>
    </rPh>
    <phoneticPr fontId="1"/>
  </si>
  <si>
    <t>ドクターセッション</t>
    <phoneticPr fontId="1"/>
  </si>
  <si>
    <t>ワークショップ</t>
    <phoneticPr fontId="1"/>
  </si>
  <si>
    <t>口頭発表</t>
    <rPh sb="0" eb="4">
      <t>コウトウハッピョウ</t>
    </rPh>
    <phoneticPr fontId="1"/>
  </si>
  <si>
    <t>M2(修士2年)</t>
    <phoneticPr fontId="1"/>
  </si>
  <si>
    <t>D1(博士1年)</t>
    <rPh sb="3" eb="5">
      <t>ハクシ</t>
    </rPh>
    <rPh sb="6" eb="7">
      <t>ネン</t>
    </rPh>
    <phoneticPr fontId="1"/>
  </si>
  <si>
    <t>D2(博士2年)</t>
    <phoneticPr fontId="1"/>
  </si>
  <si>
    <t>D3(博士3年)</t>
    <phoneticPr fontId="1"/>
  </si>
  <si>
    <t>教授</t>
    <rPh sb="0" eb="2">
      <t>キョウジュ</t>
    </rPh>
    <phoneticPr fontId="1"/>
  </si>
  <si>
    <t>記入締切 8月2日</t>
    <rPh sb="0" eb="2">
      <t>キニュウ</t>
    </rPh>
    <rPh sb="2" eb="4">
      <t>シメキリ</t>
    </rPh>
    <rPh sb="6" eb="7">
      <t>ガツ</t>
    </rPh>
    <rPh sb="8" eb="9">
      <t>ニチ</t>
    </rPh>
    <phoneticPr fontId="1"/>
  </si>
  <si>
    <t>記入締切 8月2日</t>
    <rPh sb="0" eb="2">
      <t>キニュウ</t>
    </rPh>
    <rPh sb="2" eb="4">
      <t>シメキリ</t>
    </rPh>
    <phoneticPr fontId="1"/>
  </si>
  <si>
    <t>記入締切8月2日</t>
    <rPh sb="0" eb="2">
      <t>キニュウ</t>
    </rPh>
    <rPh sb="2" eb="4">
      <t>シメキリ</t>
    </rPh>
    <rPh sb="5" eb="6">
      <t>ガツ</t>
    </rPh>
    <rPh sb="7" eb="8">
      <t>ニチ</t>
    </rPh>
    <phoneticPr fontId="1"/>
  </si>
  <si>
    <t>市村 直樹</t>
  </si>
  <si>
    <t>イチムラ ナオキ</t>
  </si>
  <si>
    <t>23fmr04@ms.dendai.ac.jp</t>
  </si>
  <si>
    <t>人協働ロボット</t>
  </si>
  <si>
    <t>模倣学習</t>
  </si>
  <si>
    <t>制御系設計</t>
  </si>
  <si>
    <t>同一物体の人間の共同操作を再現する機械的結合のない2台のロボットの協調制御</t>
  </si>
  <si>
    <t>なし</t>
    <phoneticPr fontId="1"/>
  </si>
  <si>
    <t>遠藤楓</t>
  </si>
  <si>
    <t>エンドウカエデ</t>
  </si>
  <si>
    <t>23fmr12@ms.dendai.ac.jp</t>
  </si>
  <si>
    <t>四足歩行ロボット</t>
  </si>
  <si>
    <t>機械学習</t>
  </si>
  <si>
    <t>不整地歩行</t>
    <rPh sb="0" eb="3">
      <t>フセイチ</t>
    </rPh>
    <rPh sb="3" eb="5">
      <t>ホコウ</t>
    </rPh>
    <phoneticPr fontId="1"/>
  </si>
  <si>
    <t>機械学習を使用した四足歩行ロボットの不整地に対する汎化の研究</t>
  </si>
  <si>
    <t>長妻孟</t>
  </si>
  <si>
    <t>ナガツマタケシ</t>
  </si>
  <si>
    <t>23fmr42@ms.dendai.ac.jp</t>
  </si>
  <si>
    <t>生体信号</t>
  </si>
  <si>
    <t>状態推定</t>
  </si>
  <si>
    <t>生体信号を用いた連続状態推定可能なインタフェースの研究</t>
  </si>
  <si>
    <t>カン　エンヤン</t>
  </si>
  <si>
    <t>23fmr18@ms.dendai.ac.jp</t>
  </si>
  <si>
    <t>アクチュエータ</t>
  </si>
  <si>
    <t>位置決め制御</t>
  </si>
  <si>
    <t>直列弾性アクチュエータを用いた人協働ロボットの研究</t>
  </si>
  <si>
    <t>午前欠席します</t>
  </si>
  <si>
    <t>美尾 恵斗</t>
  </si>
  <si>
    <t>ミオ　ケイト</t>
  </si>
  <si>
    <t>23fmr49@ms.dendai.ac.jp</t>
  </si>
  <si>
    <t>自動運転</t>
  </si>
  <si>
    <t>運転支援</t>
  </si>
  <si>
    <t>深層学習</t>
  </si>
  <si>
    <t>ドライバ個人モデルによる個人適応型運転支援システムの研究</t>
  </si>
  <si>
    <t>茂木　美玲</t>
  </si>
  <si>
    <t>モテキ　ミレイ</t>
  </si>
  <si>
    <t>23fmr55@ms.dendai.ac.jp</t>
  </si>
  <si>
    <t>地雷探知</t>
  </si>
  <si>
    <t>物体識別</t>
  </si>
  <si>
    <t>アクティブな探知機能を備えた探針システムの開発</t>
  </si>
  <si>
    <t>関　涼夏</t>
    <rPh sb="0" eb="1">
      <t>セキ</t>
    </rPh>
    <rPh sb="2" eb="4">
      <t>スズカ</t>
    </rPh>
    <phoneticPr fontId="1"/>
  </si>
  <si>
    <t>セキ　スズカ</t>
    <phoneticPr fontId="1"/>
  </si>
  <si>
    <t>seki@robotics.fr.dendai.ac.jp</t>
    <phoneticPr fontId="1"/>
  </si>
  <si>
    <t>自動運転支援</t>
    <rPh sb="0" eb="2">
      <t>ジドウ</t>
    </rPh>
    <rPh sb="2" eb="4">
      <t>ウンテン</t>
    </rPh>
    <rPh sb="4" eb="6">
      <t>シエン</t>
    </rPh>
    <phoneticPr fontId="1"/>
  </si>
  <si>
    <t>モデル予測制御</t>
    <rPh sb="3" eb="5">
      <t>ヨソク</t>
    </rPh>
    <rPh sb="5" eb="7">
      <t>セイギョ</t>
    </rPh>
    <phoneticPr fontId="1"/>
  </si>
  <si>
    <t>ドライバーモデル</t>
    <phoneticPr fontId="1"/>
  </si>
  <si>
    <t>モデル予測制御を活用したドライバーの個人特性を反映したステアリングモデル</t>
    <phoneticPr fontId="1"/>
  </si>
  <si>
    <t>高堀　千歳</t>
    <phoneticPr fontId="1"/>
  </si>
  <si>
    <t>タカホリ　チトセ</t>
    <phoneticPr fontId="1"/>
  </si>
  <si>
    <t>24fmr24@ms.dendai.ac.jp</t>
    <phoneticPr fontId="1"/>
  </si>
  <si>
    <t>制振制御</t>
    <phoneticPr fontId="1"/>
  </si>
  <si>
    <t>多目的制御</t>
    <rPh sb="0" eb="3">
      <t>タモクテキ</t>
    </rPh>
    <rPh sb="3" eb="5">
      <t>セイギョ</t>
    </rPh>
    <phoneticPr fontId="1"/>
  </si>
  <si>
    <t>ドローンの懸下物の制振制御</t>
  </si>
  <si>
    <t>西山　優希</t>
  </si>
  <si>
    <t>ニシヤマ　ユウキ</t>
    <phoneticPr fontId="1"/>
  </si>
  <si>
    <t>y.nishiyama@robotics.fr.dendai.ac.jp</t>
    <phoneticPr fontId="1"/>
  </si>
  <si>
    <t>クレーン</t>
  </si>
  <si>
    <t>制振制御</t>
  </si>
  <si>
    <t>ハプティックス</t>
  </si>
  <si>
    <t>人間が操作しやすいクレーン吊り荷制御系の開発</t>
  </si>
  <si>
    <t>小野瀬　侑樹</t>
    <phoneticPr fontId="1"/>
  </si>
  <si>
    <t>オノセ　ユウキ</t>
    <phoneticPr fontId="1"/>
  </si>
  <si>
    <t>24fmr08@ms.dendai.ac.jp</t>
    <phoneticPr fontId="1"/>
  </si>
  <si>
    <t>バイラテラル制御</t>
  </si>
  <si>
    <t>透明性</t>
    <rPh sb="0" eb="3">
      <t>トウメイセイ</t>
    </rPh>
    <phoneticPr fontId="1"/>
  </si>
  <si>
    <t>仮想内部モデル</t>
    <rPh sb="0" eb="2">
      <t>カソウ</t>
    </rPh>
    <rPh sb="2" eb="4">
      <t>ナイブ</t>
    </rPh>
    <phoneticPr fontId="1"/>
  </si>
  <si>
    <t>VIM型バイラテラル制御の制御設計</t>
  </si>
  <si>
    <t>陳　啓歌</t>
    <rPh sb="0" eb="1">
      <t>チン</t>
    </rPh>
    <rPh sb="2" eb="4">
      <t>ケイカ</t>
    </rPh>
    <phoneticPr fontId="1"/>
  </si>
  <si>
    <t>チン　ケイカ</t>
    <phoneticPr fontId="1"/>
  </si>
  <si>
    <t>chen.q@robotics.fr.dendai.ac.jp</t>
    <phoneticPr fontId="1"/>
  </si>
  <si>
    <t>システム同定</t>
    <rPh sb="4" eb="6">
      <t>ドウテイ</t>
    </rPh>
    <phoneticPr fontId="1"/>
  </si>
  <si>
    <t>デルタオペレータ</t>
    <phoneticPr fontId="1"/>
  </si>
  <si>
    <t>LuGre モデル</t>
    <phoneticPr fontId="1"/>
  </si>
  <si>
    <t>デルタオペレータによるLuGre モデルに基づいた一慣性系パラメータのオンライン同定</t>
    <rPh sb="21" eb="22">
      <t>モト</t>
    </rPh>
    <rPh sb="25" eb="26">
      <t>イチ</t>
    </rPh>
    <rPh sb="26" eb="28">
      <t>カンセイ</t>
    </rPh>
    <rPh sb="28" eb="29">
      <t>ケイ</t>
    </rPh>
    <rPh sb="40" eb="42">
      <t>ドウテイ</t>
    </rPh>
    <phoneticPr fontId="1"/>
  </si>
  <si>
    <t>高橋　慶全</t>
    <rPh sb="0" eb="2">
      <t>タカハシ</t>
    </rPh>
    <rPh sb="3" eb="5">
      <t>ケイゼン</t>
    </rPh>
    <phoneticPr fontId="1"/>
  </si>
  <si>
    <t>タカハシ　ケイゼン</t>
    <phoneticPr fontId="1"/>
  </si>
  <si>
    <t>takahashik@robotics.fr.dendai.ac.jp</t>
    <phoneticPr fontId="1"/>
  </si>
  <si>
    <t>青柳　大空</t>
    <rPh sb="0" eb="2">
      <t>アオヤギ</t>
    </rPh>
    <rPh sb="3" eb="5">
      <t>オオゾラ</t>
    </rPh>
    <phoneticPr fontId="1"/>
  </si>
  <si>
    <t>アオヤギ　ソラ</t>
    <phoneticPr fontId="1"/>
  </si>
  <si>
    <t>aoyagi@robotics.fr.dendai.ac.jp</t>
    <phoneticPr fontId="1"/>
  </si>
  <si>
    <t>加藤　輝平</t>
    <rPh sb="0" eb="2">
      <t>カトウ</t>
    </rPh>
    <rPh sb="3" eb="4">
      <t>カガヤ</t>
    </rPh>
    <rPh sb="4" eb="5">
      <t>ヒラ</t>
    </rPh>
    <phoneticPr fontId="1"/>
  </si>
  <si>
    <t>カトウ　テッペイ</t>
    <phoneticPr fontId="1"/>
  </si>
  <si>
    <t>kato6@robotics.fr.dendai.ac.jp</t>
    <phoneticPr fontId="1"/>
  </si>
  <si>
    <t>黒原　昂</t>
    <rPh sb="0" eb="2">
      <t>クロハラ</t>
    </rPh>
    <rPh sb="3" eb="4">
      <t>タカブ</t>
    </rPh>
    <phoneticPr fontId="1"/>
  </si>
  <si>
    <t>クロハラ　タカラ</t>
    <phoneticPr fontId="1"/>
  </si>
  <si>
    <t>kurohara777@robotics.fr.dendai.ac.jp</t>
    <phoneticPr fontId="1"/>
  </si>
  <si>
    <t>嶋　真七斗</t>
    <rPh sb="0" eb="1">
      <t>シマ</t>
    </rPh>
    <rPh sb="2" eb="3">
      <t>マ</t>
    </rPh>
    <rPh sb="3" eb="4">
      <t>ナナ</t>
    </rPh>
    <rPh sb="4" eb="5">
      <t>ト</t>
    </rPh>
    <phoneticPr fontId="1"/>
  </si>
  <si>
    <t>シマ　マナト</t>
    <phoneticPr fontId="1"/>
  </si>
  <si>
    <t>shima@robotics.fr.dendai.ac.jp</t>
    <phoneticPr fontId="1"/>
  </si>
  <si>
    <t>内藤　広太</t>
    <rPh sb="0" eb="2">
      <t>ナイトウ</t>
    </rPh>
    <rPh sb="3" eb="4">
      <t>ヒロ</t>
    </rPh>
    <rPh sb="4" eb="5">
      <t>タ</t>
    </rPh>
    <phoneticPr fontId="1"/>
  </si>
  <si>
    <t>ナイトウ　コウタ</t>
    <phoneticPr fontId="1"/>
  </si>
  <si>
    <t>knaitou@robotics.fr.dendai.ac.jp</t>
    <phoneticPr fontId="1"/>
  </si>
  <si>
    <t>中田　光希</t>
    <rPh sb="0" eb="2">
      <t>ナカタ</t>
    </rPh>
    <rPh sb="3" eb="4">
      <t>ヒカリ</t>
    </rPh>
    <phoneticPr fontId="1"/>
  </si>
  <si>
    <t>ナカタ　コウキ</t>
    <phoneticPr fontId="1"/>
  </si>
  <si>
    <t>nakata@robotics.fr.dendai.ac.jp</t>
    <phoneticPr fontId="1"/>
  </si>
  <si>
    <t>古谷　大地</t>
    <rPh sb="0" eb="2">
      <t>フルヤ</t>
    </rPh>
    <rPh sb="3" eb="5">
      <t>ダイチ</t>
    </rPh>
    <phoneticPr fontId="1"/>
  </si>
  <si>
    <t>フルヤ　ダイチ</t>
    <phoneticPr fontId="1"/>
  </si>
  <si>
    <t>furuya0@robotics.fr.dendai.ac.jp</t>
    <phoneticPr fontId="1"/>
  </si>
  <si>
    <t>星　航陽</t>
    <rPh sb="0" eb="1">
      <t>ホシ</t>
    </rPh>
    <rPh sb="2" eb="3">
      <t>ワタル</t>
    </rPh>
    <rPh sb="3" eb="4">
      <t>ヨウ</t>
    </rPh>
    <phoneticPr fontId="1"/>
  </si>
  <si>
    <t>ホシ　コウヨウ</t>
    <phoneticPr fontId="1"/>
  </si>
  <si>
    <t>hoshi@robotics.fr.dendai.ac.jp</t>
    <phoneticPr fontId="1"/>
  </si>
  <si>
    <t>宮内　太聞</t>
    <rPh sb="0" eb="2">
      <t>ミヤウチ</t>
    </rPh>
    <rPh sb="3" eb="4">
      <t>フトシ</t>
    </rPh>
    <rPh sb="4" eb="5">
      <t>ブン</t>
    </rPh>
    <phoneticPr fontId="1"/>
  </si>
  <si>
    <t>ミヤウチ　タモン</t>
    <phoneticPr fontId="1"/>
  </si>
  <si>
    <t>miyauchit@robotics.fr.dendai.ac.jp</t>
    <phoneticPr fontId="1"/>
  </si>
  <si>
    <t>午前欠席します</t>
    <rPh sb="0" eb="2">
      <t>ゴゼン</t>
    </rPh>
    <rPh sb="2" eb="4">
      <t>ケッセキ</t>
    </rPh>
    <phoneticPr fontId="1"/>
  </si>
  <si>
    <t>中村　有佑</t>
    <rPh sb="0" eb="2">
      <t>ナカムラ</t>
    </rPh>
    <rPh sb="3" eb="5">
      <t>ユウユウ</t>
    </rPh>
    <phoneticPr fontId="1"/>
  </si>
  <si>
    <t>ナカムラ　ユウスケ</t>
  </si>
  <si>
    <t>ynakamura@sl.sc.e.titech.ac.jp</t>
  </si>
  <si>
    <t>石井　崚太郎</t>
    <rPh sb="0" eb="2">
      <t>イシイ</t>
    </rPh>
    <rPh sb="3" eb="4">
      <t>リョウ</t>
    </rPh>
    <rPh sb="4" eb="6">
      <t>タロウ</t>
    </rPh>
    <phoneticPr fontId="1"/>
  </si>
  <si>
    <t>イシイ　リョウタロウ</t>
  </si>
  <si>
    <t>ishii@si.sc.e.titech.ac.jp</t>
  </si>
  <si>
    <t>照沼　怜士</t>
    <rPh sb="0" eb="2">
      <t>テルヌマ</t>
    </rPh>
    <rPh sb="3" eb="5">
      <t>レイジ</t>
    </rPh>
    <phoneticPr fontId="1"/>
  </si>
  <si>
    <t>テルヌマ　レイジ</t>
  </si>
  <si>
    <t>terunuma@sl.sc.e.titech.ac.jp</t>
  </si>
  <si>
    <t>M1(修士2年)</t>
    <rPh sb="3" eb="5">
      <t>シュウシ</t>
    </rPh>
    <rPh sb="6" eb="7">
      <t>ネン</t>
    </rPh>
    <phoneticPr fontId="1"/>
  </si>
  <si>
    <t>福田 健二</t>
  </si>
  <si>
    <t>フクダ　ケンジ</t>
  </si>
  <si>
    <t>fukuda@ac.sc.e.titech.ac.jp</t>
  </si>
  <si>
    <t>田中 創</t>
  </si>
  <si>
    <t>タナカ　ハジメ</t>
  </si>
  <si>
    <t>tanaka@ac.sc.e.titech.ac.jp</t>
  </si>
  <si>
    <t xml:space="preserve">XU YIMING </t>
  </si>
  <si>
    <t>キョ　イツメイ</t>
  </si>
  <si>
    <t>kyo@ac.sc.e.titech.ac.jp</t>
  </si>
  <si>
    <t xml:space="preserve">杉原 隆真 </t>
  </si>
  <si>
    <t>スギハラ　リュウマ</t>
  </si>
  <si>
    <t>sugihara@ac.sc.e.titech.ac.jp</t>
  </si>
  <si>
    <t>多田　夏蓮</t>
  </si>
  <si>
    <t>タダ　カレン</t>
  </si>
  <si>
    <t>23fmr39@ms.dendai.ac.jp</t>
  </si>
  <si>
    <t>青木　光世</t>
    <rPh sb="0" eb="2">
      <t>アオキ</t>
    </rPh>
    <rPh sb="3" eb="5">
      <t>コウセイ</t>
    </rPh>
    <phoneticPr fontId="1"/>
  </si>
  <si>
    <t>アオキ　コウセイ</t>
  </si>
  <si>
    <t>23fmr01@ms.dendai.ac.jp</t>
  </si>
  <si>
    <t>生物模倣</t>
    <rPh sb="0" eb="4">
      <t>セイブツモホウ</t>
    </rPh>
    <phoneticPr fontId="1"/>
  </si>
  <si>
    <t>トカゲ</t>
  </si>
  <si>
    <t>運動制御</t>
    <rPh sb="0" eb="4">
      <t>ウンドウセイギョ</t>
    </rPh>
    <phoneticPr fontId="1"/>
  </si>
  <si>
    <t>障害物回避を可能にするトカゲ型ロボットの運動制御</t>
    <rPh sb="0" eb="3">
      <t>ショウガイブツ</t>
    </rPh>
    <rPh sb="3" eb="5">
      <t>カイヒ</t>
    </rPh>
    <rPh sb="6" eb="8">
      <t>カノウ</t>
    </rPh>
    <rPh sb="14" eb="15">
      <t>ガタ</t>
    </rPh>
    <rPh sb="20" eb="24">
      <t>ウンドウセイギョ</t>
    </rPh>
    <phoneticPr fontId="1"/>
  </si>
  <si>
    <t>榎本　純</t>
  </si>
  <si>
    <t>エノモト　ジュン</t>
  </si>
  <si>
    <t>23fmr11@ms.dendai.ac.jp</t>
  </si>
  <si>
    <t>ソフトアクチュエータ</t>
  </si>
  <si>
    <t>IPMC</t>
  </si>
  <si>
    <t>ソフトマテリアル</t>
  </si>
  <si>
    <t>IPMCのセンサ・アクチュエータ統合システムの構築</t>
  </si>
  <si>
    <t>道村　香河</t>
  </si>
  <si>
    <t>ミチムラ　コウガ</t>
  </si>
  <si>
    <t>23fmr51@ms.dendai.ac.jp</t>
  </si>
  <si>
    <t>可変摩擦</t>
  </si>
  <si>
    <t>形状記憶ポリマー</t>
  </si>
  <si>
    <t>移動ロボット</t>
  </si>
  <si>
    <t>形状記憶ポリマーを用いた可変摩擦機構の基礎検証</t>
  </si>
  <si>
    <t>村　壮馬</t>
    <rPh sb="0" eb="1">
      <t>ムラ</t>
    </rPh>
    <rPh sb="2" eb="4">
      <t>ソウマ</t>
    </rPh>
    <phoneticPr fontId="1"/>
  </si>
  <si>
    <t>ムラ　ソウマ</t>
  </si>
  <si>
    <t>23fmr52@ms.dendai.ac.jp</t>
  </si>
  <si>
    <t>釣糸人工筋</t>
    <rPh sb="0" eb="2">
      <t>ツリイト</t>
    </rPh>
    <rPh sb="2" eb="4">
      <t>ジンコウ</t>
    </rPh>
    <rPh sb="4" eb="5">
      <t>キン</t>
    </rPh>
    <phoneticPr fontId="1"/>
  </si>
  <si>
    <t>釣糸人工筋の過熱破断防止を考慮した制御系設計</t>
  </si>
  <si>
    <t>シ　イ</t>
  </si>
  <si>
    <t>24fmr16@ms.dendai.ac.jp</t>
  </si>
  <si>
    <t>西村　友秀</t>
    <rPh sb="0" eb="2">
      <t>ニシムラ</t>
    </rPh>
    <rPh sb="3" eb="5">
      <t>トモヒデ</t>
    </rPh>
    <phoneticPr fontId="1"/>
  </si>
  <si>
    <t>ニシムラ　トモヒデ</t>
  </si>
  <si>
    <t>24fmr31@ms.dendai.ac.jp</t>
  </si>
  <si>
    <t>川村　望</t>
  </si>
  <si>
    <t>カワムラ　ノゾム</t>
  </si>
  <si>
    <t>21fr033@ms.dendai.ac.jp</t>
  </si>
  <si>
    <t xml:space="preserve"> 柿本　隼希</t>
  </si>
  <si>
    <t>カキモト　ジュンキ</t>
  </si>
  <si>
    <t>21fr021@ms.dendai.ac.jp</t>
  </si>
  <si>
    <t>能勢　竜矢</t>
    <rPh sb="0" eb="2">
      <t>ノセ</t>
    </rPh>
    <rPh sb="3" eb="4">
      <t>リュウ</t>
    </rPh>
    <rPh sb="4" eb="5">
      <t>ヤ</t>
    </rPh>
    <phoneticPr fontId="1"/>
  </si>
  <si>
    <t>ノセ　リュウヤ</t>
  </si>
  <si>
    <t>21fr092@ms.dendai.ac.jp</t>
  </si>
  <si>
    <t>吉野　元基</t>
    <rPh sb="0" eb="2">
      <t>ヨシノ</t>
    </rPh>
    <rPh sb="3" eb="4">
      <t>モト</t>
    </rPh>
    <rPh sb="4" eb="5">
      <t>モトイ</t>
    </rPh>
    <phoneticPr fontId="1"/>
  </si>
  <si>
    <t>ヨシノ　ゲンキ</t>
  </si>
  <si>
    <t>21fr121@ms.denda.ac.jp</t>
  </si>
  <si>
    <t>大嶋　玲緒</t>
  </si>
  <si>
    <t>オオシマ　レオ</t>
  </si>
  <si>
    <t>21fr013@ms.dendai.ac.jp</t>
  </si>
  <si>
    <t>中村　健太</t>
    <rPh sb="0" eb="2">
      <t>ナカムラ</t>
    </rPh>
    <rPh sb="3" eb="5">
      <t>ケンタ</t>
    </rPh>
    <phoneticPr fontId="1"/>
  </si>
  <si>
    <t>ナカムラ　ケンタ</t>
  </si>
  <si>
    <t>21fr086@ms.dendai.ac.jp</t>
  </si>
  <si>
    <t>神山　慧斗</t>
    <rPh sb="0" eb="2">
      <t>カミヤマ</t>
    </rPh>
    <rPh sb="3" eb="4">
      <t>ケイ</t>
    </rPh>
    <rPh sb="4" eb="5">
      <t>ト</t>
    </rPh>
    <phoneticPr fontId="1"/>
  </si>
  <si>
    <t>カミヤマ　ケイト</t>
  </si>
  <si>
    <t>21fr031@ms.dendai.ac.jp</t>
  </si>
  <si>
    <t>中野　浩葵</t>
    <rPh sb="0" eb="2">
      <t>ナカノ</t>
    </rPh>
    <rPh sb="3" eb="5">
      <t>ヒロシアオイ</t>
    </rPh>
    <phoneticPr fontId="1"/>
  </si>
  <si>
    <t>ナカノ　コウキ</t>
  </si>
  <si>
    <t>21fr083@ms.dendai.ac.jp</t>
  </si>
  <si>
    <t>山本　絢子</t>
  </si>
  <si>
    <t>ヤマモト　アヤコ</t>
  </si>
  <si>
    <t>21fr120@ms.dendai.ac.jp</t>
  </si>
  <si>
    <t>太田光乃佑</t>
  </si>
  <si>
    <t>オオタ　コウノスケ</t>
  </si>
  <si>
    <t>21fr015@ms.dendai.ac.jp</t>
  </si>
  <si>
    <t>ウォン　ジウン</t>
  </si>
  <si>
    <t>won19@ctrl.fr.dendai.ac.jp</t>
  </si>
  <si>
    <t>臼倉　立起</t>
  </si>
  <si>
    <t>ウスクラ　リキ</t>
  </si>
  <si>
    <t>usukura19@ctrl.fr.dendai.ac.jp</t>
  </si>
  <si>
    <t>黄原　敬淳</t>
  </si>
  <si>
    <t>キハラ　タカアツ</t>
  </si>
  <si>
    <t>kihara19@ctrl.fr.dendai.ac.jp</t>
  </si>
  <si>
    <t>酒井　拓海</t>
  </si>
  <si>
    <t>サカイ　タクミ</t>
  </si>
  <si>
    <t>sakai19@ctrl.fr.dendai.ac.jp</t>
  </si>
  <si>
    <t>貞末　祐希</t>
  </si>
  <si>
    <t>サダスエ　ユウキ</t>
  </si>
  <si>
    <t>sadasue19@ctrl.fr.dendai.ac.jp</t>
  </si>
  <si>
    <t>村松　悠矢</t>
  </si>
  <si>
    <t>ムラマツ　ユウヤ</t>
  </si>
  <si>
    <t>muramatsu19@ctrl.fr.dendai.ac.jp</t>
  </si>
  <si>
    <t>越前　敦斗</t>
    <rPh sb="0" eb="2">
      <t>エチゼン</t>
    </rPh>
    <phoneticPr fontId="1"/>
  </si>
  <si>
    <t>エチゼン　アツト</t>
  </si>
  <si>
    <t>echizen20@ctrl.fr.dendai.ac.jp</t>
  </si>
  <si>
    <t>小澤　瑠偉</t>
    <rPh sb="0" eb="2">
      <t>オザワ</t>
    </rPh>
    <rPh sb="3" eb="5">
      <t>ルイ</t>
    </rPh>
    <phoneticPr fontId="1"/>
  </si>
  <si>
    <t>オザワ　ルイ</t>
  </si>
  <si>
    <t>ozawa20@ctrl.fr.dendai.ac.jp</t>
  </si>
  <si>
    <t>久保田　大貴</t>
    <rPh sb="0" eb="3">
      <t>クボタ</t>
    </rPh>
    <rPh sb="4" eb="6">
      <t>ヒロキ</t>
    </rPh>
    <phoneticPr fontId="1"/>
  </si>
  <si>
    <t>クボタ　ヒロキ</t>
  </si>
  <si>
    <t>kubota@ctrl.fr.dendai.ac.jp</t>
  </si>
  <si>
    <t>佐藤　直人</t>
    <rPh sb="0" eb="2">
      <t>サトウ</t>
    </rPh>
    <rPh sb="3" eb="5">
      <t>ナオト</t>
    </rPh>
    <phoneticPr fontId="1"/>
  </si>
  <si>
    <t>サトウ　ナオト</t>
  </si>
  <si>
    <t>satou@ctrl.fr.dendai.ac.jp</t>
  </si>
  <si>
    <t>菅澤　優津樹</t>
    <rPh sb="0" eb="2">
      <t>スガサワ</t>
    </rPh>
    <rPh sb="3" eb="4">
      <t>ヤサ</t>
    </rPh>
    <rPh sb="4" eb="5">
      <t>ツ</t>
    </rPh>
    <rPh sb="5" eb="6">
      <t>イツキ</t>
    </rPh>
    <phoneticPr fontId="1"/>
  </si>
  <si>
    <t>スガサワ　ユズキ</t>
  </si>
  <si>
    <t>sugasawa@ctrl.fr.dendai.ac.jp</t>
  </si>
  <si>
    <t>草茅　新太</t>
  </si>
  <si>
    <t>クサガヤ　アラタ</t>
  </si>
  <si>
    <t>kusagaya21@ctrl.fr.dendai.ac.jp</t>
  </si>
  <si>
    <t>栗山　啓吾</t>
    <rPh sb="0" eb="2">
      <t>クリヤマ</t>
    </rPh>
    <rPh sb="3" eb="5">
      <t>ケイゴ</t>
    </rPh>
    <phoneticPr fontId="1"/>
  </si>
  <si>
    <t>クリヤマ　ケイゴ</t>
  </si>
  <si>
    <t>kuriyama21@ctrl.fr.dendai.ac.jp</t>
  </si>
  <si>
    <t>稲垣　風雅</t>
    <rPh sb="0" eb="2">
      <t>イナガキ</t>
    </rPh>
    <rPh sb="3" eb="5">
      <t>フウガ</t>
    </rPh>
    <phoneticPr fontId="2"/>
  </si>
  <si>
    <t>イナガキ　フウガ</t>
  </si>
  <si>
    <t>inagaki20@ctrl.fr.dendai.ac.jp</t>
  </si>
  <si>
    <t>廣瀬　侑希采</t>
  </si>
  <si>
    <t>ヒロセ　ユキナ</t>
  </si>
  <si>
    <t>hirose20@ctrl.fr.dendai.ac.jp</t>
  </si>
  <si>
    <t>笹川　大地</t>
    <rPh sb="0" eb="2">
      <t>ササガワ</t>
    </rPh>
    <rPh sb="3" eb="5">
      <t>ダイチ</t>
    </rPh>
    <phoneticPr fontId="1"/>
  </si>
  <si>
    <t>ササガワ　ダイチ</t>
  </si>
  <si>
    <t>sasagawa21@ctrl.fr.dendai.ac.jp</t>
  </si>
  <si>
    <t>安立　咲彩</t>
    <rPh sb="0" eb="2">
      <t>アダチ</t>
    </rPh>
    <rPh sb="3" eb="4">
      <t>サ</t>
    </rPh>
    <rPh sb="4" eb="5">
      <t>イロドリ</t>
    </rPh>
    <phoneticPr fontId="2"/>
  </si>
  <si>
    <t>アダチ　サヤ</t>
  </si>
  <si>
    <t>adachi21@ctrl.fr.dendai.ac.jp</t>
  </si>
  <si>
    <t>加藤　正崇</t>
    <rPh sb="0" eb="2">
      <t>カトウ</t>
    </rPh>
    <rPh sb="3" eb="5">
      <t>マサタカ</t>
    </rPh>
    <phoneticPr fontId="2"/>
  </si>
  <si>
    <t>カトウ　マサタカ</t>
  </si>
  <si>
    <t>kato21@ctrl.fr.dendai.ac.jp</t>
  </si>
  <si>
    <t>宮嶋　樂</t>
    <rPh sb="0" eb="2">
      <t>ミヤジマ</t>
    </rPh>
    <rPh sb="3" eb="4">
      <t>ガク</t>
    </rPh>
    <phoneticPr fontId="2"/>
  </si>
  <si>
    <t>ミヤジマ　ガク</t>
  </si>
  <si>
    <t>miyazima21@ctrl.fr.dendai.ac.jp</t>
  </si>
  <si>
    <t>山野井　雄基</t>
    <rPh sb="0" eb="3">
      <t>ヤマノイ</t>
    </rPh>
    <rPh sb="4" eb="5">
      <t>オス</t>
    </rPh>
    <rPh sb="5" eb="6">
      <t>キ</t>
    </rPh>
    <phoneticPr fontId="2"/>
  </si>
  <si>
    <t>ヤマノイ　ユウキ</t>
  </si>
  <si>
    <t>yamanoi21@ctrl.fr.dendai.ac.jp</t>
  </si>
  <si>
    <t>渡邊　寛人</t>
    <rPh sb="0" eb="2">
      <t>ワタナベ</t>
    </rPh>
    <rPh sb="3" eb="5">
      <t>ヒロト</t>
    </rPh>
    <phoneticPr fontId="2"/>
  </si>
  <si>
    <t>ワタナベ　ヒロヒト</t>
  </si>
  <si>
    <t>watanabe21@ctrl.fr.dendai.ac.jp</t>
  </si>
  <si>
    <t>聴講</t>
  </si>
  <si>
    <t>岩下　泰輝</t>
  </si>
  <si>
    <t>イワシタ　ヒロキ</t>
  </si>
  <si>
    <t>23fmr05@ms.dendai.ac.jp</t>
  </si>
  <si>
    <t>口頭発表</t>
  </si>
  <si>
    <t>浦野　颯輝</t>
  </si>
  <si>
    <t>ウラノ　ソウキ</t>
  </si>
  <si>
    <t>23fmr10@ms.dendai.ac.jp</t>
  </si>
  <si>
    <t>リ・メイカン</t>
  </si>
  <si>
    <t>リ　メイカン</t>
  </si>
  <si>
    <t>23fmr58@ms.dendai.ac.jp</t>
  </si>
  <si>
    <t>濱西　慧</t>
  </si>
  <si>
    <t>ハマニシ　ケイ</t>
  </si>
  <si>
    <t>24fmr34@ms.dendai.ac.jp</t>
  </si>
  <si>
    <t>M1(修士1年)</t>
  </si>
  <si>
    <t>荻津　壮吾</t>
  </si>
  <si>
    <t>オギツ　ソウゴ</t>
  </si>
  <si>
    <t>21fr018@ms.dendai.ac.jp</t>
  </si>
  <si>
    <t>B4(学部4年)</t>
  </si>
  <si>
    <t>向坂　太晴</t>
  </si>
  <si>
    <t>サキサカ　タイセイ</t>
  </si>
  <si>
    <t>21fr047@ms.dendai.ac.jp</t>
  </si>
  <si>
    <t>佐藤　玲</t>
  </si>
  <si>
    <t>サトウ　アキラ</t>
  </si>
  <si>
    <t>21fr050@ms.dendai.ac.jp</t>
  </si>
  <si>
    <t>佐藤　宏樹</t>
  </si>
  <si>
    <t>サトウ　ヒロキ</t>
  </si>
  <si>
    <t>21fr052@ms.dendai.ac.jp</t>
  </si>
  <si>
    <t>小川 晃生</t>
  </si>
  <si>
    <t>オガワ　コウセイ</t>
  </si>
  <si>
    <t>20fr026@ms.dendai.ac.jp</t>
  </si>
  <si>
    <r>
      <t>谢</t>
    </r>
    <r>
      <rPr>
        <sz val="11"/>
        <color theme="1"/>
        <rFont val="游ゴシック"/>
        <family val="3"/>
        <charset val="128"/>
      </rPr>
      <t xml:space="preserve"> 明</t>
    </r>
    <r>
      <rPr>
        <sz val="11"/>
        <color theme="1"/>
        <rFont val="SimSun"/>
      </rPr>
      <t>远</t>
    </r>
  </si>
  <si>
    <t>シャ メイエン</t>
  </si>
  <si>
    <t>xmy@cug.edu.cn</t>
  </si>
  <si>
    <t>D3(博士3年)</t>
  </si>
  <si>
    <t>Equivalent-Input-Disturbance</t>
  </si>
  <si>
    <t>Minimum-Variance
Unbiased Estimate</t>
  </si>
  <si>
    <t>Discrete-Time</t>
  </si>
  <si>
    <t>A Discrete-Time Equivalent-Input-Disturbance
 Approach Based on Joint Minimum-Variance
 Unbiased Disturbance and State Estimation</t>
  </si>
  <si>
    <r>
      <t>王</t>
    </r>
    <r>
      <rPr>
        <sz val="11"/>
        <color theme="1"/>
        <rFont val="Arial"/>
        <family val="2"/>
      </rPr>
      <t xml:space="preserve"> </t>
    </r>
    <r>
      <rPr>
        <sz val="11"/>
        <color theme="1"/>
        <rFont val="ＭＳ Ｐゴシック"/>
        <family val="3"/>
        <charset val="128"/>
      </rPr>
      <t>翰</t>
    </r>
    <r>
      <rPr>
        <sz val="11"/>
        <color theme="1"/>
        <rFont val="SimSun"/>
      </rPr>
      <t>韬</t>
    </r>
  </si>
  <si>
    <t>オウ カントウ</t>
  </si>
  <si>
    <t>whtcug666@gmail.com</t>
  </si>
  <si>
    <t>Linear matrix inequalities</t>
  </si>
  <si>
    <t>Nonlinear systems</t>
  </si>
  <si>
    <t>Disturbance Rejection for Nonlinear Systems
Using Nonlinear-State-Observer-Based
Equivalent-Input-Disturbance Approach</t>
  </si>
  <si>
    <t>タンショウフン</t>
  </si>
  <si>
    <t>タン ショウフン</t>
  </si>
  <si>
    <t>totorihk@gmail.com</t>
  </si>
  <si>
    <t>LMS</t>
  </si>
  <si>
    <t>EDM</t>
  </si>
  <si>
    <t>ML</t>
  </si>
  <si>
    <t>Using EDM to Explore Students' Learning Preferences in Online Education</t>
  </si>
  <si>
    <t>渡邉 俊樹</t>
  </si>
  <si>
    <t>ワタナベ トシキ</t>
  </si>
  <si>
    <t>g5123049f8@edu.teu.ac.jp</t>
  </si>
  <si>
    <t>等価入力外乱手法</t>
  </si>
  <si>
    <t>アクティブ音場制御</t>
  </si>
  <si>
    <t>繰返し制御</t>
  </si>
  <si>
    <t>等価入力外乱手法と繰返し制御によるアクティブ音場制御</t>
  </si>
  <si>
    <t>彭　鳴宇</t>
  </si>
  <si>
    <t>ホウ メイウ</t>
  </si>
  <si>
    <t>g512304164@edu.teu.ac.jp</t>
  </si>
  <si>
    <t>表面筋電図</t>
  </si>
  <si>
    <t>ニューラルネットワーク</t>
  </si>
  <si>
    <t>踏力</t>
  </si>
  <si>
    <t>表面筋電図を用いたペダリング動作の下肢踏力予測</t>
  </si>
  <si>
    <t>王 文豪</t>
  </si>
  <si>
    <t>オウ ブンゴウ</t>
  </si>
  <si>
    <t>aricwang001@gmail.com</t>
  </si>
  <si>
    <t>信号分離</t>
  </si>
  <si>
    <t>εフィルター</t>
  </si>
  <si>
    <t>拡張カルマンフィルタ</t>
  </si>
  <si>
    <t>εフィルターと拡張カルマンフィルタのカスケードによる病理的震顫と自発的運動の高精度分離</t>
  </si>
  <si>
    <t>呉 其蔚</t>
  </si>
  <si>
    <t>ゴ キイ</t>
  </si>
  <si>
    <t>nuolan97@gmail.com</t>
  </si>
  <si>
    <t>湯 安民</t>
  </si>
  <si>
    <t>トウ アンミン</t>
  </si>
  <si>
    <t>g51240312e@edu.teu.ac.jp</t>
  </si>
  <si>
    <t>李 行遠</t>
  </si>
  <si>
    <t>リ コウエン</t>
  </si>
  <si>
    <t>g512404963@edu.teu.ac.jp</t>
  </si>
  <si>
    <t>王 汝正</t>
  </si>
  <si>
    <t>オウ ジョウセイ</t>
  </si>
  <si>
    <t>g512401060@edu.teu.ac.jp</t>
  </si>
  <si>
    <t>秦　龍海</t>
  </si>
  <si>
    <t>シン　リュウカイ</t>
  </si>
  <si>
    <t>e5a20057a7@edu.teu.ac.jp</t>
  </si>
  <si>
    <t>土屋　柊輝</t>
  </si>
  <si>
    <t>ツチヤ　シュウキ</t>
  </si>
  <si>
    <t>e5a2106705@edu.teu.ac.jp</t>
  </si>
  <si>
    <t>参加者別個人番号</t>
    <phoneticPr fontId="1"/>
  </si>
  <si>
    <t>NNK</t>
    <phoneticPr fontId="1"/>
  </si>
  <si>
    <t>ISK</t>
    <phoneticPr fontId="1"/>
  </si>
  <si>
    <t>SMP</t>
    <phoneticPr fontId="1"/>
  </si>
  <si>
    <t>YMK</t>
    <phoneticPr fontId="1"/>
  </si>
  <si>
    <t>KMM</t>
    <phoneticPr fontId="1"/>
  </si>
  <si>
    <t>IWS</t>
    <phoneticPr fontId="1"/>
  </si>
  <si>
    <t>SIO</t>
    <phoneticPr fontId="1"/>
  </si>
  <si>
    <t>Sh</t>
    <phoneticPr fontId="1"/>
  </si>
  <si>
    <t>シート一覧</t>
    <rPh sb="3" eb="5">
      <t>イチラン</t>
    </rPh>
    <phoneticPr fontId="1"/>
  </si>
  <si>
    <t>野中・関口研</t>
  </si>
  <si>
    <t>石川研</t>
  </si>
  <si>
    <t>三平研</t>
  </si>
  <si>
    <t>山北研</t>
  </si>
  <si>
    <t>釜道研</t>
  </si>
  <si>
    <t>岩瀬研</t>
  </si>
  <si>
    <t>汐月研</t>
  </si>
  <si>
    <t>佘研</t>
  </si>
  <si>
    <t>合計</t>
    <rPh sb="0" eb="2">
      <t>ゴウケイ</t>
    </rPh>
    <phoneticPr fontId="1"/>
  </si>
  <si>
    <t>Muhammad Haziq</t>
    <phoneticPr fontId="1"/>
  </si>
  <si>
    <t>ドクターセッション発表者</t>
    <rPh sb="9" eb="12">
      <t>ハッピョウシャ</t>
    </rPh>
    <phoneticPr fontId="1"/>
  </si>
  <si>
    <t>tmp積算</t>
    <rPh sb="3" eb="5">
      <t>セキサン</t>
    </rPh>
    <phoneticPr fontId="1"/>
  </si>
  <si>
    <t>DstartID</t>
    <phoneticPr fontId="1"/>
  </si>
  <si>
    <t>OstartID</t>
    <phoneticPr fontId="1"/>
  </si>
  <si>
    <t>WstartID</t>
    <phoneticPr fontId="1"/>
  </si>
  <si>
    <t>Orow</t>
    <phoneticPr fontId="1"/>
  </si>
  <si>
    <t>Drow</t>
    <phoneticPr fontId="1"/>
  </si>
  <si>
    <t>Wrow</t>
    <phoneticPr fontId="1"/>
  </si>
  <si>
    <t>口頭発表発表者</t>
    <rPh sb="0" eb="4">
      <t>コウトウハッピョウ</t>
    </rPh>
    <rPh sb="4" eb="7">
      <t>ハッピョウシャ</t>
    </rPh>
    <phoneticPr fontId="1"/>
  </si>
  <si>
    <t>ワークショップ発表者</t>
    <rPh sb="7" eb="10">
      <t>ハッピョウシャ</t>
    </rPh>
    <phoneticPr fontId="1"/>
  </si>
  <si>
    <t>Dlab</t>
    <phoneticPr fontId="1"/>
  </si>
  <si>
    <t>Olab</t>
    <phoneticPr fontId="1"/>
  </si>
  <si>
    <t>Wlab</t>
    <phoneticPr fontId="1"/>
  </si>
  <si>
    <t>Dnum</t>
    <phoneticPr fontId="1"/>
  </si>
  <si>
    <t>Onum</t>
    <phoneticPr fontId="1"/>
  </si>
  <si>
    <t>Wnum</t>
    <phoneticPr fontId="1"/>
  </si>
  <si>
    <t>D発表者ID</t>
    <rPh sb="1" eb="4">
      <t>ハッピョウシャ</t>
    </rPh>
    <phoneticPr fontId="1"/>
  </si>
  <si>
    <t>O発表者ID</t>
    <rPh sb="1" eb="4">
      <t>ハッピョウシャ</t>
    </rPh>
    <phoneticPr fontId="1"/>
  </si>
  <si>
    <t>W発表者ID</t>
    <rPh sb="1" eb="4">
      <t>ハッピョウシャ</t>
    </rPh>
    <phoneticPr fontId="1"/>
  </si>
  <si>
    <t>Session</t>
    <phoneticPr fontId="1"/>
  </si>
  <si>
    <t xml:space="preserve"> Osession</t>
    <phoneticPr fontId="1"/>
  </si>
  <si>
    <t>Wsession</t>
    <phoneticPr fontId="1"/>
  </si>
  <si>
    <t>人数/セッション</t>
    <rPh sb="0" eb="2">
      <t>ニンズウ</t>
    </rPh>
    <phoneticPr fontId="1"/>
  </si>
  <si>
    <t>セッション数</t>
    <rPh sb="5" eb="6">
      <t>スウ</t>
    </rPh>
    <phoneticPr fontId="1"/>
  </si>
  <si>
    <t>name</t>
    <phoneticPr fontId="1"/>
  </si>
  <si>
    <t>yomi</t>
    <phoneticPr fontId="1"/>
  </si>
  <si>
    <t>email</t>
    <phoneticPr fontId="1"/>
  </si>
  <si>
    <t>grade</t>
    <phoneticPr fontId="1"/>
  </si>
  <si>
    <t>key1</t>
    <phoneticPr fontId="1"/>
  </si>
  <si>
    <t>key2</t>
    <phoneticPr fontId="1"/>
  </si>
  <si>
    <t>key3</t>
    <phoneticPr fontId="1"/>
  </si>
  <si>
    <t>title</t>
    <phoneticPr fontId="1"/>
  </si>
  <si>
    <t>opt</t>
    <phoneticPr fontId="1"/>
  </si>
  <si>
    <t>入澤俊輔</t>
    <phoneticPr fontId="1"/>
  </si>
  <si>
    <t>row</t>
    <phoneticPr fontId="1"/>
  </si>
  <si>
    <t>lab</t>
    <phoneticPr fontId="1"/>
  </si>
  <si>
    <t>slot</t>
    <phoneticPr fontId="1"/>
  </si>
  <si>
    <t>category</t>
  </si>
  <si>
    <t>tag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</si>
</sst>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scheme val="minor"/>
    </font>
    <font>
      <sz val="6"/>
      <name val="游ゴシック"/>
      <family val="3"/>
      <charset val="128"/>
      <scheme val="minor"/>
    </font>
    <font>
      <sz val="11"/>
      <color rgb="FF000000"/>
      <name val="游ゴシック"/>
      <family val="3"/>
      <charset val="128"/>
      <scheme val="minor"/>
    </font>
    <font>
      <u/>
      <sz val="11"/>
      <color theme="10"/>
      <name val="游ゴシック"/>
      <family val="2"/>
      <scheme val="minor"/>
    </font>
    <font>
      <sz val="11"/>
      <color rgb="FF000000"/>
      <name val="游ゴシック"/>
      <family val="3"/>
      <charset val="128"/>
    </font>
    <font>
      <sz val="11"/>
      <color theme="10"/>
      <name val="游ゴシック"/>
      <family val="3"/>
      <charset val="128"/>
      <scheme val="minor"/>
    </font>
    <font>
      <sz val="11"/>
      <color theme="1"/>
      <name val="游ゴシック"/>
      <family val="3"/>
      <charset val="128"/>
      <scheme val="minor"/>
    </font>
    <font>
      <sz val="11"/>
      <color theme="1"/>
      <name val="游ゴシック"/>
      <family val="3"/>
      <charset val="128"/>
    </font>
    <font>
      <u/>
      <sz val="11"/>
      <color theme="10"/>
      <name val="游ゴシック"/>
      <family val="3"/>
      <charset val="128"/>
    </font>
    <font>
      <u/>
      <sz val="11"/>
      <color rgb="FF467886"/>
      <name val="游ゴシック"/>
      <family val="3"/>
      <charset val="128"/>
    </font>
    <font>
      <u/>
      <sz val="11"/>
      <color theme="10"/>
      <name val="游ゴシック"/>
      <family val="3"/>
      <charset val="128"/>
      <scheme val="minor"/>
    </font>
    <font>
      <sz val="12"/>
      <color rgb="FF000000"/>
      <name val="游ゴシック"/>
      <family val="3"/>
      <charset val="128"/>
    </font>
    <font>
      <sz val="11"/>
      <name val="游ゴシック"/>
      <family val="3"/>
      <charset val="128"/>
    </font>
    <font>
      <sz val="11"/>
      <color theme="1"/>
      <name val="SimSun"/>
    </font>
    <font>
      <sz val="11"/>
      <color theme="1"/>
      <name val="Arial"/>
      <family val="2"/>
    </font>
    <font>
      <sz val="11"/>
      <color theme="1"/>
      <name val="ＭＳ Ｐゴシック"/>
      <family val="3"/>
      <charset val="128"/>
    </font>
    <font>
      <u/>
      <sz val="11"/>
      <color rgb="FF800080"/>
      <name val="游ゴシック"/>
      <family val="2"/>
      <scheme val="minor"/>
    </font>
  </fonts>
  <fills count="4">
    <fill>
      <patternFill patternType="none"/>
    </fill>
    <fill>
      <patternFill patternType="gray125"/>
    </fill>
    <fill>
      <patternFill patternType="solid">
        <fgColor rgb="FFFCD5B5"/>
        <bgColor rgb="FFFFFFCC"/>
      </patternFill>
    </fill>
    <fill>
      <patternFill patternType="solid">
        <fgColor rgb="FFE9EEF6"/>
        <bgColor rgb="FFE9EEF6"/>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medium">
        <color rgb="FF000000"/>
      </left>
      <right style="thin">
        <color indexed="64"/>
      </right>
      <top/>
      <bottom style="thin">
        <color indexed="64"/>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s>
  <cellStyleXfs count="5">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6" fillId="0" borderId="0"/>
    <xf numFmtId="0" fontId="10" fillId="0" borderId="0" applyNumberFormat="0" applyFill="0" applyBorder="0" applyAlignment="0" applyProtection="0"/>
  </cellStyleXfs>
  <cellXfs count="88">
    <xf numFmtId="0" fontId="0" fillId="0" borderId="0" xfId="0"/>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xf>
    <xf numFmtId="56" fontId="2" fillId="2" borderId="1" xfId="0" applyNumberFormat="1" applyFont="1" applyFill="1" applyBorder="1" applyAlignment="1">
      <alignment horizontal="center" vertical="center"/>
    </xf>
    <xf numFmtId="0" fontId="0" fillId="0" borderId="0" xfId="0" applyAlignment="1">
      <alignment horizont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3" fillId="0" borderId="1" xfId="2" applyBorder="1" applyAlignment="1">
      <alignment horizontal="center"/>
    </xf>
    <xf numFmtId="0" fontId="2"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2" applyFont="1" applyBorder="1" applyAlignment="1">
      <alignment horizontal="center" vertical="center"/>
    </xf>
    <xf numFmtId="0" fontId="5" fillId="0" borderId="0" xfId="2" applyFont="1" applyAlignment="1">
      <alignment horizontal="center" vertical="center"/>
    </xf>
    <xf numFmtId="0" fontId="5" fillId="0" borderId="1" xfId="2" applyFont="1" applyBorder="1" applyAlignment="1">
      <alignment horizontal="center"/>
    </xf>
    <xf numFmtId="0" fontId="7" fillId="0" borderId="32" xfId="3" applyFont="1" applyBorder="1" applyAlignment="1">
      <alignment horizontal="center"/>
    </xf>
    <xf numFmtId="0" fontId="7" fillId="0" borderId="30" xfId="3" applyFont="1" applyBorder="1" applyAlignment="1">
      <alignment horizontal="center"/>
    </xf>
    <xf numFmtId="0" fontId="8" fillId="0" borderId="30" xfId="3" applyFont="1" applyBorder="1" applyAlignment="1">
      <alignment horizontal="center"/>
    </xf>
    <xf numFmtId="0" fontId="9" fillId="0" borderId="30" xfId="3" applyFont="1" applyBorder="1" applyAlignment="1">
      <alignment horizontal="center"/>
    </xf>
    <xf numFmtId="0" fontId="7" fillId="0" borderId="32" xfId="0" applyFont="1" applyBorder="1" applyAlignment="1">
      <alignment horizontal="center"/>
    </xf>
    <xf numFmtId="0" fontId="7" fillId="0" borderId="30" xfId="0" applyFont="1" applyBorder="1" applyAlignment="1">
      <alignment horizontal="center"/>
    </xf>
    <xf numFmtId="0" fontId="3" fillId="0" borderId="30" xfId="2" applyBorder="1" applyAlignment="1">
      <alignment horizontal="center"/>
    </xf>
    <xf numFmtId="0" fontId="7" fillId="0" borderId="33" xfId="0" applyFont="1" applyBorder="1" applyAlignment="1">
      <alignment horizontal="center"/>
    </xf>
    <xf numFmtId="0" fontId="7" fillId="0" borderId="31" xfId="0" applyFont="1" applyBorder="1" applyAlignment="1">
      <alignment horizontal="center"/>
    </xf>
    <xf numFmtId="0" fontId="3" fillId="0" borderId="31" xfId="2" applyBorder="1" applyAlignment="1">
      <alignment horizontal="center"/>
    </xf>
    <xf numFmtId="0" fontId="3" fillId="0" borderId="0" xfId="2" applyAlignment="1">
      <alignment horizontal="center"/>
    </xf>
    <xf numFmtId="0" fontId="8" fillId="0" borderId="30" xfId="0" applyFont="1" applyBorder="1" applyAlignment="1">
      <alignment horizontal="center"/>
    </xf>
    <xf numFmtId="0" fontId="3" fillId="0" borderId="31" xfId="1" applyBorder="1" applyAlignment="1">
      <alignment horizontal="center"/>
    </xf>
    <xf numFmtId="0" fontId="7" fillId="0" borderId="29" xfId="0" applyFont="1" applyBorder="1" applyAlignment="1">
      <alignment horizontal="center"/>
    </xf>
    <xf numFmtId="0" fontId="3" fillId="0" borderId="1" xfId="1" applyBorder="1" applyAlignment="1">
      <alignment horizontal="center"/>
    </xf>
    <xf numFmtId="0" fontId="0" fillId="0" borderId="1" xfId="0" applyBorder="1" applyAlignment="1">
      <alignment horizontal="center" vertical="center"/>
    </xf>
    <xf numFmtId="0" fontId="3" fillId="0" borderId="2" xfId="2" applyBorder="1" applyAlignment="1">
      <alignment horizontal="center"/>
    </xf>
    <xf numFmtId="0" fontId="2" fillId="0" borderId="34" xfId="0" applyFont="1" applyBorder="1" applyAlignment="1">
      <alignment horizontal="center" vertical="center"/>
    </xf>
    <xf numFmtId="0" fontId="2" fillId="0" borderId="1" xfId="0" applyFont="1" applyBorder="1" applyAlignment="1">
      <alignment horizontal="center" vertical="center"/>
    </xf>
    <xf numFmtId="0" fontId="3" fillId="0" borderId="2" xfId="1" applyBorder="1" applyAlignment="1">
      <alignment horizontal="center"/>
    </xf>
    <xf numFmtId="0" fontId="3" fillId="0" borderId="35" xfId="1" applyBorder="1" applyAlignment="1">
      <alignment horizontal="center"/>
    </xf>
    <xf numFmtId="0" fontId="3" fillId="0" borderId="0" xfId="1" applyAlignment="1">
      <alignment horizontal="center"/>
    </xf>
    <xf numFmtId="0" fontId="3" fillId="0" borderId="28" xfId="1" applyFill="1" applyBorder="1" applyAlignment="1"/>
    <xf numFmtId="0" fontId="11" fillId="0" borderId="36" xfId="0" applyFont="1" applyBorder="1"/>
    <xf numFmtId="0" fontId="4" fillId="0" borderId="22" xfId="0" applyFont="1" applyBorder="1"/>
    <xf numFmtId="0" fontId="3" fillId="0" borderId="22" xfId="1" applyFill="1" applyBorder="1" applyAlignment="1"/>
    <xf numFmtId="0" fontId="11" fillId="0" borderId="36" xfId="0" applyFont="1" applyBorder="1" applyAlignment="1">
      <alignment wrapText="1"/>
    </xf>
    <xf numFmtId="0" fontId="4" fillId="0" borderId="36" xfId="0" applyFont="1" applyBorder="1"/>
    <xf numFmtId="0" fontId="3" fillId="0" borderId="0" xfId="1" applyFill="1" applyBorder="1" applyAlignment="1"/>
    <xf numFmtId="0" fontId="4" fillId="0" borderId="4" xfId="0" applyFont="1" applyBorder="1"/>
    <xf numFmtId="0" fontId="12" fillId="0" borderId="37" xfId="0" applyFont="1" applyBorder="1"/>
    <xf numFmtId="0" fontId="3" fillId="0" borderId="38" xfId="1" applyFill="1" applyBorder="1" applyAlignment="1">
      <alignment wrapText="1"/>
    </xf>
    <xf numFmtId="0" fontId="4" fillId="0" borderId="19" xfId="0" applyFont="1" applyBorder="1"/>
    <xf numFmtId="0" fontId="13" fillId="0" borderId="33" xfId="0" applyFont="1" applyBorder="1" applyAlignment="1">
      <alignment horizontal="center"/>
    </xf>
    <xf numFmtId="0" fontId="14" fillId="0" borderId="31" xfId="0" applyFont="1" applyBorder="1" applyAlignment="1">
      <alignment horizontal="left"/>
    </xf>
    <xf numFmtId="0" fontId="7" fillId="0" borderId="31" xfId="0" applyFont="1" applyBorder="1" applyAlignment="1">
      <alignment horizontal="left"/>
    </xf>
    <xf numFmtId="0" fontId="15" fillId="0" borderId="33" xfId="0" applyFont="1" applyBorder="1" applyAlignment="1">
      <alignment horizontal="center"/>
    </xf>
    <xf numFmtId="0" fontId="14" fillId="0" borderId="31" xfId="0" applyFont="1" applyBorder="1" applyAlignment="1">
      <alignment horizontal="center"/>
    </xf>
    <xf numFmtId="0" fontId="14" fillId="0" borderId="30" xfId="0" applyFont="1" applyBorder="1" applyAlignment="1">
      <alignment horizontal="center"/>
    </xf>
    <xf numFmtId="0" fontId="7" fillId="0" borderId="30" xfId="0" applyFont="1" applyBorder="1" applyAlignment="1">
      <alignment horizontal="left"/>
    </xf>
    <xf numFmtId="0" fontId="0" fillId="0" borderId="0" xfId="0" applyAlignment="1">
      <alignment horizontal="left"/>
    </xf>
    <xf numFmtId="0" fontId="14" fillId="0" borderId="0" xfId="0" applyFont="1" applyAlignment="1">
      <alignment horizontal="left"/>
    </xf>
    <xf numFmtId="0" fontId="16" fillId="3" borderId="0" xfId="2" applyFont="1" applyFill="1" applyAlignment="1">
      <alignment horizont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3"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xf>
    <xf numFmtId="0" fontId="2" fillId="2" borderId="20"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26" xfId="0" applyFont="1" applyFill="1" applyBorder="1" applyAlignment="1">
      <alignment horizontal="center" vertical="center"/>
    </xf>
    <xf numFmtId="0" fontId="2" fillId="2" borderId="27" xfId="0" applyFont="1" applyFill="1" applyBorder="1" applyAlignment="1">
      <alignment horizontal="center" vertical="center"/>
    </xf>
    <xf numFmtId="0" fontId="2" fillId="2" borderId="28"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0" xfId="0" applyFont="1" applyFill="1" applyAlignment="1">
      <alignment horizontal="center" vertical="center"/>
    </xf>
    <xf numFmtId="0" fontId="2" fillId="2" borderId="19" xfId="0" applyFont="1" applyFill="1" applyBorder="1" applyAlignment="1">
      <alignment horizontal="center" vertical="center"/>
    </xf>
  </cellXfs>
  <cellStyles count="5">
    <cellStyle name="Hyperlink" xfId="1" xr:uid="{046984F4-2D93-4DF8-8B26-4F7A70946847}"/>
    <cellStyle name="Hyperlink 2" xfId="4" xr:uid="{A40572E7-C600-429B-8D52-02AF1B999A66}"/>
    <cellStyle name="ハイパーリンク" xfId="2" builtinId="8"/>
    <cellStyle name="標準" xfId="0" builtinId="0"/>
    <cellStyle name="標準 2" xfId="3" xr:uid="{D9BB693D-DD2A-45CD-A5DF-8588340EFFD1}"/>
  </cellStyles>
  <dxfs count="0"/>
  <tableStyles count="0" defaultTableStyle="TableStyleMedium2" defaultPivotStyle="PivotStyleMedium9"/>
  <colors>
    <mruColors>
      <color rgb="FFFCD5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336548</xdr:colOff>
      <xdr:row>1</xdr:row>
      <xdr:rowOff>15872</xdr:rowOff>
    </xdr:from>
    <xdr:to>
      <xdr:col>22</xdr:col>
      <xdr:colOff>70556</xdr:colOff>
      <xdr:row>37</xdr:row>
      <xdr:rowOff>90714</xdr:rowOff>
    </xdr:to>
    <xdr:sp macro="" textlink="">
      <xdr:nvSpPr>
        <xdr:cNvPr id="2" name="テキスト ボックス 1">
          <a:extLst>
            <a:ext uri="{FF2B5EF4-FFF2-40B4-BE49-F238E27FC236}">
              <a16:creationId xmlns:a16="http://schemas.microsoft.com/office/drawing/2014/main" id="{FAAB16CB-9E4B-17AC-48BF-CABF6EE9BAAC}"/>
            </a:ext>
          </a:extLst>
        </xdr:cNvPr>
        <xdr:cNvSpPr txBox="1"/>
      </xdr:nvSpPr>
      <xdr:spPr>
        <a:xfrm>
          <a:off x="23151191" y="242658"/>
          <a:ext cx="7317722" cy="8248199"/>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latin typeface="ゴシック" panose="020B0609070205080204" pitchFamily="49" charset="-128"/>
              <a:ea typeface="ゴシック" panose="020B0609070205080204" pitchFamily="49" charset="-128"/>
            </a:rPr>
            <a:t>＜参加タイプの詳細＞</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ドクターセッション：</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・博士後期課程（博士）による口頭発表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ワークショップ：</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・博士前期課程（修士）による研究紹介</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・少人数のグループに分かれて，お互いに自身の研究を紹介しあう</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・原稿（上限２枚）の提出　</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・博士前期課程（修士）による口頭発表</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聴講：</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・上記以外の参加形式</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＜備考＞</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・参加タイプは各セッションへの参加を制約するものではありませんので，どのタイプにもご参加いただけます</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・欠席者の記載はいりません</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・原稿に共同研究などの秘匿事項を含む場合は事前にご連絡ください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・ご所属の研究室のシートにご記入ください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・原稿の締め切りは８月３１日</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・情報更新などは随時，メール等でご連絡いたします</a:t>
          </a:r>
          <a:endParaRPr kumimoji="1" lang="en-US" altLang="ja-JP" sz="1600" b="1">
            <a:latin typeface="ゴシック" panose="020B0609070205080204" pitchFamily="49" charset="-128"/>
            <a:ea typeface="ゴシック" panose="020B0609070205080204" pitchFamily="49"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3</xdr:row>
      <xdr:rowOff>0</xdr:rowOff>
    </xdr:from>
    <xdr:to>
      <xdr:col>23</xdr:col>
      <xdr:colOff>53322</xdr:colOff>
      <xdr:row>38</xdr:row>
      <xdr:rowOff>5899</xdr:rowOff>
    </xdr:to>
    <xdr:sp macro="" textlink="">
      <xdr:nvSpPr>
        <xdr:cNvPr id="2" name="テキスト ボックス 1">
          <a:extLst>
            <a:ext uri="{FF2B5EF4-FFF2-40B4-BE49-F238E27FC236}">
              <a16:creationId xmlns:a16="http://schemas.microsoft.com/office/drawing/2014/main" id="{5A8B1006-48CC-4D5E-A0CB-F212C22DB7D4}"/>
            </a:ext>
          </a:extLst>
        </xdr:cNvPr>
        <xdr:cNvSpPr txBox="1"/>
      </xdr:nvSpPr>
      <xdr:spPr>
        <a:xfrm>
          <a:off x="24841200" y="714375"/>
          <a:ext cx="7597122" cy="8340274"/>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latin typeface="ゴシック" panose="020B0609070205080204" pitchFamily="49" charset="-128"/>
              <a:ea typeface="ゴシック" panose="020B0609070205080204" pitchFamily="49" charset="-128"/>
            </a:rPr>
            <a:t>＜参加タイプの詳細＞</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ドクターセッション：</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・博士後期課程（博士）による口頭発表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ワークショップ：</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・博士前期課程（修士）による研究紹介</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・少人数のグループに分かれて，お互いに自身の研究を紹介しあう</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・原稿（上限２枚）の提出　</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・博士前期課程（修士）による口頭発表</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聴講：</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・上記以外の参加形式</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＜備考＞</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・参加タイプは各セッションへの参加を制約するものではありませんので，どのタイプにもご参加いただけます</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・欠席者の記載はいりません</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・原稿に共同研究などの秘匿事項を含む場合は事前にご連絡ください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・ご所属の研究室のシートにご記入ください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・原稿の締め切りは８月３１日</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・情報更新などは随時，メール等でご連絡いたします</a:t>
          </a:r>
          <a:endParaRPr kumimoji="1" lang="en-US" altLang="ja-JP" sz="1600" b="1">
            <a:latin typeface="ゴシック" panose="020B0609070205080204" pitchFamily="49" charset="-128"/>
            <a:ea typeface="ゴシック" panose="020B0609070205080204" pitchFamily="49"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2</xdr:row>
      <xdr:rowOff>0</xdr:rowOff>
    </xdr:from>
    <xdr:to>
      <xdr:col>23</xdr:col>
      <xdr:colOff>53322</xdr:colOff>
      <xdr:row>38</xdr:row>
      <xdr:rowOff>5899</xdr:rowOff>
    </xdr:to>
    <xdr:sp macro="" textlink="">
      <xdr:nvSpPr>
        <xdr:cNvPr id="2" name="テキスト ボックス 1">
          <a:extLst>
            <a:ext uri="{FF2B5EF4-FFF2-40B4-BE49-F238E27FC236}">
              <a16:creationId xmlns:a16="http://schemas.microsoft.com/office/drawing/2014/main" id="{88D18280-D573-4354-BC36-BD61814B8784}"/>
            </a:ext>
          </a:extLst>
        </xdr:cNvPr>
        <xdr:cNvSpPr txBox="1"/>
      </xdr:nvSpPr>
      <xdr:spPr>
        <a:xfrm>
          <a:off x="22313900" y="457200"/>
          <a:ext cx="7317722" cy="8248199"/>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latin typeface="ゴシック" panose="020B0609070205080204" pitchFamily="49" charset="-128"/>
              <a:ea typeface="ゴシック" panose="020B0609070205080204" pitchFamily="49" charset="-128"/>
            </a:rPr>
            <a:t>＜参加タイプの詳細＞</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ドクターセッション：</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・博士後期課程（博士）による口頭発表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ワークショップ：</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・博士前期課程（修士）による研究紹介</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・少人数のグループに分かれて，お互いに自身の研究を紹介しあう</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・原稿（上限２枚）の提出　</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・博士前期課程（修士）による口頭発表</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聴講：</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・上記以外の参加形式</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＜備考＞</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・参加タイプは各セッションへの参加を制約するものではありませんので，どのタイプにもご参加いただけます</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・欠席者の記載はいりません</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・原稿に共同研究などの秘匿事項を含む場合は事前にご連絡ください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・ご所属の研究室のシートにご記入ください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・原稿の締め切りは８月３１日</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・情報更新などは随時，メール等でご連絡いたします</a:t>
          </a:r>
          <a:endParaRPr kumimoji="1" lang="en-US" altLang="ja-JP" sz="1600" b="1">
            <a:latin typeface="ゴシック" panose="020B0609070205080204" pitchFamily="49" charset="-128"/>
            <a:ea typeface="ゴシック" panose="020B0609070205080204" pitchFamily="49"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2</xdr:row>
      <xdr:rowOff>0</xdr:rowOff>
    </xdr:from>
    <xdr:to>
      <xdr:col>23</xdr:col>
      <xdr:colOff>53322</xdr:colOff>
      <xdr:row>37</xdr:row>
      <xdr:rowOff>5899</xdr:rowOff>
    </xdr:to>
    <xdr:sp macro="" textlink="">
      <xdr:nvSpPr>
        <xdr:cNvPr id="2" name="テキスト ボックス 1">
          <a:extLst>
            <a:ext uri="{FF2B5EF4-FFF2-40B4-BE49-F238E27FC236}">
              <a16:creationId xmlns:a16="http://schemas.microsoft.com/office/drawing/2014/main" id="{40660F4C-41F0-4CAD-9EB2-8506E27BA31A}"/>
            </a:ext>
          </a:extLst>
        </xdr:cNvPr>
        <xdr:cNvSpPr txBox="1"/>
      </xdr:nvSpPr>
      <xdr:spPr>
        <a:xfrm>
          <a:off x="22313900" y="457200"/>
          <a:ext cx="7317722" cy="8248199"/>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latin typeface="ゴシック" panose="020B0609070205080204" pitchFamily="49" charset="-128"/>
              <a:ea typeface="ゴシック" panose="020B0609070205080204" pitchFamily="49" charset="-128"/>
            </a:rPr>
            <a:t>＜参加タイプの詳細＞</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ドクターセッション：</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・博士後期課程（博士）による口頭発表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ワークショップ：</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・博士前期課程（修士）による研究紹介</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・少人数のグループに分かれて，お互いに自身の研究を紹介しあう</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・原稿（上限２枚）の提出　</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・博士前期課程（修士）による口頭発表</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聴講：</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・上記以外の参加形式</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＜備考＞</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・参加タイプは各セッションへの参加を制約するものではありませんので，どのタイプにもご参加いただけます</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・欠席者の記載はいりません</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・原稿に共同研究などの秘匿事項を含む場合は事前にご連絡ください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・ご所属の研究室のシートにご記入ください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・原稿の締め切りは８月３１日</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・情報更新などは随時，メール等でご連絡いたします</a:t>
          </a:r>
          <a:endParaRPr kumimoji="1" lang="en-US" altLang="ja-JP" sz="1600" b="1">
            <a:latin typeface="ゴシック" panose="020B0609070205080204" pitchFamily="49" charset="-128"/>
            <a:ea typeface="ゴシック" panose="020B0609070205080204" pitchFamily="49"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3</xdr:row>
      <xdr:rowOff>0</xdr:rowOff>
    </xdr:from>
    <xdr:to>
      <xdr:col>23</xdr:col>
      <xdr:colOff>53322</xdr:colOff>
      <xdr:row>39</xdr:row>
      <xdr:rowOff>5899</xdr:rowOff>
    </xdr:to>
    <xdr:sp macro="" textlink="">
      <xdr:nvSpPr>
        <xdr:cNvPr id="2" name="テキスト ボックス 1">
          <a:extLst>
            <a:ext uri="{FF2B5EF4-FFF2-40B4-BE49-F238E27FC236}">
              <a16:creationId xmlns:a16="http://schemas.microsoft.com/office/drawing/2014/main" id="{C3CF6FBF-00F1-4298-81FE-4379E13B24F6}"/>
            </a:ext>
          </a:extLst>
        </xdr:cNvPr>
        <xdr:cNvSpPr txBox="1"/>
      </xdr:nvSpPr>
      <xdr:spPr>
        <a:xfrm>
          <a:off x="22313900" y="685800"/>
          <a:ext cx="7317722" cy="8248199"/>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latin typeface="ゴシック" panose="020B0609070205080204" pitchFamily="49" charset="-128"/>
              <a:ea typeface="ゴシック" panose="020B0609070205080204" pitchFamily="49" charset="-128"/>
            </a:rPr>
            <a:t>＜参加タイプの詳細＞</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ドクターセッション：</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・博士後期課程（博士）による口頭発表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ワークショップ：</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・博士前期課程（修士）による研究紹介</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・少人数のグループに分かれて，お互いに自身の研究を紹介しあう</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・原稿（上限２枚）の提出　</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・博士前期課程（修士）による口頭発表</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聴講：</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・上記以外の参加形式</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＜備考＞</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・参加タイプは各セッションへの参加を制約するものではありませんので，どのタイプにもご参加いただけます</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・欠席者の記載はいりません</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・原稿に共同研究などの秘匿事項を含む場合は事前にご連絡ください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・ご所属の研究室のシートにご記入ください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・原稿の締め切りは８月３１日</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・情報更新などは随時，メール等でご連絡いたします</a:t>
          </a:r>
          <a:endParaRPr kumimoji="1" lang="en-US" altLang="ja-JP" sz="1600" b="1">
            <a:latin typeface="ゴシック" panose="020B0609070205080204" pitchFamily="49" charset="-128"/>
            <a:ea typeface="ゴシック" panose="020B0609070205080204" pitchFamily="49" charset="-128"/>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0</xdr:colOff>
      <xdr:row>3</xdr:row>
      <xdr:rowOff>0</xdr:rowOff>
    </xdr:from>
    <xdr:to>
      <xdr:col>23</xdr:col>
      <xdr:colOff>53322</xdr:colOff>
      <xdr:row>39</xdr:row>
      <xdr:rowOff>5899</xdr:rowOff>
    </xdr:to>
    <xdr:sp macro="" textlink="">
      <xdr:nvSpPr>
        <xdr:cNvPr id="2" name="テキスト ボックス 1">
          <a:extLst>
            <a:ext uri="{FF2B5EF4-FFF2-40B4-BE49-F238E27FC236}">
              <a16:creationId xmlns:a16="http://schemas.microsoft.com/office/drawing/2014/main" id="{C2550516-D208-46ED-A7AB-C1A44AC3249C}"/>
            </a:ext>
          </a:extLst>
        </xdr:cNvPr>
        <xdr:cNvSpPr txBox="1"/>
      </xdr:nvSpPr>
      <xdr:spPr>
        <a:xfrm>
          <a:off x="22313900" y="685800"/>
          <a:ext cx="7317722" cy="8248199"/>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latin typeface="ゴシック" panose="020B0609070205080204" pitchFamily="49" charset="-128"/>
              <a:ea typeface="ゴシック" panose="020B0609070205080204" pitchFamily="49" charset="-128"/>
            </a:rPr>
            <a:t>＜参加タイプの詳細＞</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ドクターセッション：</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・博士後期課程（博士）による口頭発表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ワークショップ：</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・博士前期課程（修士）による研究紹介</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・少人数のグループに分かれて，お互いに自身の研究を紹介しあう</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・原稿（上限２枚）の提出　</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・博士前期課程（修士）による口頭発表</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聴講：</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・上記以外の参加形式</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＜備考＞</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・参加タイプは各セッションへの参加を制約するものではありませんので，どのタイプにもご参加いただけます</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・欠席者の記載はいりません</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・原稿に共同研究などの秘匿事項を含む場合は事前にご連絡ください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・ご所属の研究室のシートにご記入ください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・原稿の締め切りは８月３１日</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・情報更新などは随時，メール等でご連絡いたします</a:t>
          </a:r>
          <a:endParaRPr kumimoji="1" lang="en-US" altLang="ja-JP" sz="1600" b="1">
            <a:latin typeface="ゴシック" panose="020B0609070205080204" pitchFamily="49" charset="-128"/>
            <a:ea typeface="ゴシック" panose="020B0609070205080204" pitchFamily="49"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0</xdr:colOff>
      <xdr:row>3</xdr:row>
      <xdr:rowOff>0</xdr:rowOff>
    </xdr:from>
    <xdr:to>
      <xdr:col>23</xdr:col>
      <xdr:colOff>53322</xdr:colOff>
      <xdr:row>38</xdr:row>
      <xdr:rowOff>5899</xdr:rowOff>
    </xdr:to>
    <xdr:sp macro="" textlink="">
      <xdr:nvSpPr>
        <xdr:cNvPr id="2" name="テキスト ボックス 1">
          <a:extLst>
            <a:ext uri="{FF2B5EF4-FFF2-40B4-BE49-F238E27FC236}">
              <a16:creationId xmlns:a16="http://schemas.microsoft.com/office/drawing/2014/main" id="{3E5BABCD-0886-4528-9D13-1E689B463434}"/>
            </a:ext>
          </a:extLst>
        </xdr:cNvPr>
        <xdr:cNvSpPr txBox="1"/>
      </xdr:nvSpPr>
      <xdr:spPr>
        <a:xfrm>
          <a:off x="22313900" y="685800"/>
          <a:ext cx="7317722" cy="8248199"/>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latin typeface="ゴシック" panose="020B0609070205080204" pitchFamily="49" charset="-128"/>
              <a:ea typeface="ゴシック" panose="020B0609070205080204" pitchFamily="49" charset="-128"/>
            </a:rPr>
            <a:t>＜参加タイプの詳細＞</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ドクターセッション：</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・博士後期課程（博士）による口頭発表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ワークショップ：</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・博士前期課程（修士）による研究紹介</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・少人数のグループに分かれて，お互いに自身の研究を紹介しあう</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・原稿（上限２枚）の提出　</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・博士前期課程（修士）による口頭発表</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聴講：</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・上記以外の参加形式</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＜備考＞</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・参加タイプは各セッションへの参加を制約するものではありませんので，どのタイプにもご参加いただけます</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・欠席者の記載はいりません</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・原稿に共同研究などの秘匿事項を含む場合は事前にご連絡ください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・ご所属の研究室のシートにご記入ください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・原稿の締め切りは８月３１日</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・情報更新などは随時，メール等でご連絡いたします</a:t>
          </a:r>
          <a:endParaRPr kumimoji="1" lang="en-US" altLang="ja-JP" sz="1600" b="1">
            <a:latin typeface="ゴシック" panose="020B0609070205080204" pitchFamily="49" charset="-128"/>
            <a:ea typeface="ゴシック" panose="020B0609070205080204" pitchFamily="49"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0</xdr:colOff>
      <xdr:row>2</xdr:row>
      <xdr:rowOff>0</xdr:rowOff>
    </xdr:from>
    <xdr:to>
      <xdr:col>23</xdr:col>
      <xdr:colOff>53322</xdr:colOff>
      <xdr:row>38</xdr:row>
      <xdr:rowOff>5899</xdr:rowOff>
    </xdr:to>
    <xdr:sp macro="" textlink="">
      <xdr:nvSpPr>
        <xdr:cNvPr id="2" name="テキスト ボックス 1">
          <a:extLst>
            <a:ext uri="{FF2B5EF4-FFF2-40B4-BE49-F238E27FC236}">
              <a16:creationId xmlns:a16="http://schemas.microsoft.com/office/drawing/2014/main" id="{FEFFDF81-007D-4899-97AB-965DD7FAF839}"/>
            </a:ext>
          </a:extLst>
        </xdr:cNvPr>
        <xdr:cNvSpPr txBox="1"/>
      </xdr:nvSpPr>
      <xdr:spPr>
        <a:xfrm>
          <a:off x="22313900" y="457200"/>
          <a:ext cx="7317722" cy="8248199"/>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latin typeface="ゴシック" panose="020B0609070205080204" pitchFamily="49" charset="-128"/>
              <a:ea typeface="ゴシック" panose="020B0609070205080204" pitchFamily="49" charset="-128"/>
            </a:rPr>
            <a:t>＜参加タイプの詳細＞</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ドクターセッション：</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・博士後期課程（博士）による口頭発表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ワークショップ：</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・博士前期課程（修士）による研究紹介</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・少人数のグループに分かれて，お互いに自身の研究を紹介しあう</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・原稿（上限２枚）の提出　</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・博士前期課程（修士）による口頭発表</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聴講：</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・上記以外の参加形式</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＜備考＞</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・参加タイプは各セッションへの参加を制約するものではありませんので，どのタイプにもご参加いただけます</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・欠席者の記載はいりません</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・原稿に共同研究などの秘匿事項を含む場合は事前にご連絡ください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・ご所属の研究室のシートにご記入ください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・原稿の締め切りは８月３１日</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・情報更新などは随時，メール等でご連絡いたします</a:t>
          </a:r>
          <a:endParaRPr kumimoji="1" lang="en-US" altLang="ja-JP" sz="1600" b="1">
            <a:latin typeface="ゴシック" panose="020B0609070205080204" pitchFamily="49" charset="-128"/>
            <a:ea typeface="ゴシック" panose="020B0609070205080204" pitchFamily="49" charset="-128"/>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0</xdr:colOff>
      <xdr:row>3</xdr:row>
      <xdr:rowOff>0</xdr:rowOff>
    </xdr:from>
    <xdr:to>
      <xdr:col>23</xdr:col>
      <xdr:colOff>53322</xdr:colOff>
      <xdr:row>39</xdr:row>
      <xdr:rowOff>5899</xdr:rowOff>
    </xdr:to>
    <xdr:sp macro="" textlink="">
      <xdr:nvSpPr>
        <xdr:cNvPr id="2" name="テキスト ボックス 1">
          <a:extLst>
            <a:ext uri="{FF2B5EF4-FFF2-40B4-BE49-F238E27FC236}">
              <a16:creationId xmlns:a16="http://schemas.microsoft.com/office/drawing/2014/main" id="{2344A8C4-D35F-4C24-96BE-56CB0C0AE04A}"/>
            </a:ext>
          </a:extLst>
        </xdr:cNvPr>
        <xdr:cNvSpPr txBox="1"/>
      </xdr:nvSpPr>
      <xdr:spPr>
        <a:xfrm>
          <a:off x="22313900" y="685800"/>
          <a:ext cx="7317722" cy="8248199"/>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latin typeface="ゴシック" panose="020B0609070205080204" pitchFamily="49" charset="-128"/>
              <a:ea typeface="ゴシック" panose="020B0609070205080204" pitchFamily="49" charset="-128"/>
            </a:rPr>
            <a:t>＜参加タイプの詳細＞</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ドクターセッション：</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・博士後期課程（博士）による口頭発表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ワークショップ：</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・博士前期課程（修士）による研究紹介</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・少人数のグループに分かれて，お互いに自身の研究を紹介しあう</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・原稿（上限２枚）の提出　</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・博士前期課程（修士）による口頭発表</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聴講：</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・上記以外の参加形式</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＜備考＞</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・参加タイプは各セッションへの参加を制約するものではありませんので，どのタイプにもご参加いただけます</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・欠席者の記載はいりません</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・原稿に共同研究などの秘匿事項を含む場合は事前にご連絡ください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・ご所属の研究室のシートにご記入ください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・原稿の締め切りは８月３１日</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・情報更新などは随時，メール等でご連絡いたします</a:t>
          </a:r>
          <a:endParaRPr kumimoji="1" lang="en-US" altLang="ja-JP" sz="1600" b="1">
            <a:latin typeface="ゴシック" panose="020B0609070205080204" pitchFamily="49" charset="-128"/>
            <a:ea typeface="ゴシック" panose="020B0609070205080204" pitchFamily="49" charset="-12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0</xdr:colOff>
      <xdr:row>3</xdr:row>
      <xdr:rowOff>0</xdr:rowOff>
    </xdr:from>
    <xdr:to>
      <xdr:col>23</xdr:col>
      <xdr:colOff>53322</xdr:colOff>
      <xdr:row>39</xdr:row>
      <xdr:rowOff>5899</xdr:rowOff>
    </xdr:to>
    <xdr:sp macro="" textlink="">
      <xdr:nvSpPr>
        <xdr:cNvPr id="2" name="テキスト ボックス 1">
          <a:extLst>
            <a:ext uri="{FF2B5EF4-FFF2-40B4-BE49-F238E27FC236}">
              <a16:creationId xmlns:a16="http://schemas.microsoft.com/office/drawing/2014/main" id="{65B1E538-FB72-4EAC-89FF-D60E8B04448E}"/>
            </a:ext>
          </a:extLst>
        </xdr:cNvPr>
        <xdr:cNvSpPr txBox="1"/>
      </xdr:nvSpPr>
      <xdr:spPr>
        <a:xfrm>
          <a:off x="22313900" y="685800"/>
          <a:ext cx="7317722" cy="8248199"/>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latin typeface="ゴシック" panose="020B0609070205080204" pitchFamily="49" charset="-128"/>
              <a:ea typeface="ゴシック" panose="020B0609070205080204" pitchFamily="49" charset="-128"/>
            </a:rPr>
            <a:t>＜参加タイプの詳細＞</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ドクターセッション：</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・博士後期課程（博士）による口頭発表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ワークショップ：</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・博士前期課程（修士）による研究紹介</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・少人数のグループに分かれて，お互いに自身の研究を紹介しあう</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・原稿（上限２枚）の提出　</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口頭発表：</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・博士前期課程（修士）による口頭発表</a:t>
          </a:r>
          <a:endParaRPr kumimoji="1" lang="en-US" altLang="ja-JP" sz="1600" b="1">
            <a:latin typeface="ゴシック" panose="020B0609070205080204" pitchFamily="49" charset="-128"/>
            <a:ea typeface="ゴシック" panose="020B0609070205080204" pitchFamily="49" charset="-128"/>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600" b="1" i="0" u="none" strike="noStrike" kern="0" cap="none" spc="0" normalizeH="0" baseline="0" noProof="0">
              <a:ln>
                <a:noFill/>
              </a:ln>
              <a:solidFill>
                <a:prstClr val="black"/>
              </a:solidFill>
              <a:effectLst/>
              <a:uLnTx/>
              <a:uFillTx/>
              <a:latin typeface="ゴシック" panose="020B0609070205080204" pitchFamily="49" charset="-128"/>
              <a:ea typeface="ゴシック" panose="020B0609070205080204" pitchFamily="49" charset="-128"/>
              <a:cs typeface="+mn-cs"/>
            </a:rPr>
            <a:t>・学会発表のような形式の研究紹介</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・原稿（上限６枚）の提出</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聴講：</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・上記以外の参加形式</a:t>
          </a:r>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＜備考＞</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・参加タイプは各セッションへの参加を制約するものではありませんので，どのタイプにもご参加いただけます</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・欠席者の記載はいりません</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・原稿に共同研究などの秘匿事項を含む場合は事前にご連絡ください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・ご所属の研究室のシートにご記入ください</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・原稿の締め切りは８月３１日</a:t>
          </a:r>
          <a:endParaRPr kumimoji="1" lang="en-US" altLang="ja-JP" sz="1600" b="1">
            <a:latin typeface="ゴシック" panose="020B0609070205080204" pitchFamily="49" charset="-128"/>
            <a:ea typeface="ゴシック" panose="020B0609070205080204" pitchFamily="49" charset="-128"/>
          </a:endParaRPr>
        </a:p>
        <a:p>
          <a:r>
            <a:rPr kumimoji="1" lang="ja-JP" altLang="en-US" sz="1600" b="1">
              <a:latin typeface="ゴシック" panose="020B0609070205080204" pitchFamily="49" charset="-128"/>
              <a:ea typeface="ゴシック" panose="020B0609070205080204" pitchFamily="49" charset="-128"/>
            </a:rPr>
            <a:t>・情報更新などは随時，メール等でご連絡いたします</a:t>
          </a:r>
          <a:endParaRPr kumimoji="1" lang="en-US" altLang="ja-JP" sz="1600" b="1">
            <a:latin typeface="ゴシック" panose="020B0609070205080204" pitchFamily="49" charset="-128"/>
            <a:ea typeface="ゴシック" panose="020B0609070205080204" pitchFamily="49" charset="-128"/>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mailto:g2481009@tcu.ac.jp" TargetMode="External"/><Relationship Id="rId13" Type="http://schemas.openxmlformats.org/officeDocument/2006/relationships/hyperlink" Target="mailto:g2112097@tcu.ac.jp" TargetMode="External"/><Relationship Id="rId18" Type="http://schemas.openxmlformats.org/officeDocument/2006/relationships/hyperlink" Target="mailto:g2381041@tcu.ac.jp" TargetMode="External"/><Relationship Id="rId26" Type="http://schemas.openxmlformats.org/officeDocument/2006/relationships/hyperlink" Target="mailto:g2112021@tcu.ac.jp" TargetMode="External"/><Relationship Id="rId3" Type="http://schemas.openxmlformats.org/officeDocument/2006/relationships/hyperlink" Target="mailto:g2401201@tcu.ac.jp" TargetMode="External"/><Relationship Id="rId21" Type="http://schemas.openxmlformats.org/officeDocument/2006/relationships/hyperlink" Target="mailto:g2381003@tcu.ac.jp" TargetMode="External"/><Relationship Id="rId7" Type="http://schemas.openxmlformats.org/officeDocument/2006/relationships/hyperlink" Target="mailto:g2481008@tcu.ac.jp" TargetMode="External"/><Relationship Id="rId12" Type="http://schemas.openxmlformats.org/officeDocument/2006/relationships/hyperlink" Target="mailto:g2112046@tcu.ac.jp" TargetMode="External"/><Relationship Id="rId17" Type="http://schemas.openxmlformats.org/officeDocument/2006/relationships/hyperlink" Target="mailto:g2381064@tcu.ac.jp" TargetMode="External"/><Relationship Id="rId25" Type="http://schemas.openxmlformats.org/officeDocument/2006/relationships/hyperlink" Target="mailto:g2381008@tcu.ac.jp" TargetMode="External"/><Relationship Id="rId2" Type="http://schemas.openxmlformats.org/officeDocument/2006/relationships/hyperlink" Target="mailto:g2112092@tcu.ac.jp" TargetMode="External"/><Relationship Id="rId16" Type="http://schemas.openxmlformats.org/officeDocument/2006/relationships/hyperlink" Target="mailto:g2381034@tcu.ac.jp" TargetMode="External"/><Relationship Id="rId20" Type="http://schemas.openxmlformats.org/officeDocument/2006/relationships/hyperlink" Target="mailto:g2381043@tcu.ac.jp" TargetMode="External"/><Relationship Id="rId1" Type="http://schemas.openxmlformats.org/officeDocument/2006/relationships/hyperlink" Target="mailto:g2112045@tcu.ac.jp" TargetMode="External"/><Relationship Id="rId6" Type="http://schemas.openxmlformats.org/officeDocument/2006/relationships/hyperlink" Target="mailto:g2112096@tcu.ac.jp" TargetMode="External"/><Relationship Id="rId11" Type="http://schemas.openxmlformats.org/officeDocument/2006/relationships/hyperlink" Target="mailto:g2112076@tcu.ac.jp" TargetMode="External"/><Relationship Id="rId24" Type="http://schemas.openxmlformats.org/officeDocument/2006/relationships/hyperlink" Target="mailto:g2381060@tcu.ac.jp" TargetMode="External"/><Relationship Id="rId5" Type="http://schemas.openxmlformats.org/officeDocument/2006/relationships/hyperlink" Target="mailto:g2112066@tcu.ac.jp" TargetMode="External"/><Relationship Id="rId15" Type="http://schemas.openxmlformats.org/officeDocument/2006/relationships/hyperlink" Target="mailto:g2381021@tcu.ac.jp" TargetMode="External"/><Relationship Id="rId23" Type="http://schemas.openxmlformats.org/officeDocument/2006/relationships/hyperlink" Target="mailto:g2381005@tcu.ac.jp" TargetMode="External"/><Relationship Id="rId10" Type="http://schemas.openxmlformats.org/officeDocument/2006/relationships/hyperlink" Target="mailto:g2112070@tcu.ac.jp" TargetMode="External"/><Relationship Id="rId19" Type="http://schemas.openxmlformats.org/officeDocument/2006/relationships/hyperlink" Target="mailto:g2112093@tcu.ac.jp" TargetMode="External"/><Relationship Id="rId4" Type="http://schemas.openxmlformats.org/officeDocument/2006/relationships/hyperlink" Target="mailto:g2112022@tcu.ac.jp" TargetMode="External"/><Relationship Id="rId9" Type="http://schemas.openxmlformats.org/officeDocument/2006/relationships/hyperlink" Target="mailto:g2112060@tcu.ac.jp" TargetMode="External"/><Relationship Id="rId14" Type="http://schemas.openxmlformats.org/officeDocument/2006/relationships/hyperlink" Target="mailto:g2112043@tcu.ac.jp" TargetMode="External"/><Relationship Id="rId22" Type="http://schemas.openxmlformats.org/officeDocument/2006/relationships/hyperlink" Target="mailto:g2381002@tcu.ac.jp" TargetMode="External"/><Relationship Id="rId27"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hyperlink" Target="mailto:seki@robotics.fr.dendai.ac.jp" TargetMode="External"/><Relationship Id="rId13" Type="http://schemas.openxmlformats.org/officeDocument/2006/relationships/drawing" Target="../drawings/drawing2.xml"/><Relationship Id="rId3" Type="http://schemas.openxmlformats.org/officeDocument/2006/relationships/hyperlink" Target="mailto:23fmr04@ms.dendai.ac.jp" TargetMode="External"/><Relationship Id="rId7" Type="http://schemas.openxmlformats.org/officeDocument/2006/relationships/hyperlink" Target="mailto:24fmr24@ms.dendai.ac.jp" TargetMode="External"/><Relationship Id="rId12" Type="http://schemas.openxmlformats.org/officeDocument/2006/relationships/hyperlink" Target="mailto:miyauchit@robotics.fr.dendai.ac.jp" TargetMode="External"/><Relationship Id="rId2" Type="http://schemas.openxmlformats.org/officeDocument/2006/relationships/hyperlink" Target="mailto:23fmr42@ms.dendai.ac.jp" TargetMode="External"/><Relationship Id="rId1" Type="http://schemas.openxmlformats.org/officeDocument/2006/relationships/hyperlink" Target="mailto:23fmr12@ms.dendai.ac.jp" TargetMode="External"/><Relationship Id="rId6" Type="http://schemas.openxmlformats.org/officeDocument/2006/relationships/hyperlink" Target="mailto:23fmr55@ms.dendai.ac.jp" TargetMode="External"/><Relationship Id="rId11" Type="http://schemas.openxmlformats.org/officeDocument/2006/relationships/hyperlink" Target="mailto:kato6@robotics.fr.dendai.ac.jp" TargetMode="External"/><Relationship Id="rId5" Type="http://schemas.openxmlformats.org/officeDocument/2006/relationships/hyperlink" Target="mailto:23fmr49@ms.dendai.ac.jp" TargetMode="External"/><Relationship Id="rId10" Type="http://schemas.openxmlformats.org/officeDocument/2006/relationships/hyperlink" Target="mailto:aoyagi@robotics.fr.dendai.ac.jp" TargetMode="External"/><Relationship Id="rId4" Type="http://schemas.openxmlformats.org/officeDocument/2006/relationships/hyperlink" Target="mailto:23fmr18@ms.dendai.ac.jp" TargetMode="External"/><Relationship Id="rId9" Type="http://schemas.openxmlformats.org/officeDocument/2006/relationships/hyperlink" Target="mailto:takahashik@robotics.fr.dendai.ac.j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runuma@sl.sc.e.titech.ac.jp" TargetMode="External"/><Relationship Id="rId2" Type="http://schemas.openxmlformats.org/officeDocument/2006/relationships/hyperlink" Target="mailto:ishii@si.sc.e.titech.ac.jp" TargetMode="External"/><Relationship Id="rId1" Type="http://schemas.openxmlformats.org/officeDocument/2006/relationships/hyperlink" Target="mailto:ynakamura@sl.sc.e.titech.ac.jp" TargetMode="Externa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hyperlink" Target="mailto:kyo@ac.sc.e.titech.ac.jp" TargetMode="External"/><Relationship Id="rId2" Type="http://schemas.openxmlformats.org/officeDocument/2006/relationships/hyperlink" Target="mailto:tanaka@ac.sc.e.titech.ac.jp" TargetMode="External"/><Relationship Id="rId1" Type="http://schemas.openxmlformats.org/officeDocument/2006/relationships/hyperlink" Target="mailto:fukuda@ac.sc.e.titech.ac.jp" TargetMode="External"/><Relationship Id="rId5" Type="http://schemas.openxmlformats.org/officeDocument/2006/relationships/drawing" Target="../drawings/drawing4.xml"/><Relationship Id="rId4" Type="http://schemas.openxmlformats.org/officeDocument/2006/relationships/hyperlink" Target="mailto:sugihara@ac.sc.e.titech.ac.jp"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21fr021@ms.dendai.ac.jp" TargetMode="External"/><Relationship Id="rId13" Type="http://schemas.openxmlformats.org/officeDocument/2006/relationships/hyperlink" Target="mailto:21fr031@ms.dendai.ac.jp" TargetMode="External"/><Relationship Id="rId18" Type="http://schemas.openxmlformats.org/officeDocument/2006/relationships/drawing" Target="../drawings/drawing5.xml"/><Relationship Id="rId3" Type="http://schemas.openxmlformats.org/officeDocument/2006/relationships/hyperlink" Target="mailto:23fmr11@ms.dendai.ac.jp" TargetMode="External"/><Relationship Id="rId7" Type="http://schemas.openxmlformats.org/officeDocument/2006/relationships/hyperlink" Target="mailto:21fr033@ms.dendai.ac.jp" TargetMode="External"/><Relationship Id="rId12" Type="http://schemas.openxmlformats.org/officeDocument/2006/relationships/hyperlink" Target="mailto:21fr086@ms.dendai.ac.jp" TargetMode="External"/><Relationship Id="rId17" Type="http://schemas.openxmlformats.org/officeDocument/2006/relationships/hyperlink" Target="mailto:23fmr01@ms.dendai.ac.jp" TargetMode="External"/><Relationship Id="rId2" Type="http://schemas.openxmlformats.org/officeDocument/2006/relationships/hyperlink" Target="mailto:23fmr11@ms.dendai.ac.jp" TargetMode="External"/><Relationship Id="rId16" Type="http://schemas.openxmlformats.org/officeDocument/2006/relationships/hyperlink" Target="mailto:21fr015@ms.dendai.ac.jp" TargetMode="External"/><Relationship Id="rId1" Type="http://schemas.openxmlformats.org/officeDocument/2006/relationships/hyperlink" Target="mailto:23fmr39@ms.dendai.ac.jp" TargetMode="External"/><Relationship Id="rId6" Type="http://schemas.openxmlformats.org/officeDocument/2006/relationships/hyperlink" Target="mailto:24fmr16@ms.dendai.ac.jp" TargetMode="External"/><Relationship Id="rId11" Type="http://schemas.openxmlformats.org/officeDocument/2006/relationships/hyperlink" Target="mailto:21fr013@ms.dendai.ac.jp" TargetMode="External"/><Relationship Id="rId5" Type="http://schemas.openxmlformats.org/officeDocument/2006/relationships/hyperlink" Target="mailto:24fmr31@ms.dendai.ac.jp" TargetMode="External"/><Relationship Id="rId15" Type="http://schemas.openxmlformats.org/officeDocument/2006/relationships/hyperlink" Target="mailto:21fr120@ms.dendai.ac.jp" TargetMode="External"/><Relationship Id="rId10" Type="http://schemas.openxmlformats.org/officeDocument/2006/relationships/hyperlink" Target="mailto:21fr121@ms.denda.ac.jp" TargetMode="External"/><Relationship Id="rId4" Type="http://schemas.openxmlformats.org/officeDocument/2006/relationships/hyperlink" Target="mailto:23fmr52@ms.dendai.ac.jp" TargetMode="External"/><Relationship Id="rId9" Type="http://schemas.openxmlformats.org/officeDocument/2006/relationships/hyperlink" Target="mailto:21fr092@ms.dendai.ac.jp" TargetMode="External"/><Relationship Id="rId14" Type="http://schemas.openxmlformats.org/officeDocument/2006/relationships/hyperlink" Target="mailto:21fr083@ms.dendai.ac.jp"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miyazima21@ctrl.fr.dendai.ac.jp" TargetMode="External"/><Relationship Id="rId13" Type="http://schemas.openxmlformats.org/officeDocument/2006/relationships/hyperlink" Target="mailto:kubota@ctrl.fr.dendai.ac.jp" TargetMode="External"/><Relationship Id="rId3" Type="http://schemas.openxmlformats.org/officeDocument/2006/relationships/hyperlink" Target="mailto:hirose20@ctrl.fr.dendai.ac.jp" TargetMode="External"/><Relationship Id="rId7" Type="http://schemas.openxmlformats.org/officeDocument/2006/relationships/hyperlink" Target="mailto:kato21@ctrl.fr.dendai.ac.jp" TargetMode="External"/><Relationship Id="rId12" Type="http://schemas.openxmlformats.org/officeDocument/2006/relationships/hyperlink" Target="mailto:ozawa20@ctrl.fr.dendai.ac.jp" TargetMode="External"/><Relationship Id="rId17" Type="http://schemas.openxmlformats.org/officeDocument/2006/relationships/drawing" Target="../drawings/drawing6.xml"/><Relationship Id="rId2" Type="http://schemas.openxmlformats.org/officeDocument/2006/relationships/hyperlink" Target="mailto:adachi21@ctrl.fr.dendai.ac.jp" TargetMode="External"/><Relationship Id="rId16" Type="http://schemas.openxmlformats.org/officeDocument/2006/relationships/hyperlink" Target="mailto:echizen20@ctrl.fr.dendai.ac.jp" TargetMode="External"/><Relationship Id="rId1" Type="http://schemas.openxmlformats.org/officeDocument/2006/relationships/hyperlink" Target="mailto:sasagawa21@ctrl.fr.dendai.ac.jp" TargetMode="External"/><Relationship Id="rId6" Type="http://schemas.openxmlformats.org/officeDocument/2006/relationships/hyperlink" Target="mailto:kuriyama21@ctrl.fr.dendai.ac.jp" TargetMode="External"/><Relationship Id="rId11" Type="http://schemas.openxmlformats.org/officeDocument/2006/relationships/hyperlink" Target="mailto:muramatsu19@ctrl.fr.dendai.ac.jp" TargetMode="External"/><Relationship Id="rId5" Type="http://schemas.openxmlformats.org/officeDocument/2006/relationships/hyperlink" Target="mailto:kusagaya21@ctrl.fr.dendai.ac.jp" TargetMode="External"/><Relationship Id="rId15" Type="http://schemas.openxmlformats.org/officeDocument/2006/relationships/hyperlink" Target="mailto:sugasawa@ctrl.fr.dendai.ac.jp" TargetMode="External"/><Relationship Id="rId10" Type="http://schemas.openxmlformats.org/officeDocument/2006/relationships/hyperlink" Target="mailto:watanabe21@ctrl.fr.dendai.ac.jp" TargetMode="External"/><Relationship Id="rId4" Type="http://schemas.openxmlformats.org/officeDocument/2006/relationships/hyperlink" Target="mailto:inagaki20@ctrl.fr.dendai.ac.jp" TargetMode="External"/><Relationship Id="rId9" Type="http://schemas.openxmlformats.org/officeDocument/2006/relationships/hyperlink" Target="mailto:yamanoi21@ctrl.fr.dendai.ac.jp" TargetMode="External"/><Relationship Id="rId14" Type="http://schemas.openxmlformats.org/officeDocument/2006/relationships/hyperlink" Target="mailto:satou@ctrl.fr.dendai.ac.jp"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21fr052@ms.dendai.ac.jp" TargetMode="External"/><Relationship Id="rId3" Type="http://schemas.openxmlformats.org/officeDocument/2006/relationships/hyperlink" Target="mailto:23fmr58@ms.dendai.ac.jp" TargetMode="External"/><Relationship Id="rId7" Type="http://schemas.openxmlformats.org/officeDocument/2006/relationships/hyperlink" Target="mailto:21fr050@ms.dendai.ac.jp" TargetMode="External"/><Relationship Id="rId2" Type="http://schemas.openxmlformats.org/officeDocument/2006/relationships/hyperlink" Target="mailto:23fmr10@ms.dendai.ac.jp" TargetMode="External"/><Relationship Id="rId1" Type="http://schemas.openxmlformats.org/officeDocument/2006/relationships/hyperlink" Target="mailto:23fmr05@ms.dendai.ac.jp" TargetMode="External"/><Relationship Id="rId6" Type="http://schemas.openxmlformats.org/officeDocument/2006/relationships/hyperlink" Target="mailto:21fr047@ms.dendai.ac.jp" TargetMode="External"/><Relationship Id="rId5" Type="http://schemas.openxmlformats.org/officeDocument/2006/relationships/hyperlink" Target="mailto:21fr018@ms.dendai.ac.jp" TargetMode="External"/><Relationship Id="rId10" Type="http://schemas.openxmlformats.org/officeDocument/2006/relationships/drawing" Target="../drawings/drawing7.xml"/><Relationship Id="rId4" Type="http://schemas.openxmlformats.org/officeDocument/2006/relationships/hyperlink" Target="mailto:24fmr34@ms.dendai.ac.jp" TargetMode="External"/><Relationship Id="rId9" Type="http://schemas.openxmlformats.org/officeDocument/2006/relationships/hyperlink" Target="mailto:20fr026@ms.dendai.ac.jp"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43B2C-7D64-4FFE-8A41-DDE4982B579A}">
  <dimension ref="A1:N130"/>
  <sheetViews>
    <sheetView tabSelected="1" workbookViewId="0"/>
  </sheetViews>
  <sheetFormatPr defaultRowHeight="18"/>
  <cols>
    <col min="4" max="4" width="18.5" customWidth="1"/>
  </cols>
  <sheetData>
    <row r="1" spans="1:14">
      <c r="A1" t="s">
        <v>559</v>
      </c>
      <c r="B1" t="s">
        <v>555</v>
      </c>
      <c r="C1" t="s">
        <v>556</v>
      </c>
      <c r="D1" t="s">
        <v>545</v>
      </c>
      <c r="E1" t="s">
        <v>546</v>
      </c>
      <c r="F1" t="s">
        <v>547</v>
      </c>
      <c r="G1" t="s">
        <v>548</v>
      </c>
      <c r="H1" t="s">
        <v>558</v>
      </c>
      <c r="I1" t="s">
        <v>549</v>
      </c>
      <c r="J1" t="s">
        <v>550</v>
      </c>
      <c r="K1" t="s">
        <v>551</v>
      </c>
      <c r="L1" t="s">
        <v>552</v>
      </c>
      <c r="M1" t="s">
        <v>553</v>
      </c>
      <c r="N1" t="s">
        <v>557</v>
      </c>
    </row>
    <row r="2" spans="1:14">
      <c r="A2" t="str" cm="1">
        <f t="array" aca="1" ref="A2" ca="1">IF(AND(C2&lt;&gt;"",C2&lt;&gt;0),INDIRECT(C2&amp;"!A"&amp;B2),"")</f>
        <v>NNK01</v>
      </c>
      <c r="B2">
        <f ca="1">IF(C2&lt;&gt;"",IF(C2=C1,B1+1,6),"")</f>
        <v>6</v>
      </c>
      <c r="C2" t="str" cm="1">
        <f t="array" aca="1" ref="C2" ca="1">IF(INDIRECT("発表者集計!A"&amp;3+COUNTIF(発表者集計!AC$3:AC$14,"&lt;"&amp;ROW()-1))&lt;&gt;0,INDIRECT("発表者集計!B"&amp;3+COUNTIF(発表者集計!AC$3:AC$14,"&lt;"&amp;ROW()-1)),"")</f>
        <v>野中・関口研</v>
      </c>
      <c r="D2" t="str" cm="1">
        <f t="array" aca="1" ref="D2" ca="1">IF($C2&lt;&gt;"",INDEX(INDIRECT($C2&amp;"!A1:K100"),$B2,COLUMN()-2),"")</f>
        <v>Muhammad Haziq</v>
      </c>
      <c r="E2" t="str" cm="1">
        <f t="array" aca="1" ref="E2" ca="1">IF($C2&lt;&gt;"",INDEX(INDIRECT($C2&amp;"!A1:K100"),$B2,COLUMN()-2),"")</f>
        <v>ムハンマドハジック</v>
      </c>
      <c r="F2" cm="1">
        <f t="array" aca="1" ref="F2" ca="1">IF($C2&lt;&gt;"",INDEX(INDIRECT($C2&amp;"!A1:K100"),$B2,COLUMN()-2),"")</f>
        <v>0</v>
      </c>
      <c r="G2" t="str" cm="1">
        <f t="array" aca="1" ref="G2" ca="1">IF($C2&lt;&gt;"",INDEX(INDIRECT($C2&amp;"!A1:K100"),$B2,COLUMN()-2),"")</f>
        <v>D2(博士2年)</v>
      </c>
      <c r="H2" t="str" cm="1">
        <f t="array" aca="1" ref="H2" ca="1">IF($C2&lt;&gt;"",INDEX(INDIRECT($C2&amp;"!A1:K100"),$B2,COLUMN()-2),"")</f>
        <v>ドクターセッション</v>
      </c>
      <c r="I2" cm="1">
        <f t="array" aca="1" ref="I2" ca="1">IF($C2&lt;&gt;"",INDEX(INDIRECT($C2&amp;"!A1:K100"),$B2,COLUMN()-2),"")</f>
        <v>0</v>
      </c>
      <c r="J2" cm="1">
        <f t="array" aca="1" ref="J2" ca="1">IF($C2&lt;&gt;"",INDEX(INDIRECT($C2&amp;"!A1:K100"),$B2,COLUMN()-2),"")</f>
        <v>0</v>
      </c>
      <c r="K2" cm="1">
        <f t="array" aca="1" ref="K2" ca="1">IF($C2&lt;&gt;"",INDEX(INDIRECT($C2&amp;"!A1:K100"),$B2,COLUMN()-2),"")</f>
        <v>0</v>
      </c>
      <c r="L2" cm="1">
        <f t="array" aca="1" ref="L2" ca="1">IF($C2&lt;&gt;"",INDEX(INDIRECT($C2&amp;"!A1:K100"),$B2,COLUMN()-2),"")</f>
        <v>0</v>
      </c>
      <c r="M2" cm="1">
        <f t="array" aca="1" ref="M2" ca="1">IF($C2&lt;&gt;"",INDEX(INDIRECT($C2&amp;"!A1:K100"),$B2,COLUMN()-2),"")</f>
        <v>0</v>
      </c>
      <c r="N2" t="str">
        <f ca="1">IF(A2&lt;&gt;"",_xlfn.XLOOKUP(A2,ラフプログラム!$4:$4,ラフプログラム!$3:$3,"")&amp;_xlfn.XLOOKUP(A2,ラフプログラム!$5:$5,ラフプログラム!$3:$3,"")&amp;_xlfn.XLOOKUP(A2,ラフプログラム!$6:$6,ラフプログラム!$3:$3,"")&amp;_xlfn.XLOOKUP(A2,ラフプログラム!$7:$7,ラフプログラム!$3:$3,"")&amp;_xlfn.XLOOKUP(A2,ラフプログラム!$8:$8,ラフプログラム!$3:$3,""),"")</f>
        <v>1</v>
      </c>
    </row>
    <row r="3" spans="1:14">
      <c r="A3" t="str" cm="1">
        <f t="array" aca="1" ref="A3" ca="1">IF(AND(C3&lt;&gt;"",C3&lt;&gt;0),INDIRECT(C3&amp;"!A"&amp;B3),"")</f>
        <v>NNK02</v>
      </c>
      <c r="B3">
        <f t="shared" ref="B3:B66" ca="1" si="0">IF(C3&lt;&gt;"",IF(C3=C2,B2+1,6),"")</f>
        <v>7</v>
      </c>
      <c r="C3" t="str" cm="1">
        <f t="array" aca="1" ref="C3" ca="1">IF(INDIRECT("発表者集計!A"&amp;3+COUNTIF(発表者集計!AC$3:AC$14,"&lt;"&amp;ROW()-1))&lt;&gt;0,INDIRECT("発表者集計!B"&amp;3+COUNTIF(発表者集計!AC$3:AC$14,"&lt;"&amp;ROW()-1)),"")</f>
        <v>野中・関口研</v>
      </c>
      <c r="D3" t="str" cm="1">
        <f t="array" aca="1" ref="D3" ca="1">IF($C3&lt;&gt;"",INDEX(INDIRECT($C3&amp;"!A1:K100"),$B3,COLUMN()-2),"")</f>
        <v>足羽智貴</v>
      </c>
      <c r="E3" t="str" cm="1">
        <f t="array" aca="1" ref="E3" ca="1">IF($C3&lt;&gt;"",INDEX(INDIRECT($C3&amp;"!A1:K100"),$B3,COLUMN()-2),"")</f>
        <v>アシワトモキ</v>
      </c>
      <c r="F3" t="str" cm="1">
        <f t="array" aca="1" ref="F3" ca="1">IF($C3&lt;&gt;"",INDEX(INDIRECT($C3&amp;"!A1:K100"),$B3,COLUMN()-2),"")</f>
        <v>g2381002@tcu.ac.jp</v>
      </c>
      <c r="G3" t="str" cm="1">
        <f t="array" aca="1" ref="G3" ca="1">IF($C3&lt;&gt;"",INDEX(INDIRECT($C3&amp;"!A1:K100"),$B3,COLUMN()-2),"")</f>
        <v>M2(修士2年)</v>
      </c>
      <c r="H3" t="str" cm="1">
        <f t="array" aca="1" ref="H3" ca="1">IF($C3&lt;&gt;"",INDEX(INDIRECT($C3&amp;"!A1:K100"),$B3,COLUMN()-2),"")</f>
        <v>口頭発表</v>
      </c>
      <c r="I3" t="str" cm="1">
        <f t="array" aca="1" ref="I3" ca="1">IF($C3&lt;&gt;"",INDEX(INDIRECT($C3&amp;"!A1:K100"),$B3,COLUMN()-2),"")</f>
        <v>Tracking</v>
      </c>
      <c r="J3" t="str" cm="1">
        <f t="array" aca="1" ref="J3" ca="1">IF($C3&lt;&gt;"",INDEX(INDIRECT($C3&amp;"!A1:K100"),$B3,COLUMN()-2),"")</f>
        <v>Sensor fusion</v>
      </c>
      <c r="K3" t="str" cm="1">
        <f t="array" aca="1" ref="K3" ca="1">IF($C3&lt;&gt;"",INDEX(INDIRECT($C3&amp;"!A1:K100"),$B3,COLUMN()-2),"")</f>
        <v>電動車椅子</v>
      </c>
      <c r="L3" cm="1">
        <f t="array" aca="1" ref="L3" ca="1">IF($C3&lt;&gt;"",INDEX(INDIRECT($C3&amp;"!A1:K100"),$B3,COLUMN()-2),"")</f>
        <v>0</v>
      </c>
      <c r="M3" t="str" cm="1">
        <f t="array" aca="1" ref="M3" ca="1">IF($C3&lt;&gt;"",INDEX(INDIRECT($C3&amp;"!A1:K100"),$B3,COLUMN()-2),"")</f>
        <v>他大学の参加タイプに応して決定します</v>
      </c>
      <c r="N3" t="str">
        <f ca="1">IF(A3&lt;&gt;"",_xlfn.XLOOKUP(A3,ラフプログラム!$4:$4,ラフプログラム!$3:$3,"")&amp;_xlfn.XLOOKUP(A3,ラフプログラム!$5:$5,ラフプログラム!$3:$3,"")&amp;_xlfn.XLOOKUP(A3,ラフプログラム!$6:$6,ラフプログラム!$3:$3,"")&amp;_xlfn.XLOOKUP(A3,ラフプログラム!$7:$7,ラフプログラム!$3:$3,"")&amp;_xlfn.XLOOKUP(A3,ラフプログラム!$8:$8,ラフプログラム!$3:$3,""),"")</f>
        <v>2</v>
      </c>
    </row>
    <row r="4" spans="1:14">
      <c r="A4" t="str" cm="1">
        <f t="array" aca="1" ref="A4" ca="1">IF(AND(C4&lt;&gt;"",C4&lt;&gt;0),INDIRECT(C4&amp;"!A"&amp;B4),"")</f>
        <v>NNK03</v>
      </c>
      <c r="B4">
        <f t="shared" ca="1" si="0"/>
        <v>8</v>
      </c>
      <c r="C4" t="str" cm="1">
        <f t="array" aca="1" ref="C4" ca="1">IF(INDIRECT("発表者集計!A"&amp;3+COUNTIF(発表者集計!AC$3:AC$14,"&lt;"&amp;ROW()-1))&lt;&gt;0,INDIRECT("発表者集計!B"&amp;3+COUNTIF(発表者集計!AC$3:AC$14,"&lt;"&amp;ROW()-1)),"")</f>
        <v>野中・関口研</v>
      </c>
      <c r="D4" t="str" cm="1">
        <f t="array" aca="1" ref="D4" ca="1">IF($C4&lt;&gt;"",INDEX(INDIRECT($C4&amp;"!A1:K100"),$B4,COLUMN()-2),"")</f>
        <v>足立愛実</v>
      </c>
      <c r="E4" t="str" cm="1">
        <f t="array" aca="1" ref="E4" ca="1">IF($C4&lt;&gt;"",INDEX(INDIRECT($C4&amp;"!A1:K100"),$B4,COLUMN()-2),"")</f>
        <v>アダチマナミ</v>
      </c>
      <c r="F4" t="str" cm="1">
        <f t="array" aca="1" ref="F4" ca="1">IF($C4&lt;&gt;"",INDEX(INDIRECT($C4&amp;"!A1:K100"),$B4,COLUMN()-2),"")</f>
        <v>g2381003@tcu.ac.jp</v>
      </c>
      <c r="G4" t="str" cm="1">
        <f t="array" aca="1" ref="G4" ca="1">IF($C4&lt;&gt;"",INDEX(INDIRECT($C4&amp;"!A1:K100"),$B4,COLUMN()-2),"")</f>
        <v>M2(修士2年)</v>
      </c>
      <c r="H4" t="str" cm="1">
        <f t="array" aca="1" ref="H4" ca="1">IF($C4&lt;&gt;"",INDEX(INDIRECT($C4&amp;"!A1:K100"),$B4,COLUMN()-2),"")</f>
        <v>口頭発表</v>
      </c>
      <c r="I4" t="str" cm="1">
        <f t="array" aca="1" ref="I4" ca="1">IF($C4&lt;&gt;"",INDEX(INDIRECT($C4&amp;"!A1:K100"),$B4,COLUMN()-2),"")</f>
        <v>パーティクルフィルタ</v>
      </c>
      <c r="J4" t="str" cm="1">
        <f t="array" aca="1" ref="J4" ca="1">IF($C4&lt;&gt;"",INDEX(INDIRECT($C4&amp;"!A1:K100"),$B4,COLUMN()-2),"")</f>
        <v>人流推定</v>
      </c>
      <c r="K4" t="str" cm="1">
        <f t="array" aca="1" ref="K4" ca="1">IF($C4&lt;&gt;"",INDEX(INDIRECT($C4&amp;"!A1:K100"),$B4,COLUMN()-2),"")</f>
        <v>電動車椅子</v>
      </c>
      <c r="L4" t="str" cm="1">
        <f t="array" aca="1" ref="L4" ca="1">IF($C4&lt;&gt;"",INDEX(INDIRECT($C4&amp;"!A1:K100"),$B4,COLUMN()-2),"")</f>
        <v>パーティクルフィルタを用いた人流推定とモデル予測制御を用いた電動車椅子による障害物回避</v>
      </c>
      <c r="M4" t="str" cm="1">
        <f t="array" aca="1" ref="M4" ca="1">IF($C4&lt;&gt;"",INDEX(INDIRECT($C4&amp;"!A1:K100"),$B4,COLUMN()-2),"")</f>
        <v>同上</v>
      </c>
      <c r="N4" t="str">
        <f ca="1">IF(A4&lt;&gt;"",_xlfn.XLOOKUP(A4,ラフプログラム!$4:$4,ラフプログラム!$3:$3,"")&amp;_xlfn.XLOOKUP(A4,ラフプログラム!$5:$5,ラフプログラム!$3:$3,"")&amp;_xlfn.XLOOKUP(A4,ラフプログラム!$6:$6,ラフプログラム!$3:$3,"")&amp;_xlfn.XLOOKUP(A4,ラフプログラム!$7:$7,ラフプログラム!$3:$3,"")&amp;_xlfn.XLOOKUP(A4,ラフプログラム!$8:$8,ラフプログラム!$3:$3,""),"")</f>
        <v>4</v>
      </c>
    </row>
    <row r="5" spans="1:14">
      <c r="A5" t="str" cm="1">
        <f t="array" aca="1" ref="A5" ca="1">IF(AND(C5&lt;&gt;"",C5&lt;&gt;0),INDIRECT(C5&amp;"!A"&amp;B5),"")</f>
        <v>NNK04</v>
      </c>
      <c r="B5">
        <f t="shared" ca="1" si="0"/>
        <v>9</v>
      </c>
      <c r="C5" t="str" cm="1">
        <f t="array" aca="1" ref="C5" ca="1">IF(INDIRECT("発表者集計!A"&amp;3+COUNTIF(発表者集計!AC$3:AC$14,"&lt;"&amp;ROW()-1))&lt;&gt;0,INDIRECT("発表者集計!B"&amp;3+COUNTIF(発表者集計!AC$3:AC$14,"&lt;"&amp;ROW()-1)),"")</f>
        <v>野中・関口研</v>
      </c>
      <c r="D5" t="str" cm="1">
        <f t="array" aca="1" ref="D5" ca="1">IF($C5&lt;&gt;"",INDEX(INDIRECT($C5&amp;"!A1:K100"),$B5,COLUMN()-2),"")</f>
        <v>石田朱里</v>
      </c>
      <c r="E5" t="str" cm="1">
        <f t="array" aca="1" ref="E5" ca="1">IF($C5&lt;&gt;"",INDEX(INDIRECT($C5&amp;"!A1:K100"),$B5,COLUMN()-2),"")</f>
        <v>イシダシュリ</v>
      </c>
      <c r="F5" t="str" cm="1">
        <f t="array" aca="1" ref="F5" ca="1">IF($C5&lt;&gt;"",INDEX(INDIRECT($C5&amp;"!A1:K100"),$B5,COLUMN()-2),"")</f>
        <v>g2381005@tcu.ac.jp</v>
      </c>
      <c r="G5" t="str" cm="1">
        <f t="array" aca="1" ref="G5" ca="1">IF($C5&lt;&gt;"",INDEX(INDIRECT($C5&amp;"!A1:K100"),$B5,COLUMN()-2),"")</f>
        <v>M2(修士2年)</v>
      </c>
      <c r="H5" t="str" cm="1">
        <f t="array" aca="1" ref="H5" ca="1">IF($C5&lt;&gt;"",INDEX(INDIRECT($C5&amp;"!A1:K100"),$B5,COLUMN()-2),"")</f>
        <v>口頭発表</v>
      </c>
      <c r="I5" cm="1">
        <f t="array" aca="1" ref="I5" ca="1">IF($C5&lt;&gt;"",INDEX(INDIRECT($C5&amp;"!A1:K100"),$B5,COLUMN()-2),"")</f>
        <v>0</v>
      </c>
      <c r="J5" cm="1">
        <f t="array" aca="1" ref="J5" ca="1">IF($C5&lt;&gt;"",INDEX(INDIRECT($C5&amp;"!A1:K100"),$B5,COLUMN()-2),"")</f>
        <v>0</v>
      </c>
      <c r="K5" cm="1">
        <f t="array" aca="1" ref="K5" ca="1">IF($C5&lt;&gt;"",INDEX(INDIRECT($C5&amp;"!A1:K100"),$B5,COLUMN()-2),"")</f>
        <v>0</v>
      </c>
      <c r="L5" cm="1">
        <f t="array" aca="1" ref="L5" ca="1">IF($C5&lt;&gt;"",INDEX(INDIRECT($C5&amp;"!A1:K100"),$B5,COLUMN()-2),"")</f>
        <v>0</v>
      </c>
      <c r="M5" t="str" cm="1">
        <f t="array" aca="1" ref="M5" ca="1">IF($C5&lt;&gt;"",INDEX(INDIRECT($C5&amp;"!A1:K100"),$B5,COLUMN()-2),"")</f>
        <v>同上</v>
      </c>
      <c r="N5" t="str">
        <f ca="1">IF(A5&lt;&gt;"",_xlfn.XLOOKUP(A5,ラフプログラム!$4:$4,ラフプログラム!$3:$3,"")&amp;_xlfn.XLOOKUP(A5,ラフプログラム!$5:$5,ラフプログラム!$3:$3,"")&amp;_xlfn.XLOOKUP(A5,ラフプログラム!$6:$6,ラフプログラム!$3:$3,"")&amp;_xlfn.XLOOKUP(A5,ラフプログラム!$7:$7,ラフプログラム!$3:$3,"")&amp;_xlfn.XLOOKUP(A5,ラフプログラム!$8:$8,ラフプログラム!$3:$3,""),"")</f>
        <v>1</v>
      </c>
    </row>
    <row r="6" spans="1:14">
      <c r="A6" t="str" cm="1">
        <f t="array" aca="1" ref="A6" ca="1">IF(AND(C6&lt;&gt;"",C6&lt;&gt;0),INDIRECT(C6&amp;"!A"&amp;B6),"")</f>
        <v>NNK05</v>
      </c>
      <c r="B6">
        <f t="shared" ca="1" si="0"/>
        <v>10</v>
      </c>
      <c r="C6" t="str" cm="1">
        <f t="array" aca="1" ref="C6" ca="1">IF(INDIRECT("発表者集計!A"&amp;3+COUNTIF(発表者集計!AC$3:AC$14,"&lt;"&amp;ROW()-1))&lt;&gt;0,INDIRECT("発表者集計!B"&amp;3+COUNTIF(発表者集計!AC$3:AC$14,"&lt;"&amp;ROW()-1)),"")</f>
        <v>野中・関口研</v>
      </c>
      <c r="D6" t="str" cm="1">
        <f t="array" aca="1" ref="D6" ca="1">IF($C6&lt;&gt;"",INDEX(INDIRECT($C6&amp;"!A1:K100"),$B6,COLUMN()-2),"")</f>
        <v>入澤俊輔</v>
      </c>
      <c r="E6" t="str" cm="1">
        <f t="array" aca="1" ref="E6" ca="1">IF($C6&lt;&gt;"",INDEX(INDIRECT($C6&amp;"!A1:K100"),$B6,COLUMN()-2),"")</f>
        <v>イリサワシュンスケ</v>
      </c>
      <c r="F6" t="str" cm="1">
        <f t="array" aca="1" ref="F6" ca="1">IF($C6&lt;&gt;"",INDEX(INDIRECT($C6&amp;"!A1:K100"),$B6,COLUMN()-2),"")</f>
        <v>g2381008@tcu.ac.jp</v>
      </c>
      <c r="G6" t="str" cm="1">
        <f t="array" aca="1" ref="G6" ca="1">IF($C6&lt;&gt;"",INDEX(INDIRECT($C6&amp;"!A1:K100"),$B6,COLUMN()-2),"")</f>
        <v>M2(修士2年)</v>
      </c>
      <c r="H6" t="str" cm="1">
        <f t="array" aca="1" ref="H6" ca="1">IF($C6&lt;&gt;"",INDEX(INDIRECT($C6&amp;"!A1:K100"),$B6,COLUMN()-2),"")</f>
        <v>口頭発表</v>
      </c>
      <c r="I6" t="str" cm="1">
        <f t="array" aca="1" ref="I6" ca="1">IF($C6&lt;&gt;"",INDEX(INDIRECT($C6&amp;"!A1:K100"),$B6,COLUMN()-2),"")</f>
        <v>Leg/Wheel mobile robot</v>
      </c>
      <c r="J6" t="str" cm="1">
        <f t="array" aca="1" ref="J6" ca="1">IF($C6&lt;&gt;"",INDEX(INDIRECT($C6&amp;"!A1:K100"),$B6,COLUMN()-2),"")</f>
        <v>MCMPC</v>
      </c>
      <c r="K6" t="str" cm="1">
        <f t="array" aca="1" ref="K6" ca="1">IF($C6&lt;&gt;"",INDEX(INDIRECT($C6&amp;"!A1:K100"),$B6,COLUMN()-2),"")</f>
        <v>Constraints</v>
      </c>
      <c r="L6" t="str" cm="1">
        <f t="array" aca="1" ref="L6" ca="1">IF($C6&lt;&gt;"",INDEX(INDIRECT($C6&amp;"!A1:K100"),$B6,COLUMN()-2),"")</f>
        <v>モンテカルロ予測制御による複雑な拘束条件を入力次元で考慮した脚車輪型移動ロボットの制御</v>
      </c>
      <c r="M6" t="str" cm="1">
        <f t="array" aca="1" ref="M6" ca="1">IF($C6&lt;&gt;"",INDEX(INDIRECT($C6&amp;"!A1:K100"),$B6,COLUMN()-2),"")</f>
        <v>同上</v>
      </c>
      <c r="N6" t="str">
        <f ca="1">IF(A6&lt;&gt;"",_xlfn.XLOOKUP(A6,ラフプログラム!$4:$4,ラフプログラム!$3:$3,"")&amp;_xlfn.XLOOKUP(A6,ラフプログラム!$5:$5,ラフプログラム!$3:$3,"")&amp;_xlfn.XLOOKUP(A6,ラフプログラム!$6:$6,ラフプログラム!$3:$3,"")&amp;_xlfn.XLOOKUP(A6,ラフプログラム!$7:$7,ラフプログラム!$3:$3,"")&amp;_xlfn.XLOOKUP(A6,ラフプログラム!$8:$8,ラフプログラム!$3:$3,""),"")</f>
        <v>6</v>
      </c>
    </row>
    <row r="7" spans="1:14">
      <c r="A7" t="str" cm="1">
        <f t="array" aca="1" ref="A7" ca="1">IF(AND(C7&lt;&gt;"",C7&lt;&gt;0),INDIRECT(C7&amp;"!A"&amp;B7),"")</f>
        <v>NNK06</v>
      </c>
      <c r="B7">
        <f t="shared" ca="1" si="0"/>
        <v>11</v>
      </c>
      <c r="C7" t="str" cm="1">
        <f t="array" aca="1" ref="C7" ca="1">IF(INDIRECT("発表者集計!A"&amp;3+COUNTIF(発表者集計!AC$3:AC$14,"&lt;"&amp;ROW()-1))&lt;&gt;0,INDIRECT("発表者集計!B"&amp;3+COUNTIF(発表者集計!AC$3:AC$14,"&lt;"&amp;ROW()-1)),"")</f>
        <v>野中・関口研</v>
      </c>
      <c r="D7" t="str" cm="1">
        <f t="array" aca="1" ref="D7" ca="1">IF($C7&lt;&gt;"",INDEX(INDIRECT($C7&amp;"!A1:K100"),$B7,COLUMN()-2),"")</f>
        <v>小松祥己</v>
      </c>
      <c r="E7" t="str" cm="1">
        <f t="array" aca="1" ref="E7" ca="1">IF($C7&lt;&gt;"",INDEX(INDIRECT($C7&amp;"!A1:K100"),$B7,COLUMN()-2),"")</f>
        <v>コマツヨシキ</v>
      </c>
      <c r="F7" t="str" cm="1">
        <f t="array" aca="1" ref="F7" ca="1">IF($C7&lt;&gt;"",INDEX(INDIRECT($C7&amp;"!A1:K100"),$B7,COLUMN()-2),"")</f>
        <v>g2381021@tcu.ac.jp</v>
      </c>
      <c r="G7" t="str" cm="1">
        <f t="array" aca="1" ref="G7" ca="1">IF($C7&lt;&gt;"",INDEX(INDIRECT($C7&amp;"!A1:K100"),$B7,COLUMN()-2),"")</f>
        <v>M2(修士2年)</v>
      </c>
      <c r="H7" t="str" cm="1">
        <f t="array" aca="1" ref="H7" ca="1">IF($C7&lt;&gt;"",INDEX(INDIRECT($C7&amp;"!A1:K100"),$B7,COLUMN()-2),"")</f>
        <v>口頭発表</v>
      </c>
      <c r="I7" t="str" cm="1">
        <f t="array" aca="1" ref="I7" ca="1">IF($C7&lt;&gt;"",INDEX(INDIRECT($C7&amp;"!A1:K100"),$B7,COLUMN()-2),"")</f>
        <v>非線形制御</v>
      </c>
      <c r="J7" t="str" cm="1">
        <f t="array" aca="1" ref="J7" ca="1">IF($C7&lt;&gt;"",INDEX(INDIRECT($C7&amp;"!A1:K100"),$B7,COLUMN()-2),"")</f>
        <v>線形化</v>
      </c>
      <c r="K7" t="str" cm="1">
        <f t="array" aca="1" ref="K7" ca="1">IF($C7&lt;&gt;"",INDEX(INDIRECT($C7&amp;"!A1:K100"),$B7,COLUMN()-2),"")</f>
        <v>MPC</v>
      </c>
      <c r="L7" t="str" cm="1">
        <f t="array" aca="1" ref="L7" ca="1">IF($C7&lt;&gt;"",INDEX(INDIRECT($C7&amp;"!A1:K100"),$B7,COLUMN()-2),"")</f>
        <v>クープマン作用素によるクアッドコプタのモデリングとモデル予測制御の適用</v>
      </c>
      <c r="M7" t="str" cm="1">
        <f t="array" aca="1" ref="M7" ca="1">IF($C7&lt;&gt;"",INDEX(INDIRECT($C7&amp;"!A1:K100"),$B7,COLUMN()-2),"")</f>
        <v>同上</v>
      </c>
      <c r="N7" t="str">
        <f ca="1">IF(A7&lt;&gt;"",_xlfn.XLOOKUP(A7,ラフプログラム!$4:$4,ラフプログラム!$3:$3,"")&amp;_xlfn.XLOOKUP(A7,ラフプログラム!$5:$5,ラフプログラム!$3:$3,"")&amp;_xlfn.XLOOKUP(A7,ラフプログラム!$6:$6,ラフプログラム!$3:$3,"")&amp;_xlfn.XLOOKUP(A7,ラフプログラム!$7:$7,ラフプログラム!$3:$3,"")&amp;_xlfn.XLOOKUP(A7,ラフプログラム!$8:$8,ラフプログラム!$3:$3,""),"")</f>
        <v>2</v>
      </c>
    </row>
    <row r="8" spans="1:14">
      <c r="A8" t="str" cm="1">
        <f t="array" aca="1" ref="A8" ca="1">IF(AND(C8&lt;&gt;"",C8&lt;&gt;0),INDIRECT(C8&amp;"!A"&amp;B8),"")</f>
        <v>NNK07</v>
      </c>
      <c r="B8">
        <f t="shared" ca="1" si="0"/>
        <v>12</v>
      </c>
      <c r="C8" t="str" cm="1">
        <f t="array" aca="1" ref="C8" ca="1">IF(INDIRECT("発表者集計!A"&amp;3+COUNTIF(発表者集計!AC$3:AC$14,"&lt;"&amp;ROW()-1))&lt;&gt;0,INDIRECT("発表者集計!B"&amp;3+COUNTIF(発表者集計!AC$3:AC$14,"&lt;"&amp;ROW()-1)),"")</f>
        <v>野中・関口研</v>
      </c>
      <c r="D8" t="str" cm="1">
        <f t="array" aca="1" ref="D8" ca="1">IF($C8&lt;&gt;"",INDEX(INDIRECT($C8&amp;"!A1:K100"),$B8,COLUMN()-2),"")</f>
        <v>高野航汰</v>
      </c>
      <c r="E8" t="str" cm="1">
        <f t="array" aca="1" ref="E8" ca="1">IF($C8&lt;&gt;"",INDEX(INDIRECT($C8&amp;"!A1:K100"),$B8,COLUMN()-2),"")</f>
        <v>タカノコウタ</v>
      </c>
      <c r="F8" t="str" cm="1">
        <f t="array" aca="1" ref="F8" ca="1">IF($C8&lt;&gt;"",INDEX(INDIRECT($C8&amp;"!A1:K100"),$B8,COLUMN()-2),"")</f>
        <v>g2381034@tcu.ac.jp</v>
      </c>
      <c r="G8" t="str" cm="1">
        <f t="array" aca="1" ref="G8" ca="1">IF($C8&lt;&gt;"",INDEX(INDIRECT($C8&amp;"!A1:K100"),$B8,COLUMN()-2),"")</f>
        <v>M2(修士2年)</v>
      </c>
      <c r="H8" t="str" cm="1">
        <f t="array" aca="1" ref="H8" ca="1">IF($C8&lt;&gt;"",INDEX(INDIRECT($C8&amp;"!A1:K100"),$B8,COLUMN()-2),"")</f>
        <v>口頭発表</v>
      </c>
      <c r="I8" cm="1">
        <f t="array" aca="1" ref="I8" ca="1">IF($C8&lt;&gt;"",INDEX(INDIRECT($C8&amp;"!A1:K100"),$B8,COLUMN()-2),"")</f>
        <v>0</v>
      </c>
      <c r="J8" cm="1">
        <f t="array" aca="1" ref="J8" ca="1">IF($C8&lt;&gt;"",INDEX(INDIRECT($C8&amp;"!A1:K100"),$B8,COLUMN()-2),"")</f>
        <v>0</v>
      </c>
      <c r="K8" cm="1">
        <f t="array" aca="1" ref="K8" ca="1">IF($C8&lt;&gt;"",INDEX(INDIRECT($C8&amp;"!A1:K100"),$B8,COLUMN()-2),"")</f>
        <v>0</v>
      </c>
      <c r="L8" cm="1">
        <f t="array" aca="1" ref="L8" ca="1">IF($C8&lt;&gt;"",INDEX(INDIRECT($C8&amp;"!A1:K100"),$B8,COLUMN()-2),"")</f>
        <v>0</v>
      </c>
      <c r="M8" t="str" cm="1">
        <f t="array" aca="1" ref="M8" ca="1">IF($C8&lt;&gt;"",INDEX(INDIRECT($C8&amp;"!A1:K100"),$B8,COLUMN()-2),"")</f>
        <v>同上</v>
      </c>
      <c r="N8" t="str">
        <f ca="1">IF(A8&lt;&gt;"",_xlfn.XLOOKUP(A8,ラフプログラム!$4:$4,ラフプログラム!$3:$3,"")&amp;_xlfn.XLOOKUP(A8,ラフプログラム!$5:$5,ラフプログラム!$3:$3,"")&amp;_xlfn.XLOOKUP(A8,ラフプログラム!$6:$6,ラフプログラム!$3:$3,"")&amp;_xlfn.XLOOKUP(A8,ラフプログラム!$7:$7,ラフプログラム!$3:$3,"")&amp;_xlfn.XLOOKUP(A8,ラフプログラム!$8:$8,ラフプログラム!$3:$3,""),"")</f>
        <v>5</v>
      </c>
    </row>
    <row r="9" spans="1:14">
      <c r="A9" t="str" cm="1">
        <f t="array" aca="1" ref="A9" ca="1">IF(AND(C9&lt;&gt;"",C9&lt;&gt;0),INDIRECT(C9&amp;"!A"&amp;B9),"")</f>
        <v>NNK08</v>
      </c>
      <c r="B9">
        <f t="shared" ca="1" si="0"/>
        <v>13</v>
      </c>
      <c r="C9" t="str" cm="1">
        <f t="array" aca="1" ref="C9" ca="1">IF(INDIRECT("発表者集計!A"&amp;3+COUNTIF(発表者集計!AC$3:AC$14,"&lt;"&amp;ROW()-1))&lt;&gt;0,INDIRECT("発表者集計!B"&amp;3+COUNTIF(発表者集計!AC$3:AC$14,"&lt;"&amp;ROW()-1)),"")</f>
        <v>野中・関口研</v>
      </c>
      <c r="D9" t="str" cm="1">
        <f t="array" aca="1" ref="D9" ca="1">IF($C9&lt;&gt;"",INDEX(INDIRECT($C9&amp;"!A1:K100"),$B9,COLUMN()-2),"")</f>
        <v>中村剛</v>
      </c>
      <c r="E9" t="str" cm="1">
        <f t="array" aca="1" ref="E9" ca="1">IF($C9&lt;&gt;"",INDEX(INDIRECT($C9&amp;"!A1:K100"),$B9,COLUMN()-2),"")</f>
        <v>ナカムラゴウ</v>
      </c>
      <c r="F9" t="str" cm="1">
        <f t="array" aca="1" ref="F9" ca="1">IF($C9&lt;&gt;"",INDEX(INDIRECT($C9&amp;"!A1:K100"),$B9,COLUMN()-2),"")</f>
        <v>g2381041@tcu.ac.jp</v>
      </c>
      <c r="G9" t="str" cm="1">
        <f t="array" aca="1" ref="G9" ca="1">IF($C9&lt;&gt;"",INDEX(INDIRECT($C9&amp;"!A1:K100"),$B9,COLUMN()-2),"")</f>
        <v>M2(修士2年)</v>
      </c>
      <c r="H9" t="str" cm="1">
        <f t="array" aca="1" ref="H9" ca="1">IF($C9&lt;&gt;"",INDEX(INDIRECT($C9&amp;"!A1:K100"),$B9,COLUMN()-2),"")</f>
        <v>口頭発表</v>
      </c>
      <c r="I9" t="str" cm="1">
        <f t="array" aca="1" ref="I9" ca="1">IF($C9&lt;&gt;"",INDEX(INDIRECT($C9&amp;"!A1:K100"),$B9,COLUMN()-2),"")</f>
        <v>歩行者群集</v>
      </c>
      <c r="J9" t="str" cm="1">
        <f t="array" aca="1" ref="J9" ca="1">IF($C9&lt;&gt;"",INDEX(INDIRECT($C9&amp;"!A1:K100"),$B9,COLUMN()-2),"")</f>
        <v>クープマンアプローチ</v>
      </c>
      <c r="K9" t="str" cm="1">
        <f t="array" aca="1" ref="K9" ca="1">IF($C9&lt;&gt;"",INDEX(INDIRECT($C9&amp;"!A1:K100"),$B9,COLUMN()-2),"")</f>
        <v>線形化</v>
      </c>
      <c r="L9" t="str" cm="1">
        <f t="array" aca="1" ref="L9" ca="1">IF($C9&lt;&gt;"",INDEX(INDIRECT($C9&amp;"!A1:K100"),$B9,COLUMN()-2),"")</f>
        <v>クープマンアプローチを用いた歩行者の混雑予測システムの構築</v>
      </c>
      <c r="M9" t="str" cm="1">
        <f t="array" aca="1" ref="M9" ca="1">IF($C9&lt;&gt;"",INDEX(INDIRECT($C9&amp;"!A1:K100"),$B9,COLUMN()-2),"")</f>
        <v>同上</v>
      </c>
      <c r="N9" t="str">
        <f ca="1">IF(A9&lt;&gt;"",_xlfn.XLOOKUP(A9,ラフプログラム!$4:$4,ラフプログラム!$3:$3,"")&amp;_xlfn.XLOOKUP(A9,ラフプログラム!$5:$5,ラフプログラム!$3:$3,"")&amp;_xlfn.XLOOKUP(A9,ラフプログラム!$6:$6,ラフプログラム!$3:$3,"")&amp;_xlfn.XLOOKUP(A9,ラフプログラム!$7:$7,ラフプログラム!$3:$3,"")&amp;_xlfn.XLOOKUP(A9,ラフプログラム!$8:$8,ラフプログラム!$3:$3,""),"")</f>
        <v>6</v>
      </c>
    </row>
    <row r="10" spans="1:14">
      <c r="A10" t="str" cm="1">
        <f t="array" aca="1" ref="A10" ca="1">IF(AND(C10&lt;&gt;"",C10&lt;&gt;0),INDIRECT(C10&amp;"!A"&amp;B10),"")</f>
        <v>NNK09</v>
      </c>
      <c r="B10">
        <f t="shared" ca="1" si="0"/>
        <v>14</v>
      </c>
      <c r="C10" t="str" cm="1">
        <f t="array" aca="1" ref="C10" ca="1">IF(INDIRECT("発表者集計!A"&amp;3+COUNTIF(発表者集計!AC$3:AC$14,"&lt;"&amp;ROW()-1))&lt;&gt;0,INDIRECT("発表者集計!B"&amp;3+COUNTIF(発表者集計!AC$3:AC$14,"&lt;"&amp;ROW()-1)),"")</f>
        <v>野中・関口研</v>
      </c>
      <c r="D10" t="str" cm="1">
        <f t="array" aca="1" ref="D10" ca="1">IF($C10&lt;&gt;"",INDEX(INDIRECT($C10&amp;"!A1:K100"),$B10,COLUMN()-2),"")</f>
        <v>成田遼太</v>
      </c>
      <c r="E10" t="str" cm="1">
        <f t="array" aca="1" ref="E10" ca="1">IF($C10&lt;&gt;"",INDEX(INDIRECT($C10&amp;"!A1:K100"),$B10,COLUMN()-2),"")</f>
        <v>ナリタリョウタ</v>
      </c>
      <c r="F10" t="str" cm="1">
        <f t="array" aca="1" ref="F10" ca="1">IF($C10&lt;&gt;"",INDEX(INDIRECT($C10&amp;"!A1:K100"),$B10,COLUMN()-2),"")</f>
        <v>g2381043@tcu.ac.jp</v>
      </c>
      <c r="G10" t="str" cm="1">
        <f t="array" aca="1" ref="G10" ca="1">IF($C10&lt;&gt;"",INDEX(INDIRECT($C10&amp;"!A1:K100"),$B10,COLUMN()-2),"")</f>
        <v>M2(修士2年)</v>
      </c>
      <c r="H10" t="str" cm="1">
        <f t="array" aca="1" ref="H10" ca="1">IF($C10&lt;&gt;"",INDEX(INDIRECT($C10&amp;"!A1:K100"),$B10,COLUMN()-2),"")</f>
        <v>口頭発表</v>
      </c>
      <c r="I10" t="str" cm="1">
        <f t="array" aca="1" ref="I10" ca="1">IF($C10&lt;&gt;"",INDEX(INDIRECT($C10&amp;"!A1:K100"),$B10,COLUMN()-2),"")</f>
        <v>Tracking</v>
      </c>
      <c r="J10" t="str" cm="1">
        <f t="array" aca="1" ref="J10" ca="1">IF($C10&lt;&gt;"",INDEX(INDIRECT($C10&amp;"!A1:K100"),$B10,COLUMN()-2),"")</f>
        <v>電動車椅子</v>
      </c>
      <c r="K10" t="str" cm="1">
        <f t="array" aca="1" ref="K10" ca="1">IF($C10&lt;&gt;"",INDEX(INDIRECT($C10&amp;"!A1:K100"),$B10,COLUMN()-2),"")</f>
        <v>MPC</v>
      </c>
      <c r="L10" t="str" cm="1">
        <f t="array" aca="1" ref="L10" ca="1">IF($C10&lt;&gt;"",INDEX(INDIRECT($C10&amp;"!A1:K100"),$B10,COLUMN()-2),"")</f>
        <v>パーティクルフィルタを用いたカーネル密度推定による障害物の存在リスクを用いた回避制御</v>
      </c>
      <c r="M10" t="str" cm="1">
        <f t="array" aca="1" ref="M10" ca="1">IF($C10&lt;&gt;"",INDEX(INDIRECT($C10&amp;"!A1:K100"),$B10,COLUMN()-2),"")</f>
        <v>同上</v>
      </c>
      <c r="N10" t="str">
        <f ca="1">IF(A10&lt;&gt;"",_xlfn.XLOOKUP(A10,ラフプログラム!$4:$4,ラフプログラム!$3:$3,"")&amp;_xlfn.XLOOKUP(A10,ラフプログラム!$5:$5,ラフプログラム!$3:$3,"")&amp;_xlfn.XLOOKUP(A10,ラフプログラム!$6:$6,ラフプログラム!$3:$3,"")&amp;_xlfn.XLOOKUP(A10,ラフプログラム!$7:$7,ラフプログラム!$3:$3,"")&amp;_xlfn.XLOOKUP(A10,ラフプログラム!$8:$8,ラフプログラム!$3:$3,""),"")</f>
        <v>4</v>
      </c>
    </row>
    <row r="11" spans="1:14">
      <c r="A11" t="str" cm="1">
        <f t="array" aca="1" ref="A11" ca="1">IF(AND(C11&lt;&gt;"",C11&lt;&gt;0),INDIRECT(C11&amp;"!A"&amp;B11),"")</f>
        <v>NNK10</v>
      </c>
      <c r="B11">
        <f t="shared" ca="1" si="0"/>
        <v>15</v>
      </c>
      <c r="C11" t="str" cm="1">
        <f t="array" aca="1" ref="C11" ca="1">IF(INDIRECT("発表者集計!A"&amp;3+COUNTIF(発表者集計!AC$3:AC$14,"&lt;"&amp;ROW()-1))&lt;&gt;0,INDIRECT("発表者集計!B"&amp;3+COUNTIF(発表者集計!AC$3:AC$14,"&lt;"&amp;ROW()-1)),"")</f>
        <v>野中・関口研</v>
      </c>
      <c r="D11" t="str" cm="1">
        <f t="array" aca="1" ref="D11" ca="1">IF($C11&lt;&gt;"",INDEX(INDIRECT($C11&amp;"!A1:K100"),$B11,COLUMN()-2),"")</f>
        <v>宮嵜篤彦</v>
      </c>
      <c r="E11" t="str" cm="1">
        <f t="array" aca="1" ref="E11" ca="1">IF($C11&lt;&gt;"",INDEX(INDIRECT($C11&amp;"!A1:K100"),$B11,COLUMN()-2),"")</f>
        <v>ミヤザキアツヒコ</v>
      </c>
      <c r="F11" t="str" cm="1">
        <f t="array" aca="1" ref="F11" ca="1">IF($C11&lt;&gt;"",INDEX(INDIRECT($C11&amp;"!A1:K100"),$B11,COLUMN()-2),"")</f>
        <v>g2381060@tcu.ac.jp</v>
      </c>
      <c r="G11" t="str" cm="1">
        <f t="array" aca="1" ref="G11" ca="1">IF($C11&lt;&gt;"",INDEX(INDIRECT($C11&amp;"!A1:K100"),$B11,COLUMN()-2),"")</f>
        <v>M2(修士2年)</v>
      </c>
      <c r="H11" t="str" cm="1">
        <f t="array" aca="1" ref="H11" ca="1">IF($C11&lt;&gt;"",INDEX(INDIRECT($C11&amp;"!A1:K100"),$B11,COLUMN()-2),"")</f>
        <v>口頭発表</v>
      </c>
      <c r="I11" t="str" cm="1">
        <f t="array" aca="1" ref="I11" ca="1">IF($C11&lt;&gt;"",INDEX(INDIRECT($C11&amp;"!A1:K100"),$B11,COLUMN()-2),"")</f>
        <v>MPC</v>
      </c>
      <c r="J11" t="str" cm="1">
        <f t="array" aca="1" ref="J11" ca="1">IF($C11&lt;&gt;"",INDEX(INDIRECT($C11&amp;"!A1:K100"),$B11,COLUMN()-2),"")</f>
        <v>ELM</v>
      </c>
      <c r="K11" t="str" cm="1">
        <f t="array" aca="1" ref="K11" ca="1">IF($C11&lt;&gt;"",INDEX(INDIRECT($C11&amp;"!A1:K100"),$B11,COLUMN()-2),"")</f>
        <v>電動車椅子</v>
      </c>
      <c r="L11" t="str" cm="1">
        <f t="array" aca="1" ref="L11" ca="1">IF($C11&lt;&gt;"",INDEX(INDIRECT($C11&amp;"!A1:K100"),$B11,COLUMN()-2),"")</f>
        <v>モデル予測制御とELMによる人の操作を模倣した電動車椅子の制御</v>
      </c>
      <c r="M11" t="str" cm="1">
        <f t="array" aca="1" ref="M11" ca="1">IF($C11&lt;&gt;"",INDEX(INDIRECT($C11&amp;"!A1:K100"),$B11,COLUMN()-2),"")</f>
        <v>同上</v>
      </c>
      <c r="N11" t="str">
        <f ca="1">IF(A11&lt;&gt;"",_xlfn.XLOOKUP(A11,ラフプログラム!$4:$4,ラフプログラム!$3:$3,"")&amp;_xlfn.XLOOKUP(A11,ラフプログラム!$5:$5,ラフプログラム!$3:$3,"")&amp;_xlfn.XLOOKUP(A11,ラフプログラム!$6:$6,ラフプログラム!$3:$3,"")&amp;_xlfn.XLOOKUP(A11,ラフプログラム!$7:$7,ラフプログラム!$3:$3,"")&amp;_xlfn.XLOOKUP(A11,ラフプログラム!$8:$8,ラフプログラム!$3:$3,""),"")</f>
        <v>6</v>
      </c>
    </row>
    <row r="12" spans="1:14">
      <c r="A12" t="str" cm="1">
        <f t="array" aca="1" ref="A12" ca="1">IF(AND(C12&lt;&gt;"",C12&lt;&gt;0),INDIRECT(C12&amp;"!A"&amp;B12),"")</f>
        <v>NNK11</v>
      </c>
      <c r="B12">
        <f t="shared" ca="1" si="0"/>
        <v>16</v>
      </c>
      <c r="C12" t="str" cm="1">
        <f t="array" aca="1" ref="C12" ca="1">IF(INDIRECT("発表者集計!A"&amp;3+COUNTIF(発表者集計!AC$3:AC$14,"&lt;"&amp;ROW()-1))&lt;&gt;0,INDIRECT("発表者集計!B"&amp;3+COUNTIF(発表者集計!AC$3:AC$14,"&lt;"&amp;ROW()-1)),"")</f>
        <v>野中・関口研</v>
      </c>
      <c r="D12" t="str" cm="1">
        <f t="array" aca="1" ref="D12" ca="1">IF($C12&lt;&gt;"",INDEX(INDIRECT($C12&amp;"!A1:K100"),$B12,COLUMN()-2),"")</f>
        <v>百瀬雄真</v>
      </c>
      <c r="E12" t="str" cm="1">
        <f t="array" aca="1" ref="E12" ca="1">IF($C12&lt;&gt;"",INDEX(INDIRECT($C12&amp;"!A1:K100"),$B12,COLUMN()-2),"")</f>
        <v>モモセユウマ</v>
      </c>
      <c r="F12" t="str" cm="1">
        <f t="array" aca="1" ref="F12" ca="1">IF($C12&lt;&gt;"",INDEX(INDIRECT($C12&amp;"!A1:K100"),$B12,COLUMN()-2),"")</f>
        <v>g2381064@tcu.ac.jp</v>
      </c>
      <c r="G12" t="str" cm="1">
        <f t="array" aca="1" ref="G12" ca="1">IF($C12&lt;&gt;"",INDEX(INDIRECT($C12&amp;"!A1:K100"),$B12,COLUMN()-2),"")</f>
        <v>M2(修士2年)</v>
      </c>
      <c r="H12" t="str" cm="1">
        <f t="array" aca="1" ref="H12" ca="1">IF($C12&lt;&gt;"",INDEX(INDIRECT($C12&amp;"!A1:K100"),$B12,COLUMN()-2),"")</f>
        <v>口頭発表</v>
      </c>
      <c r="I12" t="str" cm="1">
        <f t="array" aca="1" ref="I12" ca="1">IF($C12&lt;&gt;"",INDEX(INDIRECT($C12&amp;"!A1:K100"),$B12,COLUMN()-2),"")</f>
        <v>ドローン</v>
      </c>
      <c r="J12" t="str" cm="1">
        <f t="array" aca="1" ref="J12" ca="1">IF($C12&lt;&gt;"",INDEX(INDIRECT($C12&amp;"!A1:K100"),$B12,COLUMN()-2),"")</f>
        <v>複数牽引</v>
      </c>
      <c r="K12" t="str" cm="1">
        <f t="array" aca="1" ref="K12" ca="1">IF($C12&lt;&gt;"",INDEX(INDIRECT($C12&amp;"!A1:K100"),$B12,COLUMN()-2),"")</f>
        <v>線形化</v>
      </c>
      <c r="L12" t="str" cm="1">
        <f t="array" aca="1" ref="L12" ca="1">IF($C12&lt;&gt;"",INDEX(INDIRECT($C12&amp;"!A1:K100"),$B12,COLUMN()-2),"")</f>
        <v>モデル分割による複数クワッドコプタを用いた重量牽引飛行</v>
      </c>
      <c r="M12" t="str" cm="1">
        <f t="array" aca="1" ref="M12" ca="1">IF($C12&lt;&gt;"",INDEX(INDIRECT($C12&amp;"!A1:K100"),$B12,COLUMN()-2),"")</f>
        <v>同上</v>
      </c>
      <c r="N12" t="str">
        <f ca="1">IF(A12&lt;&gt;"",_xlfn.XLOOKUP(A12,ラフプログラム!$4:$4,ラフプログラム!$3:$3,"")&amp;_xlfn.XLOOKUP(A12,ラフプログラム!$5:$5,ラフプログラム!$3:$3,"")&amp;_xlfn.XLOOKUP(A12,ラフプログラム!$6:$6,ラフプログラム!$3:$3,"")&amp;_xlfn.XLOOKUP(A12,ラフプログラム!$7:$7,ラフプログラム!$3:$3,"")&amp;_xlfn.XLOOKUP(A12,ラフプログラム!$8:$8,ラフプログラム!$3:$3,""),"")</f>
        <v>2</v>
      </c>
    </row>
    <row r="13" spans="1:14">
      <c r="A13" t="str" cm="1">
        <f t="array" aca="1" ref="A13" ca="1">IF(AND(C13&lt;&gt;"",C13&lt;&gt;0),INDIRECT(C13&amp;"!A"&amp;B13),"")</f>
        <v>NNK12</v>
      </c>
      <c r="B13">
        <f t="shared" ca="1" si="0"/>
        <v>17</v>
      </c>
      <c r="C13" t="str" cm="1">
        <f t="array" aca="1" ref="C13" ca="1">IF(INDIRECT("発表者集計!A"&amp;3+COUNTIF(発表者集計!AC$3:AC$14,"&lt;"&amp;ROW()-1))&lt;&gt;0,INDIRECT("発表者集計!B"&amp;3+COUNTIF(発表者集計!AC$3:AC$14,"&lt;"&amp;ROW()-1)),"")</f>
        <v>野中・関口研</v>
      </c>
      <c r="D13" t="str" cm="1">
        <f t="array" aca="1" ref="D13" ca="1">IF($C13&lt;&gt;"",INDEX(INDIRECT($C13&amp;"!A1:K100"),$B13,COLUMN()-2),"")</f>
        <v>石川侑真</v>
      </c>
      <c r="E13" t="str" cm="1">
        <f t="array" aca="1" ref="E13" ca="1">IF($C13&lt;&gt;"",INDEX(INDIRECT($C13&amp;"!A1:K100"),$B13,COLUMN()-2),"")</f>
        <v>イシカワユウマ</v>
      </c>
      <c r="F13" cm="1">
        <f t="array" aca="1" ref="F13" ca="1">IF($C13&lt;&gt;"",INDEX(INDIRECT($C13&amp;"!A1:K100"),$B13,COLUMN()-2),"")</f>
        <v>0</v>
      </c>
      <c r="G13" t="str" cm="1">
        <f t="array" aca="1" ref="G13" ca="1">IF($C13&lt;&gt;"",INDEX(INDIRECT($C13&amp;"!A1:K100"),$B13,COLUMN()-2),"")</f>
        <v>M1(修士1年)</v>
      </c>
      <c r="H13" t="str" cm="1">
        <f t="array" aca="1" ref="H13" ca="1">IF($C13&lt;&gt;"",INDEX(INDIRECT($C13&amp;"!A1:K100"),$B13,COLUMN()-2),"")</f>
        <v>ワークショップ</v>
      </c>
      <c r="I13" cm="1">
        <f t="array" aca="1" ref="I13" ca="1">IF($C13&lt;&gt;"",INDEX(INDIRECT($C13&amp;"!A1:K100"),$B13,COLUMN()-2),"")</f>
        <v>0</v>
      </c>
      <c r="J13" cm="1">
        <f t="array" aca="1" ref="J13" ca="1">IF($C13&lt;&gt;"",INDEX(INDIRECT($C13&amp;"!A1:K100"),$B13,COLUMN()-2),"")</f>
        <v>0</v>
      </c>
      <c r="K13" cm="1">
        <f t="array" aca="1" ref="K13" ca="1">IF($C13&lt;&gt;"",INDEX(INDIRECT($C13&amp;"!A1:K100"),$B13,COLUMN()-2),"")</f>
        <v>0</v>
      </c>
      <c r="L13" cm="1">
        <f t="array" aca="1" ref="L13" ca="1">IF($C13&lt;&gt;"",INDEX(INDIRECT($C13&amp;"!A1:K100"),$B13,COLUMN()-2),"")</f>
        <v>0</v>
      </c>
      <c r="M13" cm="1">
        <f t="array" aca="1" ref="M13" ca="1">IF($C13&lt;&gt;"",INDEX(INDIRECT($C13&amp;"!A1:K100"),$B13,COLUMN()-2),"")</f>
        <v>0</v>
      </c>
      <c r="N13" t="str">
        <f ca="1">IF(A13&lt;&gt;"",_xlfn.XLOOKUP(A13,ラフプログラム!$4:$4,ラフプログラム!$3:$3,"")&amp;_xlfn.XLOOKUP(A13,ラフプログラム!$5:$5,ラフプログラム!$3:$3,"")&amp;_xlfn.XLOOKUP(A13,ラフプログラム!$6:$6,ラフプログラム!$3:$3,"")&amp;_xlfn.XLOOKUP(A13,ラフプログラム!$7:$7,ラフプログラム!$3:$3,"")&amp;_xlfn.XLOOKUP(A13,ラフプログラム!$8:$8,ラフプログラム!$3:$3,""),"")</f>
        <v>2</v>
      </c>
    </row>
    <row r="14" spans="1:14">
      <c r="A14" t="str" cm="1">
        <f t="array" aca="1" ref="A14" ca="1">IF(AND(C14&lt;&gt;"",C14&lt;&gt;0),INDIRECT(C14&amp;"!A"&amp;B14),"")</f>
        <v>NNK13</v>
      </c>
      <c r="B14">
        <f t="shared" ca="1" si="0"/>
        <v>18</v>
      </c>
      <c r="C14" t="str" cm="1">
        <f t="array" aca="1" ref="C14" ca="1">IF(INDIRECT("発表者集計!A"&amp;3+COUNTIF(発表者集計!AC$3:AC$14,"&lt;"&amp;ROW()-1))&lt;&gt;0,INDIRECT("発表者集計!B"&amp;3+COUNTIF(発表者集計!AC$3:AC$14,"&lt;"&amp;ROW()-1)),"")</f>
        <v>野中・関口研</v>
      </c>
      <c r="D14" t="str" cm="1">
        <f t="array" aca="1" ref="D14" ca="1">IF($C14&lt;&gt;"",INDEX(INDIRECT($C14&amp;"!A1:K100"),$B14,COLUMN()-2),"")</f>
        <v>今井瑞人</v>
      </c>
      <c r="E14" t="str" cm="1">
        <f t="array" aca="1" ref="E14" ca="1">IF($C14&lt;&gt;"",INDEX(INDIRECT($C14&amp;"!A1:K100"),$B14,COLUMN()-2),"")</f>
        <v>イマイミズト</v>
      </c>
      <c r="F14" cm="1">
        <f t="array" aca="1" ref="F14" ca="1">IF($C14&lt;&gt;"",INDEX(INDIRECT($C14&amp;"!A1:K100"),$B14,COLUMN()-2),"")</f>
        <v>0</v>
      </c>
      <c r="G14" t="str" cm="1">
        <f t="array" aca="1" ref="G14" ca="1">IF($C14&lt;&gt;"",INDEX(INDIRECT($C14&amp;"!A1:K100"),$B14,COLUMN()-2),"")</f>
        <v>M1(修士1年)</v>
      </c>
      <c r="H14" t="str" cm="1">
        <f t="array" aca="1" ref="H14" ca="1">IF($C14&lt;&gt;"",INDEX(INDIRECT($C14&amp;"!A1:K100"),$B14,COLUMN()-2),"")</f>
        <v>ワークショップ</v>
      </c>
      <c r="I14" cm="1">
        <f t="array" aca="1" ref="I14" ca="1">IF($C14&lt;&gt;"",INDEX(INDIRECT($C14&amp;"!A1:K100"),$B14,COLUMN()-2),"")</f>
        <v>0</v>
      </c>
      <c r="J14" cm="1">
        <f t="array" aca="1" ref="J14" ca="1">IF($C14&lt;&gt;"",INDEX(INDIRECT($C14&amp;"!A1:K100"),$B14,COLUMN()-2),"")</f>
        <v>0</v>
      </c>
      <c r="K14" cm="1">
        <f t="array" aca="1" ref="K14" ca="1">IF($C14&lt;&gt;"",INDEX(INDIRECT($C14&amp;"!A1:K100"),$B14,COLUMN()-2),"")</f>
        <v>0</v>
      </c>
      <c r="L14" cm="1">
        <f t="array" aca="1" ref="L14" ca="1">IF($C14&lt;&gt;"",INDEX(INDIRECT($C14&amp;"!A1:K100"),$B14,COLUMN()-2),"")</f>
        <v>0</v>
      </c>
      <c r="M14" cm="1">
        <f t="array" aca="1" ref="M14" ca="1">IF($C14&lt;&gt;"",INDEX(INDIRECT($C14&amp;"!A1:K100"),$B14,COLUMN()-2),"")</f>
        <v>0</v>
      </c>
      <c r="N14" t="str">
        <f ca="1">IF(A14&lt;&gt;"",_xlfn.XLOOKUP(A14,ラフプログラム!$4:$4,ラフプログラム!$3:$3,"")&amp;_xlfn.XLOOKUP(A14,ラフプログラム!$5:$5,ラフプログラム!$3:$3,"")&amp;_xlfn.XLOOKUP(A14,ラフプログラム!$6:$6,ラフプログラム!$3:$3,"")&amp;_xlfn.XLOOKUP(A14,ラフプログラム!$7:$7,ラフプログラム!$3:$3,"")&amp;_xlfn.XLOOKUP(A14,ラフプログラム!$8:$8,ラフプログラム!$3:$3,""),"")</f>
        <v>4</v>
      </c>
    </row>
    <row r="15" spans="1:14">
      <c r="A15" t="str" cm="1">
        <f t="array" aca="1" ref="A15" ca="1">IF(AND(C15&lt;&gt;"",C15&lt;&gt;0),INDIRECT(C15&amp;"!A"&amp;B15),"")</f>
        <v>NNK14</v>
      </c>
      <c r="B15">
        <f t="shared" ca="1" si="0"/>
        <v>19</v>
      </c>
      <c r="C15" t="str" cm="1">
        <f t="array" aca="1" ref="C15" ca="1">IF(INDIRECT("発表者集計!A"&amp;3+COUNTIF(発表者集計!AC$3:AC$14,"&lt;"&amp;ROW()-1))&lt;&gt;0,INDIRECT("発表者集計!B"&amp;3+COUNTIF(発表者集計!AC$3:AC$14,"&lt;"&amp;ROW()-1)),"")</f>
        <v>野中・関口研</v>
      </c>
      <c r="D15" t="str" cm="1">
        <f t="array" aca="1" ref="D15" ca="1">IF($C15&lt;&gt;"",INDEX(INDIRECT($C15&amp;"!A1:K100"),$B15,COLUMN()-2),"")</f>
        <v>井本匡紀</v>
      </c>
      <c r="E15" t="str" cm="1">
        <f t="array" aca="1" ref="E15" ca="1">IF($C15&lt;&gt;"",INDEX(INDIRECT($C15&amp;"!A1:K100"),$B15,COLUMN()-2),"")</f>
        <v>イモトマサノリ</v>
      </c>
      <c r="F15" t="str" cm="1">
        <f t="array" aca="1" ref="F15" ca="1">IF($C15&lt;&gt;"",INDEX(INDIRECT($C15&amp;"!A1:K100"),$B15,COLUMN()-2),"")</f>
        <v>g2481008@tcu.ac.jp</v>
      </c>
      <c r="G15" t="str" cm="1">
        <f t="array" aca="1" ref="G15" ca="1">IF($C15&lt;&gt;"",INDEX(INDIRECT($C15&amp;"!A1:K100"),$B15,COLUMN()-2),"")</f>
        <v>M1(修士1年)</v>
      </c>
      <c r="H15" t="str" cm="1">
        <f t="array" aca="1" ref="H15" ca="1">IF($C15&lt;&gt;"",INDEX(INDIRECT($C15&amp;"!A1:K100"),$B15,COLUMN()-2),"")</f>
        <v>ワークショップ</v>
      </c>
      <c r="I15" cm="1">
        <f t="array" aca="1" ref="I15" ca="1">IF($C15&lt;&gt;"",INDEX(INDIRECT($C15&amp;"!A1:K100"),$B15,COLUMN()-2),"")</f>
        <v>0</v>
      </c>
      <c r="J15" cm="1">
        <f t="array" aca="1" ref="J15" ca="1">IF($C15&lt;&gt;"",INDEX(INDIRECT($C15&amp;"!A1:K100"),$B15,COLUMN()-2),"")</f>
        <v>0</v>
      </c>
      <c r="K15" cm="1">
        <f t="array" aca="1" ref="K15" ca="1">IF($C15&lt;&gt;"",INDEX(INDIRECT($C15&amp;"!A1:K100"),$B15,COLUMN()-2),"")</f>
        <v>0</v>
      </c>
      <c r="L15" cm="1">
        <f t="array" aca="1" ref="L15" ca="1">IF($C15&lt;&gt;"",INDEX(INDIRECT($C15&amp;"!A1:K100"),$B15,COLUMN()-2),"")</f>
        <v>0</v>
      </c>
      <c r="M15" cm="1">
        <f t="array" aca="1" ref="M15" ca="1">IF($C15&lt;&gt;"",INDEX(INDIRECT($C15&amp;"!A1:K100"),$B15,COLUMN()-2),"")</f>
        <v>0</v>
      </c>
      <c r="N15" t="str">
        <f ca="1">IF(A15&lt;&gt;"",_xlfn.XLOOKUP(A15,ラフプログラム!$4:$4,ラフプログラム!$3:$3,"")&amp;_xlfn.XLOOKUP(A15,ラフプログラム!$5:$5,ラフプログラム!$3:$3,"")&amp;_xlfn.XLOOKUP(A15,ラフプログラム!$6:$6,ラフプログラム!$3:$3,"")&amp;_xlfn.XLOOKUP(A15,ラフプログラム!$7:$7,ラフプログラム!$3:$3,"")&amp;_xlfn.XLOOKUP(A15,ラフプログラム!$8:$8,ラフプログラム!$3:$3,""),"")</f>
        <v>1</v>
      </c>
    </row>
    <row r="16" spans="1:14">
      <c r="A16" t="str" cm="1">
        <f t="array" aca="1" ref="A16" ca="1">IF(AND(C16&lt;&gt;"",C16&lt;&gt;0),INDIRECT(C16&amp;"!A"&amp;B16),"")</f>
        <v>NNK15</v>
      </c>
      <c r="B16">
        <f t="shared" ca="1" si="0"/>
        <v>20</v>
      </c>
      <c r="C16" t="str" cm="1">
        <f t="array" aca="1" ref="C16" ca="1">IF(INDIRECT("発表者集計!A"&amp;3+COUNTIF(発表者集計!AC$3:AC$14,"&lt;"&amp;ROW()-1))&lt;&gt;0,INDIRECT("発表者集計!B"&amp;3+COUNTIF(発表者集計!AC$3:AC$14,"&lt;"&amp;ROW()-1)),"")</f>
        <v>野中・関口研</v>
      </c>
      <c r="D16" t="str" cm="1">
        <f t="array" aca="1" ref="D16" ca="1">IF($C16&lt;&gt;"",INDEX(INDIRECT($C16&amp;"!A1:K100"),$B16,COLUMN()-2),"")</f>
        <v>生沼陽色</v>
      </c>
      <c r="E16" t="str" cm="1">
        <f t="array" aca="1" ref="E16" ca="1">IF($C16&lt;&gt;"",INDEX(INDIRECT($C16&amp;"!A1:K100"),$B16,COLUMN()-2),"")</f>
        <v>オイヌマヒイロ</v>
      </c>
      <c r="F16" t="str" cm="1">
        <f t="array" aca="1" ref="F16" ca="1">IF($C16&lt;&gt;"",INDEX(INDIRECT($C16&amp;"!A1:K100"),$B16,COLUMN()-2),"")</f>
        <v>g2481009@tcu.ac.jp</v>
      </c>
      <c r="G16" t="str" cm="1">
        <f t="array" aca="1" ref="G16" ca="1">IF($C16&lt;&gt;"",INDEX(INDIRECT($C16&amp;"!A1:K100"),$B16,COLUMN()-2),"")</f>
        <v>M1(修士1年)</v>
      </c>
      <c r="H16" t="str" cm="1">
        <f t="array" aca="1" ref="H16" ca="1">IF($C16&lt;&gt;"",INDEX(INDIRECT($C16&amp;"!A1:K100"),$B16,COLUMN()-2),"")</f>
        <v>ワークショップ</v>
      </c>
      <c r="I16" cm="1">
        <f t="array" aca="1" ref="I16" ca="1">IF($C16&lt;&gt;"",INDEX(INDIRECT($C16&amp;"!A1:K100"),$B16,COLUMN()-2),"")</f>
        <v>0</v>
      </c>
      <c r="J16" cm="1">
        <f t="array" aca="1" ref="J16" ca="1">IF($C16&lt;&gt;"",INDEX(INDIRECT($C16&amp;"!A1:K100"),$B16,COLUMN()-2),"")</f>
        <v>0</v>
      </c>
      <c r="K16" cm="1">
        <f t="array" aca="1" ref="K16" ca="1">IF($C16&lt;&gt;"",INDEX(INDIRECT($C16&amp;"!A1:K100"),$B16,COLUMN()-2),"")</f>
        <v>0</v>
      </c>
      <c r="L16" cm="1">
        <f t="array" aca="1" ref="L16" ca="1">IF($C16&lt;&gt;"",INDEX(INDIRECT($C16&amp;"!A1:K100"),$B16,COLUMN()-2),"")</f>
        <v>0</v>
      </c>
      <c r="M16" cm="1">
        <f t="array" aca="1" ref="M16" ca="1">IF($C16&lt;&gt;"",INDEX(INDIRECT($C16&amp;"!A1:K100"),$B16,COLUMN()-2),"")</f>
        <v>0</v>
      </c>
      <c r="N16" t="str">
        <f ca="1">IF(A16&lt;&gt;"",_xlfn.XLOOKUP(A16,ラフプログラム!$4:$4,ラフプログラム!$3:$3,"")&amp;_xlfn.XLOOKUP(A16,ラフプログラム!$5:$5,ラフプログラム!$3:$3,"")&amp;_xlfn.XLOOKUP(A16,ラフプログラム!$6:$6,ラフプログラム!$3:$3,"")&amp;_xlfn.XLOOKUP(A16,ラフプログラム!$7:$7,ラフプログラム!$3:$3,"")&amp;_xlfn.XLOOKUP(A16,ラフプログラム!$8:$8,ラフプログラム!$3:$3,""),"")</f>
        <v>6</v>
      </c>
    </row>
    <row r="17" spans="1:14">
      <c r="A17" t="str" cm="1">
        <f t="array" aca="1" ref="A17" ca="1">IF(AND(C17&lt;&gt;"",C17&lt;&gt;0),INDIRECT(C17&amp;"!A"&amp;B17),"")</f>
        <v>NNK16</v>
      </c>
      <c r="B17">
        <f t="shared" ca="1" si="0"/>
        <v>21</v>
      </c>
      <c r="C17" t="str" cm="1">
        <f t="array" aca="1" ref="C17" ca="1">IF(INDIRECT("発表者集計!A"&amp;3+COUNTIF(発表者集計!AC$3:AC$14,"&lt;"&amp;ROW()-1))&lt;&gt;0,INDIRECT("発表者集計!B"&amp;3+COUNTIF(発表者集計!AC$3:AC$14,"&lt;"&amp;ROW()-1)),"")</f>
        <v>野中・関口研</v>
      </c>
      <c r="D17" t="str" cm="1">
        <f t="array" aca="1" ref="D17" ca="1">IF($C17&lt;&gt;"",INDEX(INDIRECT($C17&amp;"!A1:K100"),$B17,COLUMN()-2),"")</f>
        <v>岡田拓己</v>
      </c>
      <c r="E17" t="str" cm="1">
        <f t="array" aca="1" ref="E17" ca="1">IF($C17&lt;&gt;"",INDEX(INDIRECT($C17&amp;"!A1:K100"),$B17,COLUMN()-2),"")</f>
        <v>オカダタクミ</v>
      </c>
      <c r="F17" cm="1">
        <f t="array" aca="1" ref="F17" ca="1">IF($C17&lt;&gt;"",INDEX(INDIRECT($C17&amp;"!A1:K100"),$B17,COLUMN()-2),"")</f>
        <v>0</v>
      </c>
      <c r="G17" t="str" cm="1">
        <f t="array" aca="1" ref="G17" ca="1">IF($C17&lt;&gt;"",INDEX(INDIRECT($C17&amp;"!A1:K100"),$B17,COLUMN()-2),"")</f>
        <v>M1(修士1年)</v>
      </c>
      <c r="H17" t="str" cm="1">
        <f t="array" aca="1" ref="H17" ca="1">IF($C17&lt;&gt;"",INDEX(INDIRECT($C17&amp;"!A1:K100"),$B17,COLUMN()-2),"")</f>
        <v>ワークショップ</v>
      </c>
      <c r="I17" cm="1">
        <f t="array" aca="1" ref="I17" ca="1">IF($C17&lt;&gt;"",INDEX(INDIRECT($C17&amp;"!A1:K100"),$B17,COLUMN()-2),"")</f>
        <v>0</v>
      </c>
      <c r="J17" cm="1">
        <f t="array" aca="1" ref="J17" ca="1">IF($C17&lt;&gt;"",INDEX(INDIRECT($C17&amp;"!A1:K100"),$B17,COLUMN()-2),"")</f>
        <v>0</v>
      </c>
      <c r="K17" cm="1">
        <f t="array" aca="1" ref="K17" ca="1">IF($C17&lt;&gt;"",INDEX(INDIRECT($C17&amp;"!A1:K100"),$B17,COLUMN()-2),"")</f>
        <v>0</v>
      </c>
      <c r="L17" cm="1">
        <f t="array" aca="1" ref="L17" ca="1">IF($C17&lt;&gt;"",INDEX(INDIRECT($C17&amp;"!A1:K100"),$B17,COLUMN()-2),"")</f>
        <v>0</v>
      </c>
      <c r="M17" cm="1">
        <f t="array" aca="1" ref="M17" ca="1">IF($C17&lt;&gt;"",INDEX(INDIRECT($C17&amp;"!A1:K100"),$B17,COLUMN()-2),"")</f>
        <v>0</v>
      </c>
      <c r="N17" t="str">
        <f ca="1">IF(A17&lt;&gt;"",_xlfn.XLOOKUP(A17,ラフプログラム!$4:$4,ラフプログラム!$3:$3,"")&amp;_xlfn.XLOOKUP(A17,ラフプログラム!$5:$5,ラフプログラム!$3:$3,"")&amp;_xlfn.XLOOKUP(A17,ラフプログラム!$6:$6,ラフプログラム!$3:$3,"")&amp;_xlfn.XLOOKUP(A17,ラフプログラム!$7:$7,ラフプログラム!$3:$3,"")&amp;_xlfn.XLOOKUP(A17,ラフプログラム!$8:$8,ラフプログラム!$3:$3,""),"")</f>
        <v>2</v>
      </c>
    </row>
    <row r="18" spans="1:14">
      <c r="A18" t="str" cm="1">
        <f t="array" aca="1" ref="A18" ca="1">IF(AND(C18&lt;&gt;"",C18&lt;&gt;0),INDIRECT(C18&amp;"!A"&amp;B18),"")</f>
        <v>NNK17</v>
      </c>
      <c r="B18">
        <f t="shared" ca="1" si="0"/>
        <v>22</v>
      </c>
      <c r="C18" t="str" cm="1">
        <f t="array" aca="1" ref="C18" ca="1">IF(INDIRECT("発表者集計!A"&amp;3+COUNTIF(発表者集計!AC$3:AC$14,"&lt;"&amp;ROW()-1))&lt;&gt;0,INDIRECT("発表者集計!B"&amp;3+COUNTIF(発表者集計!AC$3:AC$14,"&lt;"&amp;ROW()-1)),"")</f>
        <v>野中・関口研</v>
      </c>
      <c r="D18" t="str" cm="1">
        <f t="array" aca="1" ref="D18" ca="1">IF($C18&lt;&gt;"",INDEX(INDIRECT($C18&amp;"!A1:K100"),$B18,COLUMN()-2),"")</f>
        <v>鬼澤貴裕</v>
      </c>
      <c r="E18" t="str" cm="1">
        <f t="array" aca="1" ref="E18" ca="1">IF($C18&lt;&gt;"",INDEX(INDIRECT($C18&amp;"!A1:K100"),$B18,COLUMN()-2),"")</f>
        <v>オニザワタカヒロ</v>
      </c>
      <c r="F18" cm="1">
        <f t="array" aca="1" ref="F18" ca="1">IF($C18&lt;&gt;"",INDEX(INDIRECT($C18&amp;"!A1:K100"),$B18,COLUMN()-2),"")</f>
        <v>0</v>
      </c>
      <c r="G18" t="str" cm="1">
        <f t="array" aca="1" ref="G18" ca="1">IF($C18&lt;&gt;"",INDEX(INDIRECT($C18&amp;"!A1:K100"),$B18,COLUMN()-2),"")</f>
        <v>M1(修士1年)</v>
      </c>
      <c r="H18" t="str" cm="1">
        <f t="array" aca="1" ref="H18" ca="1">IF($C18&lt;&gt;"",INDEX(INDIRECT($C18&amp;"!A1:K100"),$B18,COLUMN()-2),"")</f>
        <v>ワークショップ</v>
      </c>
      <c r="I18" cm="1">
        <f t="array" aca="1" ref="I18" ca="1">IF($C18&lt;&gt;"",INDEX(INDIRECT($C18&amp;"!A1:K100"),$B18,COLUMN()-2),"")</f>
        <v>0</v>
      </c>
      <c r="J18" cm="1">
        <f t="array" aca="1" ref="J18" ca="1">IF($C18&lt;&gt;"",INDEX(INDIRECT($C18&amp;"!A1:K100"),$B18,COLUMN()-2),"")</f>
        <v>0</v>
      </c>
      <c r="K18" cm="1">
        <f t="array" aca="1" ref="K18" ca="1">IF($C18&lt;&gt;"",INDEX(INDIRECT($C18&amp;"!A1:K100"),$B18,COLUMN()-2),"")</f>
        <v>0</v>
      </c>
      <c r="L18" cm="1">
        <f t="array" aca="1" ref="L18" ca="1">IF($C18&lt;&gt;"",INDEX(INDIRECT($C18&amp;"!A1:K100"),$B18,COLUMN()-2),"")</f>
        <v>0</v>
      </c>
      <c r="M18" cm="1">
        <f t="array" aca="1" ref="M18" ca="1">IF($C18&lt;&gt;"",INDEX(INDIRECT($C18&amp;"!A1:K100"),$B18,COLUMN()-2),"")</f>
        <v>0</v>
      </c>
      <c r="N18" t="str">
        <f ca="1">IF(A18&lt;&gt;"",_xlfn.XLOOKUP(A18,ラフプログラム!$4:$4,ラフプログラム!$3:$3,"")&amp;_xlfn.XLOOKUP(A18,ラフプログラム!$5:$5,ラフプログラム!$3:$3,"")&amp;_xlfn.XLOOKUP(A18,ラフプログラム!$6:$6,ラフプログラム!$3:$3,"")&amp;_xlfn.XLOOKUP(A18,ラフプログラム!$7:$7,ラフプログラム!$3:$3,"")&amp;_xlfn.XLOOKUP(A18,ラフプログラム!$8:$8,ラフプログラム!$3:$3,""),"")</f>
        <v>5</v>
      </c>
    </row>
    <row r="19" spans="1:14">
      <c r="A19" t="str" cm="1">
        <f t="array" aca="1" ref="A19" ca="1">IF(AND(C19&lt;&gt;"",C19&lt;&gt;0),INDIRECT(C19&amp;"!A"&amp;B19),"")</f>
        <v>NNK18</v>
      </c>
      <c r="B19">
        <f t="shared" ca="1" si="0"/>
        <v>23</v>
      </c>
      <c r="C19" t="str" cm="1">
        <f t="array" aca="1" ref="C19" ca="1">IF(INDIRECT("発表者集計!A"&amp;3+COUNTIF(発表者集計!AC$3:AC$14,"&lt;"&amp;ROW()-1))&lt;&gt;0,INDIRECT("発表者集計!B"&amp;3+COUNTIF(発表者集計!AC$3:AC$14,"&lt;"&amp;ROW()-1)),"")</f>
        <v>野中・関口研</v>
      </c>
      <c r="D19" t="str" cm="1">
        <f t="array" aca="1" ref="D19" ca="1">IF($C19&lt;&gt;"",INDEX(INDIRECT($C19&amp;"!A1:K100"),$B19,COLUMN()-2),"")</f>
        <v>梶　凱哉</v>
      </c>
      <c r="E19" t="str" cm="1">
        <f t="array" aca="1" ref="E19" ca="1">IF($C19&lt;&gt;"",INDEX(INDIRECT($C19&amp;"!A1:K100"),$B19,COLUMN()-2),"")</f>
        <v>カジ　トキヤ</v>
      </c>
      <c r="F19" t="str" cm="1">
        <f t="array" aca="1" ref="F19" ca="1">IF($C19&lt;&gt;"",INDEX(INDIRECT($C19&amp;"!A1:K100"),$B19,COLUMN()-2),"")</f>
        <v>g2112021@tcu.ac.jp</v>
      </c>
      <c r="G19" t="str" cm="1">
        <f t="array" aca="1" ref="G19" ca="1">IF($C19&lt;&gt;"",INDEX(INDIRECT($C19&amp;"!A1:K100"),$B19,COLUMN()-2),"")</f>
        <v>B4(学部4年)</v>
      </c>
      <c r="H19" t="str" cm="1">
        <f t="array" aca="1" ref="H19" ca="1">IF($C19&lt;&gt;"",INDEX(INDIRECT($C19&amp;"!A1:K100"),$B19,COLUMN()-2),"")</f>
        <v>聴講</v>
      </c>
      <c r="I19" cm="1">
        <f t="array" aca="1" ref="I19" ca="1">IF($C19&lt;&gt;"",INDEX(INDIRECT($C19&amp;"!A1:K100"),$B19,COLUMN()-2),"")</f>
        <v>0</v>
      </c>
      <c r="J19" cm="1">
        <f t="array" aca="1" ref="J19" ca="1">IF($C19&lt;&gt;"",INDEX(INDIRECT($C19&amp;"!A1:K100"),$B19,COLUMN()-2),"")</f>
        <v>0</v>
      </c>
      <c r="K19" cm="1">
        <f t="array" aca="1" ref="K19" ca="1">IF($C19&lt;&gt;"",INDEX(INDIRECT($C19&amp;"!A1:K100"),$B19,COLUMN()-2),"")</f>
        <v>0</v>
      </c>
      <c r="L19" cm="1">
        <f t="array" aca="1" ref="L19" ca="1">IF($C19&lt;&gt;"",INDEX(INDIRECT($C19&amp;"!A1:K100"),$B19,COLUMN()-2),"")</f>
        <v>0</v>
      </c>
      <c r="M19" cm="1">
        <f t="array" aca="1" ref="M19" ca="1">IF($C19&lt;&gt;"",INDEX(INDIRECT($C19&amp;"!A1:K100"),$B19,COLUMN()-2),"")</f>
        <v>0</v>
      </c>
      <c r="N19" t="str">
        <f ca="1">IF(A19&lt;&gt;"",_xlfn.XLOOKUP(A19,ラフプログラム!$4:$4,ラフプログラム!$3:$3,"")&amp;_xlfn.XLOOKUP(A19,ラフプログラム!$5:$5,ラフプログラム!$3:$3,"")&amp;_xlfn.XLOOKUP(A19,ラフプログラム!$6:$6,ラフプログラム!$3:$3,"")&amp;_xlfn.XLOOKUP(A19,ラフプログラム!$7:$7,ラフプログラム!$3:$3,"")&amp;_xlfn.XLOOKUP(A19,ラフプログラム!$8:$8,ラフプログラム!$3:$3,""),"")</f>
        <v/>
      </c>
    </row>
    <row r="20" spans="1:14">
      <c r="A20" t="str" cm="1">
        <f t="array" aca="1" ref="A20" ca="1">IF(AND(C20&lt;&gt;"",C20&lt;&gt;0),INDIRECT(C20&amp;"!A"&amp;B20),"")</f>
        <v>NNK19</v>
      </c>
      <c r="B20">
        <f t="shared" ca="1" si="0"/>
        <v>24</v>
      </c>
      <c r="C20" t="str" cm="1">
        <f t="array" aca="1" ref="C20" ca="1">IF(INDIRECT("発表者集計!A"&amp;3+COUNTIF(発表者集計!AC$3:AC$14,"&lt;"&amp;ROW()-1))&lt;&gt;0,INDIRECT("発表者集計!B"&amp;3+COUNTIF(発表者集計!AC$3:AC$14,"&lt;"&amp;ROW()-1)),"")</f>
        <v>野中・関口研</v>
      </c>
      <c r="D20" t="str" cm="1">
        <f t="array" aca="1" ref="D20" ca="1">IF($C20&lt;&gt;"",INDEX(INDIRECT($C20&amp;"!A1:K100"),$B20,COLUMN()-2),"")</f>
        <v>加藤　悠里</v>
      </c>
      <c r="E20" t="str" cm="1">
        <f t="array" aca="1" ref="E20" ca="1">IF($C20&lt;&gt;"",INDEX(INDIRECT($C20&amp;"!A1:K100"),$B20,COLUMN()-2),"")</f>
        <v>カトウ　ユウリ</v>
      </c>
      <c r="F20" t="str" cm="1">
        <f t="array" aca="1" ref="F20" ca="1">IF($C20&lt;&gt;"",INDEX(INDIRECT($C20&amp;"!A1:K100"),$B20,COLUMN()-2),"")</f>
        <v>g2112022@tcu.ac.jp</v>
      </c>
      <c r="G20" t="str" cm="1">
        <f t="array" aca="1" ref="G20" ca="1">IF($C20&lt;&gt;"",INDEX(INDIRECT($C20&amp;"!A1:K100"),$B20,COLUMN()-2),"")</f>
        <v>B4(学部4年)</v>
      </c>
      <c r="H20" t="str" cm="1">
        <f t="array" aca="1" ref="H20" ca="1">IF($C20&lt;&gt;"",INDEX(INDIRECT($C20&amp;"!A1:K100"),$B20,COLUMN()-2),"")</f>
        <v>聴講</v>
      </c>
      <c r="I20" cm="1">
        <f t="array" aca="1" ref="I20" ca="1">IF($C20&lt;&gt;"",INDEX(INDIRECT($C20&amp;"!A1:K100"),$B20,COLUMN()-2),"")</f>
        <v>0</v>
      </c>
      <c r="J20" cm="1">
        <f t="array" aca="1" ref="J20" ca="1">IF($C20&lt;&gt;"",INDEX(INDIRECT($C20&amp;"!A1:K100"),$B20,COLUMN()-2),"")</f>
        <v>0</v>
      </c>
      <c r="K20" cm="1">
        <f t="array" aca="1" ref="K20" ca="1">IF($C20&lt;&gt;"",INDEX(INDIRECT($C20&amp;"!A1:K100"),$B20,COLUMN()-2),"")</f>
        <v>0</v>
      </c>
      <c r="L20" cm="1">
        <f t="array" aca="1" ref="L20" ca="1">IF($C20&lt;&gt;"",INDEX(INDIRECT($C20&amp;"!A1:K100"),$B20,COLUMN()-2),"")</f>
        <v>0</v>
      </c>
      <c r="M20" cm="1">
        <f t="array" aca="1" ref="M20" ca="1">IF($C20&lt;&gt;"",INDEX(INDIRECT($C20&amp;"!A1:K100"),$B20,COLUMN()-2),"")</f>
        <v>0</v>
      </c>
      <c r="N20" t="str">
        <f ca="1">IF(A20&lt;&gt;"",_xlfn.XLOOKUP(A20,ラフプログラム!$4:$4,ラフプログラム!$3:$3,"")&amp;_xlfn.XLOOKUP(A20,ラフプログラム!$5:$5,ラフプログラム!$3:$3,"")&amp;_xlfn.XLOOKUP(A20,ラフプログラム!$6:$6,ラフプログラム!$3:$3,"")&amp;_xlfn.XLOOKUP(A20,ラフプログラム!$7:$7,ラフプログラム!$3:$3,"")&amp;_xlfn.XLOOKUP(A20,ラフプログラム!$8:$8,ラフプログラム!$3:$3,""),"")</f>
        <v/>
      </c>
    </row>
    <row r="21" spans="1:14">
      <c r="A21" t="str" cm="1">
        <f t="array" aca="1" ref="A21" ca="1">IF(AND(C21&lt;&gt;"",C21&lt;&gt;0),INDIRECT(C21&amp;"!A"&amp;B21),"")</f>
        <v>NNK20</v>
      </c>
      <c r="B21">
        <f t="shared" ca="1" si="0"/>
        <v>25</v>
      </c>
      <c r="C21" t="str" cm="1">
        <f t="array" aca="1" ref="C21" ca="1">IF(INDIRECT("発表者集計!A"&amp;3+COUNTIF(発表者集計!AC$3:AC$14,"&lt;"&amp;ROW()-1))&lt;&gt;0,INDIRECT("発表者集計!B"&amp;3+COUNTIF(発表者集計!AC$3:AC$14,"&lt;"&amp;ROW()-1)),"")</f>
        <v>野中・関口研</v>
      </c>
      <c r="D21" t="str" cm="1">
        <f t="array" aca="1" ref="D21" ca="1">IF($C21&lt;&gt;"",INDEX(INDIRECT($C21&amp;"!A1:K100"),$B21,COLUMN()-2),"")</f>
        <v>神宮　一颯</v>
      </c>
      <c r="E21" t="str" cm="1">
        <f t="array" aca="1" ref="E21" ca="1">IF($C21&lt;&gt;"",INDEX(INDIRECT($C21&amp;"!A1:K100"),$B21,COLUMN()-2),"")</f>
        <v>ジングウ　イッサ</v>
      </c>
      <c r="F21" t="str" cm="1">
        <f t="array" aca="1" ref="F21" ca="1">IF($C21&lt;&gt;"",INDEX(INDIRECT($C21&amp;"!A1:K100"),$B21,COLUMN()-2),"")</f>
        <v>g2112043@tcu.ac.jp</v>
      </c>
      <c r="G21" t="str" cm="1">
        <f t="array" aca="1" ref="G21" ca="1">IF($C21&lt;&gt;"",INDEX(INDIRECT($C21&amp;"!A1:K100"),$B21,COLUMN()-2),"")</f>
        <v>B4(学部4年)</v>
      </c>
      <c r="H21" t="str" cm="1">
        <f t="array" aca="1" ref="H21" ca="1">IF($C21&lt;&gt;"",INDEX(INDIRECT($C21&amp;"!A1:K100"),$B21,COLUMN()-2),"")</f>
        <v>聴講</v>
      </c>
      <c r="I21" cm="1">
        <f t="array" aca="1" ref="I21" ca="1">IF($C21&lt;&gt;"",INDEX(INDIRECT($C21&amp;"!A1:K100"),$B21,COLUMN()-2),"")</f>
        <v>0</v>
      </c>
      <c r="J21" cm="1">
        <f t="array" aca="1" ref="J21" ca="1">IF($C21&lt;&gt;"",INDEX(INDIRECT($C21&amp;"!A1:K100"),$B21,COLUMN()-2),"")</f>
        <v>0</v>
      </c>
      <c r="K21" cm="1">
        <f t="array" aca="1" ref="K21" ca="1">IF($C21&lt;&gt;"",INDEX(INDIRECT($C21&amp;"!A1:K100"),$B21,COLUMN()-2),"")</f>
        <v>0</v>
      </c>
      <c r="L21" cm="1">
        <f t="array" aca="1" ref="L21" ca="1">IF($C21&lt;&gt;"",INDEX(INDIRECT($C21&amp;"!A1:K100"),$B21,COLUMN()-2),"")</f>
        <v>0</v>
      </c>
      <c r="M21" cm="1">
        <f t="array" aca="1" ref="M21" ca="1">IF($C21&lt;&gt;"",INDEX(INDIRECT($C21&amp;"!A1:K100"),$B21,COLUMN()-2),"")</f>
        <v>0</v>
      </c>
      <c r="N21" t="str">
        <f ca="1">IF(A21&lt;&gt;"",_xlfn.XLOOKUP(A21,ラフプログラム!$4:$4,ラフプログラム!$3:$3,"")&amp;_xlfn.XLOOKUP(A21,ラフプログラム!$5:$5,ラフプログラム!$3:$3,"")&amp;_xlfn.XLOOKUP(A21,ラフプログラム!$6:$6,ラフプログラム!$3:$3,"")&amp;_xlfn.XLOOKUP(A21,ラフプログラム!$7:$7,ラフプログラム!$3:$3,"")&amp;_xlfn.XLOOKUP(A21,ラフプログラム!$8:$8,ラフプログラム!$3:$3,""),"")</f>
        <v/>
      </c>
    </row>
    <row r="22" spans="1:14">
      <c r="A22" t="str" cm="1">
        <f t="array" aca="1" ref="A22" ca="1">IF(AND(C22&lt;&gt;"",C22&lt;&gt;0),INDIRECT(C22&amp;"!A"&amp;B22),"")</f>
        <v>NNK21</v>
      </c>
      <c r="B22">
        <f t="shared" ca="1" si="0"/>
        <v>26</v>
      </c>
      <c r="C22" t="str" cm="1">
        <f t="array" aca="1" ref="C22" ca="1">IF(INDIRECT("発表者集計!A"&amp;3+COUNTIF(発表者集計!AC$3:AC$14,"&lt;"&amp;ROW()-1))&lt;&gt;0,INDIRECT("発表者集計!B"&amp;3+COUNTIF(発表者集計!AC$3:AC$14,"&lt;"&amp;ROW()-1)),"")</f>
        <v>野中・関口研</v>
      </c>
      <c r="D22" t="str" cm="1">
        <f t="array" aca="1" ref="D22" ca="1">IF($C22&lt;&gt;"",INDEX(INDIRECT($C22&amp;"!A1:K100"),$B22,COLUMN()-2),"")</f>
        <v>杉山　豪</v>
      </c>
      <c r="E22" t="str" cm="1">
        <f t="array" aca="1" ref="E22" ca="1">IF($C22&lt;&gt;"",INDEX(INDIRECT($C22&amp;"!A1:K100"),$B22,COLUMN()-2),"")</f>
        <v>スギヤマ　ゴウ</v>
      </c>
      <c r="F22" t="str" cm="1">
        <f t="array" aca="1" ref="F22" ca="1">IF($C22&lt;&gt;"",INDEX(INDIRECT($C22&amp;"!A1:K100"),$B22,COLUMN()-2),"")</f>
        <v>g2112045@tcu.ac.jp</v>
      </c>
      <c r="G22" t="str" cm="1">
        <f t="array" aca="1" ref="G22" ca="1">IF($C22&lt;&gt;"",INDEX(INDIRECT($C22&amp;"!A1:K100"),$B22,COLUMN()-2),"")</f>
        <v>B4(学部4年)</v>
      </c>
      <c r="H22" t="str" cm="1">
        <f t="array" aca="1" ref="H22" ca="1">IF($C22&lt;&gt;"",INDEX(INDIRECT($C22&amp;"!A1:K100"),$B22,COLUMN()-2),"")</f>
        <v>聴講</v>
      </c>
      <c r="I22" cm="1">
        <f t="array" aca="1" ref="I22" ca="1">IF($C22&lt;&gt;"",INDEX(INDIRECT($C22&amp;"!A1:K100"),$B22,COLUMN()-2),"")</f>
        <v>0</v>
      </c>
      <c r="J22" cm="1">
        <f t="array" aca="1" ref="J22" ca="1">IF($C22&lt;&gt;"",INDEX(INDIRECT($C22&amp;"!A1:K100"),$B22,COLUMN()-2),"")</f>
        <v>0</v>
      </c>
      <c r="K22" cm="1">
        <f t="array" aca="1" ref="K22" ca="1">IF($C22&lt;&gt;"",INDEX(INDIRECT($C22&amp;"!A1:K100"),$B22,COLUMN()-2),"")</f>
        <v>0</v>
      </c>
      <c r="L22" cm="1">
        <f t="array" aca="1" ref="L22" ca="1">IF($C22&lt;&gt;"",INDEX(INDIRECT($C22&amp;"!A1:K100"),$B22,COLUMN()-2),"")</f>
        <v>0</v>
      </c>
      <c r="M22" cm="1">
        <f t="array" aca="1" ref="M22" ca="1">IF($C22&lt;&gt;"",INDEX(INDIRECT($C22&amp;"!A1:K100"),$B22,COLUMN()-2),"")</f>
        <v>0</v>
      </c>
      <c r="N22" t="str">
        <f ca="1">IF(A22&lt;&gt;"",_xlfn.XLOOKUP(A22,ラフプログラム!$4:$4,ラフプログラム!$3:$3,"")&amp;_xlfn.XLOOKUP(A22,ラフプログラム!$5:$5,ラフプログラム!$3:$3,"")&amp;_xlfn.XLOOKUP(A22,ラフプログラム!$6:$6,ラフプログラム!$3:$3,"")&amp;_xlfn.XLOOKUP(A22,ラフプログラム!$7:$7,ラフプログラム!$3:$3,"")&amp;_xlfn.XLOOKUP(A22,ラフプログラム!$8:$8,ラフプログラム!$3:$3,""),"")</f>
        <v/>
      </c>
    </row>
    <row r="23" spans="1:14">
      <c r="A23" t="str" cm="1">
        <f t="array" aca="1" ref="A23" ca="1">IF(AND(C23&lt;&gt;"",C23&lt;&gt;0),INDIRECT(C23&amp;"!A"&amp;B23),"")</f>
        <v>NNK22</v>
      </c>
      <c r="B23">
        <f t="shared" ca="1" si="0"/>
        <v>27</v>
      </c>
      <c r="C23" t="str" cm="1">
        <f t="array" aca="1" ref="C23" ca="1">IF(INDIRECT("発表者集計!A"&amp;3+COUNTIF(発表者集計!AC$3:AC$14,"&lt;"&amp;ROW()-1))&lt;&gt;0,INDIRECT("発表者集計!B"&amp;3+COUNTIF(発表者集計!AC$3:AC$14,"&lt;"&amp;ROW()-1)),"")</f>
        <v>野中・関口研</v>
      </c>
      <c r="D23" t="str" cm="1">
        <f t="array" aca="1" ref="D23" ca="1">IF($C23&lt;&gt;"",INDEX(INDIRECT($C23&amp;"!A1:K100"),$B23,COLUMN()-2),"")</f>
        <v>鈴木　悠斗</v>
      </c>
      <c r="E23" t="str" cm="1">
        <f t="array" aca="1" ref="E23" ca="1">IF($C23&lt;&gt;"",INDEX(INDIRECT($C23&amp;"!A1:K100"),$B23,COLUMN()-2),"")</f>
        <v>スズキ　ユウト</v>
      </c>
      <c r="F23" t="str" cm="1">
        <f t="array" aca="1" ref="F23" ca="1">IF($C23&lt;&gt;"",INDEX(INDIRECT($C23&amp;"!A1:K100"),$B23,COLUMN()-2),"")</f>
        <v>g2112046@tcu.ac.jp</v>
      </c>
      <c r="G23" t="str" cm="1">
        <f t="array" aca="1" ref="G23" ca="1">IF($C23&lt;&gt;"",INDEX(INDIRECT($C23&amp;"!A1:K100"),$B23,COLUMN()-2),"")</f>
        <v>B4(学部4年)</v>
      </c>
      <c r="H23" t="str" cm="1">
        <f t="array" aca="1" ref="H23" ca="1">IF($C23&lt;&gt;"",INDEX(INDIRECT($C23&amp;"!A1:K100"),$B23,COLUMN()-2),"")</f>
        <v>聴講</v>
      </c>
      <c r="I23" cm="1">
        <f t="array" aca="1" ref="I23" ca="1">IF($C23&lt;&gt;"",INDEX(INDIRECT($C23&amp;"!A1:K100"),$B23,COLUMN()-2),"")</f>
        <v>0</v>
      </c>
      <c r="J23" cm="1">
        <f t="array" aca="1" ref="J23" ca="1">IF($C23&lt;&gt;"",INDEX(INDIRECT($C23&amp;"!A1:K100"),$B23,COLUMN()-2),"")</f>
        <v>0</v>
      </c>
      <c r="K23" cm="1">
        <f t="array" aca="1" ref="K23" ca="1">IF($C23&lt;&gt;"",INDEX(INDIRECT($C23&amp;"!A1:K100"),$B23,COLUMN()-2),"")</f>
        <v>0</v>
      </c>
      <c r="L23" cm="1">
        <f t="array" aca="1" ref="L23" ca="1">IF($C23&lt;&gt;"",INDEX(INDIRECT($C23&amp;"!A1:K100"),$B23,COLUMN()-2),"")</f>
        <v>0</v>
      </c>
      <c r="M23" cm="1">
        <f t="array" aca="1" ref="M23" ca="1">IF($C23&lt;&gt;"",INDEX(INDIRECT($C23&amp;"!A1:K100"),$B23,COLUMN()-2),"")</f>
        <v>0</v>
      </c>
      <c r="N23" t="str">
        <f ca="1">IF(A23&lt;&gt;"",_xlfn.XLOOKUP(A23,ラフプログラム!$4:$4,ラフプログラム!$3:$3,"")&amp;_xlfn.XLOOKUP(A23,ラフプログラム!$5:$5,ラフプログラム!$3:$3,"")&amp;_xlfn.XLOOKUP(A23,ラフプログラム!$6:$6,ラフプログラム!$3:$3,"")&amp;_xlfn.XLOOKUP(A23,ラフプログラム!$7:$7,ラフプログラム!$3:$3,"")&amp;_xlfn.XLOOKUP(A23,ラフプログラム!$8:$8,ラフプログラム!$3:$3,""),"")</f>
        <v/>
      </c>
    </row>
    <row r="24" spans="1:14">
      <c r="A24" t="str" cm="1">
        <f t="array" aca="1" ref="A24" ca="1">IF(AND(C24&lt;&gt;"",C24&lt;&gt;0),INDIRECT(C24&amp;"!A"&amp;B24),"")</f>
        <v>NNK23</v>
      </c>
      <c r="B24">
        <f t="shared" ca="1" si="0"/>
        <v>28</v>
      </c>
      <c r="C24" t="str" cm="1">
        <f t="array" aca="1" ref="C24" ca="1">IF(INDIRECT("発表者集計!A"&amp;3+COUNTIF(発表者集計!AC$3:AC$14,"&lt;"&amp;ROW()-1))&lt;&gt;0,INDIRECT("発表者集計!B"&amp;3+COUNTIF(発表者集計!AC$3:AC$14,"&lt;"&amp;ROW()-1)),"")</f>
        <v>野中・関口研</v>
      </c>
      <c r="D24" t="str" cm="1">
        <f t="array" aca="1" ref="D24" ca="1">IF($C24&lt;&gt;"",INDEX(INDIRECT($C24&amp;"!A1:K100"),$B24,COLUMN()-2),"")</f>
        <v>田中　智士</v>
      </c>
      <c r="E24" t="str" cm="1">
        <f t="array" aca="1" ref="E24" ca="1">IF($C24&lt;&gt;"",INDEX(INDIRECT($C24&amp;"!A1:K100"),$B24,COLUMN()-2),"")</f>
        <v>タナカ　アキト</v>
      </c>
      <c r="F24" cm="1">
        <f t="array" aca="1" ref="F24" ca="1">IF($C24&lt;&gt;"",INDEX(INDIRECT($C24&amp;"!A1:K100"),$B24,COLUMN()-2),"")</f>
        <v>0</v>
      </c>
      <c r="G24" t="str" cm="1">
        <f t="array" aca="1" ref="G24" ca="1">IF($C24&lt;&gt;"",INDEX(INDIRECT($C24&amp;"!A1:K100"),$B24,COLUMN()-2),"")</f>
        <v>B4(学部4年)</v>
      </c>
      <c r="H24" t="str" cm="1">
        <f t="array" aca="1" ref="H24" ca="1">IF($C24&lt;&gt;"",INDEX(INDIRECT($C24&amp;"!A1:K100"),$B24,COLUMN()-2),"")</f>
        <v>聴講</v>
      </c>
      <c r="I24" cm="1">
        <f t="array" aca="1" ref="I24" ca="1">IF($C24&lt;&gt;"",INDEX(INDIRECT($C24&amp;"!A1:K100"),$B24,COLUMN()-2),"")</f>
        <v>0</v>
      </c>
      <c r="J24" cm="1">
        <f t="array" aca="1" ref="J24" ca="1">IF($C24&lt;&gt;"",INDEX(INDIRECT($C24&amp;"!A1:K100"),$B24,COLUMN()-2),"")</f>
        <v>0</v>
      </c>
      <c r="K24" cm="1">
        <f t="array" aca="1" ref="K24" ca="1">IF($C24&lt;&gt;"",INDEX(INDIRECT($C24&amp;"!A1:K100"),$B24,COLUMN()-2),"")</f>
        <v>0</v>
      </c>
      <c r="L24" cm="1">
        <f t="array" aca="1" ref="L24" ca="1">IF($C24&lt;&gt;"",INDEX(INDIRECT($C24&amp;"!A1:K100"),$B24,COLUMN()-2),"")</f>
        <v>0</v>
      </c>
      <c r="M24" cm="1">
        <f t="array" aca="1" ref="M24" ca="1">IF($C24&lt;&gt;"",INDEX(INDIRECT($C24&amp;"!A1:K100"),$B24,COLUMN()-2),"")</f>
        <v>0</v>
      </c>
      <c r="N24" t="str">
        <f ca="1">IF(A24&lt;&gt;"",_xlfn.XLOOKUP(A24,ラフプログラム!$4:$4,ラフプログラム!$3:$3,"")&amp;_xlfn.XLOOKUP(A24,ラフプログラム!$5:$5,ラフプログラム!$3:$3,"")&amp;_xlfn.XLOOKUP(A24,ラフプログラム!$6:$6,ラフプログラム!$3:$3,"")&amp;_xlfn.XLOOKUP(A24,ラフプログラム!$7:$7,ラフプログラム!$3:$3,"")&amp;_xlfn.XLOOKUP(A24,ラフプログラム!$8:$8,ラフプログラム!$3:$3,""),"")</f>
        <v/>
      </c>
    </row>
    <row r="25" spans="1:14">
      <c r="A25" t="str" cm="1">
        <f t="array" aca="1" ref="A25" ca="1">IF(AND(C25&lt;&gt;"",C25&lt;&gt;0),INDIRECT(C25&amp;"!A"&amp;B25),"")</f>
        <v>NNK24</v>
      </c>
      <c r="B25">
        <f t="shared" ca="1" si="0"/>
        <v>29</v>
      </c>
      <c r="C25" t="str" cm="1">
        <f t="array" aca="1" ref="C25" ca="1">IF(INDIRECT("発表者集計!A"&amp;3+COUNTIF(発表者集計!AC$3:AC$14,"&lt;"&amp;ROW()-1))&lt;&gt;0,INDIRECT("発表者集計!B"&amp;3+COUNTIF(発表者集計!AC$3:AC$14,"&lt;"&amp;ROW()-1)),"")</f>
        <v>野中・関口研</v>
      </c>
      <c r="D25" t="str" cm="1">
        <f t="array" aca="1" ref="D25" ca="1">IF($C25&lt;&gt;"",INDEX(INDIRECT($C25&amp;"!A1:K100"),$B25,COLUMN()-2),"")</f>
        <v>永井　翔大</v>
      </c>
      <c r="E25" t="str" cm="1">
        <f t="array" aca="1" ref="E25" ca="1">IF($C25&lt;&gt;"",INDEX(INDIRECT($C25&amp;"!A1:K100"),$B25,COLUMN()-2),"")</f>
        <v>ナガイ　ショウタ</v>
      </c>
      <c r="F25" t="str" cm="1">
        <f t="array" aca="1" ref="F25" ca="1">IF($C25&lt;&gt;"",INDEX(INDIRECT($C25&amp;"!A1:K100"),$B25,COLUMN()-2),"")</f>
        <v>g2112060@tcu.ac.jp</v>
      </c>
      <c r="G25" t="str" cm="1">
        <f t="array" aca="1" ref="G25" ca="1">IF($C25&lt;&gt;"",INDEX(INDIRECT($C25&amp;"!A1:K100"),$B25,COLUMN()-2),"")</f>
        <v>B4(学部4年)</v>
      </c>
      <c r="H25" t="str" cm="1">
        <f t="array" aca="1" ref="H25" ca="1">IF($C25&lt;&gt;"",INDEX(INDIRECT($C25&amp;"!A1:K100"),$B25,COLUMN()-2),"")</f>
        <v>聴講</v>
      </c>
      <c r="I25" cm="1">
        <f t="array" aca="1" ref="I25" ca="1">IF($C25&lt;&gt;"",INDEX(INDIRECT($C25&amp;"!A1:K100"),$B25,COLUMN()-2),"")</f>
        <v>0</v>
      </c>
      <c r="J25" cm="1">
        <f t="array" aca="1" ref="J25" ca="1">IF($C25&lt;&gt;"",INDEX(INDIRECT($C25&amp;"!A1:K100"),$B25,COLUMN()-2),"")</f>
        <v>0</v>
      </c>
      <c r="K25" cm="1">
        <f t="array" aca="1" ref="K25" ca="1">IF($C25&lt;&gt;"",INDEX(INDIRECT($C25&amp;"!A1:K100"),$B25,COLUMN()-2),"")</f>
        <v>0</v>
      </c>
      <c r="L25" cm="1">
        <f t="array" aca="1" ref="L25" ca="1">IF($C25&lt;&gt;"",INDEX(INDIRECT($C25&amp;"!A1:K100"),$B25,COLUMN()-2),"")</f>
        <v>0</v>
      </c>
      <c r="M25" cm="1">
        <f t="array" aca="1" ref="M25" ca="1">IF($C25&lt;&gt;"",INDEX(INDIRECT($C25&amp;"!A1:K100"),$B25,COLUMN()-2),"")</f>
        <v>0</v>
      </c>
      <c r="N25" t="str">
        <f ca="1">IF(A25&lt;&gt;"",_xlfn.XLOOKUP(A25,ラフプログラム!$4:$4,ラフプログラム!$3:$3,"")&amp;_xlfn.XLOOKUP(A25,ラフプログラム!$5:$5,ラフプログラム!$3:$3,"")&amp;_xlfn.XLOOKUP(A25,ラフプログラム!$6:$6,ラフプログラム!$3:$3,"")&amp;_xlfn.XLOOKUP(A25,ラフプログラム!$7:$7,ラフプログラム!$3:$3,"")&amp;_xlfn.XLOOKUP(A25,ラフプログラム!$8:$8,ラフプログラム!$3:$3,""),"")</f>
        <v/>
      </c>
    </row>
    <row r="26" spans="1:14">
      <c r="A26" t="str" cm="1">
        <f t="array" aca="1" ref="A26" ca="1">IF(AND(C26&lt;&gt;"",C26&lt;&gt;0),INDIRECT(C26&amp;"!A"&amp;B26),"")</f>
        <v>NNK25</v>
      </c>
      <c r="B26">
        <f t="shared" ca="1" si="0"/>
        <v>30</v>
      </c>
      <c r="C26" t="str" cm="1">
        <f t="array" aca="1" ref="C26" ca="1">IF(INDIRECT("発表者集計!A"&amp;3+COUNTIF(発表者集計!AC$3:AC$14,"&lt;"&amp;ROW()-1))&lt;&gt;0,INDIRECT("発表者集計!B"&amp;3+COUNTIF(発表者集計!AC$3:AC$14,"&lt;"&amp;ROW()-1)),"")</f>
        <v>野中・関口研</v>
      </c>
      <c r="D26" t="str" cm="1">
        <f t="array" aca="1" ref="D26" ca="1">IF($C26&lt;&gt;"",INDEX(INDIRECT($C26&amp;"!A1:K100"),$B26,COLUMN()-2),"")</f>
        <v>新田　文音</v>
      </c>
      <c r="E26" t="str" cm="1">
        <f t="array" aca="1" ref="E26" ca="1">IF($C26&lt;&gt;"",INDEX(INDIRECT($C26&amp;"!A1:K100"),$B26,COLUMN()-2),"")</f>
        <v>ニッタ　アヤネ</v>
      </c>
      <c r="F26" t="str" cm="1">
        <f t="array" aca="1" ref="F26" ca="1">IF($C26&lt;&gt;"",INDEX(INDIRECT($C26&amp;"!A1:K100"),$B26,COLUMN()-2),"")</f>
        <v>g2112066@tcu.ac.jp</v>
      </c>
      <c r="G26" t="str" cm="1">
        <f t="array" aca="1" ref="G26" ca="1">IF($C26&lt;&gt;"",INDEX(INDIRECT($C26&amp;"!A1:K100"),$B26,COLUMN()-2),"")</f>
        <v>B4(学部4年)</v>
      </c>
      <c r="H26" t="str" cm="1">
        <f t="array" aca="1" ref="H26" ca="1">IF($C26&lt;&gt;"",INDEX(INDIRECT($C26&amp;"!A1:K100"),$B26,COLUMN()-2),"")</f>
        <v>聴講</v>
      </c>
      <c r="I26" cm="1">
        <f t="array" aca="1" ref="I26" ca="1">IF($C26&lt;&gt;"",INDEX(INDIRECT($C26&amp;"!A1:K100"),$B26,COLUMN()-2),"")</f>
        <v>0</v>
      </c>
      <c r="J26" cm="1">
        <f t="array" aca="1" ref="J26" ca="1">IF($C26&lt;&gt;"",INDEX(INDIRECT($C26&amp;"!A1:K100"),$B26,COLUMN()-2),"")</f>
        <v>0</v>
      </c>
      <c r="K26" cm="1">
        <f t="array" aca="1" ref="K26" ca="1">IF($C26&lt;&gt;"",INDEX(INDIRECT($C26&amp;"!A1:K100"),$B26,COLUMN()-2),"")</f>
        <v>0</v>
      </c>
      <c r="L26" cm="1">
        <f t="array" aca="1" ref="L26" ca="1">IF($C26&lt;&gt;"",INDEX(INDIRECT($C26&amp;"!A1:K100"),$B26,COLUMN()-2),"")</f>
        <v>0</v>
      </c>
      <c r="M26" cm="1">
        <f t="array" aca="1" ref="M26" ca="1">IF($C26&lt;&gt;"",INDEX(INDIRECT($C26&amp;"!A1:K100"),$B26,COLUMN()-2),"")</f>
        <v>0</v>
      </c>
      <c r="N26" t="str">
        <f ca="1">IF(A26&lt;&gt;"",_xlfn.XLOOKUP(A26,ラフプログラム!$4:$4,ラフプログラム!$3:$3,"")&amp;_xlfn.XLOOKUP(A26,ラフプログラム!$5:$5,ラフプログラム!$3:$3,"")&amp;_xlfn.XLOOKUP(A26,ラフプログラム!$6:$6,ラフプログラム!$3:$3,"")&amp;_xlfn.XLOOKUP(A26,ラフプログラム!$7:$7,ラフプログラム!$3:$3,"")&amp;_xlfn.XLOOKUP(A26,ラフプログラム!$8:$8,ラフプログラム!$3:$3,""),"")</f>
        <v/>
      </c>
    </row>
    <row r="27" spans="1:14">
      <c r="A27" t="str" cm="1">
        <f t="array" aca="1" ref="A27" ca="1">IF(AND(C27&lt;&gt;"",C27&lt;&gt;0),INDIRECT(C27&amp;"!A"&amp;B27),"")</f>
        <v>NNK26</v>
      </c>
      <c r="B27">
        <f t="shared" ca="1" si="0"/>
        <v>31</v>
      </c>
      <c r="C27" t="str" cm="1">
        <f t="array" aca="1" ref="C27" ca="1">IF(INDIRECT("発表者集計!A"&amp;3+COUNTIF(発表者集計!AC$3:AC$14,"&lt;"&amp;ROW()-1))&lt;&gt;0,INDIRECT("発表者集計!B"&amp;3+COUNTIF(発表者集計!AC$3:AC$14,"&lt;"&amp;ROW()-1)),"")</f>
        <v>野中・関口研</v>
      </c>
      <c r="D27" t="str" cm="1">
        <f t="array" aca="1" ref="D27" ca="1">IF($C27&lt;&gt;"",INDEX(INDIRECT($C27&amp;"!A1:K100"),$B27,COLUMN()-2),"")</f>
        <v>藤巻　颯太</v>
      </c>
      <c r="E27" t="str" cm="1">
        <f t="array" aca="1" ref="E27" ca="1">IF($C27&lt;&gt;"",INDEX(INDIRECT($C27&amp;"!A1:K100"),$B27,COLUMN()-2),"")</f>
        <v>フジマキ　ソウタ</v>
      </c>
      <c r="F27" cm="1">
        <f t="array" aca="1" ref="F27" ca="1">IF($C27&lt;&gt;"",INDEX(INDIRECT($C27&amp;"!A1:K100"),$B27,COLUMN()-2),"")</f>
        <v>0</v>
      </c>
      <c r="G27" t="str" cm="1">
        <f t="array" aca="1" ref="G27" ca="1">IF($C27&lt;&gt;"",INDEX(INDIRECT($C27&amp;"!A1:K100"),$B27,COLUMN()-2),"")</f>
        <v>B4(学部4年)</v>
      </c>
      <c r="H27" t="str" cm="1">
        <f t="array" aca="1" ref="H27" ca="1">IF($C27&lt;&gt;"",INDEX(INDIRECT($C27&amp;"!A1:K100"),$B27,COLUMN()-2),"")</f>
        <v>聴講</v>
      </c>
      <c r="I27" cm="1">
        <f t="array" aca="1" ref="I27" ca="1">IF($C27&lt;&gt;"",INDEX(INDIRECT($C27&amp;"!A1:K100"),$B27,COLUMN()-2),"")</f>
        <v>0</v>
      </c>
      <c r="J27" cm="1">
        <f t="array" aca="1" ref="J27" ca="1">IF($C27&lt;&gt;"",INDEX(INDIRECT($C27&amp;"!A1:K100"),$B27,COLUMN()-2),"")</f>
        <v>0</v>
      </c>
      <c r="K27" cm="1">
        <f t="array" aca="1" ref="K27" ca="1">IF($C27&lt;&gt;"",INDEX(INDIRECT($C27&amp;"!A1:K100"),$B27,COLUMN()-2),"")</f>
        <v>0</v>
      </c>
      <c r="L27" cm="1">
        <f t="array" aca="1" ref="L27" ca="1">IF($C27&lt;&gt;"",INDEX(INDIRECT($C27&amp;"!A1:K100"),$B27,COLUMN()-2),"")</f>
        <v>0</v>
      </c>
      <c r="M27" cm="1">
        <f t="array" aca="1" ref="M27" ca="1">IF($C27&lt;&gt;"",INDEX(INDIRECT($C27&amp;"!A1:K100"),$B27,COLUMN()-2),"")</f>
        <v>0</v>
      </c>
      <c r="N27" t="str">
        <f ca="1">IF(A27&lt;&gt;"",_xlfn.XLOOKUP(A27,ラフプログラム!$4:$4,ラフプログラム!$3:$3,"")&amp;_xlfn.XLOOKUP(A27,ラフプログラム!$5:$5,ラフプログラム!$3:$3,"")&amp;_xlfn.XLOOKUP(A27,ラフプログラム!$6:$6,ラフプログラム!$3:$3,"")&amp;_xlfn.XLOOKUP(A27,ラフプログラム!$7:$7,ラフプログラム!$3:$3,"")&amp;_xlfn.XLOOKUP(A27,ラフプログラム!$8:$8,ラフプログラム!$3:$3,""),"")</f>
        <v/>
      </c>
    </row>
    <row r="28" spans="1:14">
      <c r="A28" t="str" cm="1">
        <f t="array" aca="1" ref="A28" ca="1">IF(AND(C28&lt;&gt;"",C28&lt;&gt;0),INDIRECT(C28&amp;"!A"&amp;B28),"")</f>
        <v>NNK27</v>
      </c>
      <c r="B28">
        <f t="shared" ca="1" si="0"/>
        <v>32</v>
      </c>
      <c r="C28" t="str" cm="1">
        <f t="array" aca="1" ref="C28" ca="1">IF(INDIRECT("発表者集計!A"&amp;3+COUNTIF(発表者集計!AC$3:AC$14,"&lt;"&amp;ROW()-1))&lt;&gt;0,INDIRECT("発表者集計!B"&amp;3+COUNTIF(発表者集計!AC$3:AC$14,"&lt;"&amp;ROW()-1)),"")</f>
        <v>野中・関口研</v>
      </c>
      <c r="D28" t="str" cm="1">
        <f t="array" aca="1" ref="D28" ca="1">IF($C28&lt;&gt;"",INDEX(INDIRECT($C28&amp;"!A1:K100"),$B28,COLUMN()-2),"")</f>
        <v>前原　拓実</v>
      </c>
      <c r="E28" t="str" cm="1">
        <f t="array" aca="1" ref="E28" ca="1">IF($C28&lt;&gt;"",INDEX(INDIRECT($C28&amp;"!A1:K100"),$B28,COLUMN()-2),"")</f>
        <v>マエハラ　タクミ</v>
      </c>
      <c r="F28" t="str" cm="1">
        <f t="array" aca="1" ref="F28" ca="1">IF($C28&lt;&gt;"",INDEX(INDIRECT($C28&amp;"!A1:K100"),$B28,COLUMN()-2),"")</f>
        <v>g2112070@tcu.ac.jp</v>
      </c>
      <c r="G28" t="str" cm="1">
        <f t="array" aca="1" ref="G28" ca="1">IF($C28&lt;&gt;"",INDEX(INDIRECT($C28&amp;"!A1:K100"),$B28,COLUMN()-2),"")</f>
        <v>B4(学部4年)</v>
      </c>
      <c r="H28" t="str" cm="1">
        <f t="array" aca="1" ref="H28" ca="1">IF($C28&lt;&gt;"",INDEX(INDIRECT($C28&amp;"!A1:K100"),$B28,COLUMN()-2),"")</f>
        <v>聴講</v>
      </c>
      <c r="I28" cm="1">
        <f t="array" aca="1" ref="I28" ca="1">IF($C28&lt;&gt;"",INDEX(INDIRECT($C28&amp;"!A1:K100"),$B28,COLUMN()-2),"")</f>
        <v>0</v>
      </c>
      <c r="J28" cm="1">
        <f t="array" aca="1" ref="J28" ca="1">IF($C28&lt;&gt;"",INDEX(INDIRECT($C28&amp;"!A1:K100"),$B28,COLUMN()-2),"")</f>
        <v>0</v>
      </c>
      <c r="K28" cm="1">
        <f t="array" aca="1" ref="K28" ca="1">IF($C28&lt;&gt;"",INDEX(INDIRECT($C28&amp;"!A1:K100"),$B28,COLUMN()-2),"")</f>
        <v>0</v>
      </c>
      <c r="L28" cm="1">
        <f t="array" aca="1" ref="L28" ca="1">IF($C28&lt;&gt;"",INDEX(INDIRECT($C28&amp;"!A1:K100"),$B28,COLUMN()-2),"")</f>
        <v>0</v>
      </c>
      <c r="M28" cm="1">
        <f t="array" aca="1" ref="M28" ca="1">IF($C28&lt;&gt;"",INDEX(INDIRECT($C28&amp;"!A1:K100"),$B28,COLUMN()-2),"")</f>
        <v>0</v>
      </c>
      <c r="N28" t="str">
        <f ca="1">IF(A28&lt;&gt;"",_xlfn.XLOOKUP(A28,ラフプログラム!$4:$4,ラフプログラム!$3:$3,"")&amp;_xlfn.XLOOKUP(A28,ラフプログラム!$5:$5,ラフプログラム!$3:$3,"")&amp;_xlfn.XLOOKUP(A28,ラフプログラム!$6:$6,ラフプログラム!$3:$3,"")&amp;_xlfn.XLOOKUP(A28,ラフプログラム!$7:$7,ラフプログラム!$3:$3,"")&amp;_xlfn.XLOOKUP(A28,ラフプログラム!$8:$8,ラフプログラム!$3:$3,""),"")</f>
        <v/>
      </c>
    </row>
    <row r="29" spans="1:14">
      <c r="A29" t="str" cm="1">
        <f t="array" aca="1" ref="A29" ca="1">IF(AND(C29&lt;&gt;"",C29&lt;&gt;0),INDIRECT(C29&amp;"!A"&amp;B29),"")</f>
        <v>NNK28</v>
      </c>
      <c r="B29">
        <f t="shared" ca="1" si="0"/>
        <v>33</v>
      </c>
      <c r="C29" t="str" cm="1">
        <f t="array" aca="1" ref="C29" ca="1">IF(INDIRECT("発表者集計!A"&amp;3+COUNTIF(発表者集計!AC$3:AC$14,"&lt;"&amp;ROW()-1))&lt;&gt;0,INDIRECT("発表者集計!B"&amp;3+COUNTIF(発表者集計!AC$3:AC$14,"&lt;"&amp;ROW()-1)),"")</f>
        <v>野中・関口研</v>
      </c>
      <c r="D29" t="str" cm="1">
        <f t="array" aca="1" ref="D29" ca="1">IF($C29&lt;&gt;"",INDEX(INDIRECT($C29&amp;"!A1:K100"),$B29,COLUMN()-2),"")</f>
        <v>三宅　慶旺</v>
      </c>
      <c r="E29" t="str" cm="1">
        <f t="array" aca="1" ref="E29" ca="1">IF($C29&lt;&gt;"",INDEX(INDIRECT($C29&amp;"!A1:K100"),$B29,COLUMN()-2),"")</f>
        <v>ミヤケ　ケイオウ</v>
      </c>
      <c r="F29" cm="1">
        <f t="array" aca="1" ref="F29" ca="1">IF($C29&lt;&gt;"",INDEX(INDIRECT($C29&amp;"!A1:K100"),$B29,COLUMN()-2),"")</f>
        <v>0</v>
      </c>
      <c r="G29" t="str" cm="1">
        <f t="array" aca="1" ref="G29" ca="1">IF($C29&lt;&gt;"",INDEX(INDIRECT($C29&amp;"!A1:K100"),$B29,COLUMN()-2),"")</f>
        <v>B4(学部4年)</v>
      </c>
      <c r="H29" t="str" cm="1">
        <f t="array" aca="1" ref="H29" ca="1">IF($C29&lt;&gt;"",INDEX(INDIRECT($C29&amp;"!A1:K100"),$B29,COLUMN()-2),"")</f>
        <v>聴講</v>
      </c>
      <c r="I29" cm="1">
        <f t="array" aca="1" ref="I29" ca="1">IF($C29&lt;&gt;"",INDEX(INDIRECT($C29&amp;"!A1:K100"),$B29,COLUMN()-2),"")</f>
        <v>0</v>
      </c>
      <c r="J29" cm="1">
        <f t="array" aca="1" ref="J29" ca="1">IF($C29&lt;&gt;"",INDEX(INDIRECT($C29&amp;"!A1:K100"),$B29,COLUMN()-2),"")</f>
        <v>0</v>
      </c>
      <c r="K29" cm="1">
        <f t="array" aca="1" ref="K29" ca="1">IF($C29&lt;&gt;"",INDEX(INDIRECT($C29&amp;"!A1:K100"),$B29,COLUMN()-2),"")</f>
        <v>0</v>
      </c>
      <c r="L29" cm="1">
        <f t="array" aca="1" ref="L29" ca="1">IF($C29&lt;&gt;"",INDEX(INDIRECT($C29&amp;"!A1:K100"),$B29,COLUMN()-2),"")</f>
        <v>0</v>
      </c>
      <c r="M29" cm="1">
        <f t="array" aca="1" ref="M29" ca="1">IF($C29&lt;&gt;"",INDEX(INDIRECT($C29&amp;"!A1:K100"),$B29,COLUMN()-2),"")</f>
        <v>0</v>
      </c>
      <c r="N29" t="str">
        <f ca="1">IF(A29&lt;&gt;"",_xlfn.XLOOKUP(A29,ラフプログラム!$4:$4,ラフプログラム!$3:$3,"")&amp;_xlfn.XLOOKUP(A29,ラフプログラム!$5:$5,ラフプログラム!$3:$3,"")&amp;_xlfn.XLOOKUP(A29,ラフプログラム!$6:$6,ラフプログラム!$3:$3,"")&amp;_xlfn.XLOOKUP(A29,ラフプログラム!$7:$7,ラフプログラム!$3:$3,"")&amp;_xlfn.XLOOKUP(A29,ラフプログラム!$8:$8,ラフプログラム!$3:$3,""),"")</f>
        <v/>
      </c>
    </row>
    <row r="30" spans="1:14">
      <c r="A30" t="str" cm="1">
        <f t="array" aca="1" ref="A30" ca="1">IF(AND(C30&lt;&gt;"",C30&lt;&gt;0),INDIRECT(C30&amp;"!A"&amp;B30),"")</f>
        <v>NNK29</v>
      </c>
      <c r="B30">
        <f t="shared" ca="1" si="0"/>
        <v>34</v>
      </c>
      <c r="C30" t="str" cm="1">
        <f t="array" aca="1" ref="C30" ca="1">IF(INDIRECT("発表者集計!A"&amp;3+COUNTIF(発表者集計!AC$3:AC$14,"&lt;"&amp;ROW()-1))&lt;&gt;0,INDIRECT("発表者集計!B"&amp;3+COUNTIF(発表者集計!AC$3:AC$14,"&lt;"&amp;ROW()-1)),"")</f>
        <v>野中・関口研</v>
      </c>
      <c r="D30" t="str" cm="1">
        <f t="array" aca="1" ref="D30" ca="1">IF($C30&lt;&gt;"",INDEX(INDIRECT($C30&amp;"!A1:K100"),$B30,COLUMN()-2),"")</f>
        <v>宮地　雄大</v>
      </c>
      <c r="E30" t="str" cm="1">
        <f t="array" aca="1" ref="E30" ca="1">IF($C30&lt;&gt;"",INDEX(INDIRECT($C30&amp;"!A1:K100"),$B30,COLUMN()-2),"")</f>
        <v>ミヤチ　ユウダイ</v>
      </c>
      <c r="F30" t="str" cm="1">
        <f t="array" aca="1" ref="F30" ca="1">IF($C30&lt;&gt;"",INDEX(INDIRECT($C30&amp;"!A1:K100"),$B30,COLUMN()-2),"")</f>
        <v>g2112076@tcu.ac.jp</v>
      </c>
      <c r="G30" t="str" cm="1">
        <f t="array" aca="1" ref="G30" ca="1">IF($C30&lt;&gt;"",INDEX(INDIRECT($C30&amp;"!A1:K100"),$B30,COLUMN()-2),"")</f>
        <v>B4(学部4年)</v>
      </c>
      <c r="H30" t="str" cm="1">
        <f t="array" aca="1" ref="H30" ca="1">IF($C30&lt;&gt;"",INDEX(INDIRECT($C30&amp;"!A1:K100"),$B30,COLUMN()-2),"")</f>
        <v>聴講</v>
      </c>
      <c r="I30" cm="1">
        <f t="array" aca="1" ref="I30" ca="1">IF($C30&lt;&gt;"",INDEX(INDIRECT($C30&amp;"!A1:K100"),$B30,COLUMN()-2),"")</f>
        <v>0</v>
      </c>
      <c r="J30" cm="1">
        <f t="array" aca="1" ref="J30" ca="1">IF($C30&lt;&gt;"",INDEX(INDIRECT($C30&amp;"!A1:K100"),$B30,COLUMN()-2),"")</f>
        <v>0</v>
      </c>
      <c r="K30" cm="1">
        <f t="array" aca="1" ref="K30" ca="1">IF($C30&lt;&gt;"",INDEX(INDIRECT($C30&amp;"!A1:K100"),$B30,COLUMN()-2),"")</f>
        <v>0</v>
      </c>
      <c r="L30" cm="1">
        <f t="array" aca="1" ref="L30" ca="1">IF($C30&lt;&gt;"",INDEX(INDIRECT($C30&amp;"!A1:K100"),$B30,COLUMN()-2),"")</f>
        <v>0</v>
      </c>
      <c r="M30" cm="1">
        <f t="array" aca="1" ref="M30" ca="1">IF($C30&lt;&gt;"",INDEX(INDIRECT($C30&amp;"!A1:K100"),$B30,COLUMN()-2),"")</f>
        <v>0</v>
      </c>
      <c r="N30" t="str">
        <f ca="1">IF(A30&lt;&gt;"",_xlfn.XLOOKUP(A30,ラフプログラム!$4:$4,ラフプログラム!$3:$3,"")&amp;_xlfn.XLOOKUP(A30,ラフプログラム!$5:$5,ラフプログラム!$3:$3,"")&amp;_xlfn.XLOOKUP(A30,ラフプログラム!$6:$6,ラフプログラム!$3:$3,"")&amp;_xlfn.XLOOKUP(A30,ラフプログラム!$7:$7,ラフプログラム!$3:$3,"")&amp;_xlfn.XLOOKUP(A30,ラフプログラム!$8:$8,ラフプログラム!$3:$3,""),"")</f>
        <v/>
      </c>
    </row>
    <row r="31" spans="1:14">
      <c r="A31" t="str" cm="1">
        <f t="array" aca="1" ref="A31" ca="1">IF(AND(C31&lt;&gt;"",C31&lt;&gt;0),INDIRECT(C31&amp;"!A"&amp;B31),"")</f>
        <v>NNK30</v>
      </c>
      <c r="B31">
        <f t="shared" ca="1" si="0"/>
        <v>35</v>
      </c>
      <c r="C31" t="str" cm="1">
        <f t="array" aca="1" ref="C31" ca="1">IF(INDIRECT("発表者集計!A"&amp;3+COUNTIF(発表者集計!AC$3:AC$14,"&lt;"&amp;ROW()-1))&lt;&gt;0,INDIRECT("発表者集計!B"&amp;3+COUNTIF(発表者集計!AC$3:AC$14,"&lt;"&amp;ROW()-1)),"")</f>
        <v>野中・関口研</v>
      </c>
      <c r="D31" t="str" cm="1">
        <f t="array" aca="1" ref="D31" ca="1">IF($C31&lt;&gt;"",INDEX(INDIRECT($C31&amp;"!A1:K100"),$B31,COLUMN()-2),"")</f>
        <v>望月　勇希</v>
      </c>
      <c r="E31" t="str" cm="1">
        <f t="array" aca="1" ref="E31" ca="1">IF($C31&lt;&gt;"",INDEX(INDIRECT($C31&amp;"!A1:K100"),$B31,COLUMN()-2),"")</f>
        <v>モチヅキ　ユウキ</v>
      </c>
      <c r="F31" t="str" cm="1">
        <f t="array" aca="1" ref="F31" ca="1">IF($C31&lt;&gt;"",INDEX(INDIRECT($C31&amp;"!A1:K100"),$B31,COLUMN()-2),"")</f>
        <v>g2112092@tcu.ac.jp</v>
      </c>
      <c r="G31" t="str" cm="1">
        <f t="array" aca="1" ref="G31" ca="1">IF($C31&lt;&gt;"",INDEX(INDIRECT($C31&amp;"!A1:K100"),$B31,COLUMN()-2),"")</f>
        <v>B4(学部4年)</v>
      </c>
      <c r="H31" t="str" cm="1">
        <f t="array" aca="1" ref="H31" ca="1">IF($C31&lt;&gt;"",INDEX(INDIRECT($C31&amp;"!A1:K100"),$B31,COLUMN()-2),"")</f>
        <v>聴講</v>
      </c>
      <c r="I31" cm="1">
        <f t="array" aca="1" ref="I31" ca="1">IF($C31&lt;&gt;"",INDEX(INDIRECT($C31&amp;"!A1:K100"),$B31,COLUMN()-2),"")</f>
        <v>0</v>
      </c>
      <c r="J31" cm="1">
        <f t="array" aca="1" ref="J31" ca="1">IF($C31&lt;&gt;"",INDEX(INDIRECT($C31&amp;"!A1:K100"),$B31,COLUMN()-2),"")</f>
        <v>0</v>
      </c>
      <c r="K31" cm="1">
        <f t="array" aca="1" ref="K31" ca="1">IF($C31&lt;&gt;"",INDEX(INDIRECT($C31&amp;"!A1:K100"),$B31,COLUMN()-2),"")</f>
        <v>0</v>
      </c>
      <c r="L31" cm="1">
        <f t="array" aca="1" ref="L31" ca="1">IF($C31&lt;&gt;"",INDEX(INDIRECT($C31&amp;"!A1:K100"),$B31,COLUMN()-2),"")</f>
        <v>0</v>
      </c>
      <c r="M31" cm="1">
        <f t="array" aca="1" ref="M31" ca="1">IF($C31&lt;&gt;"",INDEX(INDIRECT($C31&amp;"!A1:K100"),$B31,COLUMN()-2),"")</f>
        <v>0</v>
      </c>
      <c r="N31" t="str">
        <f ca="1">IF(A31&lt;&gt;"",_xlfn.XLOOKUP(A31,ラフプログラム!$4:$4,ラフプログラム!$3:$3,"")&amp;_xlfn.XLOOKUP(A31,ラフプログラム!$5:$5,ラフプログラム!$3:$3,"")&amp;_xlfn.XLOOKUP(A31,ラフプログラム!$6:$6,ラフプログラム!$3:$3,"")&amp;_xlfn.XLOOKUP(A31,ラフプログラム!$7:$7,ラフプログラム!$3:$3,"")&amp;_xlfn.XLOOKUP(A31,ラフプログラム!$8:$8,ラフプログラム!$3:$3,""),"")</f>
        <v/>
      </c>
    </row>
    <row r="32" spans="1:14">
      <c r="A32" t="str" cm="1">
        <f t="array" aca="1" ref="A32" ca="1">IF(AND(C32&lt;&gt;"",C32&lt;&gt;0),INDIRECT(C32&amp;"!A"&amp;B32),"")</f>
        <v>NNK31</v>
      </c>
      <c r="B32">
        <f t="shared" ca="1" si="0"/>
        <v>36</v>
      </c>
      <c r="C32" t="str" cm="1">
        <f t="array" aca="1" ref="C32" ca="1">IF(INDIRECT("発表者集計!A"&amp;3+COUNTIF(発表者集計!AC$3:AC$14,"&lt;"&amp;ROW()-1))&lt;&gt;0,INDIRECT("発表者集計!B"&amp;3+COUNTIF(発表者集計!AC$3:AC$14,"&lt;"&amp;ROW()-1)),"")</f>
        <v>野中・関口研</v>
      </c>
      <c r="D32" t="str" cm="1">
        <f t="array" aca="1" ref="D32" ca="1">IF($C32&lt;&gt;"",INDEX(INDIRECT($C32&amp;"!A1:K100"),$B32,COLUMN()-2),"")</f>
        <v>矢田　直輝</v>
      </c>
      <c r="E32" t="str" cm="1">
        <f t="array" aca="1" ref="E32" ca="1">IF($C32&lt;&gt;"",INDEX(INDIRECT($C32&amp;"!A1:K100"),$B32,COLUMN()-2),"")</f>
        <v>ヤタ　ナオキ</v>
      </c>
      <c r="F32" t="str" cm="1">
        <f t="array" aca="1" ref="F32" ca="1">IF($C32&lt;&gt;"",INDEX(INDIRECT($C32&amp;"!A1:K100"),$B32,COLUMN()-2),"")</f>
        <v>g2112093@tcu.ac.jp</v>
      </c>
      <c r="G32" t="str" cm="1">
        <f t="array" aca="1" ref="G32" ca="1">IF($C32&lt;&gt;"",INDEX(INDIRECT($C32&amp;"!A1:K100"),$B32,COLUMN()-2),"")</f>
        <v>B4(学部4年)</v>
      </c>
      <c r="H32" t="str" cm="1">
        <f t="array" aca="1" ref="H32" ca="1">IF($C32&lt;&gt;"",INDEX(INDIRECT($C32&amp;"!A1:K100"),$B32,COLUMN()-2),"")</f>
        <v>聴講</v>
      </c>
      <c r="I32" cm="1">
        <f t="array" aca="1" ref="I32" ca="1">IF($C32&lt;&gt;"",INDEX(INDIRECT($C32&amp;"!A1:K100"),$B32,COLUMN()-2),"")</f>
        <v>0</v>
      </c>
      <c r="J32" cm="1">
        <f t="array" aca="1" ref="J32" ca="1">IF($C32&lt;&gt;"",INDEX(INDIRECT($C32&amp;"!A1:K100"),$B32,COLUMN()-2),"")</f>
        <v>0</v>
      </c>
      <c r="K32" cm="1">
        <f t="array" aca="1" ref="K32" ca="1">IF($C32&lt;&gt;"",INDEX(INDIRECT($C32&amp;"!A1:K100"),$B32,COLUMN()-2),"")</f>
        <v>0</v>
      </c>
      <c r="L32" cm="1">
        <f t="array" aca="1" ref="L32" ca="1">IF($C32&lt;&gt;"",INDEX(INDIRECT($C32&amp;"!A1:K100"),$B32,COLUMN()-2),"")</f>
        <v>0</v>
      </c>
      <c r="M32" cm="1">
        <f t="array" aca="1" ref="M32" ca="1">IF($C32&lt;&gt;"",INDEX(INDIRECT($C32&amp;"!A1:K100"),$B32,COLUMN()-2),"")</f>
        <v>0</v>
      </c>
      <c r="N32" t="str">
        <f ca="1">IF(A32&lt;&gt;"",_xlfn.XLOOKUP(A32,ラフプログラム!$4:$4,ラフプログラム!$3:$3,"")&amp;_xlfn.XLOOKUP(A32,ラフプログラム!$5:$5,ラフプログラム!$3:$3,"")&amp;_xlfn.XLOOKUP(A32,ラフプログラム!$6:$6,ラフプログラム!$3:$3,"")&amp;_xlfn.XLOOKUP(A32,ラフプログラム!$7:$7,ラフプログラム!$3:$3,"")&amp;_xlfn.XLOOKUP(A32,ラフプログラム!$8:$8,ラフプログラム!$3:$3,""),"")</f>
        <v/>
      </c>
    </row>
    <row r="33" spans="1:14">
      <c r="A33" t="str" cm="1">
        <f t="array" aca="1" ref="A33" ca="1">IF(AND(C33&lt;&gt;"",C33&lt;&gt;0),INDIRECT(C33&amp;"!A"&amp;B33),"")</f>
        <v>NNK32</v>
      </c>
      <c r="B33">
        <f t="shared" ca="1" si="0"/>
        <v>37</v>
      </c>
      <c r="C33" t="str" cm="1">
        <f t="array" aca="1" ref="C33" ca="1">IF(INDIRECT("発表者集計!A"&amp;3+COUNTIF(発表者集計!AC$3:AC$14,"&lt;"&amp;ROW()-1))&lt;&gt;0,INDIRECT("発表者集計!B"&amp;3+COUNTIF(発表者集計!AC$3:AC$14,"&lt;"&amp;ROW()-1)),"")</f>
        <v>野中・関口研</v>
      </c>
      <c r="D33" t="str" cm="1">
        <f t="array" aca="1" ref="D33" ca="1">IF($C33&lt;&gt;"",INDEX(INDIRECT($C33&amp;"!A1:K100"),$B33,COLUMN()-2),"")</f>
        <v>矢野　恵大</v>
      </c>
      <c r="E33" t="str" cm="1">
        <f t="array" aca="1" ref="E33" ca="1">IF($C33&lt;&gt;"",INDEX(INDIRECT($C33&amp;"!A1:K100"),$B33,COLUMN()-2),"")</f>
        <v>ヤノ　ケイタ</v>
      </c>
      <c r="F33" t="str" cm="1">
        <f t="array" aca="1" ref="F33" ca="1">IF($C33&lt;&gt;"",INDEX(INDIRECT($C33&amp;"!A1:K100"),$B33,COLUMN()-2),"")</f>
        <v>g2112096@tcu.ac.jp</v>
      </c>
      <c r="G33" t="str" cm="1">
        <f t="array" aca="1" ref="G33" ca="1">IF($C33&lt;&gt;"",INDEX(INDIRECT($C33&amp;"!A1:K100"),$B33,COLUMN()-2),"")</f>
        <v>B4(学部4年)</v>
      </c>
      <c r="H33" t="str" cm="1">
        <f t="array" aca="1" ref="H33" ca="1">IF($C33&lt;&gt;"",INDEX(INDIRECT($C33&amp;"!A1:K100"),$B33,COLUMN()-2),"")</f>
        <v>聴講</v>
      </c>
      <c r="I33" cm="1">
        <f t="array" aca="1" ref="I33" ca="1">IF($C33&lt;&gt;"",INDEX(INDIRECT($C33&amp;"!A1:K100"),$B33,COLUMN()-2),"")</f>
        <v>0</v>
      </c>
      <c r="J33" cm="1">
        <f t="array" aca="1" ref="J33" ca="1">IF($C33&lt;&gt;"",INDEX(INDIRECT($C33&amp;"!A1:K100"),$B33,COLUMN()-2),"")</f>
        <v>0</v>
      </c>
      <c r="K33" cm="1">
        <f t="array" aca="1" ref="K33" ca="1">IF($C33&lt;&gt;"",INDEX(INDIRECT($C33&amp;"!A1:K100"),$B33,COLUMN()-2),"")</f>
        <v>0</v>
      </c>
      <c r="L33" cm="1">
        <f t="array" aca="1" ref="L33" ca="1">IF($C33&lt;&gt;"",INDEX(INDIRECT($C33&amp;"!A1:K100"),$B33,COLUMN()-2),"")</f>
        <v>0</v>
      </c>
      <c r="M33" cm="1">
        <f t="array" aca="1" ref="M33" ca="1">IF($C33&lt;&gt;"",INDEX(INDIRECT($C33&amp;"!A1:K100"),$B33,COLUMN()-2),"")</f>
        <v>0</v>
      </c>
      <c r="N33" t="str">
        <f ca="1">IF(A33&lt;&gt;"",_xlfn.XLOOKUP(A33,ラフプログラム!$4:$4,ラフプログラム!$3:$3,"")&amp;_xlfn.XLOOKUP(A33,ラフプログラム!$5:$5,ラフプログラム!$3:$3,"")&amp;_xlfn.XLOOKUP(A33,ラフプログラム!$6:$6,ラフプログラム!$3:$3,"")&amp;_xlfn.XLOOKUP(A33,ラフプログラム!$7:$7,ラフプログラム!$3:$3,"")&amp;_xlfn.XLOOKUP(A33,ラフプログラム!$8:$8,ラフプログラム!$3:$3,""),"")</f>
        <v/>
      </c>
    </row>
    <row r="34" spans="1:14">
      <c r="A34" t="str" cm="1">
        <f t="array" aca="1" ref="A34" ca="1">IF(AND(C34&lt;&gt;"",C34&lt;&gt;0),INDIRECT(C34&amp;"!A"&amp;B34),"")</f>
        <v>NNK33</v>
      </c>
      <c r="B34">
        <f t="shared" ca="1" si="0"/>
        <v>38</v>
      </c>
      <c r="C34" t="str" cm="1">
        <f t="array" aca="1" ref="C34" ca="1">IF(INDIRECT("発表者集計!A"&amp;3+COUNTIF(発表者集計!AC$3:AC$14,"&lt;"&amp;ROW()-1))&lt;&gt;0,INDIRECT("発表者集計!B"&amp;3+COUNTIF(発表者集計!AC$3:AC$14,"&lt;"&amp;ROW()-1)),"")</f>
        <v>野中・関口研</v>
      </c>
      <c r="D34" t="str" cm="1">
        <f t="array" aca="1" ref="D34" ca="1">IF($C34&lt;&gt;"",INDEX(INDIRECT($C34&amp;"!A1:K100"),$B34,COLUMN()-2),"")</f>
        <v>山口　颯介</v>
      </c>
      <c r="E34" t="str" cm="1">
        <f t="array" aca="1" ref="E34" ca="1">IF($C34&lt;&gt;"",INDEX(INDIRECT($C34&amp;"!A1:K100"),$B34,COLUMN()-2),"")</f>
        <v>ヤマグチ　ソウスケ</v>
      </c>
      <c r="F34" t="str" cm="1">
        <f t="array" aca="1" ref="F34" ca="1">IF($C34&lt;&gt;"",INDEX(INDIRECT($C34&amp;"!A1:K100"),$B34,COLUMN()-2),"")</f>
        <v>g2112097@tcu.ac.jp</v>
      </c>
      <c r="G34" t="str" cm="1">
        <f t="array" aca="1" ref="G34" ca="1">IF($C34&lt;&gt;"",INDEX(INDIRECT($C34&amp;"!A1:K100"),$B34,COLUMN()-2),"")</f>
        <v>B4(学部4年)</v>
      </c>
      <c r="H34" t="str" cm="1">
        <f t="array" aca="1" ref="H34" ca="1">IF($C34&lt;&gt;"",INDEX(INDIRECT($C34&amp;"!A1:K100"),$B34,COLUMN()-2),"")</f>
        <v>聴講</v>
      </c>
      <c r="I34" cm="1">
        <f t="array" aca="1" ref="I34" ca="1">IF($C34&lt;&gt;"",INDEX(INDIRECT($C34&amp;"!A1:K100"),$B34,COLUMN()-2),"")</f>
        <v>0</v>
      </c>
      <c r="J34" cm="1">
        <f t="array" aca="1" ref="J34" ca="1">IF($C34&lt;&gt;"",INDEX(INDIRECT($C34&amp;"!A1:K100"),$B34,COLUMN()-2),"")</f>
        <v>0</v>
      </c>
      <c r="K34" cm="1">
        <f t="array" aca="1" ref="K34" ca="1">IF($C34&lt;&gt;"",INDEX(INDIRECT($C34&amp;"!A1:K100"),$B34,COLUMN()-2),"")</f>
        <v>0</v>
      </c>
      <c r="L34" cm="1">
        <f t="array" aca="1" ref="L34" ca="1">IF($C34&lt;&gt;"",INDEX(INDIRECT($C34&amp;"!A1:K100"),$B34,COLUMN()-2),"")</f>
        <v>0</v>
      </c>
      <c r="M34" cm="1">
        <f t="array" aca="1" ref="M34" ca="1">IF($C34&lt;&gt;"",INDEX(INDIRECT($C34&amp;"!A1:K100"),$B34,COLUMN()-2),"")</f>
        <v>0</v>
      </c>
      <c r="N34" t="str">
        <f ca="1">IF(A34&lt;&gt;"",_xlfn.XLOOKUP(A34,ラフプログラム!$4:$4,ラフプログラム!$3:$3,"")&amp;_xlfn.XLOOKUP(A34,ラフプログラム!$5:$5,ラフプログラム!$3:$3,"")&amp;_xlfn.XLOOKUP(A34,ラフプログラム!$6:$6,ラフプログラム!$3:$3,"")&amp;_xlfn.XLOOKUP(A34,ラフプログラム!$7:$7,ラフプログラム!$3:$3,"")&amp;_xlfn.XLOOKUP(A34,ラフプログラム!$8:$8,ラフプログラム!$3:$3,""),"")</f>
        <v/>
      </c>
    </row>
    <row r="35" spans="1:14">
      <c r="A35" t="str" cm="1">
        <f t="array" aca="1" ref="A35" ca="1">IF(AND(C35&lt;&gt;"",C35&lt;&gt;0),INDIRECT(C35&amp;"!A"&amp;B35),"")</f>
        <v>NNK34</v>
      </c>
      <c r="B35">
        <f t="shared" ca="1" si="0"/>
        <v>39</v>
      </c>
      <c r="C35" t="str" cm="1">
        <f t="array" aca="1" ref="C35" ca="1">IF(INDIRECT("発表者集計!A"&amp;3+COUNTIF(発表者集計!AC$3:AC$14,"&lt;"&amp;ROW()-1))&lt;&gt;0,INDIRECT("発表者集計!B"&amp;3+COUNTIF(発表者集計!AC$3:AC$14,"&lt;"&amp;ROW()-1)),"")</f>
        <v>野中・関口研</v>
      </c>
      <c r="D35" t="str" cm="1">
        <f t="array" aca="1" ref="D35" ca="1">IF($C35&lt;&gt;"",INDEX(INDIRECT($C35&amp;"!A1:K100"),$B35,COLUMN()-2),"")</f>
        <v>許　不周</v>
      </c>
      <c r="E35" t="str" cm="1">
        <f t="array" aca="1" ref="E35" ca="1">IF($C35&lt;&gt;"",INDEX(INDIRECT($C35&amp;"!A1:K100"),$B35,COLUMN()-2),"")</f>
        <v>キョ　フシュウ</v>
      </c>
      <c r="F35" t="str" cm="1">
        <f t="array" aca="1" ref="F35" ca="1">IF($C35&lt;&gt;"",INDEX(INDIRECT($C35&amp;"!A1:K100"),$B35,COLUMN()-2),"")</f>
        <v>g2401201@tcu.ac.jp</v>
      </c>
      <c r="G35" t="str" cm="1">
        <f t="array" aca="1" ref="G35" ca="1">IF($C35&lt;&gt;"",INDEX(INDIRECT($C35&amp;"!A1:K100"),$B35,COLUMN()-2),"")</f>
        <v>その他</v>
      </c>
      <c r="H35" t="str" cm="1">
        <f t="array" aca="1" ref="H35" ca="1">IF($C35&lt;&gt;"",INDEX(INDIRECT($C35&amp;"!A1:K100"),$B35,COLUMN()-2),"")</f>
        <v>聴講</v>
      </c>
      <c r="I35" cm="1">
        <f t="array" aca="1" ref="I35" ca="1">IF($C35&lt;&gt;"",INDEX(INDIRECT($C35&amp;"!A1:K100"),$B35,COLUMN()-2),"")</f>
        <v>0</v>
      </c>
      <c r="J35" cm="1">
        <f t="array" aca="1" ref="J35" ca="1">IF($C35&lt;&gt;"",INDEX(INDIRECT($C35&amp;"!A1:K100"),$B35,COLUMN()-2),"")</f>
        <v>0</v>
      </c>
      <c r="K35" cm="1">
        <f t="array" aca="1" ref="K35" ca="1">IF($C35&lt;&gt;"",INDEX(INDIRECT($C35&amp;"!A1:K100"),$B35,COLUMN()-2),"")</f>
        <v>0</v>
      </c>
      <c r="L35" cm="1">
        <f t="array" aca="1" ref="L35" ca="1">IF($C35&lt;&gt;"",INDEX(INDIRECT($C35&amp;"!A1:K100"),$B35,COLUMN()-2),"")</f>
        <v>0</v>
      </c>
      <c r="M35" cm="1">
        <f t="array" aca="1" ref="M35" ca="1">IF($C35&lt;&gt;"",INDEX(INDIRECT($C35&amp;"!A1:K100"),$B35,COLUMN()-2),"")</f>
        <v>0</v>
      </c>
      <c r="N35" t="str">
        <f ca="1">IF(A35&lt;&gt;"",_xlfn.XLOOKUP(A35,ラフプログラム!$4:$4,ラフプログラム!$3:$3,"")&amp;_xlfn.XLOOKUP(A35,ラフプログラム!$5:$5,ラフプログラム!$3:$3,"")&amp;_xlfn.XLOOKUP(A35,ラフプログラム!$6:$6,ラフプログラム!$3:$3,"")&amp;_xlfn.XLOOKUP(A35,ラフプログラム!$7:$7,ラフプログラム!$3:$3,"")&amp;_xlfn.XLOOKUP(A35,ラフプログラム!$8:$8,ラフプログラム!$3:$3,""),"")</f>
        <v/>
      </c>
    </row>
    <row r="36" spans="1:14">
      <c r="A36" t="str" cm="1">
        <f t="array" aca="1" ref="A36" ca="1">IF(AND(C36&lt;&gt;"",C36&lt;&gt;0),INDIRECT(C36&amp;"!A"&amp;B36),"")</f>
        <v>ISK01</v>
      </c>
      <c r="B36">
        <f t="shared" ca="1" si="0"/>
        <v>6</v>
      </c>
      <c r="C36" t="str" cm="1">
        <f t="array" aca="1" ref="C36" ca="1">IF(INDIRECT("発表者集計!A"&amp;3+COUNTIF(発表者集計!AC$3:AC$14,"&lt;"&amp;ROW()-1))&lt;&gt;0,INDIRECT("発表者集計!B"&amp;3+COUNTIF(発表者集計!AC$3:AC$14,"&lt;"&amp;ROW()-1)),"")</f>
        <v>石川研</v>
      </c>
      <c r="D36" t="str" cm="1">
        <f t="array" aca="1" ref="D36" ca="1">IF($C36&lt;&gt;"",INDEX(INDIRECT($C36&amp;"!A1:K100"),$B36,COLUMN()-2),"")</f>
        <v>遠藤楓</v>
      </c>
      <c r="E36" t="str" cm="1">
        <f t="array" aca="1" ref="E36" ca="1">IF($C36&lt;&gt;"",INDEX(INDIRECT($C36&amp;"!A1:K100"),$B36,COLUMN()-2),"")</f>
        <v>エンドウカエデ</v>
      </c>
      <c r="F36" t="str" cm="1">
        <f t="array" aca="1" ref="F36" ca="1">IF($C36&lt;&gt;"",INDEX(INDIRECT($C36&amp;"!A1:K100"),$B36,COLUMN()-2),"")</f>
        <v>23fmr12@ms.dendai.ac.jp</v>
      </c>
      <c r="G36" t="str" cm="1">
        <f t="array" aca="1" ref="G36" ca="1">IF($C36&lt;&gt;"",INDEX(INDIRECT($C36&amp;"!A1:K100"),$B36,COLUMN()-2),"")</f>
        <v>M2(修士2年)</v>
      </c>
      <c r="H36" t="str" cm="1">
        <f t="array" aca="1" ref="H36" ca="1">IF($C36&lt;&gt;"",INDEX(INDIRECT($C36&amp;"!A1:K100"),$B36,COLUMN()-2),"")</f>
        <v>ワークショップ</v>
      </c>
      <c r="I36" t="str" cm="1">
        <f t="array" aca="1" ref="I36" ca="1">IF($C36&lt;&gt;"",INDEX(INDIRECT($C36&amp;"!A1:K100"),$B36,COLUMN()-2),"")</f>
        <v>四足歩行ロボット</v>
      </c>
      <c r="J36" t="str" cm="1">
        <f t="array" aca="1" ref="J36" ca="1">IF($C36&lt;&gt;"",INDEX(INDIRECT($C36&amp;"!A1:K100"),$B36,COLUMN()-2),"")</f>
        <v>機械学習</v>
      </c>
      <c r="K36" t="str" cm="1">
        <f t="array" aca="1" ref="K36" ca="1">IF($C36&lt;&gt;"",INDEX(INDIRECT($C36&amp;"!A1:K100"),$B36,COLUMN()-2),"")</f>
        <v>不整地歩行</v>
      </c>
      <c r="L36" t="str" cm="1">
        <f t="array" aca="1" ref="L36" ca="1">IF($C36&lt;&gt;"",INDEX(INDIRECT($C36&amp;"!A1:K100"),$B36,COLUMN()-2),"")</f>
        <v>機械学習を使用した四足歩行ロボットの不整地に対する汎化の研究</v>
      </c>
      <c r="M36" t="str" cm="1">
        <f t="array" aca="1" ref="M36" ca="1">IF($C36&lt;&gt;"",INDEX(INDIRECT($C36&amp;"!A1:K100"),$B36,COLUMN()-2),"")</f>
        <v>なし</v>
      </c>
      <c r="N36" t="str">
        <f ca="1">IF(A36&lt;&gt;"",_xlfn.XLOOKUP(A36,ラフプログラム!$4:$4,ラフプログラム!$3:$3,"")&amp;_xlfn.XLOOKUP(A36,ラフプログラム!$5:$5,ラフプログラム!$3:$3,"")&amp;_xlfn.XLOOKUP(A36,ラフプログラム!$6:$6,ラフプログラム!$3:$3,"")&amp;_xlfn.XLOOKUP(A36,ラフプログラム!$7:$7,ラフプログラム!$3:$3,"")&amp;_xlfn.XLOOKUP(A36,ラフプログラム!$8:$8,ラフプログラム!$3:$3,""),"")</f>
        <v>1</v>
      </c>
    </row>
    <row r="37" spans="1:14">
      <c r="A37" t="str" cm="1">
        <f t="array" aca="1" ref="A37" ca="1">IF(AND(C37&lt;&gt;"",C37&lt;&gt;0),INDIRECT(C37&amp;"!A"&amp;B37),"")</f>
        <v>ISK02</v>
      </c>
      <c r="B37">
        <f t="shared" ca="1" si="0"/>
        <v>7</v>
      </c>
      <c r="C37" t="str" cm="1">
        <f t="array" aca="1" ref="C37" ca="1">IF(INDIRECT("発表者集計!A"&amp;3+COUNTIF(発表者集計!AC$3:AC$14,"&lt;"&amp;ROW()-1))&lt;&gt;0,INDIRECT("発表者集計!B"&amp;3+COUNTIF(発表者集計!AC$3:AC$14,"&lt;"&amp;ROW()-1)),"")</f>
        <v>石川研</v>
      </c>
      <c r="D37" t="str" cm="1">
        <f t="array" aca="1" ref="D37" ca="1">IF($C37&lt;&gt;"",INDEX(INDIRECT($C37&amp;"!A1:K100"),$B37,COLUMN()-2),"")</f>
        <v>長妻孟</v>
      </c>
      <c r="E37" t="str" cm="1">
        <f t="array" aca="1" ref="E37" ca="1">IF($C37&lt;&gt;"",INDEX(INDIRECT($C37&amp;"!A1:K100"),$B37,COLUMN()-2),"")</f>
        <v>ナガツマタケシ</v>
      </c>
      <c r="F37" t="str" cm="1">
        <f t="array" aca="1" ref="F37" ca="1">IF($C37&lt;&gt;"",INDEX(INDIRECT($C37&amp;"!A1:K100"),$B37,COLUMN()-2),"")</f>
        <v>23fmr42@ms.dendai.ac.jp</v>
      </c>
      <c r="G37" t="str" cm="1">
        <f t="array" aca="1" ref="G37" ca="1">IF($C37&lt;&gt;"",INDEX(INDIRECT($C37&amp;"!A1:K100"),$B37,COLUMN()-2),"")</f>
        <v>M2(修士2年)</v>
      </c>
      <c r="H37" t="str" cm="1">
        <f t="array" aca="1" ref="H37" ca="1">IF($C37&lt;&gt;"",INDEX(INDIRECT($C37&amp;"!A1:K100"),$B37,COLUMN()-2),"")</f>
        <v>ワークショップ</v>
      </c>
      <c r="I37" t="str" cm="1">
        <f t="array" aca="1" ref="I37" ca="1">IF($C37&lt;&gt;"",INDEX(INDIRECT($C37&amp;"!A1:K100"),$B37,COLUMN()-2),"")</f>
        <v>生体信号</v>
      </c>
      <c r="J37" t="str" cm="1">
        <f t="array" aca="1" ref="J37" ca="1">IF($C37&lt;&gt;"",INDEX(INDIRECT($C37&amp;"!A1:K100"),$B37,COLUMN()-2),"")</f>
        <v>機械学習</v>
      </c>
      <c r="K37" t="str" cm="1">
        <f t="array" aca="1" ref="K37" ca="1">IF($C37&lt;&gt;"",INDEX(INDIRECT($C37&amp;"!A1:K100"),$B37,COLUMN()-2),"")</f>
        <v>状態推定</v>
      </c>
      <c r="L37" t="str" cm="1">
        <f t="array" aca="1" ref="L37" ca="1">IF($C37&lt;&gt;"",INDEX(INDIRECT($C37&amp;"!A1:K100"),$B37,COLUMN()-2),"")</f>
        <v>生体信号を用いた連続状態推定可能なインタフェースの研究</v>
      </c>
      <c r="M37" t="str" cm="1">
        <f t="array" aca="1" ref="M37" ca="1">IF($C37&lt;&gt;"",INDEX(INDIRECT($C37&amp;"!A1:K100"),$B37,COLUMN()-2),"")</f>
        <v>なし</v>
      </c>
      <c r="N37" t="str">
        <f ca="1">IF(A37&lt;&gt;"",_xlfn.XLOOKUP(A37,ラフプログラム!$4:$4,ラフプログラム!$3:$3,"")&amp;_xlfn.XLOOKUP(A37,ラフプログラム!$5:$5,ラフプログラム!$3:$3,"")&amp;_xlfn.XLOOKUP(A37,ラフプログラム!$6:$6,ラフプログラム!$3:$3,"")&amp;_xlfn.XLOOKUP(A37,ラフプログラム!$7:$7,ラフプログラム!$3:$3,"")&amp;_xlfn.XLOOKUP(A37,ラフプログラム!$8:$8,ラフプログラム!$3:$3,""),"")</f>
        <v>6</v>
      </c>
    </row>
    <row r="38" spans="1:14">
      <c r="A38" t="str" cm="1">
        <f t="array" aca="1" ref="A38" ca="1">IF(AND(C38&lt;&gt;"",C38&lt;&gt;0),INDIRECT(C38&amp;"!A"&amp;B38),"")</f>
        <v>ISK03</v>
      </c>
      <c r="B38">
        <f t="shared" ca="1" si="0"/>
        <v>8</v>
      </c>
      <c r="C38" t="str" cm="1">
        <f t="array" aca="1" ref="C38" ca="1">IF(INDIRECT("発表者集計!A"&amp;3+COUNTIF(発表者集計!AC$3:AC$14,"&lt;"&amp;ROW()-1))&lt;&gt;0,INDIRECT("発表者集計!B"&amp;3+COUNTIF(発表者集計!AC$3:AC$14,"&lt;"&amp;ROW()-1)),"")</f>
        <v>石川研</v>
      </c>
      <c r="D38" t="str" cm="1">
        <f t="array" aca="1" ref="D38" ca="1">IF($C38&lt;&gt;"",INDEX(INDIRECT($C38&amp;"!A1:K100"),$B38,COLUMN()-2),"")</f>
        <v>カン　エンヤン</v>
      </c>
      <c r="E38" t="str" cm="1">
        <f t="array" aca="1" ref="E38" ca="1">IF($C38&lt;&gt;"",INDEX(INDIRECT($C38&amp;"!A1:K100"),$B38,COLUMN()-2),"")</f>
        <v>カン　エンヤン</v>
      </c>
      <c r="F38" t="str" cm="1">
        <f t="array" aca="1" ref="F38" ca="1">IF($C38&lt;&gt;"",INDEX(INDIRECT($C38&amp;"!A1:K100"),$B38,COLUMN()-2),"")</f>
        <v>23fmr18@ms.dendai.ac.jp</v>
      </c>
      <c r="G38" t="str" cm="1">
        <f t="array" aca="1" ref="G38" ca="1">IF($C38&lt;&gt;"",INDEX(INDIRECT($C38&amp;"!A1:K100"),$B38,COLUMN()-2),"")</f>
        <v>M2(修士2年)</v>
      </c>
      <c r="H38" t="str" cm="1">
        <f t="array" aca="1" ref="H38" ca="1">IF($C38&lt;&gt;"",INDEX(INDIRECT($C38&amp;"!A1:K100"),$B38,COLUMN()-2),"")</f>
        <v>ワークショップ</v>
      </c>
      <c r="I38" t="str" cm="1">
        <f t="array" aca="1" ref="I38" ca="1">IF($C38&lt;&gt;"",INDEX(INDIRECT($C38&amp;"!A1:K100"),$B38,COLUMN()-2),"")</f>
        <v>人協働ロボット</v>
      </c>
      <c r="J38" t="str" cm="1">
        <f t="array" aca="1" ref="J38" ca="1">IF($C38&lt;&gt;"",INDEX(INDIRECT($C38&amp;"!A1:K100"),$B38,COLUMN()-2),"")</f>
        <v>アクチュエータ</v>
      </c>
      <c r="K38" t="str" cm="1">
        <f t="array" aca="1" ref="K38" ca="1">IF($C38&lt;&gt;"",INDEX(INDIRECT($C38&amp;"!A1:K100"),$B38,COLUMN()-2),"")</f>
        <v>位置決め制御</v>
      </c>
      <c r="L38" t="str" cm="1">
        <f t="array" aca="1" ref="L38" ca="1">IF($C38&lt;&gt;"",INDEX(INDIRECT($C38&amp;"!A1:K100"),$B38,COLUMN()-2),"")</f>
        <v>直列弾性アクチュエータを用いた人協働ロボットの研究</v>
      </c>
      <c r="M38" t="str" cm="1">
        <f t="array" aca="1" ref="M38" ca="1">IF($C38&lt;&gt;"",INDEX(INDIRECT($C38&amp;"!A1:K100"),$B38,COLUMN()-2),"")</f>
        <v>午前欠席します</v>
      </c>
      <c r="N38" t="str">
        <f ca="1">IF(A38&lt;&gt;"",_xlfn.XLOOKUP(A38,ラフプログラム!$4:$4,ラフプログラム!$3:$3,"")&amp;_xlfn.XLOOKUP(A38,ラフプログラム!$5:$5,ラフプログラム!$3:$3,"")&amp;_xlfn.XLOOKUP(A38,ラフプログラム!$6:$6,ラフプログラム!$3:$3,"")&amp;_xlfn.XLOOKUP(A38,ラフプログラム!$7:$7,ラフプログラム!$3:$3,"")&amp;_xlfn.XLOOKUP(A38,ラフプログラム!$8:$8,ラフプログラム!$3:$3,""),"")</f>
        <v>4</v>
      </c>
    </row>
    <row r="39" spans="1:14">
      <c r="A39" t="str" cm="1">
        <f t="array" aca="1" ref="A39" ca="1">IF(AND(C39&lt;&gt;"",C39&lt;&gt;0),INDIRECT(C39&amp;"!A"&amp;B39),"")</f>
        <v>ISK04</v>
      </c>
      <c r="B39">
        <f t="shared" ca="1" si="0"/>
        <v>9</v>
      </c>
      <c r="C39" t="str" cm="1">
        <f t="array" aca="1" ref="C39" ca="1">IF(INDIRECT("発表者集計!A"&amp;3+COUNTIF(発表者集計!AC$3:AC$14,"&lt;"&amp;ROW()-1))&lt;&gt;0,INDIRECT("発表者集計!B"&amp;3+COUNTIF(発表者集計!AC$3:AC$14,"&lt;"&amp;ROW()-1)),"")</f>
        <v>石川研</v>
      </c>
      <c r="D39" t="str" cm="1">
        <f t="array" aca="1" ref="D39" ca="1">IF($C39&lt;&gt;"",INDEX(INDIRECT($C39&amp;"!A1:K100"),$B39,COLUMN()-2),"")</f>
        <v>美尾 恵斗</v>
      </c>
      <c r="E39" t="str" cm="1">
        <f t="array" aca="1" ref="E39" ca="1">IF($C39&lt;&gt;"",INDEX(INDIRECT($C39&amp;"!A1:K100"),$B39,COLUMN()-2),"")</f>
        <v>ミオ　ケイト</v>
      </c>
      <c r="F39" t="str" cm="1">
        <f t="array" aca="1" ref="F39" ca="1">IF($C39&lt;&gt;"",INDEX(INDIRECT($C39&amp;"!A1:K100"),$B39,COLUMN()-2),"")</f>
        <v>23fmr49@ms.dendai.ac.jp</v>
      </c>
      <c r="G39" t="str" cm="1">
        <f t="array" aca="1" ref="G39" ca="1">IF($C39&lt;&gt;"",INDEX(INDIRECT($C39&amp;"!A1:K100"),$B39,COLUMN()-2),"")</f>
        <v>M2(修士2年)</v>
      </c>
      <c r="H39" t="str" cm="1">
        <f t="array" aca="1" ref="H39" ca="1">IF($C39&lt;&gt;"",INDEX(INDIRECT($C39&amp;"!A1:K100"),$B39,COLUMN()-2),"")</f>
        <v>ワークショップ</v>
      </c>
      <c r="I39" t="str" cm="1">
        <f t="array" aca="1" ref="I39" ca="1">IF($C39&lt;&gt;"",INDEX(INDIRECT($C39&amp;"!A1:K100"),$B39,COLUMN()-2),"")</f>
        <v>自動運転</v>
      </c>
      <c r="J39" t="str" cm="1">
        <f t="array" aca="1" ref="J39" ca="1">IF($C39&lt;&gt;"",INDEX(INDIRECT($C39&amp;"!A1:K100"),$B39,COLUMN()-2),"")</f>
        <v>運転支援</v>
      </c>
      <c r="K39" t="str" cm="1">
        <f t="array" aca="1" ref="K39" ca="1">IF($C39&lt;&gt;"",INDEX(INDIRECT($C39&amp;"!A1:K100"),$B39,COLUMN()-2),"")</f>
        <v>深層学習</v>
      </c>
      <c r="L39" t="str" cm="1">
        <f t="array" aca="1" ref="L39" ca="1">IF($C39&lt;&gt;"",INDEX(INDIRECT($C39&amp;"!A1:K100"),$B39,COLUMN()-2),"")</f>
        <v>ドライバ個人モデルによる個人適応型運転支援システムの研究</v>
      </c>
      <c r="M39" t="str" cm="1">
        <f t="array" aca="1" ref="M39" ca="1">IF($C39&lt;&gt;"",INDEX(INDIRECT($C39&amp;"!A1:K100"),$B39,COLUMN()-2),"")</f>
        <v>なし</v>
      </c>
      <c r="N39" t="str">
        <f ca="1">IF(A39&lt;&gt;"",_xlfn.XLOOKUP(A39,ラフプログラム!$4:$4,ラフプログラム!$3:$3,"")&amp;_xlfn.XLOOKUP(A39,ラフプログラム!$5:$5,ラフプログラム!$3:$3,"")&amp;_xlfn.XLOOKUP(A39,ラフプログラム!$6:$6,ラフプログラム!$3:$3,"")&amp;_xlfn.XLOOKUP(A39,ラフプログラム!$7:$7,ラフプログラム!$3:$3,"")&amp;_xlfn.XLOOKUP(A39,ラフプログラム!$8:$8,ラフプログラム!$3:$3,""),"")</f>
        <v>7</v>
      </c>
    </row>
    <row r="40" spans="1:14">
      <c r="A40" t="str" cm="1">
        <f t="array" aca="1" ref="A40" ca="1">IF(AND(C40&lt;&gt;"",C40&lt;&gt;0),INDIRECT(C40&amp;"!A"&amp;B40),"")</f>
        <v>ISK05</v>
      </c>
      <c r="B40">
        <f t="shared" ca="1" si="0"/>
        <v>10</v>
      </c>
      <c r="C40" t="str" cm="1">
        <f t="array" aca="1" ref="C40" ca="1">IF(INDIRECT("発表者集計!A"&amp;3+COUNTIF(発表者集計!AC$3:AC$14,"&lt;"&amp;ROW()-1))&lt;&gt;0,INDIRECT("発表者集計!B"&amp;3+COUNTIF(発表者集計!AC$3:AC$14,"&lt;"&amp;ROW()-1)),"")</f>
        <v>石川研</v>
      </c>
      <c r="D40" t="str" cm="1">
        <f t="array" aca="1" ref="D40" ca="1">IF($C40&lt;&gt;"",INDEX(INDIRECT($C40&amp;"!A1:K100"),$B40,COLUMN()-2),"")</f>
        <v>茂木　美玲</v>
      </c>
      <c r="E40" t="str" cm="1">
        <f t="array" aca="1" ref="E40" ca="1">IF($C40&lt;&gt;"",INDEX(INDIRECT($C40&amp;"!A1:K100"),$B40,COLUMN()-2),"")</f>
        <v>モテキ　ミレイ</v>
      </c>
      <c r="F40" t="str" cm="1">
        <f t="array" aca="1" ref="F40" ca="1">IF($C40&lt;&gt;"",INDEX(INDIRECT($C40&amp;"!A1:K100"),$B40,COLUMN()-2),"")</f>
        <v>23fmr55@ms.dendai.ac.jp</v>
      </c>
      <c r="G40" t="str" cm="1">
        <f t="array" aca="1" ref="G40" ca="1">IF($C40&lt;&gt;"",INDEX(INDIRECT($C40&amp;"!A1:K100"),$B40,COLUMN()-2),"")</f>
        <v>M2(修士2年)</v>
      </c>
      <c r="H40" t="str" cm="1">
        <f t="array" aca="1" ref="H40" ca="1">IF($C40&lt;&gt;"",INDEX(INDIRECT($C40&amp;"!A1:K100"),$B40,COLUMN()-2),"")</f>
        <v>ワークショップ</v>
      </c>
      <c r="I40" t="str" cm="1">
        <f t="array" aca="1" ref="I40" ca="1">IF($C40&lt;&gt;"",INDEX(INDIRECT($C40&amp;"!A1:K100"),$B40,COLUMN()-2),"")</f>
        <v>地雷探知</v>
      </c>
      <c r="J40" t="str" cm="1">
        <f t="array" aca="1" ref="J40" ca="1">IF($C40&lt;&gt;"",INDEX(INDIRECT($C40&amp;"!A1:K100"),$B40,COLUMN()-2),"")</f>
        <v>機械学習</v>
      </c>
      <c r="K40" t="str" cm="1">
        <f t="array" aca="1" ref="K40" ca="1">IF($C40&lt;&gt;"",INDEX(INDIRECT($C40&amp;"!A1:K100"),$B40,COLUMN()-2),"")</f>
        <v>物体識別</v>
      </c>
      <c r="L40" t="str" cm="1">
        <f t="array" aca="1" ref="L40" ca="1">IF($C40&lt;&gt;"",INDEX(INDIRECT($C40&amp;"!A1:K100"),$B40,COLUMN()-2),"")</f>
        <v>アクティブな探知機能を備えた探針システムの開発</v>
      </c>
      <c r="M40" t="str" cm="1">
        <f t="array" aca="1" ref="M40" ca="1">IF($C40&lt;&gt;"",INDEX(INDIRECT($C40&amp;"!A1:K100"),$B40,COLUMN()-2),"")</f>
        <v>なし</v>
      </c>
      <c r="N40" t="str">
        <f ca="1">IF(A40&lt;&gt;"",_xlfn.XLOOKUP(A40,ラフプログラム!$4:$4,ラフプログラム!$3:$3,"")&amp;_xlfn.XLOOKUP(A40,ラフプログラム!$5:$5,ラフプログラム!$3:$3,"")&amp;_xlfn.XLOOKUP(A40,ラフプログラム!$6:$6,ラフプログラム!$3:$3,"")&amp;_xlfn.XLOOKUP(A40,ラフプログラム!$7:$7,ラフプログラム!$3:$3,"")&amp;_xlfn.XLOOKUP(A40,ラフプログラム!$8:$8,ラフプログラム!$3:$3,""),"")</f>
        <v>2</v>
      </c>
    </row>
    <row r="41" spans="1:14">
      <c r="A41" t="str" cm="1">
        <f t="array" aca="1" ref="A41" ca="1">IF(AND(C41&lt;&gt;"",C41&lt;&gt;0),INDIRECT(C41&amp;"!A"&amp;B41),"")</f>
        <v>ISK06</v>
      </c>
      <c r="B41">
        <f t="shared" ca="1" si="0"/>
        <v>11</v>
      </c>
      <c r="C41" t="str" cm="1">
        <f t="array" aca="1" ref="C41" ca="1">IF(INDIRECT("発表者集計!A"&amp;3+COUNTIF(発表者集計!AC$3:AC$14,"&lt;"&amp;ROW()-1))&lt;&gt;0,INDIRECT("発表者集計!B"&amp;3+COUNTIF(発表者集計!AC$3:AC$14,"&lt;"&amp;ROW()-1)),"")</f>
        <v>石川研</v>
      </c>
      <c r="D41" t="str" cm="1">
        <f t="array" aca="1" ref="D41" ca="1">IF($C41&lt;&gt;"",INDEX(INDIRECT($C41&amp;"!A1:K100"),$B41,COLUMN()-2),"")</f>
        <v>関　涼夏</v>
      </c>
      <c r="E41" t="str" cm="1">
        <f t="array" aca="1" ref="E41" ca="1">IF($C41&lt;&gt;"",INDEX(INDIRECT($C41&amp;"!A1:K100"),$B41,COLUMN()-2),"")</f>
        <v>セキ　スズカ</v>
      </c>
      <c r="F41" t="str" cm="1">
        <f t="array" aca="1" ref="F41" ca="1">IF($C41&lt;&gt;"",INDEX(INDIRECT($C41&amp;"!A1:K100"),$B41,COLUMN()-2),"")</f>
        <v>seki@robotics.fr.dendai.ac.jp</v>
      </c>
      <c r="G41" t="str" cm="1">
        <f t="array" aca="1" ref="G41" ca="1">IF($C41&lt;&gt;"",INDEX(INDIRECT($C41&amp;"!A1:K100"),$B41,COLUMN()-2),"")</f>
        <v>M1(修士1年)</v>
      </c>
      <c r="H41" t="str" cm="1">
        <f t="array" aca="1" ref="H41" ca="1">IF($C41&lt;&gt;"",INDEX(INDIRECT($C41&amp;"!A1:K100"),$B41,COLUMN()-2),"")</f>
        <v>口頭発表</v>
      </c>
      <c r="I41" t="str" cm="1">
        <f t="array" aca="1" ref="I41" ca="1">IF($C41&lt;&gt;"",INDEX(INDIRECT($C41&amp;"!A1:K100"),$B41,COLUMN()-2),"")</f>
        <v>自動運転支援</v>
      </c>
      <c r="J41" t="str" cm="1">
        <f t="array" aca="1" ref="J41" ca="1">IF($C41&lt;&gt;"",INDEX(INDIRECT($C41&amp;"!A1:K100"),$B41,COLUMN()-2),"")</f>
        <v>モデル予測制御</v>
      </c>
      <c r="K41" t="str" cm="1">
        <f t="array" aca="1" ref="K41" ca="1">IF($C41&lt;&gt;"",INDEX(INDIRECT($C41&amp;"!A1:K100"),$B41,COLUMN()-2),"")</f>
        <v>ドライバーモデル</v>
      </c>
      <c r="L41" t="str" cm="1">
        <f t="array" aca="1" ref="L41" ca="1">IF($C41&lt;&gt;"",INDEX(INDIRECT($C41&amp;"!A1:K100"),$B41,COLUMN()-2),"")</f>
        <v>モデル予測制御を活用したドライバーの個人特性を反映したステアリングモデル</v>
      </c>
      <c r="M41" t="str" cm="1">
        <f t="array" aca="1" ref="M41" ca="1">IF($C41&lt;&gt;"",INDEX(INDIRECT($C41&amp;"!A1:K100"),$B41,COLUMN()-2),"")</f>
        <v>なし</v>
      </c>
      <c r="N41" t="str">
        <f ca="1">IF(A41&lt;&gt;"",_xlfn.XLOOKUP(A41,ラフプログラム!$4:$4,ラフプログラム!$3:$3,"")&amp;_xlfn.XLOOKUP(A41,ラフプログラム!$5:$5,ラフプログラム!$3:$3,"")&amp;_xlfn.XLOOKUP(A41,ラフプログラム!$6:$6,ラフプログラム!$3:$3,"")&amp;_xlfn.XLOOKUP(A41,ラフプログラム!$7:$7,ラフプログラム!$3:$3,"")&amp;_xlfn.XLOOKUP(A41,ラフプログラム!$8:$8,ラフプログラム!$3:$3,""),"")</f>
        <v>1</v>
      </c>
    </row>
    <row r="42" spans="1:14">
      <c r="A42" t="str" cm="1">
        <f t="array" aca="1" ref="A42" ca="1">IF(AND(C42&lt;&gt;"",C42&lt;&gt;0),INDIRECT(C42&amp;"!A"&amp;B42),"")</f>
        <v>ISK07</v>
      </c>
      <c r="B42">
        <f t="shared" ca="1" si="0"/>
        <v>12</v>
      </c>
      <c r="C42" t="str" cm="1">
        <f t="array" aca="1" ref="C42" ca="1">IF(INDIRECT("発表者集計!A"&amp;3+COUNTIF(発表者集計!AC$3:AC$14,"&lt;"&amp;ROW()-1))&lt;&gt;0,INDIRECT("発表者集計!B"&amp;3+COUNTIF(発表者集計!AC$3:AC$14,"&lt;"&amp;ROW()-1)),"")</f>
        <v>石川研</v>
      </c>
      <c r="D42" t="str" cm="1">
        <f t="array" aca="1" ref="D42" ca="1">IF($C42&lt;&gt;"",INDEX(INDIRECT($C42&amp;"!A1:K100"),$B42,COLUMN()-2),"")</f>
        <v>高堀　千歳</v>
      </c>
      <c r="E42" t="str" cm="1">
        <f t="array" aca="1" ref="E42" ca="1">IF($C42&lt;&gt;"",INDEX(INDIRECT($C42&amp;"!A1:K100"),$B42,COLUMN()-2),"")</f>
        <v>タカホリ　チトセ</v>
      </c>
      <c r="F42" t="str" cm="1">
        <f t="array" aca="1" ref="F42" ca="1">IF($C42&lt;&gt;"",INDEX(INDIRECT($C42&amp;"!A1:K100"),$B42,COLUMN()-2),"")</f>
        <v>24fmr24@ms.dendai.ac.jp</v>
      </c>
      <c r="G42" t="str" cm="1">
        <f t="array" aca="1" ref="G42" ca="1">IF($C42&lt;&gt;"",INDEX(INDIRECT($C42&amp;"!A1:K100"),$B42,COLUMN()-2),"")</f>
        <v>M1(修士1年)</v>
      </c>
      <c r="H42" t="str" cm="1">
        <f t="array" aca="1" ref="H42" ca="1">IF($C42&lt;&gt;"",INDEX(INDIRECT($C42&amp;"!A1:K100"),$B42,COLUMN()-2),"")</f>
        <v>ワークショップ</v>
      </c>
      <c r="I42" t="str" cm="1">
        <f t="array" aca="1" ref="I42" ca="1">IF($C42&lt;&gt;"",INDEX(INDIRECT($C42&amp;"!A1:K100"),$B42,COLUMN()-2),"")</f>
        <v>ドローン</v>
      </c>
      <c r="J42" t="str" cm="1">
        <f t="array" aca="1" ref="J42" ca="1">IF($C42&lt;&gt;"",INDEX(INDIRECT($C42&amp;"!A1:K100"),$B42,COLUMN()-2),"")</f>
        <v>制振制御</v>
      </c>
      <c r="K42" t="str" cm="1">
        <f t="array" aca="1" ref="K42" ca="1">IF($C42&lt;&gt;"",INDEX(INDIRECT($C42&amp;"!A1:K100"),$B42,COLUMN()-2),"")</f>
        <v>多目的制御</v>
      </c>
      <c r="L42" t="str" cm="1">
        <f t="array" aca="1" ref="L42" ca="1">IF($C42&lt;&gt;"",INDEX(INDIRECT($C42&amp;"!A1:K100"),$B42,COLUMN()-2),"")</f>
        <v>ドローンの懸下物の制振制御</v>
      </c>
      <c r="M42" t="str" cm="1">
        <f t="array" aca="1" ref="M42" ca="1">IF($C42&lt;&gt;"",INDEX(INDIRECT($C42&amp;"!A1:K100"),$B42,COLUMN()-2),"")</f>
        <v>なし</v>
      </c>
      <c r="N42" t="str">
        <f ca="1">IF(A42&lt;&gt;"",_xlfn.XLOOKUP(A42,ラフプログラム!$4:$4,ラフプログラム!$3:$3,"")&amp;_xlfn.XLOOKUP(A42,ラフプログラム!$5:$5,ラフプログラム!$3:$3,"")&amp;_xlfn.XLOOKUP(A42,ラフプログラム!$6:$6,ラフプログラム!$3:$3,"")&amp;_xlfn.XLOOKUP(A42,ラフプログラム!$7:$7,ラフプログラム!$3:$3,"")&amp;_xlfn.XLOOKUP(A42,ラフプログラム!$8:$8,ラフプログラム!$3:$3,""),"")</f>
        <v>5</v>
      </c>
    </row>
    <row r="43" spans="1:14">
      <c r="A43" t="str" cm="1">
        <f t="array" aca="1" ref="A43" ca="1">IF(AND(C43&lt;&gt;"",C43&lt;&gt;0),INDIRECT(C43&amp;"!A"&amp;B43),"")</f>
        <v>ISK08</v>
      </c>
      <c r="B43">
        <f t="shared" ca="1" si="0"/>
        <v>13</v>
      </c>
      <c r="C43" t="str" cm="1">
        <f t="array" aca="1" ref="C43" ca="1">IF(INDIRECT("発表者集計!A"&amp;3+COUNTIF(発表者集計!AC$3:AC$14,"&lt;"&amp;ROW()-1))&lt;&gt;0,INDIRECT("発表者集計!B"&amp;3+COUNTIF(発表者集計!AC$3:AC$14,"&lt;"&amp;ROW()-1)),"")</f>
        <v>石川研</v>
      </c>
      <c r="D43" t="str" cm="1">
        <f t="array" aca="1" ref="D43" ca="1">IF($C43&lt;&gt;"",INDEX(INDIRECT($C43&amp;"!A1:K100"),$B43,COLUMN()-2),"")</f>
        <v>西山　優希</v>
      </c>
      <c r="E43" t="str" cm="1">
        <f t="array" aca="1" ref="E43" ca="1">IF($C43&lt;&gt;"",INDEX(INDIRECT($C43&amp;"!A1:K100"),$B43,COLUMN()-2),"")</f>
        <v>ニシヤマ　ユウキ</v>
      </c>
      <c r="F43" t="str" cm="1">
        <f t="array" aca="1" ref="F43" ca="1">IF($C43&lt;&gt;"",INDEX(INDIRECT($C43&amp;"!A1:K100"),$B43,COLUMN()-2),"")</f>
        <v>y.nishiyama@robotics.fr.dendai.ac.jp</v>
      </c>
      <c r="G43" t="str" cm="1">
        <f t="array" aca="1" ref="G43" ca="1">IF($C43&lt;&gt;"",INDEX(INDIRECT($C43&amp;"!A1:K100"),$B43,COLUMN()-2),"")</f>
        <v>M1(修士1年)</v>
      </c>
      <c r="H43" t="str" cm="1">
        <f t="array" aca="1" ref="H43" ca="1">IF($C43&lt;&gt;"",INDEX(INDIRECT($C43&amp;"!A1:K100"),$B43,COLUMN()-2),"")</f>
        <v>ワークショップ</v>
      </c>
      <c r="I43" t="str" cm="1">
        <f t="array" aca="1" ref="I43" ca="1">IF($C43&lt;&gt;"",INDEX(INDIRECT($C43&amp;"!A1:K100"),$B43,COLUMN()-2),"")</f>
        <v>クレーン</v>
      </c>
      <c r="J43" t="str" cm="1">
        <f t="array" aca="1" ref="J43" ca="1">IF($C43&lt;&gt;"",INDEX(INDIRECT($C43&amp;"!A1:K100"),$B43,COLUMN()-2),"")</f>
        <v>制振制御</v>
      </c>
      <c r="K43" t="str" cm="1">
        <f t="array" aca="1" ref="K43" ca="1">IF($C43&lt;&gt;"",INDEX(INDIRECT($C43&amp;"!A1:K100"),$B43,COLUMN()-2),"")</f>
        <v>ハプティックス</v>
      </c>
      <c r="L43" t="str" cm="1">
        <f t="array" aca="1" ref="L43" ca="1">IF($C43&lt;&gt;"",INDEX(INDIRECT($C43&amp;"!A1:K100"),$B43,COLUMN()-2),"")</f>
        <v>人間が操作しやすいクレーン吊り荷制御系の開発</v>
      </c>
      <c r="M43" t="str" cm="1">
        <f t="array" aca="1" ref="M43" ca="1">IF($C43&lt;&gt;"",INDEX(INDIRECT($C43&amp;"!A1:K100"),$B43,COLUMN()-2),"")</f>
        <v>なし</v>
      </c>
      <c r="N43" t="str">
        <f ca="1">IF(A43&lt;&gt;"",_xlfn.XLOOKUP(A43,ラフプログラム!$4:$4,ラフプログラム!$3:$3,"")&amp;_xlfn.XLOOKUP(A43,ラフプログラム!$5:$5,ラフプログラム!$3:$3,"")&amp;_xlfn.XLOOKUP(A43,ラフプログラム!$6:$6,ラフプログラム!$3:$3,"")&amp;_xlfn.XLOOKUP(A43,ラフプログラム!$7:$7,ラフプログラム!$3:$3,"")&amp;_xlfn.XLOOKUP(A43,ラフプログラム!$8:$8,ラフプログラム!$3:$3,""),"")</f>
        <v>6</v>
      </c>
    </row>
    <row r="44" spans="1:14">
      <c r="A44" t="str" cm="1">
        <f t="array" aca="1" ref="A44" ca="1">IF(AND(C44&lt;&gt;"",C44&lt;&gt;0),INDIRECT(C44&amp;"!A"&amp;B44),"")</f>
        <v>ISK09</v>
      </c>
      <c r="B44">
        <f t="shared" ca="1" si="0"/>
        <v>14</v>
      </c>
      <c r="C44" t="str" cm="1">
        <f t="array" aca="1" ref="C44" ca="1">IF(INDIRECT("発表者集計!A"&amp;3+COUNTIF(発表者集計!AC$3:AC$14,"&lt;"&amp;ROW()-1))&lt;&gt;0,INDIRECT("発表者集計!B"&amp;3+COUNTIF(発表者集計!AC$3:AC$14,"&lt;"&amp;ROW()-1)),"")</f>
        <v>石川研</v>
      </c>
      <c r="D44" t="str" cm="1">
        <f t="array" aca="1" ref="D44" ca="1">IF($C44&lt;&gt;"",INDEX(INDIRECT($C44&amp;"!A1:K100"),$B44,COLUMN()-2),"")</f>
        <v>小野瀬　侑樹</v>
      </c>
      <c r="E44" t="str" cm="1">
        <f t="array" aca="1" ref="E44" ca="1">IF($C44&lt;&gt;"",INDEX(INDIRECT($C44&amp;"!A1:K100"),$B44,COLUMN()-2),"")</f>
        <v>オノセ　ユウキ</v>
      </c>
      <c r="F44" t="str" cm="1">
        <f t="array" aca="1" ref="F44" ca="1">IF($C44&lt;&gt;"",INDEX(INDIRECT($C44&amp;"!A1:K100"),$B44,COLUMN()-2),"")</f>
        <v>24fmr08@ms.dendai.ac.jp</v>
      </c>
      <c r="G44" t="str" cm="1">
        <f t="array" aca="1" ref="G44" ca="1">IF($C44&lt;&gt;"",INDEX(INDIRECT($C44&amp;"!A1:K100"),$B44,COLUMN()-2),"")</f>
        <v>M1(修士1年)</v>
      </c>
      <c r="H44" t="str" cm="1">
        <f t="array" aca="1" ref="H44" ca="1">IF($C44&lt;&gt;"",INDEX(INDIRECT($C44&amp;"!A1:K100"),$B44,COLUMN()-2),"")</f>
        <v>ワークショップ</v>
      </c>
      <c r="I44" t="str" cm="1">
        <f t="array" aca="1" ref="I44" ca="1">IF($C44&lt;&gt;"",INDEX(INDIRECT($C44&amp;"!A1:K100"),$B44,COLUMN()-2),"")</f>
        <v>バイラテラル制御</v>
      </c>
      <c r="J44" t="str" cm="1">
        <f t="array" aca="1" ref="J44" ca="1">IF($C44&lt;&gt;"",INDEX(INDIRECT($C44&amp;"!A1:K100"),$B44,COLUMN()-2),"")</f>
        <v>透明性</v>
      </c>
      <c r="K44" t="str" cm="1">
        <f t="array" aca="1" ref="K44" ca="1">IF($C44&lt;&gt;"",INDEX(INDIRECT($C44&amp;"!A1:K100"),$B44,COLUMN()-2),"")</f>
        <v>仮想内部モデル</v>
      </c>
      <c r="L44" t="str" cm="1">
        <f t="array" aca="1" ref="L44" ca="1">IF($C44&lt;&gt;"",INDEX(INDIRECT($C44&amp;"!A1:K100"),$B44,COLUMN()-2),"")</f>
        <v>VIM型バイラテラル制御の制御設計</v>
      </c>
      <c r="M44" t="str" cm="1">
        <f t="array" aca="1" ref="M44" ca="1">IF($C44&lt;&gt;"",INDEX(INDIRECT($C44&amp;"!A1:K100"),$B44,COLUMN()-2),"")</f>
        <v>なし</v>
      </c>
      <c r="N44" t="str">
        <f ca="1">IF(A44&lt;&gt;"",_xlfn.XLOOKUP(A44,ラフプログラム!$4:$4,ラフプログラム!$3:$3,"")&amp;_xlfn.XLOOKUP(A44,ラフプログラム!$5:$5,ラフプログラム!$3:$3,"")&amp;_xlfn.XLOOKUP(A44,ラフプログラム!$6:$6,ラフプログラム!$3:$3,"")&amp;_xlfn.XLOOKUP(A44,ラフプログラム!$7:$7,ラフプログラム!$3:$3,"")&amp;_xlfn.XLOOKUP(A44,ラフプログラム!$8:$8,ラフプログラム!$3:$3,""),"")</f>
        <v>1</v>
      </c>
    </row>
    <row r="45" spans="1:14">
      <c r="A45" t="str" cm="1">
        <f t="array" aca="1" ref="A45" ca="1">IF(AND(C45&lt;&gt;"",C45&lt;&gt;0),INDIRECT(C45&amp;"!A"&amp;B45),"")</f>
        <v>ISK10</v>
      </c>
      <c r="B45">
        <f t="shared" ca="1" si="0"/>
        <v>15</v>
      </c>
      <c r="C45" t="str" cm="1">
        <f t="array" aca="1" ref="C45" ca="1">IF(INDIRECT("発表者集計!A"&amp;3+COUNTIF(発表者集計!AC$3:AC$14,"&lt;"&amp;ROW()-1))&lt;&gt;0,INDIRECT("発表者集計!B"&amp;3+COUNTIF(発表者集計!AC$3:AC$14,"&lt;"&amp;ROW()-1)),"")</f>
        <v>石川研</v>
      </c>
      <c r="D45" t="str" cm="1">
        <f t="array" aca="1" ref="D45" ca="1">IF($C45&lt;&gt;"",INDEX(INDIRECT($C45&amp;"!A1:K100"),$B45,COLUMN()-2),"")</f>
        <v>陳　啓歌</v>
      </c>
      <c r="E45" t="str" cm="1">
        <f t="array" aca="1" ref="E45" ca="1">IF($C45&lt;&gt;"",INDEX(INDIRECT($C45&amp;"!A1:K100"),$B45,COLUMN()-2),"")</f>
        <v>チン　ケイカ</v>
      </c>
      <c r="F45" t="str" cm="1">
        <f t="array" aca="1" ref="F45" ca="1">IF($C45&lt;&gt;"",INDEX(INDIRECT($C45&amp;"!A1:K100"),$B45,COLUMN()-2),"")</f>
        <v>chen.q@robotics.fr.dendai.ac.jp</v>
      </c>
      <c r="G45" t="str" cm="1">
        <f t="array" aca="1" ref="G45" ca="1">IF($C45&lt;&gt;"",INDEX(INDIRECT($C45&amp;"!A1:K100"),$B45,COLUMN()-2),"")</f>
        <v>M1(修士1年)</v>
      </c>
      <c r="H45" t="str" cm="1">
        <f t="array" aca="1" ref="H45" ca="1">IF($C45&lt;&gt;"",INDEX(INDIRECT($C45&amp;"!A1:K100"),$B45,COLUMN()-2),"")</f>
        <v>ワークショップ</v>
      </c>
      <c r="I45" t="str" cm="1">
        <f t="array" aca="1" ref="I45" ca="1">IF($C45&lt;&gt;"",INDEX(INDIRECT($C45&amp;"!A1:K100"),$B45,COLUMN()-2),"")</f>
        <v>システム同定</v>
      </c>
      <c r="J45" t="str" cm="1">
        <f t="array" aca="1" ref="J45" ca="1">IF($C45&lt;&gt;"",INDEX(INDIRECT($C45&amp;"!A1:K100"),$B45,COLUMN()-2),"")</f>
        <v>デルタオペレータ</v>
      </c>
      <c r="K45" t="str" cm="1">
        <f t="array" aca="1" ref="K45" ca="1">IF($C45&lt;&gt;"",INDEX(INDIRECT($C45&amp;"!A1:K100"),$B45,COLUMN()-2),"")</f>
        <v>LuGre モデル</v>
      </c>
      <c r="L45" t="str" cm="1">
        <f t="array" aca="1" ref="L45" ca="1">IF($C45&lt;&gt;"",INDEX(INDIRECT($C45&amp;"!A1:K100"),$B45,COLUMN()-2),"")</f>
        <v>デルタオペレータによるLuGre モデルに基づいた一慣性系パラメータのオンライン同定</v>
      </c>
      <c r="M45" t="str" cm="1">
        <f t="array" aca="1" ref="M45" ca="1">IF($C45&lt;&gt;"",INDEX(INDIRECT($C45&amp;"!A1:K100"),$B45,COLUMN()-2),"")</f>
        <v>なし</v>
      </c>
      <c r="N45" t="str">
        <f ca="1">IF(A45&lt;&gt;"",_xlfn.XLOOKUP(A45,ラフプログラム!$4:$4,ラフプログラム!$3:$3,"")&amp;_xlfn.XLOOKUP(A45,ラフプログラム!$5:$5,ラフプログラム!$3:$3,"")&amp;_xlfn.XLOOKUP(A45,ラフプログラム!$6:$6,ラフプログラム!$3:$3,"")&amp;_xlfn.XLOOKUP(A45,ラフプログラム!$7:$7,ラフプログラム!$3:$3,"")&amp;_xlfn.XLOOKUP(A45,ラフプログラム!$8:$8,ラフプログラム!$3:$3,""),"")</f>
        <v>4</v>
      </c>
    </row>
    <row r="46" spans="1:14">
      <c r="A46" t="str" cm="1">
        <f t="array" aca="1" ref="A46" ca="1">IF(AND(C46&lt;&gt;"",C46&lt;&gt;0),INDIRECT(C46&amp;"!A"&amp;B46),"")</f>
        <v>ISK11</v>
      </c>
      <c r="B46">
        <f t="shared" ca="1" si="0"/>
        <v>16</v>
      </c>
      <c r="C46" t="str" cm="1">
        <f t="array" aca="1" ref="C46" ca="1">IF(INDIRECT("発表者集計!A"&amp;3+COUNTIF(発表者集計!AC$3:AC$14,"&lt;"&amp;ROW()-1))&lt;&gt;0,INDIRECT("発表者集計!B"&amp;3+COUNTIF(発表者集計!AC$3:AC$14,"&lt;"&amp;ROW()-1)),"")</f>
        <v>石川研</v>
      </c>
      <c r="D46" t="str" cm="1">
        <f t="array" aca="1" ref="D46" ca="1">IF($C46&lt;&gt;"",INDEX(INDIRECT($C46&amp;"!A1:K100"),$B46,COLUMN()-2),"")</f>
        <v>高橋　慶全</v>
      </c>
      <c r="E46" t="str" cm="1">
        <f t="array" aca="1" ref="E46" ca="1">IF($C46&lt;&gt;"",INDEX(INDIRECT($C46&amp;"!A1:K100"),$B46,COLUMN()-2),"")</f>
        <v>タカハシ　ケイゼン</v>
      </c>
      <c r="F46" t="str" cm="1">
        <f t="array" aca="1" ref="F46" ca="1">IF($C46&lt;&gt;"",INDEX(INDIRECT($C46&amp;"!A1:K100"),$B46,COLUMN()-2),"")</f>
        <v>takahashik@robotics.fr.dendai.ac.jp</v>
      </c>
      <c r="G46" t="str" cm="1">
        <f t="array" aca="1" ref="G46" ca="1">IF($C46&lt;&gt;"",INDEX(INDIRECT($C46&amp;"!A1:K100"),$B46,COLUMN()-2),"")</f>
        <v>B4(学部4年)</v>
      </c>
      <c r="H46" t="str" cm="1">
        <f t="array" aca="1" ref="H46" ca="1">IF($C46&lt;&gt;"",INDEX(INDIRECT($C46&amp;"!A1:K100"),$B46,COLUMN()-2),"")</f>
        <v>聴講</v>
      </c>
      <c r="I46" cm="1">
        <f t="array" aca="1" ref="I46" ca="1">IF($C46&lt;&gt;"",INDEX(INDIRECT($C46&amp;"!A1:K100"),$B46,COLUMN()-2),"")</f>
        <v>0</v>
      </c>
      <c r="J46" cm="1">
        <f t="array" aca="1" ref="J46" ca="1">IF($C46&lt;&gt;"",INDEX(INDIRECT($C46&amp;"!A1:K100"),$B46,COLUMN()-2),"")</f>
        <v>0</v>
      </c>
      <c r="K46" cm="1">
        <f t="array" aca="1" ref="K46" ca="1">IF($C46&lt;&gt;"",INDEX(INDIRECT($C46&amp;"!A1:K100"),$B46,COLUMN()-2),"")</f>
        <v>0</v>
      </c>
      <c r="L46" cm="1">
        <f t="array" aca="1" ref="L46" ca="1">IF($C46&lt;&gt;"",INDEX(INDIRECT($C46&amp;"!A1:K100"),$B46,COLUMN()-2),"")</f>
        <v>0</v>
      </c>
      <c r="M46" t="str" cm="1">
        <f t="array" aca="1" ref="M46" ca="1">IF($C46&lt;&gt;"",INDEX(INDIRECT($C46&amp;"!A1:K100"),$B46,COLUMN()-2),"")</f>
        <v>なし</v>
      </c>
      <c r="N46" t="str">
        <f ca="1">IF(A46&lt;&gt;"",_xlfn.XLOOKUP(A46,ラフプログラム!$4:$4,ラフプログラム!$3:$3,"")&amp;_xlfn.XLOOKUP(A46,ラフプログラム!$5:$5,ラフプログラム!$3:$3,"")&amp;_xlfn.XLOOKUP(A46,ラフプログラム!$6:$6,ラフプログラム!$3:$3,"")&amp;_xlfn.XLOOKUP(A46,ラフプログラム!$7:$7,ラフプログラム!$3:$3,"")&amp;_xlfn.XLOOKUP(A46,ラフプログラム!$8:$8,ラフプログラム!$3:$3,""),"")</f>
        <v>3</v>
      </c>
    </row>
    <row r="47" spans="1:14">
      <c r="A47" t="str" cm="1">
        <f t="array" aca="1" ref="A47" ca="1">IF(AND(C47&lt;&gt;"",C47&lt;&gt;0),INDIRECT(C47&amp;"!A"&amp;B47),"")</f>
        <v>ISK12</v>
      </c>
      <c r="B47">
        <f t="shared" ca="1" si="0"/>
        <v>17</v>
      </c>
      <c r="C47" t="str" cm="1">
        <f t="array" aca="1" ref="C47" ca="1">IF(INDIRECT("発表者集計!A"&amp;3+COUNTIF(発表者集計!AC$3:AC$14,"&lt;"&amp;ROW()-1))&lt;&gt;0,INDIRECT("発表者集計!B"&amp;3+COUNTIF(発表者集計!AC$3:AC$14,"&lt;"&amp;ROW()-1)),"")</f>
        <v>石川研</v>
      </c>
      <c r="D47" t="str" cm="1">
        <f t="array" aca="1" ref="D47" ca="1">IF($C47&lt;&gt;"",INDEX(INDIRECT($C47&amp;"!A1:K100"),$B47,COLUMN()-2),"")</f>
        <v>青柳　大空</v>
      </c>
      <c r="E47" t="str" cm="1">
        <f t="array" aca="1" ref="E47" ca="1">IF($C47&lt;&gt;"",INDEX(INDIRECT($C47&amp;"!A1:K100"),$B47,COLUMN()-2),"")</f>
        <v>アオヤギ　ソラ</v>
      </c>
      <c r="F47" t="str" cm="1">
        <f t="array" aca="1" ref="F47" ca="1">IF($C47&lt;&gt;"",INDEX(INDIRECT($C47&amp;"!A1:K100"),$B47,COLUMN()-2),"")</f>
        <v>aoyagi@robotics.fr.dendai.ac.jp</v>
      </c>
      <c r="G47" t="str" cm="1">
        <f t="array" aca="1" ref="G47" ca="1">IF($C47&lt;&gt;"",INDEX(INDIRECT($C47&amp;"!A1:K100"),$B47,COLUMN()-2),"")</f>
        <v>B4(学部4年)</v>
      </c>
      <c r="H47" t="str" cm="1">
        <f t="array" aca="1" ref="H47" ca="1">IF($C47&lt;&gt;"",INDEX(INDIRECT($C47&amp;"!A1:K100"),$B47,COLUMN()-2),"")</f>
        <v>聴講</v>
      </c>
      <c r="I47" cm="1">
        <f t="array" aca="1" ref="I47" ca="1">IF($C47&lt;&gt;"",INDEX(INDIRECT($C47&amp;"!A1:K100"),$B47,COLUMN()-2),"")</f>
        <v>0</v>
      </c>
      <c r="J47" cm="1">
        <f t="array" aca="1" ref="J47" ca="1">IF($C47&lt;&gt;"",INDEX(INDIRECT($C47&amp;"!A1:K100"),$B47,COLUMN()-2),"")</f>
        <v>0</v>
      </c>
      <c r="K47" cm="1">
        <f t="array" aca="1" ref="K47" ca="1">IF($C47&lt;&gt;"",INDEX(INDIRECT($C47&amp;"!A1:K100"),$B47,COLUMN()-2),"")</f>
        <v>0</v>
      </c>
      <c r="L47" cm="1">
        <f t="array" aca="1" ref="L47" ca="1">IF($C47&lt;&gt;"",INDEX(INDIRECT($C47&amp;"!A1:K100"),$B47,COLUMN()-2),"")</f>
        <v>0</v>
      </c>
      <c r="M47" t="str" cm="1">
        <f t="array" aca="1" ref="M47" ca="1">IF($C47&lt;&gt;"",INDEX(INDIRECT($C47&amp;"!A1:K100"),$B47,COLUMN()-2),"")</f>
        <v>なし</v>
      </c>
      <c r="N47" t="str">
        <f ca="1">IF(A47&lt;&gt;"",_xlfn.XLOOKUP(A47,ラフプログラム!$4:$4,ラフプログラム!$3:$3,"")&amp;_xlfn.XLOOKUP(A47,ラフプログラム!$5:$5,ラフプログラム!$3:$3,"")&amp;_xlfn.XLOOKUP(A47,ラフプログラム!$6:$6,ラフプログラム!$3:$3,"")&amp;_xlfn.XLOOKUP(A47,ラフプログラム!$7:$7,ラフプログラム!$3:$3,"")&amp;_xlfn.XLOOKUP(A47,ラフプログラム!$8:$8,ラフプログラム!$3:$3,""),"")</f>
        <v/>
      </c>
    </row>
    <row r="48" spans="1:14">
      <c r="A48" t="str" cm="1">
        <f t="array" aca="1" ref="A48" ca="1">IF(AND(C48&lt;&gt;"",C48&lt;&gt;0),INDIRECT(C48&amp;"!A"&amp;B48),"")</f>
        <v>ISK13</v>
      </c>
      <c r="B48">
        <f t="shared" ca="1" si="0"/>
        <v>18</v>
      </c>
      <c r="C48" t="str" cm="1">
        <f t="array" aca="1" ref="C48" ca="1">IF(INDIRECT("発表者集計!A"&amp;3+COUNTIF(発表者集計!AC$3:AC$14,"&lt;"&amp;ROW()-1))&lt;&gt;0,INDIRECT("発表者集計!B"&amp;3+COUNTIF(発表者集計!AC$3:AC$14,"&lt;"&amp;ROW()-1)),"")</f>
        <v>石川研</v>
      </c>
      <c r="D48" t="str" cm="1">
        <f t="array" aca="1" ref="D48" ca="1">IF($C48&lt;&gt;"",INDEX(INDIRECT($C48&amp;"!A1:K100"),$B48,COLUMN()-2),"")</f>
        <v>加藤　輝平</v>
      </c>
      <c r="E48" t="str" cm="1">
        <f t="array" aca="1" ref="E48" ca="1">IF($C48&lt;&gt;"",INDEX(INDIRECT($C48&amp;"!A1:K100"),$B48,COLUMN()-2),"")</f>
        <v>カトウ　テッペイ</v>
      </c>
      <c r="F48" t="str" cm="1">
        <f t="array" aca="1" ref="F48" ca="1">IF($C48&lt;&gt;"",INDEX(INDIRECT($C48&amp;"!A1:K100"),$B48,COLUMN()-2),"")</f>
        <v>kato6@robotics.fr.dendai.ac.jp</v>
      </c>
      <c r="G48" t="str" cm="1">
        <f t="array" aca="1" ref="G48" ca="1">IF($C48&lt;&gt;"",INDEX(INDIRECT($C48&amp;"!A1:K100"),$B48,COLUMN()-2),"")</f>
        <v>B4(学部4年)</v>
      </c>
      <c r="H48" t="str" cm="1">
        <f t="array" aca="1" ref="H48" ca="1">IF($C48&lt;&gt;"",INDEX(INDIRECT($C48&amp;"!A1:K100"),$B48,COLUMN()-2),"")</f>
        <v>聴講</v>
      </c>
      <c r="I48" cm="1">
        <f t="array" aca="1" ref="I48" ca="1">IF($C48&lt;&gt;"",INDEX(INDIRECT($C48&amp;"!A1:K100"),$B48,COLUMN()-2),"")</f>
        <v>0</v>
      </c>
      <c r="J48" cm="1">
        <f t="array" aca="1" ref="J48" ca="1">IF($C48&lt;&gt;"",INDEX(INDIRECT($C48&amp;"!A1:K100"),$B48,COLUMN()-2),"")</f>
        <v>0</v>
      </c>
      <c r="K48" cm="1">
        <f t="array" aca="1" ref="K48" ca="1">IF($C48&lt;&gt;"",INDEX(INDIRECT($C48&amp;"!A1:K100"),$B48,COLUMN()-2),"")</f>
        <v>0</v>
      </c>
      <c r="L48" cm="1">
        <f t="array" aca="1" ref="L48" ca="1">IF($C48&lt;&gt;"",INDEX(INDIRECT($C48&amp;"!A1:K100"),$B48,COLUMN()-2),"")</f>
        <v>0</v>
      </c>
      <c r="M48" t="str" cm="1">
        <f t="array" aca="1" ref="M48" ca="1">IF($C48&lt;&gt;"",INDEX(INDIRECT($C48&amp;"!A1:K100"),$B48,COLUMN()-2),"")</f>
        <v>なし</v>
      </c>
      <c r="N48" t="str">
        <f ca="1">IF(A48&lt;&gt;"",_xlfn.XLOOKUP(A48,ラフプログラム!$4:$4,ラフプログラム!$3:$3,"")&amp;_xlfn.XLOOKUP(A48,ラフプログラム!$5:$5,ラフプログラム!$3:$3,"")&amp;_xlfn.XLOOKUP(A48,ラフプログラム!$6:$6,ラフプログラム!$3:$3,"")&amp;_xlfn.XLOOKUP(A48,ラフプログラム!$7:$7,ラフプログラム!$3:$3,"")&amp;_xlfn.XLOOKUP(A48,ラフプログラム!$8:$8,ラフプログラム!$3:$3,""),"")</f>
        <v/>
      </c>
    </row>
    <row r="49" spans="1:14">
      <c r="A49" t="str" cm="1">
        <f t="array" aca="1" ref="A49" ca="1">IF(AND(C49&lt;&gt;"",C49&lt;&gt;0),INDIRECT(C49&amp;"!A"&amp;B49),"")</f>
        <v>ISK14</v>
      </c>
      <c r="B49">
        <f t="shared" ca="1" si="0"/>
        <v>19</v>
      </c>
      <c r="C49" t="str" cm="1">
        <f t="array" aca="1" ref="C49" ca="1">IF(INDIRECT("発表者集計!A"&amp;3+COUNTIF(発表者集計!AC$3:AC$14,"&lt;"&amp;ROW()-1))&lt;&gt;0,INDIRECT("発表者集計!B"&amp;3+COUNTIF(発表者集計!AC$3:AC$14,"&lt;"&amp;ROW()-1)),"")</f>
        <v>石川研</v>
      </c>
      <c r="D49" t="str" cm="1">
        <f t="array" aca="1" ref="D49" ca="1">IF($C49&lt;&gt;"",INDEX(INDIRECT($C49&amp;"!A1:K100"),$B49,COLUMN()-2),"")</f>
        <v>黒原　昂</v>
      </c>
      <c r="E49" t="str" cm="1">
        <f t="array" aca="1" ref="E49" ca="1">IF($C49&lt;&gt;"",INDEX(INDIRECT($C49&amp;"!A1:K100"),$B49,COLUMN()-2),"")</f>
        <v>クロハラ　タカラ</v>
      </c>
      <c r="F49" t="str" cm="1">
        <f t="array" aca="1" ref="F49" ca="1">IF($C49&lt;&gt;"",INDEX(INDIRECT($C49&amp;"!A1:K100"),$B49,COLUMN()-2),"")</f>
        <v>kurohara777@robotics.fr.dendai.ac.jp</v>
      </c>
      <c r="G49" t="str" cm="1">
        <f t="array" aca="1" ref="G49" ca="1">IF($C49&lt;&gt;"",INDEX(INDIRECT($C49&amp;"!A1:K100"),$B49,COLUMN()-2),"")</f>
        <v>B4(学部4年)</v>
      </c>
      <c r="H49" t="str" cm="1">
        <f t="array" aca="1" ref="H49" ca="1">IF($C49&lt;&gt;"",INDEX(INDIRECT($C49&amp;"!A1:K100"),$B49,COLUMN()-2),"")</f>
        <v>聴講</v>
      </c>
      <c r="I49" cm="1">
        <f t="array" aca="1" ref="I49" ca="1">IF($C49&lt;&gt;"",INDEX(INDIRECT($C49&amp;"!A1:K100"),$B49,COLUMN()-2),"")</f>
        <v>0</v>
      </c>
      <c r="J49" cm="1">
        <f t="array" aca="1" ref="J49" ca="1">IF($C49&lt;&gt;"",INDEX(INDIRECT($C49&amp;"!A1:K100"),$B49,COLUMN()-2),"")</f>
        <v>0</v>
      </c>
      <c r="K49" cm="1">
        <f t="array" aca="1" ref="K49" ca="1">IF($C49&lt;&gt;"",INDEX(INDIRECT($C49&amp;"!A1:K100"),$B49,COLUMN()-2),"")</f>
        <v>0</v>
      </c>
      <c r="L49" cm="1">
        <f t="array" aca="1" ref="L49" ca="1">IF($C49&lt;&gt;"",INDEX(INDIRECT($C49&amp;"!A1:K100"),$B49,COLUMN()-2),"")</f>
        <v>0</v>
      </c>
      <c r="M49" t="str" cm="1">
        <f t="array" aca="1" ref="M49" ca="1">IF($C49&lt;&gt;"",INDEX(INDIRECT($C49&amp;"!A1:K100"),$B49,COLUMN()-2),"")</f>
        <v>なし</v>
      </c>
      <c r="N49" t="str">
        <f ca="1">IF(A49&lt;&gt;"",_xlfn.XLOOKUP(A49,ラフプログラム!$4:$4,ラフプログラム!$3:$3,"")&amp;_xlfn.XLOOKUP(A49,ラフプログラム!$5:$5,ラフプログラム!$3:$3,"")&amp;_xlfn.XLOOKUP(A49,ラフプログラム!$6:$6,ラフプログラム!$3:$3,"")&amp;_xlfn.XLOOKUP(A49,ラフプログラム!$7:$7,ラフプログラム!$3:$3,"")&amp;_xlfn.XLOOKUP(A49,ラフプログラム!$8:$8,ラフプログラム!$3:$3,""),"")</f>
        <v/>
      </c>
    </row>
    <row r="50" spans="1:14">
      <c r="A50" t="str" cm="1">
        <f t="array" aca="1" ref="A50" ca="1">IF(AND(C50&lt;&gt;"",C50&lt;&gt;0),INDIRECT(C50&amp;"!A"&amp;B50),"")</f>
        <v>ISK15</v>
      </c>
      <c r="B50">
        <f t="shared" ca="1" si="0"/>
        <v>20</v>
      </c>
      <c r="C50" t="str" cm="1">
        <f t="array" aca="1" ref="C50" ca="1">IF(INDIRECT("発表者集計!A"&amp;3+COUNTIF(発表者集計!AC$3:AC$14,"&lt;"&amp;ROW()-1))&lt;&gt;0,INDIRECT("発表者集計!B"&amp;3+COUNTIF(発表者集計!AC$3:AC$14,"&lt;"&amp;ROW()-1)),"")</f>
        <v>石川研</v>
      </c>
      <c r="D50" t="str" cm="1">
        <f t="array" aca="1" ref="D50" ca="1">IF($C50&lt;&gt;"",INDEX(INDIRECT($C50&amp;"!A1:K100"),$B50,COLUMN()-2),"")</f>
        <v>嶋　真七斗</v>
      </c>
      <c r="E50" t="str" cm="1">
        <f t="array" aca="1" ref="E50" ca="1">IF($C50&lt;&gt;"",INDEX(INDIRECT($C50&amp;"!A1:K100"),$B50,COLUMN()-2),"")</f>
        <v>シマ　マナト</v>
      </c>
      <c r="F50" t="str" cm="1">
        <f t="array" aca="1" ref="F50" ca="1">IF($C50&lt;&gt;"",INDEX(INDIRECT($C50&amp;"!A1:K100"),$B50,COLUMN()-2),"")</f>
        <v>shima@robotics.fr.dendai.ac.jp</v>
      </c>
      <c r="G50" t="str" cm="1">
        <f t="array" aca="1" ref="G50" ca="1">IF($C50&lt;&gt;"",INDEX(INDIRECT($C50&amp;"!A1:K100"),$B50,COLUMN()-2),"")</f>
        <v>B4(学部4年)</v>
      </c>
      <c r="H50" t="str" cm="1">
        <f t="array" aca="1" ref="H50" ca="1">IF($C50&lt;&gt;"",INDEX(INDIRECT($C50&amp;"!A1:K100"),$B50,COLUMN()-2),"")</f>
        <v>聴講</v>
      </c>
      <c r="I50" cm="1">
        <f t="array" aca="1" ref="I50" ca="1">IF($C50&lt;&gt;"",INDEX(INDIRECT($C50&amp;"!A1:K100"),$B50,COLUMN()-2),"")</f>
        <v>0</v>
      </c>
      <c r="J50" cm="1">
        <f t="array" aca="1" ref="J50" ca="1">IF($C50&lt;&gt;"",INDEX(INDIRECT($C50&amp;"!A1:K100"),$B50,COLUMN()-2),"")</f>
        <v>0</v>
      </c>
      <c r="K50" cm="1">
        <f t="array" aca="1" ref="K50" ca="1">IF($C50&lt;&gt;"",INDEX(INDIRECT($C50&amp;"!A1:K100"),$B50,COLUMN()-2),"")</f>
        <v>0</v>
      </c>
      <c r="L50" cm="1">
        <f t="array" aca="1" ref="L50" ca="1">IF($C50&lt;&gt;"",INDEX(INDIRECT($C50&amp;"!A1:K100"),$B50,COLUMN()-2),"")</f>
        <v>0</v>
      </c>
      <c r="M50" t="str" cm="1">
        <f t="array" aca="1" ref="M50" ca="1">IF($C50&lt;&gt;"",INDEX(INDIRECT($C50&amp;"!A1:K100"),$B50,COLUMN()-2),"")</f>
        <v>なし</v>
      </c>
      <c r="N50" t="str">
        <f ca="1">IF(A50&lt;&gt;"",_xlfn.XLOOKUP(A50,ラフプログラム!$4:$4,ラフプログラム!$3:$3,"")&amp;_xlfn.XLOOKUP(A50,ラフプログラム!$5:$5,ラフプログラム!$3:$3,"")&amp;_xlfn.XLOOKUP(A50,ラフプログラム!$6:$6,ラフプログラム!$3:$3,"")&amp;_xlfn.XLOOKUP(A50,ラフプログラム!$7:$7,ラフプログラム!$3:$3,"")&amp;_xlfn.XLOOKUP(A50,ラフプログラム!$8:$8,ラフプログラム!$3:$3,""),"")</f>
        <v/>
      </c>
    </row>
    <row r="51" spans="1:14">
      <c r="A51" t="str" cm="1">
        <f t="array" aca="1" ref="A51" ca="1">IF(AND(C51&lt;&gt;"",C51&lt;&gt;0),INDIRECT(C51&amp;"!A"&amp;B51),"")</f>
        <v>ISK16</v>
      </c>
      <c r="B51">
        <f t="shared" ca="1" si="0"/>
        <v>21</v>
      </c>
      <c r="C51" t="str" cm="1">
        <f t="array" aca="1" ref="C51" ca="1">IF(INDIRECT("発表者集計!A"&amp;3+COUNTIF(発表者集計!AC$3:AC$14,"&lt;"&amp;ROW()-1))&lt;&gt;0,INDIRECT("発表者集計!B"&amp;3+COUNTIF(発表者集計!AC$3:AC$14,"&lt;"&amp;ROW()-1)),"")</f>
        <v>石川研</v>
      </c>
      <c r="D51" t="str" cm="1">
        <f t="array" aca="1" ref="D51" ca="1">IF($C51&lt;&gt;"",INDEX(INDIRECT($C51&amp;"!A1:K100"),$B51,COLUMN()-2),"")</f>
        <v>内藤　広太</v>
      </c>
      <c r="E51" t="str" cm="1">
        <f t="array" aca="1" ref="E51" ca="1">IF($C51&lt;&gt;"",INDEX(INDIRECT($C51&amp;"!A1:K100"),$B51,COLUMN()-2),"")</f>
        <v>ナイトウ　コウタ</v>
      </c>
      <c r="F51" t="str" cm="1">
        <f t="array" aca="1" ref="F51" ca="1">IF($C51&lt;&gt;"",INDEX(INDIRECT($C51&amp;"!A1:K100"),$B51,COLUMN()-2),"")</f>
        <v>knaitou@robotics.fr.dendai.ac.jp</v>
      </c>
      <c r="G51" t="str" cm="1">
        <f t="array" aca="1" ref="G51" ca="1">IF($C51&lt;&gt;"",INDEX(INDIRECT($C51&amp;"!A1:K100"),$B51,COLUMN()-2),"")</f>
        <v>B4(学部4年)</v>
      </c>
      <c r="H51" t="str" cm="1">
        <f t="array" aca="1" ref="H51" ca="1">IF($C51&lt;&gt;"",INDEX(INDIRECT($C51&amp;"!A1:K100"),$B51,COLUMN()-2),"")</f>
        <v>聴講</v>
      </c>
      <c r="I51" cm="1">
        <f t="array" aca="1" ref="I51" ca="1">IF($C51&lt;&gt;"",INDEX(INDIRECT($C51&amp;"!A1:K100"),$B51,COLUMN()-2),"")</f>
        <v>0</v>
      </c>
      <c r="J51" cm="1">
        <f t="array" aca="1" ref="J51" ca="1">IF($C51&lt;&gt;"",INDEX(INDIRECT($C51&amp;"!A1:K100"),$B51,COLUMN()-2),"")</f>
        <v>0</v>
      </c>
      <c r="K51" cm="1">
        <f t="array" aca="1" ref="K51" ca="1">IF($C51&lt;&gt;"",INDEX(INDIRECT($C51&amp;"!A1:K100"),$B51,COLUMN()-2),"")</f>
        <v>0</v>
      </c>
      <c r="L51" cm="1">
        <f t="array" aca="1" ref="L51" ca="1">IF($C51&lt;&gt;"",INDEX(INDIRECT($C51&amp;"!A1:K100"),$B51,COLUMN()-2),"")</f>
        <v>0</v>
      </c>
      <c r="M51" t="str" cm="1">
        <f t="array" aca="1" ref="M51" ca="1">IF($C51&lt;&gt;"",INDEX(INDIRECT($C51&amp;"!A1:K100"),$B51,COLUMN()-2),"")</f>
        <v>なし</v>
      </c>
      <c r="N51" t="str">
        <f ca="1">IF(A51&lt;&gt;"",_xlfn.XLOOKUP(A51,ラフプログラム!$4:$4,ラフプログラム!$3:$3,"")&amp;_xlfn.XLOOKUP(A51,ラフプログラム!$5:$5,ラフプログラム!$3:$3,"")&amp;_xlfn.XLOOKUP(A51,ラフプログラム!$6:$6,ラフプログラム!$3:$3,"")&amp;_xlfn.XLOOKUP(A51,ラフプログラム!$7:$7,ラフプログラム!$3:$3,"")&amp;_xlfn.XLOOKUP(A51,ラフプログラム!$8:$8,ラフプログラム!$3:$3,""),"")</f>
        <v/>
      </c>
    </row>
    <row r="52" spans="1:14">
      <c r="A52" t="str" cm="1">
        <f t="array" aca="1" ref="A52" ca="1">IF(AND(C52&lt;&gt;"",C52&lt;&gt;0),INDIRECT(C52&amp;"!A"&amp;B52),"")</f>
        <v>ISK17</v>
      </c>
      <c r="B52">
        <f t="shared" ca="1" si="0"/>
        <v>22</v>
      </c>
      <c r="C52" t="str" cm="1">
        <f t="array" aca="1" ref="C52" ca="1">IF(INDIRECT("発表者集計!A"&amp;3+COUNTIF(発表者集計!AC$3:AC$14,"&lt;"&amp;ROW()-1))&lt;&gt;0,INDIRECT("発表者集計!B"&amp;3+COUNTIF(発表者集計!AC$3:AC$14,"&lt;"&amp;ROW()-1)),"")</f>
        <v>石川研</v>
      </c>
      <c r="D52" t="str" cm="1">
        <f t="array" aca="1" ref="D52" ca="1">IF($C52&lt;&gt;"",INDEX(INDIRECT($C52&amp;"!A1:K100"),$B52,COLUMN()-2),"")</f>
        <v>中田　光希</v>
      </c>
      <c r="E52" t="str" cm="1">
        <f t="array" aca="1" ref="E52" ca="1">IF($C52&lt;&gt;"",INDEX(INDIRECT($C52&amp;"!A1:K100"),$B52,COLUMN()-2),"")</f>
        <v>ナカタ　コウキ</v>
      </c>
      <c r="F52" t="str" cm="1">
        <f t="array" aca="1" ref="F52" ca="1">IF($C52&lt;&gt;"",INDEX(INDIRECT($C52&amp;"!A1:K100"),$B52,COLUMN()-2),"")</f>
        <v>nakata@robotics.fr.dendai.ac.jp</v>
      </c>
      <c r="G52" t="str" cm="1">
        <f t="array" aca="1" ref="G52" ca="1">IF($C52&lt;&gt;"",INDEX(INDIRECT($C52&amp;"!A1:K100"),$B52,COLUMN()-2),"")</f>
        <v>B4(学部4年)</v>
      </c>
      <c r="H52" t="str" cm="1">
        <f t="array" aca="1" ref="H52" ca="1">IF($C52&lt;&gt;"",INDEX(INDIRECT($C52&amp;"!A1:K100"),$B52,COLUMN()-2),"")</f>
        <v>聴講</v>
      </c>
      <c r="I52" cm="1">
        <f t="array" aca="1" ref="I52" ca="1">IF($C52&lt;&gt;"",INDEX(INDIRECT($C52&amp;"!A1:K100"),$B52,COLUMN()-2),"")</f>
        <v>0</v>
      </c>
      <c r="J52" cm="1">
        <f t="array" aca="1" ref="J52" ca="1">IF($C52&lt;&gt;"",INDEX(INDIRECT($C52&amp;"!A1:K100"),$B52,COLUMN()-2),"")</f>
        <v>0</v>
      </c>
      <c r="K52" cm="1">
        <f t="array" aca="1" ref="K52" ca="1">IF($C52&lt;&gt;"",INDEX(INDIRECT($C52&amp;"!A1:K100"),$B52,COLUMN()-2),"")</f>
        <v>0</v>
      </c>
      <c r="L52" cm="1">
        <f t="array" aca="1" ref="L52" ca="1">IF($C52&lt;&gt;"",INDEX(INDIRECT($C52&amp;"!A1:K100"),$B52,COLUMN()-2),"")</f>
        <v>0</v>
      </c>
      <c r="M52" t="str" cm="1">
        <f t="array" aca="1" ref="M52" ca="1">IF($C52&lt;&gt;"",INDEX(INDIRECT($C52&amp;"!A1:K100"),$B52,COLUMN()-2),"")</f>
        <v>なし</v>
      </c>
      <c r="N52" t="str">
        <f ca="1">IF(A52&lt;&gt;"",_xlfn.XLOOKUP(A52,ラフプログラム!$4:$4,ラフプログラム!$3:$3,"")&amp;_xlfn.XLOOKUP(A52,ラフプログラム!$5:$5,ラフプログラム!$3:$3,"")&amp;_xlfn.XLOOKUP(A52,ラフプログラム!$6:$6,ラフプログラム!$3:$3,"")&amp;_xlfn.XLOOKUP(A52,ラフプログラム!$7:$7,ラフプログラム!$3:$3,"")&amp;_xlfn.XLOOKUP(A52,ラフプログラム!$8:$8,ラフプログラム!$3:$3,""),"")</f>
        <v/>
      </c>
    </row>
    <row r="53" spans="1:14">
      <c r="A53" t="str" cm="1">
        <f t="array" aca="1" ref="A53" ca="1">IF(AND(C53&lt;&gt;"",C53&lt;&gt;0),INDIRECT(C53&amp;"!A"&amp;B53),"")</f>
        <v>ISK18</v>
      </c>
      <c r="B53">
        <f t="shared" ca="1" si="0"/>
        <v>23</v>
      </c>
      <c r="C53" t="str" cm="1">
        <f t="array" aca="1" ref="C53" ca="1">IF(INDIRECT("発表者集計!A"&amp;3+COUNTIF(発表者集計!AC$3:AC$14,"&lt;"&amp;ROW()-1))&lt;&gt;0,INDIRECT("発表者集計!B"&amp;3+COUNTIF(発表者集計!AC$3:AC$14,"&lt;"&amp;ROW()-1)),"")</f>
        <v>石川研</v>
      </c>
      <c r="D53" t="str" cm="1">
        <f t="array" aca="1" ref="D53" ca="1">IF($C53&lt;&gt;"",INDEX(INDIRECT($C53&amp;"!A1:K100"),$B53,COLUMN()-2),"")</f>
        <v>古谷　大地</v>
      </c>
      <c r="E53" t="str" cm="1">
        <f t="array" aca="1" ref="E53" ca="1">IF($C53&lt;&gt;"",INDEX(INDIRECT($C53&amp;"!A1:K100"),$B53,COLUMN()-2),"")</f>
        <v>フルヤ　ダイチ</v>
      </c>
      <c r="F53" t="str" cm="1">
        <f t="array" aca="1" ref="F53" ca="1">IF($C53&lt;&gt;"",INDEX(INDIRECT($C53&amp;"!A1:K100"),$B53,COLUMN()-2),"")</f>
        <v>furuya0@robotics.fr.dendai.ac.jp</v>
      </c>
      <c r="G53" t="str" cm="1">
        <f t="array" aca="1" ref="G53" ca="1">IF($C53&lt;&gt;"",INDEX(INDIRECT($C53&amp;"!A1:K100"),$B53,COLUMN()-2),"")</f>
        <v>B4(学部4年)</v>
      </c>
      <c r="H53" t="str" cm="1">
        <f t="array" aca="1" ref="H53" ca="1">IF($C53&lt;&gt;"",INDEX(INDIRECT($C53&amp;"!A1:K100"),$B53,COLUMN()-2),"")</f>
        <v>聴講</v>
      </c>
      <c r="I53" cm="1">
        <f t="array" aca="1" ref="I53" ca="1">IF($C53&lt;&gt;"",INDEX(INDIRECT($C53&amp;"!A1:K100"),$B53,COLUMN()-2),"")</f>
        <v>0</v>
      </c>
      <c r="J53" cm="1">
        <f t="array" aca="1" ref="J53" ca="1">IF($C53&lt;&gt;"",INDEX(INDIRECT($C53&amp;"!A1:K100"),$B53,COLUMN()-2),"")</f>
        <v>0</v>
      </c>
      <c r="K53" cm="1">
        <f t="array" aca="1" ref="K53" ca="1">IF($C53&lt;&gt;"",INDEX(INDIRECT($C53&amp;"!A1:K100"),$B53,COLUMN()-2),"")</f>
        <v>0</v>
      </c>
      <c r="L53" cm="1">
        <f t="array" aca="1" ref="L53" ca="1">IF($C53&lt;&gt;"",INDEX(INDIRECT($C53&amp;"!A1:K100"),$B53,COLUMN()-2),"")</f>
        <v>0</v>
      </c>
      <c r="M53" t="str" cm="1">
        <f t="array" aca="1" ref="M53" ca="1">IF($C53&lt;&gt;"",INDEX(INDIRECT($C53&amp;"!A1:K100"),$B53,COLUMN()-2),"")</f>
        <v>なし</v>
      </c>
      <c r="N53" t="str">
        <f ca="1">IF(A53&lt;&gt;"",_xlfn.XLOOKUP(A53,ラフプログラム!$4:$4,ラフプログラム!$3:$3,"")&amp;_xlfn.XLOOKUP(A53,ラフプログラム!$5:$5,ラフプログラム!$3:$3,"")&amp;_xlfn.XLOOKUP(A53,ラフプログラム!$6:$6,ラフプログラム!$3:$3,"")&amp;_xlfn.XLOOKUP(A53,ラフプログラム!$7:$7,ラフプログラム!$3:$3,"")&amp;_xlfn.XLOOKUP(A53,ラフプログラム!$8:$8,ラフプログラム!$3:$3,""),"")</f>
        <v/>
      </c>
    </row>
    <row r="54" spans="1:14">
      <c r="A54" t="str" cm="1">
        <f t="array" aca="1" ref="A54" ca="1">IF(AND(C54&lt;&gt;"",C54&lt;&gt;0),INDIRECT(C54&amp;"!A"&amp;B54),"")</f>
        <v>ISK19</v>
      </c>
      <c r="B54">
        <f t="shared" ca="1" si="0"/>
        <v>24</v>
      </c>
      <c r="C54" t="str" cm="1">
        <f t="array" aca="1" ref="C54" ca="1">IF(INDIRECT("発表者集計!A"&amp;3+COUNTIF(発表者集計!AC$3:AC$14,"&lt;"&amp;ROW()-1))&lt;&gt;0,INDIRECT("発表者集計!B"&amp;3+COUNTIF(発表者集計!AC$3:AC$14,"&lt;"&amp;ROW()-1)),"")</f>
        <v>石川研</v>
      </c>
      <c r="D54" t="str" cm="1">
        <f t="array" aca="1" ref="D54" ca="1">IF($C54&lt;&gt;"",INDEX(INDIRECT($C54&amp;"!A1:K100"),$B54,COLUMN()-2),"")</f>
        <v>星　航陽</v>
      </c>
      <c r="E54" t="str" cm="1">
        <f t="array" aca="1" ref="E54" ca="1">IF($C54&lt;&gt;"",INDEX(INDIRECT($C54&amp;"!A1:K100"),$B54,COLUMN()-2),"")</f>
        <v>ホシ　コウヨウ</v>
      </c>
      <c r="F54" t="str" cm="1">
        <f t="array" aca="1" ref="F54" ca="1">IF($C54&lt;&gt;"",INDEX(INDIRECT($C54&amp;"!A1:K100"),$B54,COLUMN()-2),"")</f>
        <v>hoshi@robotics.fr.dendai.ac.jp</v>
      </c>
      <c r="G54" t="str" cm="1">
        <f t="array" aca="1" ref="G54" ca="1">IF($C54&lt;&gt;"",INDEX(INDIRECT($C54&amp;"!A1:K100"),$B54,COLUMN()-2),"")</f>
        <v>B4(学部4年)</v>
      </c>
      <c r="H54" t="str" cm="1">
        <f t="array" aca="1" ref="H54" ca="1">IF($C54&lt;&gt;"",INDEX(INDIRECT($C54&amp;"!A1:K100"),$B54,COLUMN()-2),"")</f>
        <v>聴講</v>
      </c>
      <c r="I54" cm="1">
        <f t="array" aca="1" ref="I54" ca="1">IF($C54&lt;&gt;"",INDEX(INDIRECT($C54&amp;"!A1:K100"),$B54,COLUMN()-2),"")</f>
        <v>0</v>
      </c>
      <c r="J54" cm="1">
        <f t="array" aca="1" ref="J54" ca="1">IF($C54&lt;&gt;"",INDEX(INDIRECT($C54&amp;"!A1:K100"),$B54,COLUMN()-2),"")</f>
        <v>0</v>
      </c>
      <c r="K54" cm="1">
        <f t="array" aca="1" ref="K54" ca="1">IF($C54&lt;&gt;"",INDEX(INDIRECT($C54&amp;"!A1:K100"),$B54,COLUMN()-2),"")</f>
        <v>0</v>
      </c>
      <c r="L54" cm="1">
        <f t="array" aca="1" ref="L54" ca="1">IF($C54&lt;&gt;"",INDEX(INDIRECT($C54&amp;"!A1:K100"),$B54,COLUMN()-2),"")</f>
        <v>0</v>
      </c>
      <c r="M54" t="str" cm="1">
        <f t="array" aca="1" ref="M54" ca="1">IF($C54&lt;&gt;"",INDEX(INDIRECT($C54&amp;"!A1:K100"),$B54,COLUMN()-2),"")</f>
        <v>なし</v>
      </c>
      <c r="N54" t="str">
        <f ca="1">IF(A54&lt;&gt;"",_xlfn.XLOOKUP(A54,ラフプログラム!$4:$4,ラフプログラム!$3:$3,"")&amp;_xlfn.XLOOKUP(A54,ラフプログラム!$5:$5,ラフプログラム!$3:$3,"")&amp;_xlfn.XLOOKUP(A54,ラフプログラム!$6:$6,ラフプログラム!$3:$3,"")&amp;_xlfn.XLOOKUP(A54,ラフプログラム!$7:$7,ラフプログラム!$3:$3,"")&amp;_xlfn.XLOOKUP(A54,ラフプログラム!$8:$8,ラフプログラム!$3:$3,""),"")</f>
        <v/>
      </c>
    </row>
    <row r="55" spans="1:14">
      <c r="A55" t="str" cm="1">
        <f t="array" aca="1" ref="A55" ca="1">IF(AND(C55&lt;&gt;"",C55&lt;&gt;0),INDIRECT(C55&amp;"!A"&amp;B55),"")</f>
        <v>ISK20</v>
      </c>
      <c r="B55">
        <f t="shared" ca="1" si="0"/>
        <v>25</v>
      </c>
      <c r="C55" t="str" cm="1">
        <f t="array" aca="1" ref="C55" ca="1">IF(INDIRECT("発表者集計!A"&amp;3+COUNTIF(発表者集計!AC$3:AC$14,"&lt;"&amp;ROW()-1))&lt;&gt;0,INDIRECT("発表者集計!B"&amp;3+COUNTIF(発表者集計!AC$3:AC$14,"&lt;"&amp;ROW()-1)),"")</f>
        <v>石川研</v>
      </c>
      <c r="D55" t="str" cm="1">
        <f t="array" aca="1" ref="D55" ca="1">IF($C55&lt;&gt;"",INDEX(INDIRECT($C55&amp;"!A1:K100"),$B55,COLUMN()-2),"")</f>
        <v>宮内　太聞</v>
      </c>
      <c r="E55" t="str" cm="1">
        <f t="array" aca="1" ref="E55" ca="1">IF($C55&lt;&gt;"",INDEX(INDIRECT($C55&amp;"!A1:K100"),$B55,COLUMN()-2),"")</f>
        <v>ミヤウチ　タモン</v>
      </c>
      <c r="F55" t="str" cm="1">
        <f t="array" aca="1" ref="F55" ca="1">IF($C55&lt;&gt;"",INDEX(INDIRECT($C55&amp;"!A1:K100"),$B55,COLUMN()-2),"")</f>
        <v>miyauchit@robotics.fr.dendai.ac.jp</v>
      </c>
      <c r="G55" t="str" cm="1">
        <f t="array" aca="1" ref="G55" ca="1">IF($C55&lt;&gt;"",INDEX(INDIRECT($C55&amp;"!A1:K100"),$B55,COLUMN()-2),"")</f>
        <v>B4(学部4年)</v>
      </c>
      <c r="H55" t="str" cm="1">
        <f t="array" aca="1" ref="H55" ca="1">IF($C55&lt;&gt;"",INDEX(INDIRECT($C55&amp;"!A1:K100"),$B55,COLUMN()-2),"")</f>
        <v>聴講</v>
      </c>
      <c r="I55" cm="1">
        <f t="array" aca="1" ref="I55" ca="1">IF($C55&lt;&gt;"",INDEX(INDIRECT($C55&amp;"!A1:K100"),$B55,COLUMN()-2),"")</f>
        <v>0</v>
      </c>
      <c r="J55" cm="1">
        <f t="array" aca="1" ref="J55" ca="1">IF($C55&lt;&gt;"",INDEX(INDIRECT($C55&amp;"!A1:K100"),$B55,COLUMN()-2),"")</f>
        <v>0</v>
      </c>
      <c r="K55" cm="1">
        <f t="array" aca="1" ref="K55" ca="1">IF($C55&lt;&gt;"",INDEX(INDIRECT($C55&amp;"!A1:K100"),$B55,COLUMN()-2),"")</f>
        <v>0</v>
      </c>
      <c r="L55" cm="1">
        <f t="array" aca="1" ref="L55" ca="1">IF($C55&lt;&gt;"",INDEX(INDIRECT($C55&amp;"!A1:K100"),$B55,COLUMN()-2),"")</f>
        <v>0</v>
      </c>
      <c r="M55" t="str" cm="1">
        <f t="array" aca="1" ref="M55" ca="1">IF($C55&lt;&gt;"",INDEX(INDIRECT($C55&amp;"!A1:K100"),$B55,COLUMN()-2),"")</f>
        <v>なし</v>
      </c>
      <c r="N55" t="str">
        <f ca="1">IF(A55&lt;&gt;"",_xlfn.XLOOKUP(A55,ラフプログラム!$4:$4,ラフプログラム!$3:$3,"")&amp;_xlfn.XLOOKUP(A55,ラフプログラム!$5:$5,ラフプログラム!$3:$3,"")&amp;_xlfn.XLOOKUP(A55,ラフプログラム!$6:$6,ラフプログラム!$3:$3,"")&amp;_xlfn.XLOOKUP(A55,ラフプログラム!$7:$7,ラフプログラム!$3:$3,"")&amp;_xlfn.XLOOKUP(A55,ラフプログラム!$8:$8,ラフプログラム!$3:$3,""),"")</f>
        <v/>
      </c>
    </row>
    <row r="56" spans="1:14">
      <c r="A56" t="str" cm="1">
        <f t="array" aca="1" ref="A56" ca="1">IF(AND(C56&lt;&gt;"",C56&lt;&gt;0),INDIRECT(C56&amp;"!A"&amp;B56),"")</f>
        <v>SMP01</v>
      </c>
      <c r="B56">
        <f t="shared" ca="1" si="0"/>
        <v>6</v>
      </c>
      <c r="C56" t="str" cm="1">
        <f t="array" aca="1" ref="C56" ca="1">IF(INDIRECT("発表者集計!A"&amp;3+COUNTIF(発表者集計!AC$3:AC$14,"&lt;"&amp;ROW()-1))&lt;&gt;0,INDIRECT("発表者集計!B"&amp;3+COUNTIF(発表者集計!AC$3:AC$14,"&lt;"&amp;ROW()-1)),"")</f>
        <v>三平研</v>
      </c>
      <c r="D56" t="str" cm="1">
        <f t="array" aca="1" ref="D56" ca="1">IF($C56&lt;&gt;"",INDEX(INDIRECT($C56&amp;"!A1:K100"),$B56,COLUMN()-2),"")</f>
        <v>中村　有佑</v>
      </c>
      <c r="E56" t="str" cm="1">
        <f t="array" aca="1" ref="E56" ca="1">IF($C56&lt;&gt;"",INDEX(INDIRECT($C56&amp;"!A1:K100"),$B56,COLUMN()-2),"")</f>
        <v>ナカムラ　ユウスケ</v>
      </c>
      <c r="F56" t="str" cm="1">
        <f t="array" aca="1" ref="F56" ca="1">IF($C56&lt;&gt;"",INDEX(INDIRECT($C56&amp;"!A1:K100"),$B56,COLUMN()-2),"")</f>
        <v>ynakamura@sl.sc.e.titech.ac.jp</v>
      </c>
      <c r="G56" t="str" cm="1">
        <f t="array" aca="1" ref="G56" ca="1">IF($C56&lt;&gt;"",INDEX(INDIRECT($C56&amp;"!A1:K100"),$B56,COLUMN()-2),"")</f>
        <v>M1(修士1年)</v>
      </c>
      <c r="H56" t="str" cm="1">
        <f t="array" aca="1" ref="H56" ca="1">IF($C56&lt;&gt;"",INDEX(INDIRECT($C56&amp;"!A1:K100"),$B56,COLUMN()-2),"")</f>
        <v>聴講</v>
      </c>
      <c r="I56" cm="1">
        <f t="array" aca="1" ref="I56" ca="1">IF($C56&lt;&gt;"",INDEX(INDIRECT($C56&amp;"!A1:K100"),$B56,COLUMN()-2),"")</f>
        <v>0</v>
      </c>
      <c r="J56" cm="1">
        <f t="array" aca="1" ref="J56" ca="1">IF($C56&lt;&gt;"",INDEX(INDIRECT($C56&amp;"!A1:K100"),$B56,COLUMN()-2),"")</f>
        <v>0</v>
      </c>
      <c r="K56" cm="1">
        <f t="array" aca="1" ref="K56" ca="1">IF($C56&lt;&gt;"",INDEX(INDIRECT($C56&amp;"!A1:K100"),$B56,COLUMN()-2),"")</f>
        <v>0</v>
      </c>
      <c r="L56" cm="1">
        <f t="array" aca="1" ref="L56" ca="1">IF($C56&lt;&gt;"",INDEX(INDIRECT($C56&amp;"!A1:K100"),$B56,COLUMN()-2),"")</f>
        <v>0</v>
      </c>
      <c r="M56" cm="1">
        <f t="array" aca="1" ref="M56" ca="1">IF($C56&lt;&gt;"",INDEX(INDIRECT($C56&amp;"!A1:K100"),$B56,COLUMN()-2),"")</f>
        <v>0</v>
      </c>
      <c r="N56" t="str">
        <f ca="1">IF(A56&lt;&gt;"",_xlfn.XLOOKUP(A56,ラフプログラム!$4:$4,ラフプログラム!$3:$3,"")&amp;_xlfn.XLOOKUP(A56,ラフプログラム!$5:$5,ラフプログラム!$3:$3,"")&amp;_xlfn.XLOOKUP(A56,ラフプログラム!$6:$6,ラフプログラム!$3:$3,"")&amp;_xlfn.XLOOKUP(A56,ラフプログラム!$7:$7,ラフプログラム!$3:$3,"")&amp;_xlfn.XLOOKUP(A56,ラフプログラム!$8:$8,ラフプログラム!$3:$3,""),"")</f>
        <v>5</v>
      </c>
    </row>
    <row r="57" spans="1:14">
      <c r="A57" t="str" cm="1">
        <f t="array" aca="1" ref="A57" ca="1">IF(AND(C57&lt;&gt;"",C57&lt;&gt;0),INDIRECT(C57&amp;"!A"&amp;B57),"")</f>
        <v>SMP02</v>
      </c>
      <c r="B57">
        <f t="shared" ca="1" si="0"/>
        <v>7</v>
      </c>
      <c r="C57" t="str" cm="1">
        <f t="array" aca="1" ref="C57" ca="1">IF(INDIRECT("発表者集計!A"&amp;3+COUNTIF(発表者集計!AC$3:AC$14,"&lt;"&amp;ROW()-1))&lt;&gt;0,INDIRECT("発表者集計!B"&amp;3+COUNTIF(発表者集計!AC$3:AC$14,"&lt;"&amp;ROW()-1)),"")</f>
        <v>三平研</v>
      </c>
      <c r="D57" t="str" cm="1">
        <f t="array" aca="1" ref="D57" ca="1">IF($C57&lt;&gt;"",INDEX(INDIRECT($C57&amp;"!A1:K100"),$B57,COLUMN()-2),"")</f>
        <v>石井　崚太郎</v>
      </c>
      <c r="E57" t="str" cm="1">
        <f t="array" aca="1" ref="E57" ca="1">IF($C57&lt;&gt;"",INDEX(INDIRECT($C57&amp;"!A1:K100"),$B57,COLUMN()-2),"")</f>
        <v>イシイ　リョウタロウ</v>
      </c>
      <c r="F57" t="str" cm="1">
        <f t="array" aca="1" ref="F57" ca="1">IF($C57&lt;&gt;"",INDEX(INDIRECT($C57&amp;"!A1:K100"),$B57,COLUMN()-2),"")</f>
        <v>ishii@si.sc.e.titech.ac.jp</v>
      </c>
      <c r="G57" t="str" cm="1">
        <f t="array" aca="1" ref="G57" ca="1">IF($C57&lt;&gt;"",INDEX(INDIRECT($C57&amp;"!A1:K100"),$B57,COLUMN()-2),"")</f>
        <v>M1(修士1年)</v>
      </c>
      <c r="H57" t="str" cm="1">
        <f t="array" aca="1" ref="H57" ca="1">IF($C57&lt;&gt;"",INDEX(INDIRECT($C57&amp;"!A1:K100"),$B57,COLUMN()-2),"")</f>
        <v>聴講</v>
      </c>
      <c r="I57" cm="1">
        <f t="array" aca="1" ref="I57" ca="1">IF($C57&lt;&gt;"",INDEX(INDIRECT($C57&amp;"!A1:K100"),$B57,COLUMN()-2),"")</f>
        <v>0</v>
      </c>
      <c r="J57" cm="1">
        <f t="array" aca="1" ref="J57" ca="1">IF($C57&lt;&gt;"",INDEX(INDIRECT($C57&amp;"!A1:K100"),$B57,COLUMN()-2),"")</f>
        <v>0</v>
      </c>
      <c r="K57" cm="1">
        <f t="array" aca="1" ref="K57" ca="1">IF($C57&lt;&gt;"",INDEX(INDIRECT($C57&amp;"!A1:K100"),$B57,COLUMN()-2),"")</f>
        <v>0</v>
      </c>
      <c r="L57" cm="1">
        <f t="array" aca="1" ref="L57" ca="1">IF($C57&lt;&gt;"",INDEX(INDIRECT($C57&amp;"!A1:K100"),$B57,COLUMN()-2),"")</f>
        <v>0</v>
      </c>
      <c r="M57" cm="1">
        <f t="array" aca="1" ref="M57" ca="1">IF($C57&lt;&gt;"",INDEX(INDIRECT($C57&amp;"!A1:K100"),$B57,COLUMN()-2),"")</f>
        <v>0</v>
      </c>
      <c r="N57" t="str">
        <f ca="1">IF(A57&lt;&gt;"",_xlfn.XLOOKUP(A57,ラフプログラム!$4:$4,ラフプログラム!$3:$3,"")&amp;_xlfn.XLOOKUP(A57,ラフプログラム!$5:$5,ラフプログラム!$3:$3,"")&amp;_xlfn.XLOOKUP(A57,ラフプログラム!$6:$6,ラフプログラム!$3:$3,"")&amp;_xlfn.XLOOKUP(A57,ラフプログラム!$7:$7,ラフプログラム!$3:$3,"")&amp;_xlfn.XLOOKUP(A57,ラフプログラム!$8:$8,ラフプログラム!$3:$3,""),"")</f>
        <v/>
      </c>
    </row>
    <row r="58" spans="1:14">
      <c r="A58" t="str" cm="1">
        <f t="array" aca="1" ref="A58" ca="1">IF(AND(C58&lt;&gt;"",C58&lt;&gt;0),INDIRECT(C58&amp;"!A"&amp;B58),"")</f>
        <v>SMP03</v>
      </c>
      <c r="B58">
        <f t="shared" ca="1" si="0"/>
        <v>8</v>
      </c>
      <c r="C58" t="str" cm="1">
        <f t="array" aca="1" ref="C58" ca="1">IF(INDIRECT("発表者集計!A"&amp;3+COUNTIF(発表者集計!AC$3:AC$14,"&lt;"&amp;ROW()-1))&lt;&gt;0,INDIRECT("発表者集計!B"&amp;3+COUNTIF(発表者集計!AC$3:AC$14,"&lt;"&amp;ROW()-1)),"")</f>
        <v>三平研</v>
      </c>
      <c r="D58" t="str" cm="1">
        <f t="array" aca="1" ref="D58" ca="1">IF($C58&lt;&gt;"",INDEX(INDIRECT($C58&amp;"!A1:K100"),$B58,COLUMN()-2),"")</f>
        <v>照沼　怜士</v>
      </c>
      <c r="E58" t="str" cm="1">
        <f t="array" aca="1" ref="E58" ca="1">IF($C58&lt;&gt;"",INDEX(INDIRECT($C58&amp;"!A1:K100"),$B58,COLUMN()-2),"")</f>
        <v>テルヌマ　レイジ</v>
      </c>
      <c r="F58" t="str" cm="1">
        <f t="array" aca="1" ref="F58" ca="1">IF($C58&lt;&gt;"",INDEX(INDIRECT($C58&amp;"!A1:K100"),$B58,COLUMN()-2),"")</f>
        <v>terunuma@sl.sc.e.titech.ac.jp</v>
      </c>
      <c r="G58" t="str" cm="1">
        <f t="array" aca="1" ref="G58" ca="1">IF($C58&lt;&gt;"",INDEX(INDIRECT($C58&amp;"!A1:K100"),$B58,COLUMN()-2),"")</f>
        <v>M1(修士2年)</v>
      </c>
      <c r="H58" t="str" cm="1">
        <f t="array" aca="1" ref="H58" ca="1">IF($C58&lt;&gt;"",INDEX(INDIRECT($C58&amp;"!A1:K100"),$B58,COLUMN()-2),"")</f>
        <v>口頭発表</v>
      </c>
      <c r="I58" cm="1">
        <f t="array" aca="1" ref="I58" ca="1">IF($C58&lt;&gt;"",INDEX(INDIRECT($C58&amp;"!A1:K100"),$B58,COLUMN()-2),"")</f>
        <v>0</v>
      </c>
      <c r="J58" cm="1">
        <f t="array" aca="1" ref="J58" ca="1">IF($C58&lt;&gt;"",INDEX(INDIRECT($C58&amp;"!A1:K100"),$B58,COLUMN()-2),"")</f>
        <v>0</v>
      </c>
      <c r="K58" cm="1">
        <f t="array" aca="1" ref="K58" ca="1">IF($C58&lt;&gt;"",INDEX(INDIRECT($C58&amp;"!A1:K100"),$B58,COLUMN()-2),"")</f>
        <v>0</v>
      </c>
      <c r="L58" cm="1">
        <f t="array" aca="1" ref="L58" ca="1">IF($C58&lt;&gt;"",INDEX(INDIRECT($C58&amp;"!A1:K100"),$B58,COLUMN()-2),"")</f>
        <v>0</v>
      </c>
      <c r="M58" cm="1">
        <f t="array" aca="1" ref="M58" ca="1">IF($C58&lt;&gt;"",INDEX(INDIRECT($C58&amp;"!A1:K100"),$B58,COLUMN()-2),"")</f>
        <v>0</v>
      </c>
      <c r="N58" t="str">
        <f ca="1">IF(A58&lt;&gt;"",_xlfn.XLOOKUP(A58,ラフプログラム!$4:$4,ラフプログラム!$3:$3,"")&amp;_xlfn.XLOOKUP(A58,ラフプログラム!$5:$5,ラフプログラム!$3:$3,"")&amp;_xlfn.XLOOKUP(A58,ラフプログラム!$6:$6,ラフプログラム!$3:$3,"")&amp;_xlfn.XLOOKUP(A58,ラフプログラム!$7:$7,ラフプログラム!$3:$3,"")&amp;_xlfn.XLOOKUP(A58,ラフプログラム!$8:$8,ラフプログラム!$3:$3,""),"")</f>
        <v/>
      </c>
    </row>
    <row r="59" spans="1:14">
      <c r="A59" t="str" cm="1">
        <f t="array" aca="1" ref="A59" ca="1">IF(AND(C59&lt;&gt;"",C59&lt;&gt;0),INDIRECT(C59&amp;"!A"&amp;B59),"")</f>
        <v>YMK01</v>
      </c>
      <c r="B59">
        <f t="shared" ca="1" si="0"/>
        <v>6</v>
      </c>
      <c r="C59" t="str" cm="1">
        <f t="array" aca="1" ref="C59" ca="1">IF(INDIRECT("発表者集計!A"&amp;3+COUNTIF(発表者集計!AC$3:AC$14,"&lt;"&amp;ROW()-1))&lt;&gt;0,INDIRECT("発表者集計!B"&amp;3+COUNTIF(発表者集計!AC$3:AC$14,"&lt;"&amp;ROW()-1)),"")</f>
        <v>山北研</v>
      </c>
      <c r="D59" t="str" cm="1">
        <f t="array" aca="1" ref="D59" ca="1">IF($C59&lt;&gt;"",INDEX(INDIRECT($C59&amp;"!A1:K100"),$B59,COLUMN()-2),"")</f>
        <v>福田 健二</v>
      </c>
      <c r="E59" t="str" cm="1">
        <f t="array" aca="1" ref="E59" ca="1">IF($C59&lt;&gt;"",INDEX(INDIRECT($C59&amp;"!A1:K100"),$B59,COLUMN()-2),"")</f>
        <v>フクダ　ケンジ</v>
      </c>
      <c r="F59" t="str" cm="1">
        <f t="array" aca="1" ref="F59" ca="1">IF($C59&lt;&gt;"",INDEX(INDIRECT($C59&amp;"!A1:K100"),$B59,COLUMN()-2),"")</f>
        <v>fukuda@ac.sc.e.titech.ac.jp</v>
      </c>
      <c r="G59" t="str" cm="1">
        <f t="array" aca="1" ref="G59" ca="1">IF($C59&lt;&gt;"",INDEX(INDIRECT($C59&amp;"!A1:K100"),$B59,COLUMN()-2),"")</f>
        <v>M1(修士1年)</v>
      </c>
      <c r="H59" t="str" cm="1">
        <f t="array" aca="1" ref="H59" ca="1">IF($C59&lt;&gt;"",INDEX(INDIRECT($C59&amp;"!A1:K100"),$B59,COLUMN()-2),"")</f>
        <v>聴講</v>
      </c>
      <c r="I59" cm="1">
        <f t="array" aca="1" ref="I59" ca="1">IF($C59&lt;&gt;"",INDEX(INDIRECT($C59&amp;"!A1:K100"),$B59,COLUMN()-2),"")</f>
        <v>0</v>
      </c>
      <c r="J59" cm="1">
        <f t="array" aca="1" ref="J59" ca="1">IF($C59&lt;&gt;"",INDEX(INDIRECT($C59&amp;"!A1:K100"),$B59,COLUMN()-2),"")</f>
        <v>0</v>
      </c>
      <c r="K59" cm="1">
        <f t="array" aca="1" ref="K59" ca="1">IF($C59&lt;&gt;"",INDEX(INDIRECT($C59&amp;"!A1:K100"),$B59,COLUMN()-2),"")</f>
        <v>0</v>
      </c>
      <c r="L59" cm="1">
        <f t="array" aca="1" ref="L59" ca="1">IF($C59&lt;&gt;"",INDEX(INDIRECT($C59&amp;"!A1:K100"),$B59,COLUMN()-2),"")</f>
        <v>0</v>
      </c>
      <c r="M59" cm="1">
        <f t="array" aca="1" ref="M59" ca="1">IF($C59&lt;&gt;"",INDEX(INDIRECT($C59&amp;"!A1:K100"),$B59,COLUMN()-2),"")</f>
        <v>0</v>
      </c>
      <c r="N59" t="str">
        <f ca="1">IF(A59&lt;&gt;"",_xlfn.XLOOKUP(A59,ラフプログラム!$4:$4,ラフプログラム!$3:$3,"")&amp;_xlfn.XLOOKUP(A59,ラフプログラム!$5:$5,ラフプログラム!$3:$3,"")&amp;_xlfn.XLOOKUP(A59,ラフプログラム!$6:$6,ラフプログラム!$3:$3,"")&amp;_xlfn.XLOOKUP(A59,ラフプログラム!$7:$7,ラフプログラム!$3:$3,"")&amp;_xlfn.XLOOKUP(A59,ラフプログラム!$8:$8,ラフプログラム!$3:$3,""),"")</f>
        <v>4</v>
      </c>
    </row>
    <row r="60" spans="1:14">
      <c r="A60" t="str" cm="1">
        <f t="array" aca="1" ref="A60" ca="1">IF(AND(C60&lt;&gt;"",C60&lt;&gt;0),INDIRECT(C60&amp;"!A"&amp;B60),"")</f>
        <v>YMK02</v>
      </c>
      <c r="B60">
        <f t="shared" ca="1" si="0"/>
        <v>7</v>
      </c>
      <c r="C60" t="str" cm="1">
        <f t="array" aca="1" ref="C60" ca="1">IF(INDIRECT("発表者集計!A"&amp;3+COUNTIF(発表者集計!AC$3:AC$14,"&lt;"&amp;ROW()-1))&lt;&gt;0,INDIRECT("発表者集計!B"&amp;3+COUNTIF(発表者集計!AC$3:AC$14,"&lt;"&amp;ROW()-1)),"")</f>
        <v>山北研</v>
      </c>
      <c r="D60" t="str" cm="1">
        <f t="array" aca="1" ref="D60" ca="1">IF($C60&lt;&gt;"",INDEX(INDIRECT($C60&amp;"!A1:K100"),$B60,COLUMN()-2),"")</f>
        <v>田中 創</v>
      </c>
      <c r="E60" t="str" cm="1">
        <f t="array" aca="1" ref="E60" ca="1">IF($C60&lt;&gt;"",INDEX(INDIRECT($C60&amp;"!A1:K100"),$B60,COLUMN()-2),"")</f>
        <v>タナカ　ハジメ</v>
      </c>
      <c r="F60" t="str" cm="1">
        <f t="array" aca="1" ref="F60" ca="1">IF($C60&lt;&gt;"",INDEX(INDIRECT($C60&amp;"!A1:K100"),$B60,COLUMN()-2),"")</f>
        <v>tanaka@ac.sc.e.titech.ac.jp</v>
      </c>
      <c r="G60" t="str" cm="1">
        <f t="array" aca="1" ref="G60" ca="1">IF($C60&lt;&gt;"",INDEX(INDIRECT($C60&amp;"!A1:K100"),$B60,COLUMN()-2),"")</f>
        <v>M2(修士2年)</v>
      </c>
      <c r="H60" t="str" cm="1">
        <f t="array" aca="1" ref="H60" ca="1">IF($C60&lt;&gt;"",INDEX(INDIRECT($C60&amp;"!A1:K100"),$B60,COLUMN()-2),"")</f>
        <v>ワークショップ</v>
      </c>
      <c r="I60" cm="1">
        <f t="array" aca="1" ref="I60" ca="1">IF($C60&lt;&gt;"",INDEX(INDIRECT($C60&amp;"!A1:K100"),$B60,COLUMN()-2),"")</f>
        <v>0</v>
      </c>
      <c r="J60" cm="1">
        <f t="array" aca="1" ref="J60" ca="1">IF($C60&lt;&gt;"",INDEX(INDIRECT($C60&amp;"!A1:K100"),$B60,COLUMN()-2),"")</f>
        <v>0</v>
      </c>
      <c r="K60" cm="1">
        <f t="array" aca="1" ref="K60" ca="1">IF($C60&lt;&gt;"",INDEX(INDIRECT($C60&amp;"!A1:K100"),$B60,COLUMN()-2),"")</f>
        <v>0</v>
      </c>
      <c r="L60" cm="1">
        <f t="array" aca="1" ref="L60" ca="1">IF($C60&lt;&gt;"",INDEX(INDIRECT($C60&amp;"!A1:K100"),$B60,COLUMN()-2),"")</f>
        <v>0</v>
      </c>
      <c r="M60" cm="1">
        <f t="array" aca="1" ref="M60" ca="1">IF($C60&lt;&gt;"",INDEX(INDIRECT($C60&amp;"!A1:K100"),$B60,COLUMN()-2),"")</f>
        <v>0</v>
      </c>
      <c r="N60" t="str">
        <f ca="1">IF(A60&lt;&gt;"",_xlfn.XLOOKUP(A60,ラフプログラム!$4:$4,ラフプログラム!$3:$3,"")&amp;_xlfn.XLOOKUP(A60,ラフプログラム!$5:$5,ラフプログラム!$3:$3,"")&amp;_xlfn.XLOOKUP(A60,ラフプログラム!$6:$6,ラフプログラム!$3:$3,"")&amp;_xlfn.XLOOKUP(A60,ラフプログラム!$7:$7,ラフプログラム!$3:$3,"")&amp;_xlfn.XLOOKUP(A60,ラフプログラム!$8:$8,ラフプログラム!$3:$3,""),"")</f>
        <v>1</v>
      </c>
    </row>
    <row r="61" spans="1:14">
      <c r="A61" t="str" cm="1">
        <f t="array" aca="1" ref="A61" ca="1">IF(AND(C61&lt;&gt;"",C61&lt;&gt;0),INDIRECT(C61&amp;"!A"&amp;B61),"")</f>
        <v>YMK03</v>
      </c>
      <c r="B61">
        <f t="shared" ca="1" si="0"/>
        <v>8</v>
      </c>
      <c r="C61" t="str" cm="1">
        <f t="array" aca="1" ref="C61" ca="1">IF(INDIRECT("発表者集計!A"&amp;3+COUNTIF(発表者集計!AC$3:AC$14,"&lt;"&amp;ROW()-1))&lt;&gt;0,INDIRECT("発表者集計!B"&amp;3+COUNTIF(発表者集計!AC$3:AC$14,"&lt;"&amp;ROW()-1)),"")</f>
        <v>山北研</v>
      </c>
      <c r="D61" t="str" cm="1">
        <f t="array" aca="1" ref="D61" ca="1">IF($C61&lt;&gt;"",INDEX(INDIRECT($C61&amp;"!A1:K100"),$B61,COLUMN()-2),"")</f>
        <v xml:space="preserve">XU YIMING </v>
      </c>
      <c r="E61" t="str" cm="1">
        <f t="array" aca="1" ref="E61" ca="1">IF($C61&lt;&gt;"",INDEX(INDIRECT($C61&amp;"!A1:K100"),$B61,COLUMN()-2),"")</f>
        <v>キョ　イツメイ</v>
      </c>
      <c r="F61" t="str" cm="1">
        <f t="array" aca="1" ref="F61" ca="1">IF($C61&lt;&gt;"",INDEX(INDIRECT($C61&amp;"!A1:K100"),$B61,COLUMN()-2),"")</f>
        <v>kyo@ac.sc.e.titech.ac.jp</v>
      </c>
      <c r="G61" t="str" cm="1">
        <f t="array" aca="1" ref="G61" ca="1">IF($C61&lt;&gt;"",INDEX(INDIRECT($C61&amp;"!A1:K100"),$B61,COLUMN()-2),"")</f>
        <v>M2(修士2年)</v>
      </c>
      <c r="H61" t="str" cm="1">
        <f t="array" aca="1" ref="H61" ca="1">IF($C61&lt;&gt;"",INDEX(INDIRECT($C61&amp;"!A1:K100"),$B61,COLUMN()-2),"")</f>
        <v>ワークショップ</v>
      </c>
      <c r="I61" cm="1">
        <f t="array" aca="1" ref="I61" ca="1">IF($C61&lt;&gt;"",INDEX(INDIRECT($C61&amp;"!A1:K100"),$B61,COLUMN()-2),"")</f>
        <v>0</v>
      </c>
      <c r="J61" cm="1">
        <f t="array" aca="1" ref="J61" ca="1">IF($C61&lt;&gt;"",INDEX(INDIRECT($C61&amp;"!A1:K100"),$B61,COLUMN()-2),"")</f>
        <v>0</v>
      </c>
      <c r="K61" cm="1">
        <f t="array" aca="1" ref="K61" ca="1">IF($C61&lt;&gt;"",INDEX(INDIRECT($C61&amp;"!A1:K100"),$B61,COLUMN()-2),"")</f>
        <v>0</v>
      </c>
      <c r="L61" cm="1">
        <f t="array" aca="1" ref="L61" ca="1">IF($C61&lt;&gt;"",INDEX(INDIRECT($C61&amp;"!A1:K100"),$B61,COLUMN()-2),"")</f>
        <v>0</v>
      </c>
      <c r="M61" cm="1">
        <f t="array" aca="1" ref="M61" ca="1">IF($C61&lt;&gt;"",INDEX(INDIRECT($C61&amp;"!A1:K100"),$B61,COLUMN()-2),"")</f>
        <v>0</v>
      </c>
      <c r="N61" t="str">
        <f ca="1">IF(A61&lt;&gt;"",_xlfn.XLOOKUP(A61,ラフプログラム!$4:$4,ラフプログラム!$3:$3,"")&amp;_xlfn.XLOOKUP(A61,ラフプログラム!$5:$5,ラフプログラム!$3:$3,"")&amp;_xlfn.XLOOKUP(A61,ラフプログラム!$6:$6,ラフプログラム!$3:$3,"")&amp;_xlfn.XLOOKUP(A61,ラフプログラム!$7:$7,ラフプログラム!$3:$3,"")&amp;_xlfn.XLOOKUP(A61,ラフプログラム!$8:$8,ラフプログラム!$3:$3,""),"")</f>
        <v>5</v>
      </c>
    </row>
    <row r="62" spans="1:14">
      <c r="A62" t="str" cm="1">
        <f t="array" aca="1" ref="A62" ca="1">IF(AND(C62&lt;&gt;"",C62&lt;&gt;0),INDIRECT(C62&amp;"!A"&amp;B62),"")</f>
        <v>YMK04</v>
      </c>
      <c r="B62">
        <f t="shared" ca="1" si="0"/>
        <v>9</v>
      </c>
      <c r="C62" t="str" cm="1">
        <f t="array" aca="1" ref="C62" ca="1">IF(INDIRECT("発表者集計!A"&amp;3+COUNTIF(発表者集計!AC$3:AC$14,"&lt;"&amp;ROW()-1))&lt;&gt;0,INDIRECT("発表者集計!B"&amp;3+COUNTIF(発表者集計!AC$3:AC$14,"&lt;"&amp;ROW()-1)),"")</f>
        <v>山北研</v>
      </c>
      <c r="D62" t="str" cm="1">
        <f t="array" aca="1" ref="D62" ca="1">IF($C62&lt;&gt;"",INDEX(INDIRECT($C62&amp;"!A1:K100"),$B62,COLUMN()-2),"")</f>
        <v xml:space="preserve">杉原 隆真 </v>
      </c>
      <c r="E62" t="str" cm="1">
        <f t="array" aca="1" ref="E62" ca="1">IF($C62&lt;&gt;"",INDEX(INDIRECT($C62&amp;"!A1:K100"),$B62,COLUMN()-2),"")</f>
        <v>スギハラ　リュウマ</v>
      </c>
      <c r="F62" t="str" cm="1">
        <f t="array" aca="1" ref="F62" ca="1">IF($C62&lt;&gt;"",INDEX(INDIRECT($C62&amp;"!A1:K100"),$B62,COLUMN()-2),"")</f>
        <v>sugihara@ac.sc.e.titech.ac.jp</v>
      </c>
      <c r="G62" t="str" cm="1">
        <f t="array" aca="1" ref="G62" ca="1">IF($C62&lt;&gt;"",INDEX(INDIRECT($C62&amp;"!A1:K100"),$B62,COLUMN()-2),"")</f>
        <v>M1(修士1年)</v>
      </c>
      <c r="H62" t="str" cm="1">
        <f t="array" aca="1" ref="H62" ca="1">IF($C62&lt;&gt;"",INDEX(INDIRECT($C62&amp;"!A1:K100"),$B62,COLUMN()-2),"")</f>
        <v>ワークショップ</v>
      </c>
      <c r="I62" cm="1">
        <f t="array" aca="1" ref="I62" ca="1">IF($C62&lt;&gt;"",INDEX(INDIRECT($C62&amp;"!A1:K100"),$B62,COLUMN()-2),"")</f>
        <v>0</v>
      </c>
      <c r="J62" cm="1">
        <f t="array" aca="1" ref="J62" ca="1">IF($C62&lt;&gt;"",INDEX(INDIRECT($C62&amp;"!A1:K100"),$B62,COLUMN()-2),"")</f>
        <v>0</v>
      </c>
      <c r="K62" cm="1">
        <f t="array" aca="1" ref="K62" ca="1">IF($C62&lt;&gt;"",INDEX(INDIRECT($C62&amp;"!A1:K100"),$B62,COLUMN()-2),"")</f>
        <v>0</v>
      </c>
      <c r="L62" cm="1">
        <f t="array" aca="1" ref="L62" ca="1">IF($C62&lt;&gt;"",INDEX(INDIRECT($C62&amp;"!A1:K100"),$B62,COLUMN()-2),"")</f>
        <v>0</v>
      </c>
      <c r="M62" cm="1">
        <f t="array" aca="1" ref="M62" ca="1">IF($C62&lt;&gt;"",INDEX(INDIRECT($C62&amp;"!A1:K100"),$B62,COLUMN()-2),"")</f>
        <v>0</v>
      </c>
      <c r="N62" t="str">
        <f ca="1">IF(A62&lt;&gt;"",_xlfn.XLOOKUP(A62,ラフプログラム!$4:$4,ラフプログラム!$3:$3,"")&amp;_xlfn.XLOOKUP(A62,ラフプログラム!$5:$5,ラフプログラム!$3:$3,"")&amp;_xlfn.XLOOKUP(A62,ラフプログラム!$6:$6,ラフプログラム!$3:$3,"")&amp;_xlfn.XLOOKUP(A62,ラフプログラム!$7:$7,ラフプログラム!$3:$3,"")&amp;_xlfn.XLOOKUP(A62,ラフプログラム!$8:$8,ラフプログラム!$3:$3,""),"")</f>
        <v/>
      </c>
    </row>
    <row r="63" spans="1:14">
      <c r="A63" t="str" cm="1">
        <f t="array" aca="1" ref="A63" ca="1">IF(AND(C63&lt;&gt;"",C63&lt;&gt;0),INDIRECT(C63&amp;"!A"&amp;B63),"")</f>
        <v>KMM01</v>
      </c>
      <c r="B63">
        <f t="shared" ca="1" si="0"/>
        <v>6</v>
      </c>
      <c r="C63" t="str" cm="1">
        <f t="array" aca="1" ref="C63" ca="1">IF(INDIRECT("発表者集計!A"&amp;3+COUNTIF(発表者集計!AC$3:AC$14,"&lt;"&amp;ROW()-1))&lt;&gt;0,INDIRECT("発表者集計!B"&amp;3+COUNTIF(発表者集計!AC$3:AC$14,"&lt;"&amp;ROW()-1)),"")</f>
        <v>釜道研</v>
      </c>
      <c r="D63" t="str" cm="1">
        <f t="array" aca="1" ref="D63" ca="1">IF($C63&lt;&gt;"",INDEX(INDIRECT($C63&amp;"!A1:K100"),$B63,COLUMN()-2),"")</f>
        <v>多田　夏蓮</v>
      </c>
      <c r="E63" t="str" cm="1">
        <f t="array" aca="1" ref="E63" ca="1">IF($C63&lt;&gt;"",INDEX(INDIRECT($C63&amp;"!A1:K100"),$B63,COLUMN()-2),"")</f>
        <v>タダ　カレン</v>
      </c>
      <c r="F63" t="str" cm="1">
        <f t="array" aca="1" ref="F63" ca="1">IF($C63&lt;&gt;"",INDEX(INDIRECT($C63&amp;"!A1:K100"),$B63,COLUMN()-2),"")</f>
        <v>23fmr39@ms.dendai.ac.jp</v>
      </c>
      <c r="G63" t="str" cm="1">
        <f t="array" aca="1" ref="G63" ca="1">IF($C63&lt;&gt;"",INDEX(INDIRECT($C63&amp;"!A1:K100"),$B63,COLUMN()-2),"")</f>
        <v>M2(修士2年)</v>
      </c>
      <c r="H63" t="str" cm="1">
        <f t="array" aca="1" ref="H63" ca="1">IF($C63&lt;&gt;"",INDEX(INDIRECT($C63&amp;"!A1:K100"),$B63,COLUMN()-2),"")</f>
        <v>ワークショップ</v>
      </c>
      <c r="I63" cm="1">
        <f t="array" aca="1" ref="I63" ca="1">IF($C63&lt;&gt;"",INDEX(INDIRECT($C63&amp;"!A1:K100"),$B63,COLUMN()-2),"")</f>
        <v>0</v>
      </c>
      <c r="J63" cm="1">
        <f t="array" aca="1" ref="J63" ca="1">IF($C63&lt;&gt;"",INDEX(INDIRECT($C63&amp;"!A1:K100"),$B63,COLUMN()-2),"")</f>
        <v>0</v>
      </c>
      <c r="K63" cm="1">
        <f t="array" aca="1" ref="K63" ca="1">IF($C63&lt;&gt;"",INDEX(INDIRECT($C63&amp;"!A1:K100"),$B63,COLUMN()-2),"")</f>
        <v>0</v>
      </c>
      <c r="L63" cm="1">
        <f t="array" aca="1" ref="L63" ca="1">IF($C63&lt;&gt;"",INDEX(INDIRECT($C63&amp;"!A1:K100"),$B63,COLUMN()-2),"")</f>
        <v>0</v>
      </c>
      <c r="M63" cm="1">
        <f t="array" aca="1" ref="M63" ca="1">IF($C63&lt;&gt;"",INDEX(INDIRECT($C63&amp;"!A1:K100"),$B63,COLUMN()-2),"")</f>
        <v>0</v>
      </c>
      <c r="N63" t="str">
        <f ca="1">IF(A63&lt;&gt;"",_xlfn.XLOOKUP(A63,ラフプログラム!$4:$4,ラフプログラム!$3:$3,"")&amp;_xlfn.XLOOKUP(A63,ラフプログラム!$5:$5,ラフプログラム!$3:$3,"")&amp;_xlfn.XLOOKUP(A63,ラフプログラム!$6:$6,ラフプログラム!$3:$3,"")&amp;_xlfn.XLOOKUP(A63,ラフプログラム!$7:$7,ラフプログラム!$3:$3,"")&amp;_xlfn.XLOOKUP(A63,ラフプログラム!$8:$8,ラフプログラム!$3:$3,""),"")</f>
        <v>6</v>
      </c>
    </row>
    <row r="64" spans="1:14">
      <c r="A64" t="str" cm="1">
        <f t="array" aca="1" ref="A64" ca="1">IF(AND(C64&lt;&gt;"",C64&lt;&gt;0),INDIRECT(C64&amp;"!A"&amp;B64),"")</f>
        <v>KMM02</v>
      </c>
      <c r="B64">
        <f t="shared" ca="1" si="0"/>
        <v>7</v>
      </c>
      <c r="C64" t="str" cm="1">
        <f t="array" aca="1" ref="C64" ca="1">IF(INDIRECT("発表者集計!A"&amp;3+COUNTIF(発表者集計!AC$3:AC$14,"&lt;"&amp;ROW()-1))&lt;&gt;0,INDIRECT("発表者集計!B"&amp;3+COUNTIF(発表者集計!AC$3:AC$14,"&lt;"&amp;ROW()-1)),"")</f>
        <v>釜道研</v>
      </c>
      <c r="D64" t="str" cm="1">
        <f t="array" aca="1" ref="D64" ca="1">IF($C64&lt;&gt;"",INDEX(INDIRECT($C64&amp;"!A1:K100"),$B64,COLUMN()-2),"")</f>
        <v>青木　光世</v>
      </c>
      <c r="E64" t="str" cm="1">
        <f t="array" aca="1" ref="E64" ca="1">IF($C64&lt;&gt;"",INDEX(INDIRECT($C64&amp;"!A1:K100"),$B64,COLUMN()-2),"")</f>
        <v>アオキ　コウセイ</v>
      </c>
      <c r="F64" t="str" cm="1">
        <f t="array" aca="1" ref="F64" ca="1">IF($C64&lt;&gt;"",INDEX(INDIRECT($C64&amp;"!A1:K100"),$B64,COLUMN()-2),"")</f>
        <v>23fmr01@ms.dendai.ac.jp</v>
      </c>
      <c r="G64" t="str" cm="1">
        <f t="array" aca="1" ref="G64" ca="1">IF($C64&lt;&gt;"",INDEX(INDIRECT($C64&amp;"!A1:K100"),$B64,COLUMN()-2),"")</f>
        <v>M2(修士2年)</v>
      </c>
      <c r="H64" t="str" cm="1">
        <f t="array" aca="1" ref="H64" ca="1">IF($C64&lt;&gt;"",INDEX(INDIRECT($C64&amp;"!A1:K100"),$B64,COLUMN()-2),"")</f>
        <v>ワークショップ</v>
      </c>
      <c r="I64" t="str" cm="1">
        <f t="array" aca="1" ref="I64" ca="1">IF($C64&lt;&gt;"",INDEX(INDIRECT($C64&amp;"!A1:K100"),$B64,COLUMN()-2),"")</f>
        <v>生物模倣</v>
      </c>
      <c r="J64" t="str" cm="1">
        <f t="array" aca="1" ref="J64" ca="1">IF($C64&lt;&gt;"",INDEX(INDIRECT($C64&amp;"!A1:K100"),$B64,COLUMN()-2),"")</f>
        <v>トカゲ</v>
      </c>
      <c r="K64" t="str" cm="1">
        <f t="array" aca="1" ref="K64" ca="1">IF($C64&lt;&gt;"",INDEX(INDIRECT($C64&amp;"!A1:K100"),$B64,COLUMN()-2),"")</f>
        <v>運動制御</v>
      </c>
      <c r="L64" t="str" cm="1">
        <f t="array" aca="1" ref="L64" ca="1">IF($C64&lt;&gt;"",INDEX(INDIRECT($C64&amp;"!A1:K100"),$B64,COLUMN()-2),"")</f>
        <v>障害物回避を可能にするトカゲ型ロボットの運動制御</v>
      </c>
      <c r="M64" cm="1">
        <f t="array" aca="1" ref="M64" ca="1">IF($C64&lt;&gt;"",INDEX(INDIRECT($C64&amp;"!A1:K100"),$B64,COLUMN()-2),"")</f>
        <v>0</v>
      </c>
      <c r="N64" t="str">
        <f ca="1">IF(A64&lt;&gt;"",_xlfn.XLOOKUP(A64,ラフプログラム!$4:$4,ラフプログラム!$3:$3,"")&amp;_xlfn.XLOOKUP(A64,ラフプログラム!$5:$5,ラフプログラム!$3:$3,"")&amp;_xlfn.XLOOKUP(A64,ラフプログラム!$6:$6,ラフプログラム!$3:$3,"")&amp;_xlfn.XLOOKUP(A64,ラフプログラム!$7:$7,ラフプログラム!$3:$3,"")&amp;_xlfn.XLOOKUP(A64,ラフプログラム!$8:$8,ラフプログラム!$3:$3,""),"")</f>
        <v>1</v>
      </c>
    </row>
    <row r="65" spans="1:14">
      <c r="A65" t="str" cm="1">
        <f t="array" aca="1" ref="A65" ca="1">IF(AND(C65&lt;&gt;"",C65&lt;&gt;0),INDIRECT(C65&amp;"!A"&amp;B65),"")</f>
        <v>KMM03</v>
      </c>
      <c r="B65">
        <f t="shared" ca="1" si="0"/>
        <v>8</v>
      </c>
      <c r="C65" t="str" cm="1">
        <f t="array" aca="1" ref="C65" ca="1">IF(INDIRECT("発表者集計!A"&amp;3+COUNTIF(発表者集計!AC$3:AC$14,"&lt;"&amp;ROW()-1))&lt;&gt;0,INDIRECT("発表者集計!B"&amp;3+COUNTIF(発表者集計!AC$3:AC$14,"&lt;"&amp;ROW()-1)),"")</f>
        <v>釜道研</v>
      </c>
      <c r="D65" t="str" cm="1">
        <f t="array" aca="1" ref="D65" ca="1">IF($C65&lt;&gt;"",INDEX(INDIRECT($C65&amp;"!A1:K100"),$B65,COLUMN()-2),"")</f>
        <v>榎本　純</v>
      </c>
      <c r="E65" t="str" cm="1">
        <f t="array" aca="1" ref="E65" ca="1">IF($C65&lt;&gt;"",INDEX(INDIRECT($C65&amp;"!A1:K100"),$B65,COLUMN()-2),"")</f>
        <v>エノモト　ジュン</v>
      </c>
      <c r="F65" t="str" cm="1">
        <f t="array" aca="1" ref="F65" ca="1">IF($C65&lt;&gt;"",INDEX(INDIRECT($C65&amp;"!A1:K100"),$B65,COLUMN()-2),"")</f>
        <v>23fmr11@ms.dendai.ac.jp</v>
      </c>
      <c r="G65" t="str" cm="1">
        <f t="array" aca="1" ref="G65" ca="1">IF($C65&lt;&gt;"",INDEX(INDIRECT($C65&amp;"!A1:K100"),$B65,COLUMN()-2),"")</f>
        <v>M2(修士2年)</v>
      </c>
      <c r="H65" t="str" cm="1">
        <f t="array" aca="1" ref="H65" ca="1">IF($C65&lt;&gt;"",INDEX(INDIRECT($C65&amp;"!A1:K100"),$B65,COLUMN()-2),"")</f>
        <v>口頭発表</v>
      </c>
      <c r="I65" t="str" cm="1">
        <f t="array" aca="1" ref="I65" ca="1">IF($C65&lt;&gt;"",INDEX(INDIRECT($C65&amp;"!A1:K100"),$B65,COLUMN()-2),"")</f>
        <v>ソフトアクチュエータ</v>
      </c>
      <c r="J65" t="str" cm="1">
        <f t="array" aca="1" ref="J65" ca="1">IF($C65&lt;&gt;"",INDEX(INDIRECT($C65&amp;"!A1:K100"),$B65,COLUMN()-2),"")</f>
        <v>IPMC</v>
      </c>
      <c r="K65" t="str" cm="1">
        <f t="array" aca="1" ref="K65" ca="1">IF($C65&lt;&gt;"",INDEX(INDIRECT($C65&amp;"!A1:K100"),$B65,COLUMN()-2),"")</f>
        <v>ソフトマテリアル</v>
      </c>
      <c r="L65" t="str" cm="1">
        <f t="array" aca="1" ref="L65" ca="1">IF($C65&lt;&gt;"",INDEX(INDIRECT($C65&amp;"!A1:K100"),$B65,COLUMN()-2),"")</f>
        <v>IPMCのセンサ・アクチュエータ統合システムの構築</v>
      </c>
      <c r="M65" cm="1">
        <f t="array" aca="1" ref="M65" ca="1">IF($C65&lt;&gt;"",INDEX(INDIRECT($C65&amp;"!A1:K100"),$B65,COLUMN()-2),"")</f>
        <v>0</v>
      </c>
      <c r="N65" t="str">
        <f ca="1">IF(A65&lt;&gt;"",_xlfn.XLOOKUP(A65,ラフプログラム!$4:$4,ラフプログラム!$3:$3,"")&amp;_xlfn.XLOOKUP(A65,ラフプログラム!$5:$5,ラフプログラム!$3:$3,"")&amp;_xlfn.XLOOKUP(A65,ラフプログラム!$6:$6,ラフプログラム!$3:$3,"")&amp;_xlfn.XLOOKUP(A65,ラフプログラム!$7:$7,ラフプログラム!$3:$3,"")&amp;_xlfn.XLOOKUP(A65,ラフプログラム!$8:$8,ラフプログラム!$3:$3,""),"")</f>
        <v>7</v>
      </c>
    </row>
    <row r="66" spans="1:14">
      <c r="A66" t="str" cm="1">
        <f t="array" aca="1" ref="A66" ca="1">IF(AND(C66&lt;&gt;"",C66&lt;&gt;0),INDIRECT(C66&amp;"!A"&amp;B66),"")</f>
        <v>KMM04</v>
      </c>
      <c r="B66">
        <f t="shared" ca="1" si="0"/>
        <v>9</v>
      </c>
      <c r="C66" t="str" cm="1">
        <f t="array" aca="1" ref="C66" ca="1">IF(INDIRECT("発表者集計!A"&amp;3+COUNTIF(発表者集計!AC$3:AC$14,"&lt;"&amp;ROW()-1))&lt;&gt;0,INDIRECT("発表者集計!B"&amp;3+COUNTIF(発表者集計!AC$3:AC$14,"&lt;"&amp;ROW()-1)),"")</f>
        <v>釜道研</v>
      </c>
      <c r="D66" t="str" cm="1">
        <f t="array" aca="1" ref="D66" ca="1">IF($C66&lt;&gt;"",INDEX(INDIRECT($C66&amp;"!A1:K100"),$B66,COLUMN()-2),"")</f>
        <v>道村　香河</v>
      </c>
      <c r="E66" t="str" cm="1">
        <f t="array" aca="1" ref="E66" ca="1">IF($C66&lt;&gt;"",INDEX(INDIRECT($C66&amp;"!A1:K100"),$B66,COLUMN()-2),"")</f>
        <v>ミチムラ　コウガ</v>
      </c>
      <c r="F66" t="str" cm="1">
        <f t="array" aca="1" ref="F66" ca="1">IF($C66&lt;&gt;"",INDEX(INDIRECT($C66&amp;"!A1:K100"),$B66,COLUMN()-2),"")</f>
        <v>23fmr51@ms.dendai.ac.jp</v>
      </c>
      <c r="G66" t="str" cm="1">
        <f t="array" aca="1" ref="G66" ca="1">IF($C66&lt;&gt;"",INDEX(INDIRECT($C66&amp;"!A1:K100"),$B66,COLUMN()-2),"")</f>
        <v>M2(修士2年)</v>
      </c>
      <c r="H66" t="str" cm="1">
        <f t="array" aca="1" ref="H66" ca="1">IF($C66&lt;&gt;"",INDEX(INDIRECT($C66&amp;"!A1:K100"),$B66,COLUMN()-2),"")</f>
        <v>口頭発表</v>
      </c>
      <c r="I66" t="str" cm="1">
        <f t="array" aca="1" ref="I66" ca="1">IF($C66&lt;&gt;"",INDEX(INDIRECT($C66&amp;"!A1:K100"),$B66,COLUMN()-2),"")</f>
        <v>可変摩擦</v>
      </c>
      <c r="J66" t="str" cm="1">
        <f t="array" aca="1" ref="J66" ca="1">IF($C66&lt;&gt;"",INDEX(INDIRECT($C66&amp;"!A1:K100"),$B66,COLUMN()-2),"")</f>
        <v>形状記憶ポリマー</v>
      </c>
      <c r="K66" t="str" cm="1">
        <f t="array" aca="1" ref="K66" ca="1">IF($C66&lt;&gt;"",INDEX(INDIRECT($C66&amp;"!A1:K100"),$B66,COLUMN()-2),"")</f>
        <v>移動ロボット</v>
      </c>
      <c r="L66" t="str" cm="1">
        <f t="array" aca="1" ref="L66" ca="1">IF($C66&lt;&gt;"",INDEX(INDIRECT($C66&amp;"!A1:K100"),$B66,COLUMN()-2),"")</f>
        <v>形状記憶ポリマーを用いた可変摩擦機構の基礎検証</v>
      </c>
      <c r="M66" cm="1">
        <f t="array" aca="1" ref="M66" ca="1">IF($C66&lt;&gt;"",INDEX(INDIRECT($C66&amp;"!A1:K100"),$B66,COLUMN()-2),"")</f>
        <v>0</v>
      </c>
      <c r="N66" t="str">
        <f ca="1">IF(A66&lt;&gt;"",_xlfn.XLOOKUP(A66,ラフプログラム!$4:$4,ラフプログラム!$3:$3,"")&amp;_xlfn.XLOOKUP(A66,ラフプログラム!$5:$5,ラフプログラム!$3:$3,"")&amp;_xlfn.XLOOKUP(A66,ラフプログラム!$6:$6,ラフプログラム!$3:$3,"")&amp;_xlfn.XLOOKUP(A66,ラフプログラム!$7:$7,ラフプログラム!$3:$3,"")&amp;_xlfn.XLOOKUP(A66,ラフプログラム!$8:$8,ラフプログラム!$3:$3,""),"")</f>
        <v>5</v>
      </c>
    </row>
    <row r="67" spans="1:14">
      <c r="A67" t="str" cm="1">
        <f t="array" aca="1" ref="A67" ca="1">IF(AND(C67&lt;&gt;"",C67&lt;&gt;0),INDIRECT(C67&amp;"!A"&amp;B67),"")</f>
        <v>KMM05</v>
      </c>
      <c r="B67">
        <f t="shared" ref="B67:B130" ca="1" si="1">IF(C67&lt;&gt;"",IF(C67=C66,B66+1,6),"")</f>
        <v>10</v>
      </c>
      <c r="C67" t="str" cm="1">
        <f t="array" aca="1" ref="C67" ca="1">IF(INDIRECT("発表者集計!A"&amp;3+COUNTIF(発表者集計!AC$3:AC$14,"&lt;"&amp;ROW()-1))&lt;&gt;0,INDIRECT("発表者集計!B"&amp;3+COUNTIF(発表者集計!AC$3:AC$14,"&lt;"&amp;ROW()-1)),"")</f>
        <v>釜道研</v>
      </c>
      <c r="D67" t="str" cm="1">
        <f t="array" aca="1" ref="D67" ca="1">IF($C67&lt;&gt;"",INDEX(INDIRECT($C67&amp;"!A1:K100"),$B67,COLUMN()-2),"")</f>
        <v>村　壮馬</v>
      </c>
      <c r="E67" t="str" cm="1">
        <f t="array" aca="1" ref="E67" ca="1">IF($C67&lt;&gt;"",INDEX(INDIRECT($C67&amp;"!A1:K100"),$B67,COLUMN()-2),"")</f>
        <v>ムラ　ソウマ</v>
      </c>
      <c r="F67" t="str" cm="1">
        <f t="array" aca="1" ref="F67" ca="1">IF($C67&lt;&gt;"",INDEX(INDIRECT($C67&amp;"!A1:K100"),$B67,COLUMN()-2),"")</f>
        <v>23fmr52@ms.dendai.ac.jp</v>
      </c>
      <c r="G67" t="str" cm="1">
        <f t="array" aca="1" ref="G67" ca="1">IF($C67&lt;&gt;"",INDEX(INDIRECT($C67&amp;"!A1:K100"),$B67,COLUMN()-2),"")</f>
        <v>M2(修士2年)</v>
      </c>
      <c r="H67" t="str" cm="1">
        <f t="array" aca="1" ref="H67" ca="1">IF($C67&lt;&gt;"",INDEX(INDIRECT($C67&amp;"!A1:K100"),$B67,COLUMN()-2),"")</f>
        <v>口頭発表</v>
      </c>
      <c r="I67" t="str" cm="1">
        <f t="array" aca="1" ref="I67" ca="1">IF($C67&lt;&gt;"",INDEX(INDIRECT($C67&amp;"!A1:K100"),$B67,COLUMN()-2),"")</f>
        <v>ソフトアクチュエータ</v>
      </c>
      <c r="J67" t="str" cm="1">
        <f t="array" aca="1" ref="J67" ca="1">IF($C67&lt;&gt;"",INDEX(INDIRECT($C67&amp;"!A1:K100"),$B67,COLUMN()-2),"")</f>
        <v>釣糸人工筋</v>
      </c>
      <c r="K67" t="str" cm="1">
        <f t="array" aca="1" ref="K67" ca="1">IF($C67&lt;&gt;"",INDEX(INDIRECT($C67&amp;"!A1:K100"),$B67,COLUMN()-2),"")</f>
        <v>ソフトマテリアル</v>
      </c>
      <c r="L67" t="str" cm="1">
        <f t="array" aca="1" ref="L67" ca="1">IF($C67&lt;&gt;"",INDEX(INDIRECT($C67&amp;"!A1:K100"),$B67,COLUMN()-2),"")</f>
        <v>釣糸人工筋の過熱破断防止を考慮した制御系設計</v>
      </c>
      <c r="M67" cm="1">
        <f t="array" aca="1" ref="M67" ca="1">IF($C67&lt;&gt;"",INDEX(INDIRECT($C67&amp;"!A1:K100"),$B67,COLUMN()-2),"")</f>
        <v>0</v>
      </c>
      <c r="N67" t="str">
        <f ca="1">IF(A67&lt;&gt;"",_xlfn.XLOOKUP(A67,ラフプログラム!$4:$4,ラフプログラム!$3:$3,"")&amp;_xlfn.XLOOKUP(A67,ラフプログラム!$5:$5,ラフプログラム!$3:$3,"")&amp;_xlfn.XLOOKUP(A67,ラフプログラム!$6:$6,ラフプログラム!$3:$3,"")&amp;_xlfn.XLOOKUP(A67,ラフプログラム!$7:$7,ラフプログラム!$3:$3,"")&amp;_xlfn.XLOOKUP(A67,ラフプログラム!$8:$8,ラフプログラム!$3:$3,""),"")</f>
        <v>3</v>
      </c>
    </row>
    <row r="68" spans="1:14">
      <c r="A68" t="str" cm="1">
        <f t="array" aca="1" ref="A68" ca="1">IF(AND(C68&lt;&gt;"",C68&lt;&gt;0),INDIRECT(C68&amp;"!A"&amp;B68),"")</f>
        <v>KMM06</v>
      </c>
      <c r="B68">
        <f t="shared" ca="1" si="1"/>
        <v>11</v>
      </c>
      <c r="C68" t="str" cm="1">
        <f t="array" aca="1" ref="C68" ca="1">IF(INDIRECT("発表者集計!A"&amp;3+COUNTIF(発表者集計!AC$3:AC$14,"&lt;"&amp;ROW()-1))&lt;&gt;0,INDIRECT("発表者集計!B"&amp;3+COUNTIF(発表者集計!AC$3:AC$14,"&lt;"&amp;ROW()-1)),"")</f>
        <v>釜道研</v>
      </c>
      <c r="D68" t="str" cm="1">
        <f t="array" aca="1" ref="D68" ca="1">IF($C68&lt;&gt;"",INDEX(INDIRECT($C68&amp;"!A1:K100"),$B68,COLUMN()-2),"")</f>
        <v>シ　イ</v>
      </c>
      <c r="E68" t="str" cm="1">
        <f t="array" aca="1" ref="E68" ca="1">IF($C68&lt;&gt;"",INDEX(INDIRECT($C68&amp;"!A1:K100"),$B68,COLUMN()-2),"")</f>
        <v>シ　イ</v>
      </c>
      <c r="F68" t="str" cm="1">
        <f t="array" aca="1" ref="F68" ca="1">IF($C68&lt;&gt;"",INDEX(INDIRECT($C68&amp;"!A1:K100"),$B68,COLUMN()-2),"")</f>
        <v>24fmr16@ms.dendai.ac.jp</v>
      </c>
      <c r="G68" t="str" cm="1">
        <f t="array" aca="1" ref="G68" ca="1">IF($C68&lt;&gt;"",INDEX(INDIRECT($C68&amp;"!A1:K100"),$B68,COLUMN()-2),"")</f>
        <v>M1(修士1年)</v>
      </c>
      <c r="H68" t="str" cm="1">
        <f t="array" aca="1" ref="H68" ca="1">IF($C68&lt;&gt;"",INDEX(INDIRECT($C68&amp;"!A1:K100"),$B68,COLUMN()-2),"")</f>
        <v>聴講</v>
      </c>
      <c r="I68" cm="1">
        <f t="array" aca="1" ref="I68" ca="1">IF($C68&lt;&gt;"",INDEX(INDIRECT($C68&amp;"!A1:K100"),$B68,COLUMN()-2),"")</f>
        <v>0</v>
      </c>
      <c r="J68" cm="1">
        <f t="array" aca="1" ref="J68" ca="1">IF($C68&lt;&gt;"",INDEX(INDIRECT($C68&amp;"!A1:K100"),$B68,COLUMN()-2),"")</f>
        <v>0</v>
      </c>
      <c r="K68" cm="1">
        <f t="array" aca="1" ref="K68" ca="1">IF($C68&lt;&gt;"",INDEX(INDIRECT($C68&amp;"!A1:K100"),$B68,COLUMN()-2),"")</f>
        <v>0</v>
      </c>
      <c r="L68" cm="1">
        <f t="array" aca="1" ref="L68" ca="1">IF($C68&lt;&gt;"",INDEX(INDIRECT($C68&amp;"!A1:K100"),$B68,COLUMN()-2),"")</f>
        <v>0</v>
      </c>
      <c r="M68" cm="1">
        <f t="array" aca="1" ref="M68" ca="1">IF($C68&lt;&gt;"",INDEX(INDIRECT($C68&amp;"!A1:K100"),$B68,COLUMN()-2),"")</f>
        <v>0</v>
      </c>
      <c r="N68" t="str">
        <f ca="1">IF(A68&lt;&gt;"",_xlfn.XLOOKUP(A68,ラフプログラム!$4:$4,ラフプログラム!$3:$3,"")&amp;_xlfn.XLOOKUP(A68,ラフプログラム!$5:$5,ラフプログラム!$3:$3,"")&amp;_xlfn.XLOOKUP(A68,ラフプログラム!$6:$6,ラフプログラム!$3:$3,"")&amp;_xlfn.XLOOKUP(A68,ラフプログラム!$7:$7,ラフプログラム!$3:$3,"")&amp;_xlfn.XLOOKUP(A68,ラフプログラム!$8:$8,ラフプログラム!$3:$3,""),"")</f>
        <v/>
      </c>
    </row>
    <row r="69" spans="1:14">
      <c r="A69" t="str" cm="1">
        <f t="array" aca="1" ref="A69" ca="1">IF(AND(C69&lt;&gt;"",C69&lt;&gt;0),INDIRECT(C69&amp;"!A"&amp;B69),"")</f>
        <v>KMM07</v>
      </c>
      <c r="B69">
        <f t="shared" ca="1" si="1"/>
        <v>12</v>
      </c>
      <c r="C69" t="str" cm="1">
        <f t="array" aca="1" ref="C69" ca="1">IF(INDIRECT("発表者集計!A"&amp;3+COUNTIF(発表者集計!AC$3:AC$14,"&lt;"&amp;ROW()-1))&lt;&gt;0,INDIRECT("発表者集計!B"&amp;3+COUNTIF(発表者集計!AC$3:AC$14,"&lt;"&amp;ROW()-1)),"")</f>
        <v>釜道研</v>
      </c>
      <c r="D69" t="str" cm="1">
        <f t="array" aca="1" ref="D69" ca="1">IF($C69&lt;&gt;"",INDEX(INDIRECT($C69&amp;"!A1:K100"),$B69,COLUMN()-2),"")</f>
        <v>西村　友秀</v>
      </c>
      <c r="E69" t="str" cm="1">
        <f t="array" aca="1" ref="E69" ca="1">IF($C69&lt;&gt;"",INDEX(INDIRECT($C69&amp;"!A1:K100"),$B69,COLUMN()-2),"")</f>
        <v>ニシムラ　トモヒデ</v>
      </c>
      <c r="F69" t="str" cm="1">
        <f t="array" aca="1" ref="F69" ca="1">IF($C69&lt;&gt;"",INDEX(INDIRECT($C69&amp;"!A1:K100"),$B69,COLUMN()-2),"")</f>
        <v>24fmr31@ms.dendai.ac.jp</v>
      </c>
      <c r="G69" t="str" cm="1">
        <f t="array" aca="1" ref="G69" ca="1">IF($C69&lt;&gt;"",INDEX(INDIRECT($C69&amp;"!A1:K100"),$B69,COLUMN()-2),"")</f>
        <v>M1(修士1年)</v>
      </c>
      <c r="H69" t="str" cm="1">
        <f t="array" aca="1" ref="H69" ca="1">IF($C69&lt;&gt;"",INDEX(INDIRECT($C69&amp;"!A1:K100"),$B69,COLUMN()-2),"")</f>
        <v>聴講</v>
      </c>
      <c r="I69" cm="1">
        <f t="array" aca="1" ref="I69" ca="1">IF($C69&lt;&gt;"",INDEX(INDIRECT($C69&amp;"!A1:K100"),$B69,COLUMN()-2),"")</f>
        <v>0</v>
      </c>
      <c r="J69" cm="1">
        <f t="array" aca="1" ref="J69" ca="1">IF($C69&lt;&gt;"",INDEX(INDIRECT($C69&amp;"!A1:K100"),$B69,COLUMN()-2),"")</f>
        <v>0</v>
      </c>
      <c r="K69" cm="1">
        <f t="array" aca="1" ref="K69" ca="1">IF($C69&lt;&gt;"",INDEX(INDIRECT($C69&amp;"!A1:K100"),$B69,COLUMN()-2),"")</f>
        <v>0</v>
      </c>
      <c r="L69" cm="1">
        <f t="array" aca="1" ref="L69" ca="1">IF($C69&lt;&gt;"",INDEX(INDIRECT($C69&amp;"!A1:K100"),$B69,COLUMN()-2),"")</f>
        <v>0</v>
      </c>
      <c r="M69" cm="1">
        <f t="array" aca="1" ref="M69" ca="1">IF($C69&lt;&gt;"",INDEX(INDIRECT($C69&amp;"!A1:K100"),$B69,COLUMN()-2),"")</f>
        <v>0</v>
      </c>
      <c r="N69" t="str">
        <f ca="1">IF(A69&lt;&gt;"",_xlfn.XLOOKUP(A69,ラフプログラム!$4:$4,ラフプログラム!$3:$3,"")&amp;_xlfn.XLOOKUP(A69,ラフプログラム!$5:$5,ラフプログラム!$3:$3,"")&amp;_xlfn.XLOOKUP(A69,ラフプログラム!$6:$6,ラフプログラム!$3:$3,"")&amp;_xlfn.XLOOKUP(A69,ラフプログラム!$7:$7,ラフプログラム!$3:$3,"")&amp;_xlfn.XLOOKUP(A69,ラフプログラム!$8:$8,ラフプログラム!$3:$3,""),"")</f>
        <v/>
      </c>
    </row>
    <row r="70" spans="1:14">
      <c r="A70" t="str" cm="1">
        <f t="array" aca="1" ref="A70" ca="1">IF(AND(C70&lt;&gt;"",C70&lt;&gt;0),INDIRECT(C70&amp;"!A"&amp;B70),"")</f>
        <v>KMM08</v>
      </c>
      <c r="B70">
        <f t="shared" ca="1" si="1"/>
        <v>13</v>
      </c>
      <c r="C70" t="str" cm="1">
        <f t="array" aca="1" ref="C70" ca="1">IF(INDIRECT("発表者集計!A"&amp;3+COUNTIF(発表者集計!AC$3:AC$14,"&lt;"&amp;ROW()-1))&lt;&gt;0,INDIRECT("発表者集計!B"&amp;3+COUNTIF(発表者集計!AC$3:AC$14,"&lt;"&amp;ROW()-1)),"")</f>
        <v>釜道研</v>
      </c>
      <c r="D70" t="str" cm="1">
        <f t="array" aca="1" ref="D70" ca="1">IF($C70&lt;&gt;"",INDEX(INDIRECT($C70&amp;"!A1:K100"),$B70,COLUMN()-2),"")</f>
        <v>川村　望</v>
      </c>
      <c r="E70" t="str" cm="1">
        <f t="array" aca="1" ref="E70" ca="1">IF($C70&lt;&gt;"",INDEX(INDIRECT($C70&amp;"!A1:K100"),$B70,COLUMN()-2),"")</f>
        <v>カワムラ　ノゾム</v>
      </c>
      <c r="F70" t="str" cm="1">
        <f t="array" aca="1" ref="F70" ca="1">IF($C70&lt;&gt;"",INDEX(INDIRECT($C70&amp;"!A1:K100"),$B70,COLUMN()-2),"")</f>
        <v>21fr033@ms.dendai.ac.jp</v>
      </c>
      <c r="G70" t="str" cm="1">
        <f t="array" aca="1" ref="G70" ca="1">IF($C70&lt;&gt;"",INDEX(INDIRECT($C70&amp;"!A1:K100"),$B70,COLUMN()-2),"")</f>
        <v>B4(学部4年)</v>
      </c>
      <c r="H70" t="str" cm="1">
        <f t="array" aca="1" ref="H70" ca="1">IF($C70&lt;&gt;"",INDEX(INDIRECT($C70&amp;"!A1:K100"),$B70,COLUMN()-2),"")</f>
        <v>聴講</v>
      </c>
      <c r="I70" cm="1">
        <f t="array" aca="1" ref="I70" ca="1">IF($C70&lt;&gt;"",INDEX(INDIRECT($C70&amp;"!A1:K100"),$B70,COLUMN()-2),"")</f>
        <v>0</v>
      </c>
      <c r="J70" cm="1">
        <f t="array" aca="1" ref="J70" ca="1">IF($C70&lt;&gt;"",INDEX(INDIRECT($C70&amp;"!A1:K100"),$B70,COLUMN()-2),"")</f>
        <v>0</v>
      </c>
      <c r="K70" cm="1">
        <f t="array" aca="1" ref="K70" ca="1">IF($C70&lt;&gt;"",INDEX(INDIRECT($C70&amp;"!A1:K100"),$B70,COLUMN()-2),"")</f>
        <v>0</v>
      </c>
      <c r="L70" cm="1">
        <f t="array" aca="1" ref="L70" ca="1">IF($C70&lt;&gt;"",INDEX(INDIRECT($C70&amp;"!A1:K100"),$B70,COLUMN()-2),"")</f>
        <v>0</v>
      </c>
      <c r="M70" cm="1">
        <f t="array" aca="1" ref="M70" ca="1">IF($C70&lt;&gt;"",INDEX(INDIRECT($C70&amp;"!A1:K100"),$B70,COLUMN()-2),"")</f>
        <v>0</v>
      </c>
      <c r="N70" t="str">
        <f ca="1">IF(A70&lt;&gt;"",_xlfn.XLOOKUP(A70,ラフプログラム!$4:$4,ラフプログラム!$3:$3,"")&amp;_xlfn.XLOOKUP(A70,ラフプログラム!$5:$5,ラフプログラム!$3:$3,"")&amp;_xlfn.XLOOKUP(A70,ラフプログラム!$6:$6,ラフプログラム!$3:$3,"")&amp;_xlfn.XLOOKUP(A70,ラフプログラム!$7:$7,ラフプログラム!$3:$3,"")&amp;_xlfn.XLOOKUP(A70,ラフプログラム!$8:$8,ラフプログラム!$3:$3,""),"")</f>
        <v/>
      </c>
    </row>
    <row r="71" spans="1:14">
      <c r="A71" t="str" cm="1">
        <f t="array" aca="1" ref="A71" ca="1">IF(AND(C71&lt;&gt;"",C71&lt;&gt;0),INDIRECT(C71&amp;"!A"&amp;B71),"")</f>
        <v>KMM09</v>
      </c>
      <c r="B71">
        <f t="shared" ca="1" si="1"/>
        <v>14</v>
      </c>
      <c r="C71" t="str" cm="1">
        <f t="array" aca="1" ref="C71" ca="1">IF(INDIRECT("発表者集計!A"&amp;3+COUNTIF(発表者集計!AC$3:AC$14,"&lt;"&amp;ROW()-1))&lt;&gt;0,INDIRECT("発表者集計!B"&amp;3+COUNTIF(発表者集計!AC$3:AC$14,"&lt;"&amp;ROW()-1)),"")</f>
        <v>釜道研</v>
      </c>
      <c r="D71" t="str" cm="1">
        <f t="array" aca="1" ref="D71" ca="1">IF($C71&lt;&gt;"",INDEX(INDIRECT($C71&amp;"!A1:K100"),$B71,COLUMN()-2),"")</f>
        <v xml:space="preserve"> 柿本　隼希</v>
      </c>
      <c r="E71" t="str" cm="1">
        <f t="array" aca="1" ref="E71" ca="1">IF($C71&lt;&gt;"",INDEX(INDIRECT($C71&amp;"!A1:K100"),$B71,COLUMN()-2),"")</f>
        <v>カキモト　ジュンキ</v>
      </c>
      <c r="F71" t="str" cm="1">
        <f t="array" aca="1" ref="F71" ca="1">IF($C71&lt;&gt;"",INDEX(INDIRECT($C71&amp;"!A1:K100"),$B71,COLUMN()-2),"")</f>
        <v>21fr021@ms.dendai.ac.jp</v>
      </c>
      <c r="G71" t="str" cm="1">
        <f t="array" aca="1" ref="G71" ca="1">IF($C71&lt;&gt;"",INDEX(INDIRECT($C71&amp;"!A1:K100"),$B71,COLUMN()-2),"")</f>
        <v>B4(学部4年)</v>
      </c>
      <c r="H71" t="str" cm="1">
        <f t="array" aca="1" ref="H71" ca="1">IF($C71&lt;&gt;"",INDEX(INDIRECT($C71&amp;"!A1:K100"),$B71,COLUMN()-2),"")</f>
        <v>聴講</v>
      </c>
      <c r="I71" cm="1">
        <f t="array" aca="1" ref="I71" ca="1">IF($C71&lt;&gt;"",INDEX(INDIRECT($C71&amp;"!A1:K100"),$B71,COLUMN()-2),"")</f>
        <v>0</v>
      </c>
      <c r="J71" cm="1">
        <f t="array" aca="1" ref="J71" ca="1">IF($C71&lt;&gt;"",INDEX(INDIRECT($C71&amp;"!A1:K100"),$B71,COLUMN()-2),"")</f>
        <v>0</v>
      </c>
      <c r="K71" cm="1">
        <f t="array" aca="1" ref="K71" ca="1">IF($C71&lt;&gt;"",INDEX(INDIRECT($C71&amp;"!A1:K100"),$B71,COLUMN()-2),"")</f>
        <v>0</v>
      </c>
      <c r="L71" cm="1">
        <f t="array" aca="1" ref="L71" ca="1">IF($C71&lt;&gt;"",INDEX(INDIRECT($C71&amp;"!A1:K100"),$B71,COLUMN()-2),"")</f>
        <v>0</v>
      </c>
      <c r="M71" cm="1">
        <f t="array" aca="1" ref="M71" ca="1">IF($C71&lt;&gt;"",INDEX(INDIRECT($C71&amp;"!A1:K100"),$B71,COLUMN()-2),"")</f>
        <v>0</v>
      </c>
      <c r="N71" t="str">
        <f ca="1">IF(A71&lt;&gt;"",_xlfn.XLOOKUP(A71,ラフプログラム!$4:$4,ラフプログラム!$3:$3,"")&amp;_xlfn.XLOOKUP(A71,ラフプログラム!$5:$5,ラフプログラム!$3:$3,"")&amp;_xlfn.XLOOKUP(A71,ラフプログラム!$6:$6,ラフプログラム!$3:$3,"")&amp;_xlfn.XLOOKUP(A71,ラフプログラム!$7:$7,ラフプログラム!$3:$3,"")&amp;_xlfn.XLOOKUP(A71,ラフプログラム!$8:$8,ラフプログラム!$3:$3,""),"")</f>
        <v/>
      </c>
    </row>
    <row r="72" spans="1:14">
      <c r="A72" t="str" cm="1">
        <f t="array" aca="1" ref="A72" ca="1">IF(AND(C72&lt;&gt;"",C72&lt;&gt;0),INDIRECT(C72&amp;"!A"&amp;B72),"")</f>
        <v>KMM10</v>
      </c>
      <c r="B72">
        <f t="shared" ca="1" si="1"/>
        <v>15</v>
      </c>
      <c r="C72" t="str" cm="1">
        <f t="array" aca="1" ref="C72" ca="1">IF(INDIRECT("発表者集計!A"&amp;3+COUNTIF(発表者集計!AC$3:AC$14,"&lt;"&amp;ROW()-1))&lt;&gt;0,INDIRECT("発表者集計!B"&amp;3+COUNTIF(発表者集計!AC$3:AC$14,"&lt;"&amp;ROW()-1)),"")</f>
        <v>釜道研</v>
      </c>
      <c r="D72" t="str" cm="1">
        <f t="array" aca="1" ref="D72" ca="1">IF($C72&lt;&gt;"",INDEX(INDIRECT($C72&amp;"!A1:K100"),$B72,COLUMN()-2),"")</f>
        <v>能勢　竜矢</v>
      </c>
      <c r="E72" t="str" cm="1">
        <f t="array" aca="1" ref="E72" ca="1">IF($C72&lt;&gt;"",INDEX(INDIRECT($C72&amp;"!A1:K100"),$B72,COLUMN()-2),"")</f>
        <v>ノセ　リュウヤ</v>
      </c>
      <c r="F72" t="str" cm="1">
        <f t="array" aca="1" ref="F72" ca="1">IF($C72&lt;&gt;"",INDEX(INDIRECT($C72&amp;"!A1:K100"),$B72,COLUMN()-2),"")</f>
        <v>21fr092@ms.dendai.ac.jp</v>
      </c>
      <c r="G72" t="str" cm="1">
        <f t="array" aca="1" ref="G72" ca="1">IF($C72&lt;&gt;"",INDEX(INDIRECT($C72&amp;"!A1:K100"),$B72,COLUMN()-2),"")</f>
        <v>B4(学部4年)</v>
      </c>
      <c r="H72" t="str" cm="1">
        <f t="array" aca="1" ref="H72" ca="1">IF($C72&lt;&gt;"",INDEX(INDIRECT($C72&amp;"!A1:K100"),$B72,COLUMN()-2),"")</f>
        <v>聴講</v>
      </c>
      <c r="I72" cm="1">
        <f t="array" aca="1" ref="I72" ca="1">IF($C72&lt;&gt;"",INDEX(INDIRECT($C72&amp;"!A1:K100"),$B72,COLUMN()-2),"")</f>
        <v>0</v>
      </c>
      <c r="J72" cm="1">
        <f t="array" aca="1" ref="J72" ca="1">IF($C72&lt;&gt;"",INDEX(INDIRECT($C72&amp;"!A1:K100"),$B72,COLUMN()-2),"")</f>
        <v>0</v>
      </c>
      <c r="K72" cm="1">
        <f t="array" aca="1" ref="K72" ca="1">IF($C72&lt;&gt;"",INDEX(INDIRECT($C72&amp;"!A1:K100"),$B72,COLUMN()-2),"")</f>
        <v>0</v>
      </c>
      <c r="L72" cm="1">
        <f t="array" aca="1" ref="L72" ca="1">IF($C72&lt;&gt;"",INDEX(INDIRECT($C72&amp;"!A1:K100"),$B72,COLUMN()-2),"")</f>
        <v>0</v>
      </c>
      <c r="M72" cm="1">
        <f t="array" aca="1" ref="M72" ca="1">IF($C72&lt;&gt;"",INDEX(INDIRECT($C72&amp;"!A1:K100"),$B72,COLUMN()-2),"")</f>
        <v>0</v>
      </c>
      <c r="N72" t="str">
        <f ca="1">IF(A72&lt;&gt;"",_xlfn.XLOOKUP(A72,ラフプログラム!$4:$4,ラフプログラム!$3:$3,"")&amp;_xlfn.XLOOKUP(A72,ラフプログラム!$5:$5,ラフプログラム!$3:$3,"")&amp;_xlfn.XLOOKUP(A72,ラフプログラム!$6:$6,ラフプログラム!$3:$3,"")&amp;_xlfn.XLOOKUP(A72,ラフプログラム!$7:$7,ラフプログラム!$3:$3,"")&amp;_xlfn.XLOOKUP(A72,ラフプログラム!$8:$8,ラフプログラム!$3:$3,""),"")</f>
        <v/>
      </c>
    </row>
    <row r="73" spans="1:14">
      <c r="A73" t="str" cm="1">
        <f t="array" aca="1" ref="A73" ca="1">IF(AND(C73&lt;&gt;"",C73&lt;&gt;0),INDIRECT(C73&amp;"!A"&amp;B73),"")</f>
        <v>KMM11</v>
      </c>
      <c r="B73">
        <f t="shared" ca="1" si="1"/>
        <v>16</v>
      </c>
      <c r="C73" t="str" cm="1">
        <f t="array" aca="1" ref="C73" ca="1">IF(INDIRECT("発表者集計!A"&amp;3+COUNTIF(発表者集計!AC$3:AC$14,"&lt;"&amp;ROW()-1))&lt;&gt;0,INDIRECT("発表者集計!B"&amp;3+COUNTIF(発表者集計!AC$3:AC$14,"&lt;"&amp;ROW()-1)),"")</f>
        <v>釜道研</v>
      </c>
      <c r="D73" t="str" cm="1">
        <f t="array" aca="1" ref="D73" ca="1">IF($C73&lt;&gt;"",INDEX(INDIRECT($C73&amp;"!A1:K100"),$B73,COLUMN()-2),"")</f>
        <v>吉野　元基</v>
      </c>
      <c r="E73" t="str" cm="1">
        <f t="array" aca="1" ref="E73" ca="1">IF($C73&lt;&gt;"",INDEX(INDIRECT($C73&amp;"!A1:K100"),$B73,COLUMN()-2),"")</f>
        <v>ヨシノ　ゲンキ</v>
      </c>
      <c r="F73" t="str" cm="1">
        <f t="array" aca="1" ref="F73" ca="1">IF($C73&lt;&gt;"",INDEX(INDIRECT($C73&amp;"!A1:K100"),$B73,COLUMN()-2),"")</f>
        <v>21fr121@ms.denda.ac.jp</v>
      </c>
      <c r="G73" t="str" cm="1">
        <f t="array" aca="1" ref="G73" ca="1">IF($C73&lt;&gt;"",INDEX(INDIRECT($C73&amp;"!A1:K100"),$B73,COLUMN()-2),"")</f>
        <v>B4(学部4年)</v>
      </c>
      <c r="H73" t="str" cm="1">
        <f t="array" aca="1" ref="H73" ca="1">IF($C73&lt;&gt;"",INDEX(INDIRECT($C73&amp;"!A1:K100"),$B73,COLUMN()-2),"")</f>
        <v>聴講</v>
      </c>
      <c r="I73" cm="1">
        <f t="array" aca="1" ref="I73" ca="1">IF($C73&lt;&gt;"",INDEX(INDIRECT($C73&amp;"!A1:K100"),$B73,COLUMN()-2),"")</f>
        <v>0</v>
      </c>
      <c r="J73" cm="1">
        <f t="array" aca="1" ref="J73" ca="1">IF($C73&lt;&gt;"",INDEX(INDIRECT($C73&amp;"!A1:K100"),$B73,COLUMN()-2),"")</f>
        <v>0</v>
      </c>
      <c r="K73" cm="1">
        <f t="array" aca="1" ref="K73" ca="1">IF($C73&lt;&gt;"",INDEX(INDIRECT($C73&amp;"!A1:K100"),$B73,COLUMN()-2),"")</f>
        <v>0</v>
      </c>
      <c r="L73" cm="1">
        <f t="array" aca="1" ref="L73" ca="1">IF($C73&lt;&gt;"",INDEX(INDIRECT($C73&amp;"!A1:K100"),$B73,COLUMN()-2),"")</f>
        <v>0</v>
      </c>
      <c r="M73" cm="1">
        <f t="array" aca="1" ref="M73" ca="1">IF($C73&lt;&gt;"",INDEX(INDIRECT($C73&amp;"!A1:K100"),$B73,COLUMN()-2),"")</f>
        <v>0</v>
      </c>
      <c r="N73" t="str">
        <f ca="1">IF(A73&lt;&gt;"",_xlfn.XLOOKUP(A73,ラフプログラム!$4:$4,ラフプログラム!$3:$3,"")&amp;_xlfn.XLOOKUP(A73,ラフプログラム!$5:$5,ラフプログラム!$3:$3,"")&amp;_xlfn.XLOOKUP(A73,ラフプログラム!$6:$6,ラフプログラム!$3:$3,"")&amp;_xlfn.XLOOKUP(A73,ラフプログラム!$7:$7,ラフプログラム!$3:$3,"")&amp;_xlfn.XLOOKUP(A73,ラフプログラム!$8:$8,ラフプログラム!$3:$3,""),"")</f>
        <v/>
      </c>
    </row>
    <row r="74" spans="1:14">
      <c r="A74" t="str" cm="1">
        <f t="array" aca="1" ref="A74" ca="1">IF(AND(C74&lt;&gt;"",C74&lt;&gt;0),INDIRECT(C74&amp;"!A"&amp;B74),"")</f>
        <v>KMM12</v>
      </c>
      <c r="B74">
        <f t="shared" ca="1" si="1"/>
        <v>17</v>
      </c>
      <c r="C74" t="str" cm="1">
        <f t="array" aca="1" ref="C74" ca="1">IF(INDIRECT("発表者集計!A"&amp;3+COUNTIF(発表者集計!AC$3:AC$14,"&lt;"&amp;ROW()-1))&lt;&gt;0,INDIRECT("発表者集計!B"&amp;3+COUNTIF(発表者集計!AC$3:AC$14,"&lt;"&amp;ROW()-1)),"")</f>
        <v>釜道研</v>
      </c>
      <c r="D74" t="str" cm="1">
        <f t="array" aca="1" ref="D74" ca="1">IF($C74&lt;&gt;"",INDEX(INDIRECT($C74&amp;"!A1:K100"),$B74,COLUMN()-2),"")</f>
        <v>大嶋　玲緒</v>
      </c>
      <c r="E74" t="str" cm="1">
        <f t="array" aca="1" ref="E74" ca="1">IF($C74&lt;&gt;"",INDEX(INDIRECT($C74&amp;"!A1:K100"),$B74,COLUMN()-2),"")</f>
        <v>オオシマ　レオ</v>
      </c>
      <c r="F74" t="str" cm="1">
        <f t="array" aca="1" ref="F74" ca="1">IF($C74&lt;&gt;"",INDEX(INDIRECT($C74&amp;"!A1:K100"),$B74,COLUMN()-2),"")</f>
        <v>21fr013@ms.dendai.ac.jp</v>
      </c>
      <c r="G74" t="str" cm="1">
        <f t="array" aca="1" ref="G74" ca="1">IF($C74&lt;&gt;"",INDEX(INDIRECT($C74&amp;"!A1:K100"),$B74,COLUMN()-2),"")</f>
        <v>B4(学部4年)</v>
      </c>
      <c r="H74" t="str" cm="1">
        <f t="array" aca="1" ref="H74" ca="1">IF($C74&lt;&gt;"",INDEX(INDIRECT($C74&amp;"!A1:K100"),$B74,COLUMN()-2),"")</f>
        <v>聴講</v>
      </c>
      <c r="I74" cm="1">
        <f t="array" aca="1" ref="I74" ca="1">IF($C74&lt;&gt;"",INDEX(INDIRECT($C74&amp;"!A1:K100"),$B74,COLUMN()-2),"")</f>
        <v>0</v>
      </c>
      <c r="J74" cm="1">
        <f t="array" aca="1" ref="J74" ca="1">IF($C74&lt;&gt;"",INDEX(INDIRECT($C74&amp;"!A1:K100"),$B74,COLUMN()-2),"")</f>
        <v>0</v>
      </c>
      <c r="K74" cm="1">
        <f t="array" aca="1" ref="K74" ca="1">IF($C74&lt;&gt;"",INDEX(INDIRECT($C74&amp;"!A1:K100"),$B74,COLUMN()-2),"")</f>
        <v>0</v>
      </c>
      <c r="L74" cm="1">
        <f t="array" aca="1" ref="L74" ca="1">IF($C74&lt;&gt;"",INDEX(INDIRECT($C74&amp;"!A1:K100"),$B74,COLUMN()-2),"")</f>
        <v>0</v>
      </c>
      <c r="M74" cm="1">
        <f t="array" aca="1" ref="M74" ca="1">IF($C74&lt;&gt;"",INDEX(INDIRECT($C74&amp;"!A1:K100"),$B74,COLUMN()-2),"")</f>
        <v>0</v>
      </c>
      <c r="N74" t="str">
        <f ca="1">IF(A74&lt;&gt;"",_xlfn.XLOOKUP(A74,ラフプログラム!$4:$4,ラフプログラム!$3:$3,"")&amp;_xlfn.XLOOKUP(A74,ラフプログラム!$5:$5,ラフプログラム!$3:$3,"")&amp;_xlfn.XLOOKUP(A74,ラフプログラム!$6:$6,ラフプログラム!$3:$3,"")&amp;_xlfn.XLOOKUP(A74,ラフプログラム!$7:$7,ラフプログラム!$3:$3,"")&amp;_xlfn.XLOOKUP(A74,ラフプログラム!$8:$8,ラフプログラム!$3:$3,""),"")</f>
        <v/>
      </c>
    </row>
    <row r="75" spans="1:14">
      <c r="A75" t="str" cm="1">
        <f t="array" aca="1" ref="A75" ca="1">IF(AND(C75&lt;&gt;"",C75&lt;&gt;0),INDIRECT(C75&amp;"!A"&amp;B75),"")</f>
        <v>KMM13</v>
      </c>
      <c r="B75">
        <f t="shared" ca="1" si="1"/>
        <v>18</v>
      </c>
      <c r="C75" t="str" cm="1">
        <f t="array" aca="1" ref="C75" ca="1">IF(INDIRECT("発表者集計!A"&amp;3+COUNTIF(発表者集計!AC$3:AC$14,"&lt;"&amp;ROW()-1))&lt;&gt;0,INDIRECT("発表者集計!B"&amp;3+COUNTIF(発表者集計!AC$3:AC$14,"&lt;"&amp;ROW()-1)),"")</f>
        <v>釜道研</v>
      </c>
      <c r="D75" t="str" cm="1">
        <f t="array" aca="1" ref="D75" ca="1">IF($C75&lt;&gt;"",INDEX(INDIRECT($C75&amp;"!A1:K100"),$B75,COLUMN()-2),"")</f>
        <v>中村　健太</v>
      </c>
      <c r="E75" t="str" cm="1">
        <f t="array" aca="1" ref="E75" ca="1">IF($C75&lt;&gt;"",INDEX(INDIRECT($C75&amp;"!A1:K100"),$B75,COLUMN()-2),"")</f>
        <v>ナカムラ　ケンタ</v>
      </c>
      <c r="F75" t="str" cm="1">
        <f t="array" aca="1" ref="F75" ca="1">IF($C75&lt;&gt;"",INDEX(INDIRECT($C75&amp;"!A1:K100"),$B75,COLUMN()-2),"")</f>
        <v>21fr086@ms.dendai.ac.jp</v>
      </c>
      <c r="G75" t="str" cm="1">
        <f t="array" aca="1" ref="G75" ca="1">IF($C75&lt;&gt;"",INDEX(INDIRECT($C75&amp;"!A1:K100"),$B75,COLUMN()-2),"")</f>
        <v>B4(学部4年)</v>
      </c>
      <c r="H75" t="str" cm="1">
        <f t="array" aca="1" ref="H75" ca="1">IF($C75&lt;&gt;"",INDEX(INDIRECT($C75&amp;"!A1:K100"),$B75,COLUMN()-2),"")</f>
        <v>聴講</v>
      </c>
      <c r="I75" cm="1">
        <f t="array" aca="1" ref="I75" ca="1">IF($C75&lt;&gt;"",INDEX(INDIRECT($C75&amp;"!A1:K100"),$B75,COLUMN()-2),"")</f>
        <v>0</v>
      </c>
      <c r="J75" cm="1">
        <f t="array" aca="1" ref="J75" ca="1">IF($C75&lt;&gt;"",INDEX(INDIRECT($C75&amp;"!A1:K100"),$B75,COLUMN()-2),"")</f>
        <v>0</v>
      </c>
      <c r="K75" cm="1">
        <f t="array" aca="1" ref="K75" ca="1">IF($C75&lt;&gt;"",INDEX(INDIRECT($C75&amp;"!A1:K100"),$B75,COLUMN()-2),"")</f>
        <v>0</v>
      </c>
      <c r="L75" cm="1">
        <f t="array" aca="1" ref="L75" ca="1">IF($C75&lt;&gt;"",INDEX(INDIRECT($C75&amp;"!A1:K100"),$B75,COLUMN()-2),"")</f>
        <v>0</v>
      </c>
      <c r="M75" cm="1">
        <f t="array" aca="1" ref="M75" ca="1">IF($C75&lt;&gt;"",INDEX(INDIRECT($C75&amp;"!A1:K100"),$B75,COLUMN()-2),"")</f>
        <v>0</v>
      </c>
      <c r="N75" t="str">
        <f ca="1">IF(A75&lt;&gt;"",_xlfn.XLOOKUP(A75,ラフプログラム!$4:$4,ラフプログラム!$3:$3,"")&amp;_xlfn.XLOOKUP(A75,ラフプログラム!$5:$5,ラフプログラム!$3:$3,"")&amp;_xlfn.XLOOKUP(A75,ラフプログラム!$6:$6,ラフプログラム!$3:$3,"")&amp;_xlfn.XLOOKUP(A75,ラフプログラム!$7:$7,ラフプログラム!$3:$3,"")&amp;_xlfn.XLOOKUP(A75,ラフプログラム!$8:$8,ラフプログラム!$3:$3,""),"")</f>
        <v/>
      </c>
    </row>
    <row r="76" spans="1:14">
      <c r="A76" t="str" cm="1">
        <f t="array" aca="1" ref="A76" ca="1">IF(AND(C76&lt;&gt;"",C76&lt;&gt;0),INDIRECT(C76&amp;"!A"&amp;B76),"")</f>
        <v>KMM14</v>
      </c>
      <c r="B76">
        <f t="shared" ca="1" si="1"/>
        <v>19</v>
      </c>
      <c r="C76" t="str" cm="1">
        <f t="array" aca="1" ref="C76" ca="1">IF(INDIRECT("発表者集計!A"&amp;3+COUNTIF(発表者集計!AC$3:AC$14,"&lt;"&amp;ROW()-1))&lt;&gt;0,INDIRECT("発表者集計!B"&amp;3+COUNTIF(発表者集計!AC$3:AC$14,"&lt;"&amp;ROW()-1)),"")</f>
        <v>釜道研</v>
      </c>
      <c r="D76" t="str" cm="1">
        <f t="array" aca="1" ref="D76" ca="1">IF($C76&lt;&gt;"",INDEX(INDIRECT($C76&amp;"!A1:K100"),$B76,COLUMN()-2),"")</f>
        <v>神山　慧斗</v>
      </c>
      <c r="E76" t="str" cm="1">
        <f t="array" aca="1" ref="E76" ca="1">IF($C76&lt;&gt;"",INDEX(INDIRECT($C76&amp;"!A1:K100"),$B76,COLUMN()-2),"")</f>
        <v>カミヤマ　ケイト</v>
      </c>
      <c r="F76" t="str" cm="1">
        <f t="array" aca="1" ref="F76" ca="1">IF($C76&lt;&gt;"",INDEX(INDIRECT($C76&amp;"!A1:K100"),$B76,COLUMN()-2),"")</f>
        <v>21fr031@ms.dendai.ac.jp</v>
      </c>
      <c r="G76" t="str" cm="1">
        <f t="array" aca="1" ref="G76" ca="1">IF($C76&lt;&gt;"",INDEX(INDIRECT($C76&amp;"!A1:K100"),$B76,COLUMN()-2),"")</f>
        <v>B4(学部4年)</v>
      </c>
      <c r="H76" t="str" cm="1">
        <f t="array" aca="1" ref="H76" ca="1">IF($C76&lt;&gt;"",INDEX(INDIRECT($C76&amp;"!A1:K100"),$B76,COLUMN()-2),"")</f>
        <v>聴講</v>
      </c>
      <c r="I76" cm="1">
        <f t="array" aca="1" ref="I76" ca="1">IF($C76&lt;&gt;"",INDEX(INDIRECT($C76&amp;"!A1:K100"),$B76,COLUMN()-2),"")</f>
        <v>0</v>
      </c>
      <c r="J76" cm="1">
        <f t="array" aca="1" ref="J76" ca="1">IF($C76&lt;&gt;"",INDEX(INDIRECT($C76&amp;"!A1:K100"),$B76,COLUMN()-2),"")</f>
        <v>0</v>
      </c>
      <c r="K76" cm="1">
        <f t="array" aca="1" ref="K76" ca="1">IF($C76&lt;&gt;"",INDEX(INDIRECT($C76&amp;"!A1:K100"),$B76,COLUMN()-2),"")</f>
        <v>0</v>
      </c>
      <c r="L76" cm="1">
        <f t="array" aca="1" ref="L76" ca="1">IF($C76&lt;&gt;"",INDEX(INDIRECT($C76&amp;"!A1:K100"),$B76,COLUMN()-2),"")</f>
        <v>0</v>
      </c>
      <c r="M76" cm="1">
        <f t="array" aca="1" ref="M76" ca="1">IF($C76&lt;&gt;"",INDEX(INDIRECT($C76&amp;"!A1:K100"),$B76,COLUMN()-2),"")</f>
        <v>0</v>
      </c>
      <c r="N76" t="str">
        <f ca="1">IF(A76&lt;&gt;"",_xlfn.XLOOKUP(A76,ラフプログラム!$4:$4,ラフプログラム!$3:$3,"")&amp;_xlfn.XLOOKUP(A76,ラフプログラム!$5:$5,ラフプログラム!$3:$3,"")&amp;_xlfn.XLOOKUP(A76,ラフプログラム!$6:$6,ラフプログラム!$3:$3,"")&amp;_xlfn.XLOOKUP(A76,ラフプログラム!$7:$7,ラフプログラム!$3:$3,"")&amp;_xlfn.XLOOKUP(A76,ラフプログラム!$8:$8,ラフプログラム!$3:$3,""),"")</f>
        <v/>
      </c>
    </row>
    <row r="77" spans="1:14">
      <c r="A77" t="str" cm="1">
        <f t="array" aca="1" ref="A77" ca="1">IF(AND(C77&lt;&gt;"",C77&lt;&gt;0),INDIRECT(C77&amp;"!A"&amp;B77),"")</f>
        <v>KMM15</v>
      </c>
      <c r="B77">
        <f t="shared" ca="1" si="1"/>
        <v>20</v>
      </c>
      <c r="C77" t="str" cm="1">
        <f t="array" aca="1" ref="C77" ca="1">IF(INDIRECT("発表者集計!A"&amp;3+COUNTIF(発表者集計!AC$3:AC$14,"&lt;"&amp;ROW()-1))&lt;&gt;0,INDIRECT("発表者集計!B"&amp;3+COUNTIF(発表者集計!AC$3:AC$14,"&lt;"&amp;ROW()-1)),"")</f>
        <v>釜道研</v>
      </c>
      <c r="D77" t="str" cm="1">
        <f t="array" aca="1" ref="D77" ca="1">IF($C77&lt;&gt;"",INDEX(INDIRECT($C77&amp;"!A1:K100"),$B77,COLUMN()-2),"")</f>
        <v>中野　浩葵</v>
      </c>
      <c r="E77" t="str" cm="1">
        <f t="array" aca="1" ref="E77" ca="1">IF($C77&lt;&gt;"",INDEX(INDIRECT($C77&amp;"!A1:K100"),$B77,COLUMN()-2),"")</f>
        <v>ナカノ　コウキ</v>
      </c>
      <c r="F77" t="str" cm="1">
        <f t="array" aca="1" ref="F77" ca="1">IF($C77&lt;&gt;"",INDEX(INDIRECT($C77&amp;"!A1:K100"),$B77,COLUMN()-2),"")</f>
        <v>21fr083@ms.dendai.ac.jp</v>
      </c>
      <c r="G77" t="str" cm="1">
        <f t="array" aca="1" ref="G77" ca="1">IF($C77&lt;&gt;"",INDEX(INDIRECT($C77&amp;"!A1:K100"),$B77,COLUMN()-2),"")</f>
        <v>B4(学部4年)</v>
      </c>
      <c r="H77" t="str" cm="1">
        <f t="array" aca="1" ref="H77" ca="1">IF($C77&lt;&gt;"",INDEX(INDIRECT($C77&amp;"!A1:K100"),$B77,COLUMN()-2),"")</f>
        <v>聴講</v>
      </c>
      <c r="I77" cm="1">
        <f t="array" aca="1" ref="I77" ca="1">IF($C77&lt;&gt;"",INDEX(INDIRECT($C77&amp;"!A1:K100"),$B77,COLUMN()-2),"")</f>
        <v>0</v>
      </c>
      <c r="J77" cm="1">
        <f t="array" aca="1" ref="J77" ca="1">IF($C77&lt;&gt;"",INDEX(INDIRECT($C77&amp;"!A1:K100"),$B77,COLUMN()-2),"")</f>
        <v>0</v>
      </c>
      <c r="K77" cm="1">
        <f t="array" aca="1" ref="K77" ca="1">IF($C77&lt;&gt;"",INDEX(INDIRECT($C77&amp;"!A1:K100"),$B77,COLUMN()-2),"")</f>
        <v>0</v>
      </c>
      <c r="L77" cm="1">
        <f t="array" aca="1" ref="L77" ca="1">IF($C77&lt;&gt;"",INDEX(INDIRECT($C77&amp;"!A1:K100"),$B77,COLUMN()-2),"")</f>
        <v>0</v>
      </c>
      <c r="M77" cm="1">
        <f t="array" aca="1" ref="M77" ca="1">IF($C77&lt;&gt;"",INDEX(INDIRECT($C77&amp;"!A1:K100"),$B77,COLUMN()-2),"")</f>
        <v>0</v>
      </c>
      <c r="N77" t="str">
        <f ca="1">IF(A77&lt;&gt;"",_xlfn.XLOOKUP(A77,ラフプログラム!$4:$4,ラフプログラム!$3:$3,"")&amp;_xlfn.XLOOKUP(A77,ラフプログラム!$5:$5,ラフプログラム!$3:$3,"")&amp;_xlfn.XLOOKUP(A77,ラフプログラム!$6:$6,ラフプログラム!$3:$3,"")&amp;_xlfn.XLOOKUP(A77,ラフプログラム!$7:$7,ラフプログラム!$3:$3,"")&amp;_xlfn.XLOOKUP(A77,ラフプログラム!$8:$8,ラフプログラム!$3:$3,""),"")</f>
        <v/>
      </c>
    </row>
    <row r="78" spans="1:14">
      <c r="A78" t="str" cm="1">
        <f t="array" aca="1" ref="A78" ca="1">IF(AND(C78&lt;&gt;"",C78&lt;&gt;0),INDIRECT(C78&amp;"!A"&amp;B78),"")</f>
        <v>KMM16</v>
      </c>
      <c r="B78">
        <f t="shared" ca="1" si="1"/>
        <v>21</v>
      </c>
      <c r="C78" t="str" cm="1">
        <f t="array" aca="1" ref="C78" ca="1">IF(INDIRECT("発表者集計!A"&amp;3+COUNTIF(発表者集計!AC$3:AC$14,"&lt;"&amp;ROW()-1))&lt;&gt;0,INDIRECT("発表者集計!B"&amp;3+COUNTIF(発表者集計!AC$3:AC$14,"&lt;"&amp;ROW()-1)),"")</f>
        <v>釜道研</v>
      </c>
      <c r="D78" t="str" cm="1">
        <f t="array" aca="1" ref="D78" ca="1">IF($C78&lt;&gt;"",INDEX(INDIRECT($C78&amp;"!A1:K100"),$B78,COLUMN()-2),"")</f>
        <v>山本　絢子</v>
      </c>
      <c r="E78" t="str" cm="1">
        <f t="array" aca="1" ref="E78" ca="1">IF($C78&lt;&gt;"",INDEX(INDIRECT($C78&amp;"!A1:K100"),$B78,COLUMN()-2),"")</f>
        <v>ヤマモト　アヤコ</v>
      </c>
      <c r="F78" t="str" cm="1">
        <f t="array" aca="1" ref="F78" ca="1">IF($C78&lt;&gt;"",INDEX(INDIRECT($C78&amp;"!A1:K100"),$B78,COLUMN()-2),"")</f>
        <v>21fr120@ms.dendai.ac.jp</v>
      </c>
      <c r="G78" t="str" cm="1">
        <f t="array" aca="1" ref="G78" ca="1">IF($C78&lt;&gt;"",INDEX(INDIRECT($C78&amp;"!A1:K100"),$B78,COLUMN()-2),"")</f>
        <v>B4(学部4年)</v>
      </c>
      <c r="H78" t="str" cm="1">
        <f t="array" aca="1" ref="H78" ca="1">IF($C78&lt;&gt;"",INDEX(INDIRECT($C78&amp;"!A1:K100"),$B78,COLUMN()-2),"")</f>
        <v>聴講</v>
      </c>
      <c r="I78" cm="1">
        <f t="array" aca="1" ref="I78" ca="1">IF($C78&lt;&gt;"",INDEX(INDIRECT($C78&amp;"!A1:K100"),$B78,COLUMN()-2),"")</f>
        <v>0</v>
      </c>
      <c r="J78" cm="1">
        <f t="array" aca="1" ref="J78" ca="1">IF($C78&lt;&gt;"",INDEX(INDIRECT($C78&amp;"!A1:K100"),$B78,COLUMN()-2),"")</f>
        <v>0</v>
      </c>
      <c r="K78" cm="1">
        <f t="array" aca="1" ref="K78" ca="1">IF($C78&lt;&gt;"",INDEX(INDIRECT($C78&amp;"!A1:K100"),$B78,COLUMN()-2),"")</f>
        <v>0</v>
      </c>
      <c r="L78" cm="1">
        <f t="array" aca="1" ref="L78" ca="1">IF($C78&lt;&gt;"",INDEX(INDIRECT($C78&amp;"!A1:K100"),$B78,COLUMN()-2),"")</f>
        <v>0</v>
      </c>
      <c r="M78" cm="1">
        <f t="array" aca="1" ref="M78" ca="1">IF($C78&lt;&gt;"",INDEX(INDIRECT($C78&amp;"!A1:K100"),$B78,COLUMN()-2),"")</f>
        <v>0</v>
      </c>
      <c r="N78" t="str">
        <f ca="1">IF(A78&lt;&gt;"",_xlfn.XLOOKUP(A78,ラフプログラム!$4:$4,ラフプログラム!$3:$3,"")&amp;_xlfn.XLOOKUP(A78,ラフプログラム!$5:$5,ラフプログラム!$3:$3,"")&amp;_xlfn.XLOOKUP(A78,ラフプログラム!$6:$6,ラフプログラム!$3:$3,"")&amp;_xlfn.XLOOKUP(A78,ラフプログラム!$7:$7,ラフプログラム!$3:$3,"")&amp;_xlfn.XLOOKUP(A78,ラフプログラム!$8:$8,ラフプログラム!$3:$3,""),"")</f>
        <v/>
      </c>
    </row>
    <row r="79" spans="1:14">
      <c r="A79" t="str" cm="1">
        <f t="array" aca="1" ref="A79" ca="1">IF(AND(C79&lt;&gt;"",C79&lt;&gt;0),INDIRECT(C79&amp;"!A"&amp;B79),"")</f>
        <v>KMM17</v>
      </c>
      <c r="B79">
        <f t="shared" ca="1" si="1"/>
        <v>22</v>
      </c>
      <c r="C79" t="str" cm="1">
        <f t="array" aca="1" ref="C79" ca="1">IF(INDIRECT("発表者集計!A"&amp;3+COUNTIF(発表者集計!AC$3:AC$14,"&lt;"&amp;ROW()-1))&lt;&gt;0,INDIRECT("発表者集計!B"&amp;3+COUNTIF(発表者集計!AC$3:AC$14,"&lt;"&amp;ROW()-1)),"")</f>
        <v>釜道研</v>
      </c>
      <c r="D79" t="str" cm="1">
        <f t="array" aca="1" ref="D79" ca="1">IF($C79&lt;&gt;"",INDEX(INDIRECT($C79&amp;"!A1:K100"),$B79,COLUMN()-2),"")</f>
        <v>太田光乃佑</v>
      </c>
      <c r="E79" t="str" cm="1">
        <f t="array" aca="1" ref="E79" ca="1">IF($C79&lt;&gt;"",INDEX(INDIRECT($C79&amp;"!A1:K100"),$B79,COLUMN()-2),"")</f>
        <v>オオタ　コウノスケ</v>
      </c>
      <c r="F79" t="str" cm="1">
        <f t="array" aca="1" ref="F79" ca="1">IF($C79&lt;&gt;"",INDEX(INDIRECT($C79&amp;"!A1:K100"),$B79,COLUMN()-2),"")</f>
        <v>21fr015@ms.dendai.ac.jp</v>
      </c>
      <c r="G79" t="str" cm="1">
        <f t="array" aca="1" ref="G79" ca="1">IF($C79&lt;&gt;"",INDEX(INDIRECT($C79&amp;"!A1:K100"),$B79,COLUMN()-2),"")</f>
        <v>B4(学部4年)</v>
      </c>
      <c r="H79" t="str" cm="1">
        <f t="array" aca="1" ref="H79" ca="1">IF($C79&lt;&gt;"",INDEX(INDIRECT($C79&amp;"!A1:K100"),$B79,COLUMN()-2),"")</f>
        <v>聴講</v>
      </c>
      <c r="I79" cm="1">
        <f t="array" aca="1" ref="I79" ca="1">IF($C79&lt;&gt;"",INDEX(INDIRECT($C79&amp;"!A1:K100"),$B79,COLUMN()-2),"")</f>
        <v>0</v>
      </c>
      <c r="J79" cm="1">
        <f t="array" aca="1" ref="J79" ca="1">IF($C79&lt;&gt;"",INDEX(INDIRECT($C79&amp;"!A1:K100"),$B79,COLUMN()-2),"")</f>
        <v>0</v>
      </c>
      <c r="K79" cm="1">
        <f t="array" aca="1" ref="K79" ca="1">IF($C79&lt;&gt;"",INDEX(INDIRECT($C79&amp;"!A1:K100"),$B79,COLUMN()-2),"")</f>
        <v>0</v>
      </c>
      <c r="L79" cm="1">
        <f t="array" aca="1" ref="L79" ca="1">IF($C79&lt;&gt;"",INDEX(INDIRECT($C79&amp;"!A1:K100"),$B79,COLUMN()-2),"")</f>
        <v>0</v>
      </c>
      <c r="M79" cm="1">
        <f t="array" aca="1" ref="M79" ca="1">IF($C79&lt;&gt;"",INDEX(INDIRECT($C79&amp;"!A1:K100"),$B79,COLUMN()-2),"")</f>
        <v>0</v>
      </c>
      <c r="N79" t="str">
        <f ca="1">IF(A79&lt;&gt;"",_xlfn.XLOOKUP(A79,ラフプログラム!$4:$4,ラフプログラム!$3:$3,"")&amp;_xlfn.XLOOKUP(A79,ラフプログラム!$5:$5,ラフプログラム!$3:$3,"")&amp;_xlfn.XLOOKUP(A79,ラフプログラム!$6:$6,ラフプログラム!$3:$3,"")&amp;_xlfn.XLOOKUP(A79,ラフプログラム!$7:$7,ラフプログラム!$3:$3,"")&amp;_xlfn.XLOOKUP(A79,ラフプログラム!$8:$8,ラフプログラム!$3:$3,""),"")</f>
        <v/>
      </c>
    </row>
    <row r="80" spans="1:14">
      <c r="A80" t="str" cm="1">
        <f t="array" aca="1" ref="A80" ca="1">IF(AND(C80&lt;&gt;"",C80&lt;&gt;0),INDIRECT(C80&amp;"!A"&amp;B80),"")</f>
        <v>IWS01</v>
      </c>
      <c r="B80">
        <f t="shared" ca="1" si="1"/>
        <v>6</v>
      </c>
      <c r="C80" t="str" cm="1">
        <f t="array" aca="1" ref="C80" ca="1">IF(INDIRECT("発表者集計!A"&amp;3+COUNTIF(発表者集計!AC$3:AC$14,"&lt;"&amp;ROW()-1))&lt;&gt;0,INDIRECT("発表者集計!B"&amp;3+COUNTIF(発表者集計!AC$3:AC$14,"&lt;"&amp;ROW()-1)),"")</f>
        <v>岩瀬研</v>
      </c>
      <c r="D80" t="str" cm="1">
        <f t="array" aca="1" ref="D80" ca="1">IF($C80&lt;&gt;"",INDEX(INDIRECT($C80&amp;"!A1:K100"),$B80,COLUMN()-2),"")</f>
        <v>ウォン　ジウン</v>
      </c>
      <c r="E80" t="str" cm="1">
        <f t="array" aca="1" ref="E80" ca="1">IF($C80&lt;&gt;"",INDEX(INDIRECT($C80&amp;"!A1:K100"),$B80,COLUMN()-2),"")</f>
        <v>ウォン　ジウン</v>
      </c>
      <c r="F80" t="str" cm="1">
        <f t="array" aca="1" ref="F80" ca="1">IF($C80&lt;&gt;"",INDEX(INDIRECT($C80&amp;"!A1:K100"),$B80,COLUMN()-2),"")</f>
        <v>won19@ctrl.fr.dendai.ac.jp</v>
      </c>
      <c r="G80" t="str" cm="1">
        <f t="array" aca="1" ref="G80" ca="1">IF($C80&lt;&gt;"",INDEX(INDIRECT($C80&amp;"!A1:K100"),$B80,COLUMN()-2),"")</f>
        <v>M2(修士2年)</v>
      </c>
      <c r="H80" t="str" cm="1">
        <f t="array" aca="1" ref="H80" ca="1">IF($C80&lt;&gt;"",INDEX(INDIRECT($C80&amp;"!A1:K100"),$B80,COLUMN()-2),"")</f>
        <v>口頭発表</v>
      </c>
      <c r="I80" cm="1">
        <f t="array" aca="1" ref="I80" ca="1">IF($C80&lt;&gt;"",INDEX(INDIRECT($C80&amp;"!A1:K100"),$B80,COLUMN()-2),"")</f>
        <v>0</v>
      </c>
      <c r="J80" cm="1">
        <f t="array" aca="1" ref="J80" ca="1">IF($C80&lt;&gt;"",INDEX(INDIRECT($C80&amp;"!A1:K100"),$B80,COLUMN()-2),"")</f>
        <v>0</v>
      </c>
      <c r="K80" cm="1">
        <f t="array" aca="1" ref="K80" ca="1">IF($C80&lt;&gt;"",INDEX(INDIRECT($C80&amp;"!A1:K100"),$B80,COLUMN()-2),"")</f>
        <v>0</v>
      </c>
      <c r="L80" cm="1">
        <f t="array" aca="1" ref="L80" ca="1">IF($C80&lt;&gt;"",INDEX(INDIRECT($C80&amp;"!A1:K100"),$B80,COLUMN()-2),"")</f>
        <v>0</v>
      </c>
      <c r="M80" cm="1">
        <f t="array" aca="1" ref="M80" ca="1">IF($C80&lt;&gt;"",INDEX(INDIRECT($C80&amp;"!A1:K100"),$B80,COLUMN()-2),"")</f>
        <v>0</v>
      </c>
      <c r="N80" t="str">
        <f ca="1">IF(A80&lt;&gt;"",_xlfn.XLOOKUP(A80,ラフプログラム!$4:$4,ラフプログラム!$3:$3,"")&amp;_xlfn.XLOOKUP(A80,ラフプログラム!$5:$5,ラフプログラム!$3:$3,"")&amp;_xlfn.XLOOKUP(A80,ラフプログラム!$6:$6,ラフプログラム!$3:$3,"")&amp;_xlfn.XLOOKUP(A80,ラフプログラム!$7:$7,ラフプログラム!$3:$3,"")&amp;_xlfn.XLOOKUP(A80,ラフプログラム!$8:$8,ラフプログラム!$3:$3,""),"")</f>
        <v>4</v>
      </c>
    </row>
    <row r="81" spans="1:14">
      <c r="A81" t="str" cm="1">
        <f t="array" aca="1" ref="A81" ca="1">IF(AND(C81&lt;&gt;"",C81&lt;&gt;0),INDIRECT(C81&amp;"!A"&amp;B81),"")</f>
        <v>IWS02</v>
      </c>
      <c r="B81">
        <f t="shared" ca="1" si="1"/>
        <v>7</v>
      </c>
      <c r="C81" t="str" cm="1">
        <f t="array" aca="1" ref="C81" ca="1">IF(INDIRECT("発表者集計!A"&amp;3+COUNTIF(発表者集計!AC$3:AC$14,"&lt;"&amp;ROW()-1))&lt;&gt;0,INDIRECT("発表者集計!B"&amp;3+COUNTIF(発表者集計!AC$3:AC$14,"&lt;"&amp;ROW()-1)),"")</f>
        <v>岩瀬研</v>
      </c>
      <c r="D81" t="str" cm="1">
        <f t="array" aca="1" ref="D81" ca="1">IF($C81&lt;&gt;"",INDEX(INDIRECT($C81&amp;"!A1:K100"),$B81,COLUMN()-2),"")</f>
        <v>臼倉　立起</v>
      </c>
      <c r="E81" t="str" cm="1">
        <f t="array" aca="1" ref="E81" ca="1">IF($C81&lt;&gt;"",INDEX(INDIRECT($C81&amp;"!A1:K100"),$B81,COLUMN()-2),"")</f>
        <v>ウスクラ　リキ</v>
      </c>
      <c r="F81" t="str" cm="1">
        <f t="array" aca="1" ref="F81" ca="1">IF($C81&lt;&gt;"",INDEX(INDIRECT($C81&amp;"!A1:K100"),$B81,COLUMN()-2),"")</f>
        <v>usukura19@ctrl.fr.dendai.ac.jp</v>
      </c>
      <c r="G81" t="str" cm="1">
        <f t="array" aca="1" ref="G81" ca="1">IF($C81&lt;&gt;"",INDEX(INDIRECT($C81&amp;"!A1:K100"),$B81,COLUMN()-2),"")</f>
        <v>M2(修士2年)</v>
      </c>
      <c r="H81" t="str" cm="1">
        <f t="array" aca="1" ref="H81" ca="1">IF($C81&lt;&gt;"",INDEX(INDIRECT($C81&amp;"!A1:K100"),$B81,COLUMN()-2),"")</f>
        <v>口頭発表</v>
      </c>
      <c r="I81" cm="1">
        <f t="array" aca="1" ref="I81" ca="1">IF($C81&lt;&gt;"",INDEX(INDIRECT($C81&amp;"!A1:K100"),$B81,COLUMN()-2),"")</f>
        <v>0</v>
      </c>
      <c r="J81" cm="1">
        <f t="array" aca="1" ref="J81" ca="1">IF($C81&lt;&gt;"",INDEX(INDIRECT($C81&amp;"!A1:K100"),$B81,COLUMN()-2),"")</f>
        <v>0</v>
      </c>
      <c r="K81" cm="1">
        <f t="array" aca="1" ref="K81" ca="1">IF($C81&lt;&gt;"",INDEX(INDIRECT($C81&amp;"!A1:K100"),$B81,COLUMN()-2),"")</f>
        <v>0</v>
      </c>
      <c r="L81" cm="1">
        <f t="array" aca="1" ref="L81" ca="1">IF($C81&lt;&gt;"",INDEX(INDIRECT($C81&amp;"!A1:K100"),$B81,COLUMN()-2),"")</f>
        <v>0</v>
      </c>
      <c r="M81" cm="1">
        <f t="array" aca="1" ref="M81" ca="1">IF($C81&lt;&gt;"",INDEX(INDIRECT($C81&amp;"!A1:K100"),$B81,COLUMN()-2),"")</f>
        <v>0</v>
      </c>
      <c r="N81" t="str">
        <f ca="1">IF(A81&lt;&gt;"",_xlfn.XLOOKUP(A81,ラフプログラム!$4:$4,ラフプログラム!$3:$3,"")&amp;_xlfn.XLOOKUP(A81,ラフプログラム!$5:$5,ラフプログラム!$3:$3,"")&amp;_xlfn.XLOOKUP(A81,ラフプログラム!$6:$6,ラフプログラム!$3:$3,"")&amp;_xlfn.XLOOKUP(A81,ラフプログラム!$7:$7,ラフプログラム!$3:$3,"")&amp;_xlfn.XLOOKUP(A81,ラフプログラム!$8:$8,ラフプログラム!$3:$3,""),"")</f>
        <v>3</v>
      </c>
    </row>
    <row r="82" spans="1:14">
      <c r="A82" t="str" cm="1">
        <f t="array" aca="1" ref="A82" ca="1">IF(AND(C82&lt;&gt;"",C82&lt;&gt;0),INDIRECT(C82&amp;"!A"&amp;B82),"")</f>
        <v>IWS03</v>
      </c>
      <c r="B82">
        <f t="shared" ca="1" si="1"/>
        <v>8</v>
      </c>
      <c r="C82" t="str" cm="1">
        <f t="array" aca="1" ref="C82" ca="1">IF(INDIRECT("発表者集計!A"&amp;3+COUNTIF(発表者集計!AC$3:AC$14,"&lt;"&amp;ROW()-1))&lt;&gt;0,INDIRECT("発表者集計!B"&amp;3+COUNTIF(発表者集計!AC$3:AC$14,"&lt;"&amp;ROW()-1)),"")</f>
        <v>岩瀬研</v>
      </c>
      <c r="D82" t="str" cm="1">
        <f t="array" aca="1" ref="D82" ca="1">IF($C82&lt;&gt;"",INDEX(INDIRECT($C82&amp;"!A1:K100"),$B82,COLUMN()-2),"")</f>
        <v>黄原　敬淳</v>
      </c>
      <c r="E82" t="str" cm="1">
        <f t="array" aca="1" ref="E82" ca="1">IF($C82&lt;&gt;"",INDEX(INDIRECT($C82&amp;"!A1:K100"),$B82,COLUMN()-2),"")</f>
        <v>キハラ　タカアツ</v>
      </c>
      <c r="F82" t="str" cm="1">
        <f t="array" aca="1" ref="F82" ca="1">IF($C82&lt;&gt;"",INDEX(INDIRECT($C82&amp;"!A1:K100"),$B82,COLUMN()-2),"")</f>
        <v>kihara19@ctrl.fr.dendai.ac.jp</v>
      </c>
      <c r="G82" t="str" cm="1">
        <f t="array" aca="1" ref="G82" ca="1">IF($C82&lt;&gt;"",INDEX(INDIRECT($C82&amp;"!A1:K100"),$B82,COLUMN()-2),"")</f>
        <v>M2(修士2年)</v>
      </c>
      <c r="H82" t="str" cm="1">
        <f t="array" aca="1" ref="H82" ca="1">IF($C82&lt;&gt;"",INDEX(INDIRECT($C82&amp;"!A1:K100"),$B82,COLUMN()-2),"")</f>
        <v>口頭発表</v>
      </c>
      <c r="I82" cm="1">
        <f t="array" aca="1" ref="I82" ca="1">IF($C82&lt;&gt;"",INDEX(INDIRECT($C82&amp;"!A1:K100"),$B82,COLUMN()-2),"")</f>
        <v>0</v>
      </c>
      <c r="J82" cm="1">
        <f t="array" aca="1" ref="J82" ca="1">IF($C82&lt;&gt;"",INDEX(INDIRECT($C82&amp;"!A1:K100"),$B82,COLUMN()-2),"")</f>
        <v>0</v>
      </c>
      <c r="K82" cm="1">
        <f t="array" aca="1" ref="K82" ca="1">IF($C82&lt;&gt;"",INDEX(INDIRECT($C82&amp;"!A1:K100"),$B82,COLUMN()-2),"")</f>
        <v>0</v>
      </c>
      <c r="L82" cm="1">
        <f t="array" aca="1" ref="L82" ca="1">IF($C82&lt;&gt;"",INDEX(INDIRECT($C82&amp;"!A1:K100"),$B82,COLUMN()-2),"")</f>
        <v>0</v>
      </c>
      <c r="M82" cm="1">
        <f t="array" aca="1" ref="M82" ca="1">IF($C82&lt;&gt;"",INDEX(INDIRECT($C82&amp;"!A1:K100"),$B82,COLUMN()-2),"")</f>
        <v>0</v>
      </c>
      <c r="N82" t="str">
        <f ca="1">IF(A82&lt;&gt;"",_xlfn.XLOOKUP(A82,ラフプログラム!$4:$4,ラフプログラム!$3:$3,"")&amp;_xlfn.XLOOKUP(A82,ラフプログラム!$5:$5,ラフプログラム!$3:$3,"")&amp;_xlfn.XLOOKUP(A82,ラフプログラム!$6:$6,ラフプログラム!$3:$3,"")&amp;_xlfn.XLOOKUP(A82,ラフプログラム!$7:$7,ラフプログラム!$3:$3,"")&amp;_xlfn.XLOOKUP(A82,ラフプログラム!$8:$8,ラフプログラム!$3:$3,""),"")</f>
        <v>4</v>
      </c>
    </row>
    <row r="83" spans="1:14">
      <c r="A83" t="str" cm="1">
        <f t="array" aca="1" ref="A83" ca="1">IF(AND(C83&lt;&gt;"",C83&lt;&gt;0),INDIRECT(C83&amp;"!A"&amp;B83),"")</f>
        <v>IWS04</v>
      </c>
      <c r="B83">
        <f t="shared" ca="1" si="1"/>
        <v>9</v>
      </c>
      <c r="C83" t="str" cm="1">
        <f t="array" aca="1" ref="C83" ca="1">IF(INDIRECT("発表者集計!A"&amp;3+COUNTIF(発表者集計!AC$3:AC$14,"&lt;"&amp;ROW()-1))&lt;&gt;0,INDIRECT("発表者集計!B"&amp;3+COUNTIF(発表者集計!AC$3:AC$14,"&lt;"&amp;ROW()-1)),"")</f>
        <v>岩瀬研</v>
      </c>
      <c r="D83" t="str" cm="1">
        <f t="array" aca="1" ref="D83" ca="1">IF($C83&lt;&gt;"",INDEX(INDIRECT($C83&amp;"!A1:K100"),$B83,COLUMN()-2),"")</f>
        <v>酒井　拓海</v>
      </c>
      <c r="E83" t="str" cm="1">
        <f t="array" aca="1" ref="E83" ca="1">IF($C83&lt;&gt;"",INDEX(INDIRECT($C83&amp;"!A1:K100"),$B83,COLUMN()-2),"")</f>
        <v>サカイ　タクミ</v>
      </c>
      <c r="F83" t="str" cm="1">
        <f t="array" aca="1" ref="F83" ca="1">IF($C83&lt;&gt;"",INDEX(INDIRECT($C83&amp;"!A1:K100"),$B83,COLUMN()-2),"")</f>
        <v>sakai19@ctrl.fr.dendai.ac.jp</v>
      </c>
      <c r="G83" t="str" cm="1">
        <f t="array" aca="1" ref="G83" ca="1">IF($C83&lt;&gt;"",INDEX(INDIRECT($C83&amp;"!A1:K100"),$B83,COLUMN()-2),"")</f>
        <v>M2(修士2年)</v>
      </c>
      <c r="H83" t="str" cm="1">
        <f t="array" aca="1" ref="H83" ca="1">IF($C83&lt;&gt;"",INDEX(INDIRECT($C83&amp;"!A1:K100"),$B83,COLUMN()-2),"")</f>
        <v>口頭発表</v>
      </c>
      <c r="I83" cm="1">
        <f t="array" aca="1" ref="I83" ca="1">IF($C83&lt;&gt;"",INDEX(INDIRECT($C83&amp;"!A1:K100"),$B83,COLUMN()-2),"")</f>
        <v>0</v>
      </c>
      <c r="J83" cm="1">
        <f t="array" aca="1" ref="J83" ca="1">IF($C83&lt;&gt;"",INDEX(INDIRECT($C83&amp;"!A1:K100"),$B83,COLUMN()-2),"")</f>
        <v>0</v>
      </c>
      <c r="K83" cm="1">
        <f t="array" aca="1" ref="K83" ca="1">IF($C83&lt;&gt;"",INDEX(INDIRECT($C83&amp;"!A1:K100"),$B83,COLUMN()-2),"")</f>
        <v>0</v>
      </c>
      <c r="L83" cm="1">
        <f t="array" aca="1" ref="L83" ca="1">IF($C83&lt;&gt;"",INDEX(INDIRECT($C83&amp;"!A1:K100"),$B83,COLUMN()-2),"")</f>
        <v>0</v>
      </c>
      <c r="M83" cm="1">
        <f t="array" aca="1" ref="M83" ca="1">IF($C83&lt;&gt;"",INDEX(INDIRECT($C83&amp;"!A1:K100"),$B83,COLUMN()-2),"")</f>
        <v>0</v>
      </c>
      <c r="N83" t="str">
        <f ca="1">IF(A83&lt;&gt;"",_xlfn.XLOOKUP(A83,ラフプログラム!$4:$4,ラフプログラム!$3:$3,"")&amp;_xlfn.XLOOKUP(A83,ラフプログラム!$5:$5,ラフプログラム!$3:$3,"")&amp;_xlfn.XLOOKUP(A83,ラフプログラム!$6:$6,ラフプログラム!$3:$3,"")&amp;_xlfn.XLOOKUP(A83,ラフプログラム!$7:$7,ラフプログラム!$3:$3,"")&amp;_xlfn.XLOOKUP(A83,ラフプログラム!$8:$8,ラフプログラム!$3:$3,""),"")</f>
        <v>1</v>
      </c>
    </row>
    <row r="84" spans="1:14">
      <c r="A84" t="str" cm="1">
        <f t="array" aca="1" ref="A84" ca="1">IF(AND(C84&lt;&gt;"",C84&lt;&gt;0),INDIRECT(C84&amp;"!A"&amp;B84),"")</f>
        <v>IWS05</v>
      </c>
      <c r="B84">
        <f t="shared" ca="1" si="1"/>
        <v>10</v>
      </c>
      <c r="C84" t="str" cm="1">
        <f t="array" aca="1" ref="C84" ca="1">IF(INDIRECT("発表者集計!A"&amp;3+COUNTIF(発表者集計!AC$3:AC$14,"&lt;"&amp;ROW()-1))&lt;&gt;0,INDIRECT("発表者集計!B"&amp;3+COUNTIF(発表者集計!AC$3:AC$14,"&lt;"&amp;ROW()-1)),"")</f>
        <v>岩瀬研</v>
      </c>
      <c r="D84" t="str" cm="1">
        <f t="array" aca="1" ref="D84" ca="1">IF($C84&lt;&gt;"",INDEX(INDIRECT($C84&amp;"!A1:K100"),$B84,COLUMN()-2),"")</f>
        <v>貞末　祐希</v>
      </c>
      <c r="E84" t="str" cm="1">
        <f t="array" aca="1" ref="E84" ca="1">IF($C84&lt;&gt;"",INDEX(INDIRECT($C84&amp;"!A1:K100"),$B84,COLUMN()-2),"")</f>
        <v>サダスエ　ユウキ</v>
      </c>
      <c r="F84" t="str" cm="1">
        <f t="array" aca="1" ref="F84" ca="1">IF($C84&lt;&gt;"",INDEX(INDIRECT($C84&amp;"!A1:K100"),$B84,COLUMN()-2),"")</f>
        <v>sadasue19@ctrl.fr.dendai.ac.jp</v>
      </c>
      <c r="G84" t="str" cm="1">
        <f t="array" aca="1" ref="G84" ca="1">IF($C84&lt;&gt;"",INDEX(INDIRECT($C84&amp;"!A1:K100"),$B84,COLUMN()-2),"")</f>
        <v>M2(修士2年)</v>
      </c>
      <c r="H84" t="str" cm="1">
        <f t="array" aca="1" ref="H84" ca="1">IF($C84&lt;&gt;"",INDEX(INDIRECT($C84&amp;"!A1:K100"),$B84,COLUMN()-2),"")</f>
        <v>口頭発表</v>
      </c>
      <c r="I84" cm="1">
        <f t="array" aca="1" ref="I84" ca="1">IF($C84&lt;&gt;"",INDEX(INDIRECT($C84&amp;"!A1:K100"),$B84,COLUMN()-2),"")</f>
        <v>0</v>
      </c>
      <c r="J84" cm="1">
        <f t="array" aca="1" ref="J84" ca="1">IF($C84&lt;&gt;"",INDEX(INDIRECT($C84&amp;"!A1:K100"),$B84,COLUMN()-2),"")</f>
        <v>0</v>
      </c>
      <c r="K84" cm="1">
        <f t="array" aca="1" ref="K84" ca="1">IF($C84&lt;&gt;"",INDEX(INDIRECT($C84&amp;"!A1:K100"),$B84,COLUMN()-2),"")</f>
        <v>0</v>
      </c>
      <c r="L84" cm="1">
        <f t="array" aca="1" ref="L84" ca="1">IF($C84&lt;&gt;"",INDEX(INDIRECT($C84&amp;"!A1:K100"),$B84,COLUMN()-2),"")</f>
        <v>0</v>
      </c>
      <c r="M84" cm="1">
        <f t="array" aca="1" ref="M84" ca="1">IF($C84&lt;&gt;"",INDEX(INDIRECT($C84&amp;"!A1:K100"),$B84,COLUMN()-2),"")</f>
        <v>0</v>
      </c>
      <c r="N84" t="str">
        <f ca="1">IF(A84&lt;&gt;"",_xlfn.XLOOKUP(A84,ラフプログラム!$4:$4,ラフプログラム!$3:$3,"")&amp;_xlfn.XLOOKUP(A84,ラフプログラム!$5:$5,ラフプログラム!$3:$3,"")&amp;_xlfn.XLOOKUP(A84,ラフプログラム!$6:$6,ラフプログラム!$3:$3,"")&amp;_xlfn.XLOOKUP(A84,ラフプログラム!$7:$7,ラフプログラム!$3:$3,"")&amp;_xlfn.XLOOKUP(A84,ラフプログラム!$8:$8,ラフプログラム!$3:$3,""),"")</f>
        <v>5</v>
      </c>
    </row>
    <row r="85" spans="1:14">
      <c r="A85" t="str" cm="1">
        <f t="array" aca="1" ref="A85" ca="1">IF(AND(C85&lt;&gt;"",C85&lt;&gt;0),INDIRECT(C85&amp;"!A"&amp;B85),"")</f>
        <v>IWS06</v>
      </c>
      <c r="B85">
        <f t="shared" ca="1" si="1"/>
        <v>11</v>
      </c>
      <c r="C85" t="str" cm="1">
        <f t="array" aca="1" ref="C85" ca="1">IF(INDIRECT("発表者集計!A"&amp;3+COUNTIF(発表者集計!AC$3:AC$14,"&lt;"&amp;ROW()-1))&lt;&gt;0,INDIRECT("発表者集計!B"&amp;3+COUNTIF(発表者集計!AC$3:AC$14,"&lt;"&amp;ROW()-1)),"")</f>
        <v>岩瀬研</v>
      </c>
      <c r="D85" t="str" cm="1">
        <f t="array" aca="1" ref="D85" ca="1">IF($C85&lt;&gt;"",INDEX(INDIRECT($C85&amp;"!A1:K100"),$B85,COLUMN()-2),"")</f>
        <v>村松　悠矢</v>
      </c>
      <c r="E85" t="str" cm="1">
        <f t="array" aca="1" ref="E85" ca="1">IF($C85&lt;&gt;"",INDEX(INDIRECT($C85&amp;"!A1:K100"),$B85,COLUMN()-2),"")</f>
        <v>ムラマツ　ユウヤ</v>
      </c>
      <c r="F85" t="str" cm="1">
        <f t="array" aca="1" ref="F85" ca="1">IF($C85&lt;&gt;"",INDEX(INDIRECT($C85&amp;"!A1:K100"),$B85,COLUMN()-2),"")</f>
        <v>muramatsu19@ctrl.fr.dendai.ac.jp</v>
      </c>
      <c r="G85" t="str" cm="1">
        <f t="array" aca="1" ref="G85" ca="1">IF($C85&lt;&gt;"",INDEX(INDIRECT($C85&amp;"!A1:K100"),$B85,COLUMN()-2),"")</f>
        <v>M2(修士2年)</v>
      </c>
      <c r="H85" t="str" cm="1">
        <f t="array" aca="1" ref="H85" ca="1">IF($C85&lt;&gt;"",INDEX(INDIRECT($C85&amp;"!A1:K100"),$B85,COLUMN()-2),"")</f>
        <v>口頭発表</v>
      </c>
      <c r="I85" cm="1">
        <f t="array" aca="1" ref="I85" ca="1">IF($C85&lt;&gt;"",INDEX(INDIRECT($C85&amp;"!A1:K100"),$B85,COLUMN()-2),"")</f>
        <v>0</v>
      </c>
      <c r="J85" cm="1">
        <f t="array" aca="1" ref="J85" ca="1">IF($C85&lt;&gt;"",INDEX(INDIRECT($C85&amp;"!A1:K100"),$B85,COLUMN()-2),"")</f>
        <v>0</v>
      </c>
      <c r="K85" cm="1">
        <f t="array" aca="1" ref="K85" ca="1">IF($C85&lt;&gt;"",INDEX(INDIRECT($C85&amp;"!A1:K100"),$B85,COLUMN()-2),"")</f>
        <v>0</v>
      </c>
      <c r="L85" cm="1">
        <f t="array" aca="1" ref="L85" ca="1">IF($C85&lt;&gt;"",INDEX(INDIRECT($C85&amp;"!A1:K100"),$B85,COLUMN()-2),"")</f>
        <v>0</v>
      </c>
      <c r="M85" cm="1">
        <f t="array" aca="1" ref="M85" ca="1">IF($C85&lt;&gt;"",INDEX(INDIRECT($C85&amp;"!A1:K100"),$B85,COLUMN()-2),"")</f>
        <v>0</v>
      </c>
      <c r="N85" t="str">
        <f ca="1">IF(A85&lt;&gt;"",_xlfn.XLOOKUP(A85,ラフプログラム!$4:$4,ラフプログラム!$3:$3,"")&amp;_xlfn.XLOOKUP(A85,ラフプログラム!$5:$5,ラフプログラム!$3:$3,"")&amp;_xlfn.XLOOKUP(A85,ラフプログラム!$6:$6,ラフプログラム!$3:$3,"")&amp;_xlfn.XLOOKUP(A85,ラフプログラム!$7:$7,ラフプログラム!$3:$3,"")&amp;_xlfn.XLOOKUP(A85,ラフプログラム!$8:$8,ラフプログラム!$3:$3,""),"")</f>
        <v>5</v>
      </c>
    </row>
    <row r="86" spans="1:14">
      <c r="A86" t="str" cm="1">
        <f t="array" aca="1" ref="A86" ca="1">IF(AND(C86&lt;&gt;"",C86&lt;&gt;0),INDIRECT(C86&amp;"!A"&amp;B86),"")</f>
        <v>IWS07</v>
      </c>
      <c r="B86">
        <f t="shared" ca="1" si="1"/>
        <v>12</v>
      </c>
      <c r="C86" t="str" cm="1">
        <f t="array" aca="1" ref="C86" ca="1">IF(INDIRECT("発表者集計!A"&amp;3+COUNTIF(発表者集計!AC$3:AC$14,"&lt;"&amp;ROW()-1))&lt;&gt;0,INDIRECT("発表者集計!B"&amp;3+COUNTIF(発表者集計!AC$3:AC$14,"&lt;"&amp;ROW()-1)),"")</f>
        <v>岩瀬研</v>
      </c>
      <c r="D86" t="str" cm="1">
        <f t="array" aca="1" ref="D86" ca="1">IF($C86&lt;&gt;"",INDEX(INDIRECT($C86&amp;"!A1:K100"),$B86,COLUMN()-2),"")</f>
        <v>越前　敦斗</v>
      </c>
      <c r="E86" t="str" cm="1">
        <f t="array" aca="1" ref="E86" ca="1">IF($C86&lt;&gt;"",INDEX(INDIRECT($C86&amp;"!A1:K100"),$B86,COLUMN()-2),"")</f>
        <v>エチゼン　アツト</v>
      </c>
      <c r="F86" t="str" cm="1">
        <f t="array" aca="1" ref="F86" ca="1">IF($C86&lt;&gt;"",INDEX(INDIRECT($C86&amp;"!A1:K100"),$B86,COLUMN()-2),"")</f>
        <v>echizen20@ctrl.fr.dendai.ac.jp</v>
      </c>
      <c r="G86" t="str" cm="1">
        <f t="array" aca="1" ref="G86" ca="1">IF($C86&lt;&gt;"",INDEX(INDIRECT($C86&amp;"!A1:K100"),$B86,COLUMN()-2),"")</f>
        <v>M1(修士1年)</v>
      </c>
      <c r="H86" t="str" cm="1">
        <f t="array" aca="1" ref="H86" ca="1">IF($C86&lt;&gt;"",INDEX(INDIRECT($C86&amp;"!A1:K100"),$B86,COLUMN()-2),"")</f>
        <v>ワークショップ</v>
      </c>
      <c r="I86" cm="1">
        <f t="array" aca="1" ref="I86" ca="1">IF($C86&lt;&gt;"",INDEX(INDIRECT($C86&amp;"!A1:K100"),$B86,COLUMN()-2),"")</f>
        <v>0</v>
      </c>
      <c r="J86" cm="1">
        <f t="array" aca="1" ref="J86" ca="1">IF($C86&lt;&gt;"",INDEX(INDIRECT($C86&amp;"!A1:K100"),$B86,COLUMN()-2),"")</f>
        <v>0</v>
      </c>
      <c r="K86" cm="1">
        <f t="array" aca="1" ref="K86" ca="1">IF($C86&lt;&gt;"",INDEX(INDIRECT($C86&amp;"!A1:K100"),$B86,COLUMN()-2),"")</f>
        <v>0</v>
      </c>
      <c r="L86" cm="1">
        <f t="array" aca="1" ref="L86" ca="1">IF($C86&lt;&gt;"",INDEX(INDIRECT($C86&amp;"!A1:K100"),$B86,COLUMN()-2),"")</f>
        <v>0</v>
      </c>
      <c r="M86" cm="1">
        <f t="array" aca="1" ref="M86" ca="1">IF($C86&lt;&gt;"",INDEX(INDIRECT($C86&amp;"!A1:K100"),$B86,COLUMN()-2),"")</f>
        <v>0</v>
      </c>
      <c r="N86" t="str">
        <f ca="1">IF(A86&lt;&gt;"",_xlfn.XLOOKUP(A86,ラフプログラム!$4:$4,ラフプログラム!$3:$3,"")&amp;_xlfn.XLOOKUP(A86,ラフプログラム!$5:$5,ラフプログラム!$3:$3,"")&amp;_xlfn.XLOOKUP(A86,ラフプログラム!$6:$6,ラフプログラム!$3:$3,"")&amp;_xlfn.XLOOKUP(A86,ラフプログラム!$7:$7,ラフプログラム!$3:$3,"")&amp;_xlfn.XLOOKUP(A86,ラフプログラム!$8:$8,ラフプログラム!$3:$3,""),"")</f>
        <v>7</v>
      </c>
    </row>
    <row r="87" spans="1:14">
      <c r="A87" t="str" cm="1">
        <f t="array" aca="1" ref="A87" ca="1">IF(AND(C87&lt;&gt;"",C87&lt;&gt;0),INDIRECT(C87&amp;"!A"&amp;B87),"")</f>
        <v>IWS08</v>
      </c>
      <c r="B87">
        <f t="shared" ca="1" si="1"/>
        <v>13</v>
      </c>
      <c r="C87" t="str" cm="1">
        <f t="array" aca="1" ref="C87" ca="1">IF(INDIRECT("発表者集計!A"&amp;3+COUNTIF(発表者集計!AC$3:AC$14,"&lt;"&amp;ROW()-1))&lt;&gt;0,INDIRECT("発表者集計!B"&amp;3+COUNTIF(発表者集計!AC$3:AC$14,"&lt;"&amp;ROW()-1)),"")</f>
        <v>岩瀬研</v>
      </c>
      <c r="D87" t="str" cm="1">
        <f t="array" aca="1" ref="D87" ca="1">IF($C87&lt;&gt;"",INDEX(INDIRECT($C87&amp;"!A1:K100"),$B87,COLUMN()-2),"")</f>
        <v>小澤　瑠偉</v>
      </c>
      <c r="E87" t="str" cm="1">
        <f t="array" aca="1" ref="E87" ca="1">IF($C87&lt;&gt;"",INDEX(INDIRECT($C87&amp;"!A1:K100"),$B87,COLUMN()-2),"")</f>
        <v>オザワ　ルイ</v>
      </c>
      <c r="F87" t="str" cm="1">
        <f t="array" aca="1" ref="F87" ca="1">IF($C87&lt;&gt;"",INDEX(INDIRECT($C87&amp;"!A1:K100"),$B87,COLUMN()-2),"")</f>
        <v>ozawa20@ctrl.fr.dendai.ac.jp</v>
      </c>
      <c r="G87" t="str" cm="1">
        <f t="array" aca="1" ref="G87" ca="1">IF($C87&lt;&gt;"",INDEX(INDIRECT($C87&amp;"!A1:K100"),$B87,COLUMN()-2),"")</f>
        <v>M1(修士1年)</v>
      </c>
      <c r="H87" t="str" cm="1">
        <f t="array" aca="1" ref="H87" ca="1">IF($C87&lt;&gt;"",INDEX(INDIRECT($C87&amp;"!A1:K100"),$B87,COLUMN()-2),"")</f>
        <v>ワークショップ</v>
      </c>
      <c r="I87" cm="1">
        <f t="array" aca="1" ref="I87" ca="1">IF($C87&lt;&gt;"",INDEX(INDIRECT($C87&amp;"!A1:K100"),$B87,COLUMN()-2),"")</f>
        <v>0</v>
      </c>
      <c r="J87" cm="1">
        <f t="array" aca="1" ref="J87" ca="1">IF($C87&lt;&gt;"",INDEX(INDIRECT($C87&amp;"!A1:K100"),$B87,COLUMN()-2),"")</f>
        <v>0</v>
      </c>
      <c r="K87" cm="1">
        <f t="array" aca="1" ref="K87" ca="1">IF($C87&lt;&gt;"",INDEX(INDIRECT($C87&amp;"!A1:K100"),$B87,COLUMN()-2),"")</f>
        <v>0</v>
      </c>
      <c r="L87" cm="1">
        <f t="array" aca="1" ref="L87" ca="1">IF($C87&lt;&gt;"",INDEX(INDIRECT($C87&amp;"!A1:K100"),$B87,COLUMN()-2),"")</f>
        <v>0</v>
      </c>
      <c r="M87" cm="1">
        <f t="array" aca="1" ref="M87" ca="1">IF($C87&lt;&gt;"",INDEX(INDIRECT($C87&amp;"!A1:K100"),$B87,COLUMN()-2),"")</f>
        <v>0</v>
      </c>
      <c r="N87" t="str">
        <f ca="1">IF(A87&lt;&gt;"",_xlfn.XLOOKUP(A87,ラフプログラム!$4:$4,ラフプログラム!$3:$3,"")&amp;_xlfn.XLOOKUP(A87,ラフプログラム!$5:$5,ラフプログラム!$3:$3,"")&amp;_xlfn.XLOOKUP(A87,ラフプログラム!$6:$6,ラフプログラム!$3:$3,"")&amp;_xlfn.XLOOKUP(A87,ラフプログラム!$7:$7,ラフプログラム!$3:$3,"")&amp;_xlfn.XLOOKUP(A87,ラフプログラム!$8:$8,ラフプログラム!$3:$3,""),"")</f>
        <v>3</v>
      </c>
    </row>
    <row r="88" spans="1:14">
      <c r="A88" t="str" cm="1">
        <f t="array" aca="1" ref="A88" ca="1">IF(AND(C88&lt;&gt;"",C88&lt;&gt;0),INDIRECT(C88&amp;"!A"&amp;B88),"")</f>
        <v>IWS09</v>
      </c>
      <c r="B88">
        <f t="shared" ca="1" si="1"/>
        <v>14</v>
      </c>
      <c r="C88" t="str" cm="1">
        <f t="array" aca="1" ref="C88" ca="1">IF(INDIRECT("発表者集計!A"&amp;3+COUNTIF(発表者集計!AC$3:AC$14,"&lt;"&amp;ROW()-1))&lt;&gt;0,INDIRECT("発表者集計!B"&amp;3+COUNTIF(発表者集計!AC$3:AC$14,"&lt;"&amp;ROW()-1)),"")</f>
        <v>岩瀬研</v>
      </c>
      <c r="D88" t="str" cm="1">
        <f t="array" aca="1" ref="D88" ca="1">IF($C88&lt;&gt;"",INDEX(INDIRECT($C88&amp;"!A1:K100"),$B88,COLUMN()-2),"")</f>
        <v>久保田　大貴</v>
      </c>
      <c r="E88" t="str" cm="1">
        <f t="array" aca="1" ref="E88" ca="1">IF($C88&lt;&gt;"",INDEX(INDIRECT($C88&amp;"!A1:K100"),$B88,COLUMN()-2),"")</f>
        <v>クボタ　ヒロキ</v>
      </c>
      <c r="F88" t="str" cm="1">
        <f t="array" aca="1" ref="F88" ca="1">IF($C88&lt;&gt;"",INDEX(INDIRECT($C88&amp;"!A1:K100"),$B88,COLUMN()-2),"")</f>
        <v>kubota@ctrl.fr.dendai.ac.jp</v>
      </c>
      <c r="G88" t="str" cm="1">
        <f t="array" aca="1" ref="G88" ca="1">IF($C88&lt;&gt;"",INDEX(INDIRECT($C88&amp;"!A1:K100"),$B88,COLUMN()-2),"")</f>
        <v>M1(修士1年)</v>
      </c>
      <c r="H88" t="str" cm="1">
        <f t="array" aca="1" ref="H88" ca="1">IF($C88&lt;&gt;"",INDEX(INDIRECT($C88&amp;"!A1:K100"),$B88,COLUMN()-2),"")</f>
        <v>ワークショップ</v>
      </c>
      <c r="I88" cm="1">
        <f t="array" aca="1" ref="I88" ca="1">IF($C88&lt;&gt;"",INDEX(INDIRECT($C88&amp;"!A1:K100"),$B88,COLUMN()-2),"")</f>
        <v>0</v>
      </c>
      <c r="J88" cm="1">
        <f t="array" aca="1" ref="J88" ca="1">IF($C88&lt;&gt;"",INDEX(INDIRECT($C88&amp;"!A1:K100"),$B88,COLUMN()-2),"")</f>
        <v>0</v>
      </c>
      <c r="K88" cm="1">
        <f t="array" aca="1" ref="K88" ca="1">IF($C88&lt;&gt;"",INDEX(INDIRECT($C88&amp;"!A1:K100"),$B88,COLUMN()-2),"")</f>
        <v>0</v>
      </c>
      <c r="L88" cm="1">
        <f t="array" aca="1" ref="L88" ca="1">IF($C88&lt;&gt;"",INDEX(INDIRECT($C88&amp;"!A1:K100"),$B88,COLUMN()-2),"")</f>
        <v>0</v>
      </c>
      <c r="M88" cm="1">
        <f t="array" aca="1" ref="M88" ca="1">IF($C88&lt;&gt;"",INDEX(INDIRECT($C88&amp;"!A1:K100"),$B88,COLUMN()-2),"")</f>
        <v>0</v>
      </c>
      <c r="N88" t="str">
        <f ca="1">IF(A88&lt;&gt;"",_xlfn.XLOOKUP(A88,ラフプログラム!$4:$4,ラフプログラム!$3:$3,"")&amp;_xlfn.XLOOKUP(A88,ラフプログラム!$5:$5,ラフプログラム!$3:$3,"")&amp;_xlfn.XLOOKUP(A88,ラフプログラム!$6:$6,ラフプログラム!$3:$3,"")&amp;_xlfn.XLOOKUP(A88,ラフプログラム!$7:$7,ラフプログラム!$3:$3,"")&amp;_xlfn.XLOOKUP(A88,ラフプログラム!$8:$8,ラフプログラム!$3:$3,""),"")</f>
        <v>3</v>
      </c>
    </row>
    <row r="89" spans="1:14">
      <c r="A89" t="str" cm="1">
        <f t="array" aca="1" ref="A89" ca="1">IF(AND(C89&lt;&gt;"",C89&lt;&gt;0),INDIRECT(C89&amp;"!A"&amp;B89),"")</f>
        <v>IWS10</v>
      </c>
      <c r="B89">
        <f t="shared" ca="1" si="1"/>
        <v>15</v>
      </c>
      <c r="C89" t="str" cm="1">
        <f t="array" aca="1" ref="C89" ca="1">IF(INDIRECT("発表者集計!A"&amp;3+COUNTIF(発表者集計!AC$3:AC$14,"&lt;"&amp;ROW()-1))&lt;&gt;0,INDIRECT("発表者集計!B"&amp;3+COUNTIF(発表者集計!AC$3:AC$14,"&lt;"&amp;ROW()-1)),"")</f>
        <v>岩瀬研</v>
      </c>
      <c r="D89" t="str" cm="1">
        <f t="array" aca="1" ref="D89" ca="1">IF($C89&lt;&gt;"",INDEX(INDIRECT($C89&amp;"!A1:K100"),$B89,COLUMN()-2),"")</f>
        <v>佐藤　直人</v>
      </c>
      <c r="E89" t="str" cm="1">
        <f t="array" aca="1" ref="E89" ca="1">IF($C89&lt;&gt;"",INDEX(INDIRECT($C89&amp;"!A1:K100"),$B89,COLUMN()-2),"")</f>
        <v>サトウ　ナオト</v>
      </c>
      <c r="F89" t="str" cm="1">
        <f t="array" aca="1" ref="F89" ca="1">IF($C89&lt;&gt;"",INDEX(INDIRECT($C89&amp;"!A1:K100"),$B89,COLUMN()-2),"")</f>
        <v>satou@ctrl.fr.dendai.ac.jp</v>
      </c>
      <c r="G89" t="str" cm="1">
        <f t="array" aca="1" ref="G89" ca="1">IF($C89&lt;&gt;"",INDEX(INDIRECT($C89&amp;"!A1:K100"),$B89,COLUMN()-2),"")</f>
        <v>M1(修士1年)</v>
      </c>
      <c r="H89" t="str" cm="1">
        <f t="array" aca="1" ref="H89" ca="1">IF($C89&lt;&gt;"",INDEX(INDIRECT($C89&amp;"!A1:K100"),$B89,COLUMN()-2),"")</f>
        <v>ワークショップ</v>
      </c>
      <c r="I89" cm="1">
        <f t="array" aca="1" ref="I89" ca="1">IF($C89&lt;&gt;"",INDEX(INDIRECT($C89&amp;"!A1:K100"),$B89,COLUMN()-2),"")</f>
        <v>0</v>
      </c>
      <c r="J89" cm="1">
        <f t="array" aca="1" ref="J89" ca="1">IF($C89&lt;&gt;"",INDEX(INDIRECT($C89&amp;"!A1:K100"),$B89,COLUMN()-2),"")</f>
        <v>0</v>
      </c>
      <c r="K89" cm="1">
        <f t="array" aca="1" ref="K89" ca="1">IF($C89&lt;&gt;"",INDEX(INDIRECT($C89&amp;"!A1:K100"),$B89,COLUMN()-2),"")</f>
        <v>0</v>
      </c>
      <c r="L89" cm="1">
        <f t="array" aca="1" ref="L89" ca="1">IF($C89&lt;&gt;"",INDEX(INDIRECT($C89&amp;"!A1:K100"),$B89,COLUMN()-2),"")</f>
        <v>0</v>
      </c>
      <c r="M89" cm="1">
        <f t="array" aca="1" ref="M89" ca="1">IF($C89&lt;&gt;"",INDEX(INDIRECT($C89&amp;"!A1:K100"),$B89,COLUMN()-2),"")</f>
        <v>0</v>
      </c>
      <c r="N89" t="str">
        <f ca="1">IF(A89&lt;&gt;"",_xlfn.XLOOKUP(A89,ラフプログラム!$4:$4,ラフプログラム!$3:$3,"")&amp;_xlfn.XLOOKUP(A89,ラフプログラム!$5:$5,ラフプログラム!$3:$3,"")&amp;_xlfn.XLOOKUP(A89,ラフプログラム!$6:$6,ラフプログラム!$3:$3,"")&amp;_xlfn.XLOOKUP(A89,ラフプログラム!$7:$7,ラフプログラム!$3:$3,"")&amp;_xlfn.XLOOKUP(A89,ラフプログラム!$8:$8,ラフプログラム!$3:$3,""),"")</f>
        <v>7</v>
      </c>
    </row>
    <row r="90" spans="1:14">
      <c r="A90" t="str" cm="1">
        <f t="array" aca="1" ref="A90" ca="1">IF(AND(C90&lt;&gt;"",C90&lt;&gt;0),INDIRECT(C90&amp;"!A"&amp;B90),"")</f>
        <v>IWS11</v>
      </c>
      <c r="B90">
        <f t="shared" ca="1" si="1"/>
        <v>16</v>
      </c>
      <c r="C90" t="str" cm="1">
        <f t="array" aca="1" ref="C90" ca="1">IF(INDIRECT("発表者集計!A"&amp;3+COUNTIF(発表者集計!AC$3:AC$14,"&lt;"&amp;ROW()-1))&lt;&gt;0,INDIRECT("発表者集計!B"&amp;3+COUNTIF(発表者集計!AC$3:AC$14,"&lt;"&amp;ROW()-1)),"")</f>
        <v>岩瀬研</v>
      </c>
      <c r="D90" t="str" cm="1">
        <f t="array" aca="1" ref="D90" ca="1">IF($C90&lt;&gt;"",INDEX(INDIRECT($C90&amp;"!A1:K100"),$B90,COLUMN()-2),"")</f>
        <v>菅澤　優津樹</v>
      </c>
      <c r="E90" t="str" cm="1">
        <f t="array" aca="1" ref="E90" ca="1">IF($C90&lt;&gt;"",INDEX(INDIRECT($C90&amp;"!A1:K100"),$B90,COLUMN()-2),"")</f>
        <v>スガサワ　ユズキ</v>
      </c>
      <c r="F90" t="str" cm="1">
        <f t="array" aca="1" ref="F90" ca="1">IF($C90&lt;&gt;"",INDEX(INDIRECT($C90&amp;"!A1:K100"),$B90,COLUMN()-2),"")</f>
        <v>sugasawa@ctrl.fr.dendai.ac.jp</v>
      </c>
      <c r="G90" t="str" cm="1">
        <f t="array" aca="1" ref="G90" ca="1">IF($C90&lt;&gt;"",INDEX(INDIRECT($C90&amp;"!A1:K100"),$B90,COLUMN()-2),"")</f>
        <v>M1(修士1年)</v>
      </c>
      <c r="H90" t="str" cm="1">
        <f t="array" aca="1" ref="H90" ca="1">IF($C90&lt;&gt;"",INDEX(INDIRECT($C90&amp;"!A1:K100"),$B90,COLUMN()-2),"")</f>
        <v>ワークショップ</v>
      </c>
      <c r="I90" cm="1">
        <f t="array" aca="1" ref="I90" ca="1">IF($C90&lt;&gt;"",INDEX(INDIRECT($C90&amp;"!A1:K100"),$B90,COLUMN()-2),"")</f>
        <v>0</v>
      </c>
      <c r="J90" cm="1">
        <f t="array" aca="1" ref="J90" ca="1">IF($C90&lt;&gt;"",INDEX(INDIRECT($C90&amp;"!A1:K100"),$B90,COLUMN()-2),"")</f>
        <v>0</v>
      </c>
      <c r="K90" cm="1">
        <f t="array" aca="1" ref="K90" ca="1">IF($C90&lt;&gt;"",INDEX(INDIRECT($C90&amp;"!A1:K100"),$B90,COLUMN()-2),"")</f>
        <v>0</v>
      </c>
      <c r="L90" cm="1">
        <f t="array" aca="1" ref="L90" ca="1">IF($C90&lt;&gt;"",INDEX(INDIRECT($C90&amp;"!A1:K100"),$B90,COLUMN()-2),"")</f>
        <v>0</v>
      </c>
      <c r="M90" cm="1">
        <f t="array" aca="1" ref="M90" ca="1">IF($C90&lt;&gt;"",INDEX(INDIRECT($C90&amp;"!A1:K100"),$B90,COLUMN()-2),"")</f>
        <v>0</v>
      </c>
      <c r="N90" t="str">
        <f ca="1">IF(A90&lt;&gt;"",_xlfn.XLOOKUP(A90,ラフプログラム!$4:$4,ラフプログラム!$3:$3,"")&amp;_xlfn.XLOOKUP(A90,ラフプログラム!$5:$5,ラフプログラム!$3:$3,"")&amp;_xlfn.XLOOKUP(A90,ラフプログラム!$6:$6,ラフプログラム!$3:$3,"")&amp;_xlfn.XLOOKUP(A90,ラフプログラム!$7:$7,ラフプログラム!$3:$3,"")&amp;_xlfn.XLOOKUP(A90,ラフプログラム!$8:$8,ラフプログラム!$3:$3,""),"")</f>
        <v>2</v>
      </c>
    </row>
    <row r="91" spans="1:14">
      <c r="A91" t="str" cm="1">
        <f t="array" aca="1" ref="A91" ca="1">IF(AND(C91&lt;&gt;"",C91&lt;&gt;0),INDIRECT(C91&amp;"!A"&amp;B91),"")</f>
        <v>IWS12</v>
      </c>
      <c r="B91">
        <f t="shared" ca="1" si="1"/>
        <v>17</v>
      </c>
      <c r="C91" t="str" cm="1">
        <f t="array" aca="1" ref="C91" ca="1">IF(INDIRECT("発表者集計!A"&amp;3+COUNTIF(発表者集計!AC$3:AC$14,"&lt;"&amp;ROW()-1))&lt;&gt;0,INDIRECT("発表者集計!B"&amp;3+COUNTIF(発表者集計!AC$3:AC$14,"&lt;"&amp;ROW()-1)),"")</f>
        <v>岩瀬研</v>
      </c>
      <c r="D91" t="str" cm="1">
        <f t="array" aca="1" ref="D91" ca="1">IF($C91&lt;&gt;"",INDEX(INDIRECT($C91&amp;"!A1:K100"),$B91,COLUMN()-2),"")</f>
        <v>草茅　新太</v>
      </c>
      <c r="E91" t="str" cm="1">
        <f t="array" aca="1" ref="E91" ca="1">IF($C91&lt;&gt;"",INDEX(INDIRECT($C91&amp;"!A1:K100"),$B91,COLUMN()-2),"")</f>
        <v>クサガヤ　アラタ</v>
      </c>
      <c r="F91" t="str" cm="1">
        <f t="array" aca="1" ref="F91" ca="1">IF($C91&lt;&gt;"",INDEX(INDIRECT($C91&amp;"!A1:K100"),$B91,COLUMN()-2),"")</f>
        <v>kusagaya21@ctrl.fr.dendai.ac.jp</v>
      </c>
      <c r="G91" t="str" cm="1">
        <f t="array" aca="1" ref="G91" ca="1">IF($C91&lt;&gt;"",INDEX(INDIRECT($C91&amp;"!A1:K100"),$B91,COLUMN()-2),"")</f>
        <v>B4(学部4年)</v>
      </c>
      <c r="H91" t="str" cm="1">
        <f t="array" aca="1" ref="H91" ca="1">IF($C91&lt;&gt;"",INDEX(INDIRECT($C91&amp;"!A1:K100"),$B91,COLUMN()-2),"")</f>
        <v>聴講</v>
      </c>
      <c r="I91" cm="1">
        <f t="array" aca="1" ref="I91" ca="1">IF($C91&lt;&gt;"",INDEX(INDIRECT($C91&amp;"!A1:K100"),$B91,COLUMN()-2),"")</f>
        <v>0</v>
      </c>
      <c r="J91" cm="1">
        <f t="array" aca="1" ref="J91" ca="1">IF($C91&lt;&gt;"",INDEX(INDIRECT($C91&amp;"!A1:K100"),$B91,COLUMN()-2),"")</f>
        <v>0</v>
      </c>
      <c r="K91" cm="1">
        <f t="array" aca="1" ref="K91" ca="1">IF($C91&lt;&gt;"",INDEX(INDIRECT($C91&amp;"!A1:K100"),$B91,COLUMN()-2),"")</f>
        <v>0</v>
      </c>
      <c r="L91" cm="1">
        <f t="array" aca="1" ref="L91" ca="1">IF($C91&lt;&gt;"",INDEX(INDIRECT($C91&amp;"!A1:K100"),$B91,COLUMN()-2),"")</f>
        <v>0</v>
      </c>
      <c r="M91" cm="1">
        <f t="array" aca="1" ref="M91" ca="1">IF($C91&lt;&gt;"",INDEX(INDIRECT($C91&amp;"!A1:K100"),$B91,COLUMN()-2),"")</f>
        <v>0</v>
      </c>
      <c r="N91" t="str">
        <f ca="1">IF(A91&lt;&gt;"",_xlfn.XLOOKUP(A91,ラフプログラム!$4:$4,ラフプログラム!$3:$3,"")&amp;_xlfn.XLOOKUP(A91,ラフプログラム!$5:$5,ラフプログラム!$3:$3,"")&amp;_xlfn.XLOOKUP(A91,ラフプログラム!$6:$6,ラフプログラム!$3:$3,"")&amp;_xlfn.XLOOKUP(A91,ラフプログラム!$7:$7,ラフプログラム!$3:$3,"")&amp;_xlfn.XLOOKUP(A91,ラフプログラム!$8:$8,ラフプログラム!$3:$3,""),"")</f>
        <v/>
      </c>
    </row>
    <row r="92" spans="1:14">
      <c r="A92" t="str" cm="1">
        <f t="array" aca="1" ref="A92" ca="1">IF(AND(C92&lt;&gt;"",C92&lt;&gt;0),INDIRECT(C92&amp;"!A"&amp;B92),"")</f>
        <v>IWS13</v>
      </c>
      <c r="B92">
        <f t="shared" ca="1" si="1"/>
        <v>18</v>
      </c>
      <c r="C92" t="str" cm="1">
        <f t="array" aca="1" ref="C92" ca="1">IF(INDIRECT("発表者集計!A"&amp;3+COUNTIF(発表者集計!AC$3:AC$14,"&lt;"&amp;ROW()-1))&lt;&gt;0,INDIRECT("発表者集計!B"&amp;3+COUNTIF(発表者集計!AC$3:AC$14,"&lt;"&amp;ROW()-1)),"")</f>
        <v>岩瀬研</v>
      </c>
      <c r="D92" t="str" cm="1">
        <f t="array" aca="1" ref="D92" ca="1">IF($C92&lt;&gt;"",INDEX(INDIRECT($C92&amp;"!A1:K100"),$B92,COLUMN()-2),"")</f>
        <v>栗山　啓吾</v>
      </c>
      <c r="E92" t="str" cm="1">
        <f t="array" aca="1" ref="E92" ca="1">IF($C92&lt;&gt;"",INDEX(INDIRECT($C92&amp;"!A1:K100"),$B92,COLUMN()-2),"")</f>
        <v>クリヤマ　ケイゴ</v>
      </c>
      <c r="F92" t="str" cm="1">
        <f t="array" aca="1" ref="F92" ca="1">IF($C92&lt;&gt;"",INDEX(INDIRECT($C92&amp;"!A1:K100"),$B92,COLUMN()-2),"")</f>
        <v>kuriyama21@ctrl.fr.dendai.ac.jp</v>
      </c>
      <c r="G92" t="str" cm="1">
        <f t="array" aca="1" ref="G92" ca="1">IF($C92&lt;&gt;"",INDEX(INDIRECT($C92&amp;"!A1:K100"),$B92,COLUMN()-2),"")</f>
        <v>B4(学部4年)</v>
      </c>
      <c r="H92" t="str" cm="1">
        <f t="array" aca="1" ref="H92" ca="1">IF($C92&lt;&gt;"",INDEX(INDIRECT($C92&amp;"!A1:K100"),$B92,COLUMN()-2),"")</f>
        <v>聴講</v>
      </c>
      <c r="I92" cm="1">
        <f t="array" aca="1" ref="I92" ca="1">IF($C92&lt;&gt;"",INDEX(INDIRECT($C92&amp;"!A1:K100"),$B92,COLUMN()-2),"")</f>
        <v>0</v>
      </c>
      <c r="J92" cm="1">
        <f t="array" aca="1" ref="J92" ca="1">IF($C92&lt;&gt;"",INDEX(INDIRECT($C92&amp;"!A1:K100"),$B92,COLUMN()-2),"")</f>
        <v>0</v>
      </c>
      <c r="K92" cm="1">
        <f t="array" aca="1" ref="K92" ca="1">IF($C92&lt;&gt;"",INDEX(INDIRECT($C92&amp;"!A1:K100"),$B92,COLUMN()-2),"")</f>
        <v>0</v>
      </c>
      <c r="L92" cm="1">
        <f t="array" aca="1" ref="L92" ca="1">IF($C92&lt;&gt;"",INDEX(INDIRECT($C92&amp;"!A1:K100"),$B92,COLUMN()-2),"")</f>
        <v>0</v>
      </c>
      <c r="M92" cm="1">
        <f t="array" aca="1" ref="M92" ca="1">IF($C92&lt;&gt;"",INDEX(INDIRECT($C92&amp;"!A1:K100"),$B92,COLUMN()-2),"")</f>
        <v>0</v>
      </c>
      <c r="N92" t="str">
        <f ca="1">IF(A92&lt;&gt;"",_xlfn.XLOOKUP(A92,ラフプログラム!$4:$4,ラフプログラム!$3:$3,"")&amp;_xlfn.XLOOKUP(A92,ラフプログラム!$5:$5,ラフプログラム!$3:$3,"")&amp;_xlfn.XLOOKUP(A92,ラフプログラム!$6:$6,ラフプログラム!$3:$3,"")&amp;_xlfn.XLOOKUP(A92,ラフプログラム!$7:$7,ラフプログラム!$3:$3,"")&amp;_xlfn.XLOOKUP(A92,ラフプログラム!$8:$8,ラフプログラム!$3:$3,""),"")</f>
        <v/>
      </c>
    </row>
    <row r="93" spans="1:14">
      <c r="A93" t="str" cm="1">
        <f t="array" aca="1" ref="A93" ca="1">IF(AND(C93&lt;&gt;"",C93&lt;&gt;0),INDIRECT(C93&amp;"!A"&amp;B93),"")</f>
        <v>IWS14</v>
      </c>
      <c r="B93">
        <f t="shared" ca="1" si="1"/>
        <v>19</v>
      </c>
      <c r="C93" t="str" cm="1">
        <f t="array" aca="1" ref="C93" ca="1">IF(INDIRECT("発表者集計!A"&amp;3+COUNTIF(発表者集計!AC$3:AC$14,"&lt;"&amp;ROW()-1))&lt;&gt;0,INDIRECT("発表者集計!B"&amp;3+COUNTIF(発表者集計!AC$3:AC$14,"&lt;"&amp;ROW()-1)),"")</f>
        <v>岩瀬研</v>
      </c>
      <c r="D93" t="str" cm="1">
        <f t="array" aca="1" ref="D93" ca="1">IF($C93&lt;&gt;"",INDEX(INDIRECT($C93&amp;"!A1:K100"),$B93,COLUMN()-2),"")</f>
        <v>稲垣　風雅</v>
      </c>
      <c r="E93" t="str" cm="1">
        <f t="array" aca="1" ref="E93" ca="1">IF($C93&lt;&gt;"",INDEX(INDIRECT($C93&amp;"!A1:K100"),$B93,COLUMN()-2),"")</f>
        <v>イナガキ　フウガ</v>
      </c>
      <c r="F93" t="str" cm="1">
        <f t="array" aca="1" ref="F93" ca="1">IF($C93&lt;&gt;"",INDEX(INDIRECT($C93&amp;"!A1:K100"),$B93,COLUMN()-2),"")</f>
        <v>inagaki20@ctrl.fr.dendai.ac.jp</v>
      </c>
      <c r="G93" t="str" cm="1">
        <f t="array" aca="1" ref="G93" ca="1">IF($C93&lt;&gt;"",INDEX(INDIRECT($C93&amp;"!A1:K100"),$B93,COLUMN()-2),"")</f>
        <v>B4(学部4年)</v>
      </c>
      <c r="H93" t="str" cm="1">
        <f t="array" aca="1" ref="H93" ca="1">IF($C93&lt;&gt;"",INDEX(INDIRECT($C93&amp;"!A1:K100"),$B93,COLUMN()-2),"")</f>
        <v>聴講</v>
      </c>
      <c r="I93" cm="1">
        <f t="array" aca="1" ref="I93" ca="1">IF($C93&lt;&gt;"",INDEX(INDIRECT($C93&amp;"!A1:K100"),$B93,COLUMN()-2),"")</f>
        <v>0</v>
      </c>
      <c r="J93" cm="1">
        <f t="array" aca="1" ref="J93" ca="1">IF($C93&lt;&gt;"",INDEX(INDIRECT($C93&amp;"!A1:K100"),$B93,COLUMN()-2),"")</f>
        <v>0</v>
      </c>
      <c r="K93" cm="1">
        <f t="array" aca="1" ref="K93" ca="1">IF($C93&lt;&gt;"",INDEX(INDIRECT($C93&amp;"!A1:K100"),$B93,COLUMN()-2),"")</f>
        <v>0</v>
      </c>
      <c r="L93" cm="1">
        <f t="array" aca="1" ref="L93" ca="1">IF($C93&lt;&gt;"",INDEX(INDIRECT($C93&amp;"!A1:K100"),$B93,COLUMN()-2),"")</f>
        <v>0</v>
      </c>
      <c r="M93" cm="1">
        <f t="array" aca="1" ref="M93" ca="1">IF($C93&lt;&gt;"",INDEX(INDIRECT($C93&amp;"!A1:K100"),$B93,COLUMN()-2),"")</f>
        <v>0</v>
      </c>
      <c r="N93" t="str">
        <f ca="1">IF(A93&lt;&gt;"",_xlfn.XLOOKUP(A93,ラフプログラム!$4:$4,ラフプログラム!$3:$3,"")&amp;_xlfn.XLOOKUP(A93,ラフプログラム!$5:$5,ラフプログラム!$3:$3,"")&amp;_xlfn.XLOOKUP(A93,ラフプログラム!$6:$6,ラフプログラム!$3:$3,"")&amp;_xlfn.XLOOKUP(A93,ラフプログラム!$7:$7,ラフプログラム!$3:$3,"")&amp;_xlfn.XLOOKUP(A93,ラフプログラム!$8:$8,ラフプログラム!$3:$3,""),"")</f>
        <v/>
      </c>
    </row>
    <row r="94" spans="1:14">
      <c r="A94" t="str" cm="1">
        <f t="array" aca="1" ref="A94" ca="1">IF(AND(C94&lt;&gt;"",C94&lt;&gt;0),INDIRECT(C94&amp;"!A"&amp;B94),"")</f>
        <v>IWS15</v>
      </c>
      <c r="B94">
        <f t="shared" ca="1" si="1"/>
        <v>20</v>
      </c>
      <c r="C94" t="str" cm="1">
        <f t="array" aca="1" ref="C94" ca="1">IF(INDIRECT("発表者集計!A"&amp;3+COUNTIF(発表者集計!AC$3:AC$14,"&lt;"&amp;ROW()-1))&lt;&gt;0,INDIRECT("発表者集計!B"&amp;3+COUNTIF(発表者集計!AC$3:AC$14,"&lt;"&amp;ROW()-1)),"")</f>
        <v>岩瀬研</v>
      </c>
      <c r="D94" t="str" cm="1">
        <f t="array" aca="1" ref="D94" ca="1">IF($C94&lt;&gt;"",INDEX(INDIRECT($C94&amp;"!A1:K100"),$B94,COLUMN()-2),"")</f>
        <v>廣瀬　侑希采</v>
      </c>
      <c r="E94" t="str" cm="1">
        <f t="array" aca="1" ref="E94" ca="1">IF($C94&lt;&gt;"",INDEX(INDIRECT($C94&amp;"!A1:K100"),$B94,COLUMN()-2),"")</f>
        <v>ヒロセ　ユキナ</v>
      </c>
      <c r="F94" t="str" cm="1">
        <f t="array" aca="1" ref="F94" ca="1">IF($C94&lt;&gt;"",INDEX(INDIRECT($C94&amp;"!A1:K100"),$B94,COLUMN()-2),"")</f>
        <v>hirose20@ctrl.fr.dendai.ac.jp</v>
      </c>
      <c r="G94" t="str" cm="1">
        <f t="array" aca="1" ref="G94" ca="1">IF($C94&lt;&gt;"",INDEX(INDIRECT($C94&amp;"!A1:K100"),$B94,COLUMN()-2),"")</f>
        <v>B4(学部4年)</v>
      </c>
      <c r="H94" t="str" cm="1">
        <f t="array" aca="1" ref="H94" ca="1">IF($C94&lt;&gt;"",INDEX(INDIRECT($C94&amp;"!A1:K100"),$B94,COLUMN()-2),"")</f>
        <v>聴講</v>
      </c>
      <c r="I94" cm="1">
        <f t="array" aca="1" ref="I94" ca="1">IF($C94&lt;&gt;"",INDEX(INDIRECT($C94&amp;"!A1:K100"),$B94,COLUMN()-2),"")</f>
        <v>0</v>
      </c>
      <c r="J94" cm="1">
        <f t="array" aca="1" ref="J94" ca="1">IF($C94&lt;&gt;"",INDEX(INDIRECT($C94&amp;"!A1:K100"),$B94,COLUMN()-2),"")</f>
        <v>0</v>
      </c>
      <c r="K94" cm="1">
        <f t="array" aca="1" ref="K94" ca="1">IF($C94&lt;&gt;"",INDEX(INDIRECT($C94&amp;"!A1:K100"),$B94,COLUMN()-2),"")</f>
        <v>0</v>
      </c>
      <c r="L94" cm="1">
        <f t="array" aca="1" ref="L94" ca="1">IF($C94&lt;&gt;"",INDEX(INDIRECT($C94&amp;"!A1:K100"),$B94,COLUMN()-2),"")</f>
        <v>0</v>
      </c>
      <c r="M94" cm="1">
        <f t="array" aca="1" ref="M94" ca="1">IF($C94&lt;&gt;"",INDEX(INDIRECT($C94&amp;"!A1:K100"),$B94,COLUMN()-2),"")</f>
        <v>0</v>
      </c>
      <c r="N94" t="str">
        <f ca="1">IF(A94&lt;&gt;"",_xlfn.XLOOKUP(A94,ラフプログラム!$4:$4,ラフプログラム!$3:$3,"")&amp;_xlfn.XLOOKUP(A94,ラフプログラム!$5:$5,ラフプログラム!$3:$3,"")&amp;_xlfn.XLOOKUP(A94,ラフプログラム!$6:$6,ラフプログラム!$3:$3,"")&amp;_xlfn.XLOOKUP(A94,ラフプログラム!$7:$7,ラフプログラム!$3:$3,"")&amp;_xlfn.XLOOKUP(A94,ラフプログラム!$8:$8,ラフプログラム!$3:$3,""),"")</f>
        <v/>
      </c>
    </row>
    <row r="95" spans="1:14">
      <c r="A95" t="str" cm="1">
        <f t="array" aca="1" ref="A95" ca="1">IF(AND(C95&lt;&gt;"",C95&lt;&gt;0),INDIRECT(C95&amp;"!A"&amp;B95),"")</f>
        <v>IWS16</v>
      </c>
      <c r="B95">
        <f t="shared" ca="1" si="1"/>
        <v>21</v>
      </c>
      <c r="C95" t="str" cm="1">
        <f t="array" aca="1" ref="C95" ca="1">IF(INDIRECT("発表者集計!A"&amp;3+COUNTIF(発表者集計!AC$3:AC$14,"&lt;"&amp;ROW()-1))&lt;&gt;0,INDIRECT("発表者集計!B"&amp;3+COUNTIF(発表者集計!AC$3:AC$14,"&lt;"&amp;ROW()-1)),"")</f>
        <v>岩瀬研</v>
      </c>
      <c r="D95" t="str" cm="1">
        <f t="array" aca="1" ref="D95" ca="1">IF($C95&lt;&gt;"",INDEX(INDIRECT($C95&amp;"!A1:K100"),$B95,COLUMN()-2),"")</f>
        <v>笹川　大地</v>
      </c>
      <c r="E95" t="str" cm="1">
        <f t="array" aca="1" ref="E95" ca="1">IF($C95&lt;&gt;"",INDEX(INDIRECT($C95&amp;"!A1:K100"),$B95,COLUMN()-2),"")</f>
        <v>ササガワ　ダイチ</v>
      </c>
      <c r="F95" t="str" cm="1">
        <f t="array" aca="1" ref="F95" ca="1">IF($C95&lt;&gt;"",INDEX(INDIRECT($C95&amp;"!A1:K100"),$B95,COLUMN()-2),"")</f>
        <v>sasagawa21@ctrl.fr.dendai.ac.jp</v>
      </c>
      <c r="G95" t="str" cm="1">
        <f t="array" aca="1" ref="G95" ca="1">IF($C95&lt;&gt;"",INDEX(INDIRECT($C95&amp;"!A1:K100"),$B95,COLUMN()-2),"")</f>
        <v>B4(学部4年)</v>
      </c>
      <c r="H95" t="str" cm="1">
        <f t="array" aca="1" ref="H95" ca="1">IF($C95&lt;&gt;"",INDEX(INDIRECT($C95&amp;"!A1:K100"),$B95,COLUMN()-2),"")</f>
        <v>聴講</v>
      </c>
      <c r="I95" cm="1">
        <f t="array" aca="1" ref="I95" ca="1">IF($C95&lt;&gt;"",INDEX(INDIRECT($C95&amp;"!A1:K100"),$B95,COLUMN()-2),"")</f>
        <v>0</v>
      </c>
      <c r="J95" cm="1">
        <f t="array" aca="1" ref="J95" ca="1">IF($C95&lt;&gt;"",INDEX(INDIRECT($C95&amp;"!A1:K100"),$B95,COLUMN()-2),"")</f>
        <v>0</v>
      </c>
      <c r="K95" cm="1">
        <f t="array" aca="1" ref="K95" ca="1">IF($C95&lt;&gt;"",INDEX(INDIRECT($C95&amp;"!A1:K100"),$B95,COLUMN()-2),"")</f>
        <v>0</v>
      </c>
      <c r="L95" cm="1">
        <f t="array" aca="1" ref="L95" ca="1">IF($C95&lt;&gt;"",INDEX(INDIRECT($C95&amp;"!A1:K100"),$B95,COLUMN()-2),"")</f>
        <v>0</v>
      </c>
      <c r="M95" cm="1">
        <f t="array" aca="1" ref="M95" ca="1">IF($C95&lt;&gt;"",INDEX(INDIRECT($C95&amp;"!A1:K100"),$B95,COLUMN()-2),"")</f>
        <v>0</v>
      </c>
      <c r="N95" t="str">
        <f ca="1">IF(A95&lt;&gt;"",_xlfn.XLOOKUP(A95,ラフプログラム!$4:$4,ラフプログラム!$3:$3,"")&amp;_xlfn.XLOOKUP(A95,ラフプログラム!$5:$5,ラフプログラム!$3:$3,"")&amp;_xlfn.XLOOKUP(A95,ラフプログラム!$6:$6,ラフプログラム!$3:$3,"")&amp;_xlfn.XLOOKUP(A95,ラフプログラム!$7:$7,ラフプログラム!$3:$3,"")&amp;_xlfn.XLOOKUP(A95,ラフプログラム!$8:$8,ラフプログラム!$3:$3,""),"")</f>
        <v/>
      </c>
    </row>
    <row r="96" spans="1:14">
      <c r="A96" t="str" cm="1">
        <f t="array" aca="1" ref="A96" ca="1">IF(AND(C96&lt;&gt;"",C96&lt;&gt;0),INDIRECT(C96&amp;"!A"&amp;B96),"")</f>
        <v>IWS17</v>
      </c>
      <c r="B96">
        <f t="shared" ca="1" si="1"/>
        <v>22</v>
      </c>
      <c r="C96" t="str" cm="1">
        <f t="array" aca="1" ref="C96" ca="1">IF(INDIRECT("発表者集計!A"&amp;3+COUNTIF(発表者集計!AC$3:AC$14,"&lt;"&amp;ROW()-1))&lt;&gt;0,INDIRECT("発表者集計!B"&amp;3+COUNTIF(発表者集計!AC$3:AC$14,"&lt;"&amp;ROW()-1)),"")</f>
        <v>岩瀬研</v>
      </c>
      <c r="D96" t="str" cm="1">
        <f t="array" aca="1" ref="D96" ca="1">IF($C96&lt;&gt;"",INDEX(INDIRECT($C96&amp;"!A1:K100"),$B96,COLUMN()-2),"")</f>
        <v>安立　咲彩</v>
      </c>
      <c r="E96" t="str" cm="1">
        <f t="array" aca="1" ref="E96" ca="1">IF($C96&lt;&gt;"",INDEX(INDIRECT($C96&amp;"!A1:K100"),$B96,COLUMN()-2),"")</f>
        <v>アダチ　サヤ</v>
      </c>
      <c r="F96" t="str" cm="1">
        <f t="array" aca="1" ref="F96" ca="1">IF($C96&lt;&gt;"",INDEX(INDIRECT($C96&amp;"!A1:K100"),$B96,COLUMN()-2),"")</f>
        <v>adachi21@ctrl.fr.dendai.ac.jp</v>
      </c>
      <c r="G96" t="str" cm="1">
        <f t="array" aca="1" ref="G96" ca="1">IF($C96&lt;&gt;"",INDEX(INDIRECT($C96&amp;"!A1:K100"),$B96,COLUMN()-2),"")</f>
        <v>B4(学部4年)</v>
      </c>
      <c r="H96" t="str" cm="1">
        <f t="array" aca="1" ref="H96" ca="1">IF($C96&lt;&gt;"",INDEX(INDIRECT($C96&amp;"!A1:K100"),$B96,COLUMN()-2),"")</f>
        <v>聴講</v>
      </c>
      <c r="I96" cm="1">
        <f t="array" aca="1" ref="I96" ca="1">IF($C96&lt;&gt;"",INDEX(INDIRECT($C96&amp;"!A1:K100"),$B96,COLUMN()-2),"")</f>
        <v>0</v>
      </c>
      <c r="J96" cm="1">
        <f t="array" aca="1" ref="J96" ca="1">IF($C96&lt;&gt;"",INDEX(INDIRECT($C96&amp;"!A1:K100"),$B96,COLUMN()-2),"")</f>
        <v>0</v>
      </c>
      <c r="K96" cm="1">
        <f t="array" aca="1" ref="K96" ca="1">IF($C96&lt;&gt;"",INDEX(INDIRECT($C96&amp;"!A1:K100"),$B96,COLUMN()-2),"")</f>
        <v>0</v>
      </c>
      <c r="L96" cm="1">
        <f t="array" aca="1" ref="L96" ca="1">IF($C96&lt;&gt;"",INDEX(INDIRECT($C96&amp;"!A1:K100"),$B96,COLUMN()-2),"")</f>
        <v>0</v>
      </c>
      <c r="M96" cm="1">
        <f t="array" aca="1" ref="M96" ca="1">IF($C96&lt;&gt;"",INDEX(INDIRECT($C96&amp;"!A1:K100"),$B96,COLUMN()-2),"")</f>
        <v>0</v>
      </c>
      <c r="N96" t="str">
        <f ca="1">IF(A96&lt;&gt;"",_xlfn.XLOOKUP(A96,ラフプログラム!$4:$4,ラフプログラム!$3:$3,"")&amp;_xlfn.XLOOKUP(A96,ラフプログラム!$5:$5,ラフプログラム!$3:$3,"")&amp;_xlfn.XLOOKUP(A96,ラフプログラム!$6:$6,ラフプログラム!$3:$3,"")&amp;_xlfn.XLOOKUP(A96,ラフプログラム!$7:$7,ラフプログラム!$3:$3,"")&amp;_xlfn.XLOOKUP(A96,ラフプログラム!$8:$8,ラフプログラム!$3:$3,""),"")</f>
        <v/>
      </c>
    </row>
    <row r="97" spans="1:14">
      <c r="A97" t="str" cm="1">
        <f t="array" aca="1" ref="A97" ca="1">IF(AND(C97&lt;&gt;"",C97&lt;&gt;0),INDIRECT(C97&amp;"!A"&amp;B97),"")</f>
        <v>IWS18</v>
      </c>
      <c r="B97">
        <f t="shared" ca="1" si="1"/>
        <v>23</v>
      </c>
      <c r="C97" t="str" cm="1">
        <f t="array" aca="1" ref="C97" ca="1">IF(INDIRECT("発表者集計!A"&amp;3+COUNTIF(発表者集計!AC$3:AC$14,"&lt;"&amp;ROW()-1))&lt;&gt;0,INDIRECT("発表者集計!B"&amp;3+COUNTIF(発表者集計!AC$3:AC$14,"&lt;"&amp;ROW()-1)),"")</f>
        <v>岩瀬研</v>
      </c>
      <c r="D97" t="str" cm="1">
        <f t="array" aca="1" ref="D97" ca="1">IF($C97&lt;&gt;"",INDEX(INDIRECT($C97&amp;"!A1:K100"),$B97,COLUMN()-2),"")</f>
        <v>加藤　正崇</v>
      </c>
      <c r="E97" t="str" cm="1">
        <f t="array" aca="1" ref="E97" ca="1">IF($C97&lt;&gt;"",INDEX(INDIRECT($C97&amp;"!A1:K100"),$B97,COLUMN()-2),"")</f>
        <v>カトウ　マサタカ</v>
      </c>
      <c r="F97" t="str" cm="1">
        <f t="array" aca="1" ref="F97" ca="1">IF($C97&lt;&gt;"",INDEX(INDIRECT($C97&amp;"!A1:K100"),$B97,COLUMN()-2),"")</f>
        <v>kato21@ctrl.fr.dendai.ac.jp</v>
      </c>
      <c r="G97" t="str" cm="1">
        <f t="array" aca="1" ref="G97" ca="1">IF($C97&lt;&gt;"",INDEX(INDIRECT($C97&amp;"!A1:K100"),$B97,COLUMN()-2),"")</f>
        <v>B4(学部4年)</v>
      </c>
      <c r="H97" t="str" cm="1">
        <f t="array" aca="1" ref="H97" ca="1">IF($C97&lt;&gt;"",INDEX(INDIRECT($C97&amp;"!A1:K100"),$B97,COLUMN()-2),"")</f>
        <v>聴講</v>
      </c>
      <c r="I97" cm="1">
        <f t="array" aca="1" ref="I97" ca="1">IF($C97&lt;&gt;"",INDEX(INDIRECT($C97&amp;"!A1:K100"),$B97,COLUMN()-2),"")</f>
        <v>0</v>
      </c>
      <c r="J97" cm="1">
        <f t="array" aca="1" ref="J97" ca="1">IF($C97&lt;&gt;"",INDEX(INDIRECT($C97&amp;"!A1:K100"),$B97,COLUMN()-2),"")</f>
        <v>0</v>
      </c>
      <c r="K97" cm="1">
        <f t="array" aca="1" ref="K97" ca="1">IF($C97&lt;&gt;"",INDEX(INDIRECT($C97&amp;"!A1:K100"),$B97,COLUMN()-2),"")</f>
        <v>0</v>
      </c>
      <c r="L97" cm="1">
        <f t="array" aca="1" ref="L97" ca="1">IF($C97&lt;&gt;"",INDEX(INDIRECT($C97&amp;"!A1:K100"),$B97,COLUMN()-2),"")</f>
        <v>0</v>
      </c>
      <c r="M97" cm="1">
        <f t="array" aca="1" ref="M97" ca="1">IF($C97&lt;&gt;"",INDEX(INDIRECT($C97&amp;"!A1:K100"),$B97,COLUMN()-2),"")</f>
        <v>0</v>
      </c>
      <c r="N97" t="str">
        <f ca="1">IF(A97&lt;&gt;"",_xlfn.XLOOKUP(A97,ラフプログラム!$4:$4,ラフプログラム!$3:$3,"")&amp;_xlfn.XLOOKUP(A97,ラフプログラム!$5:$5,ラフプログラム!$3:$3,"")&amp;_xlfn.XLOOKUP(A97,ラフプログラム!$6:$6,ラフプログラム!$3:$3,"")&amp;_xlfn.XLOOKUP(A97,ラフプログラム!$7:$7,ラフプログラム!$3:$3,"")&amp;_xlfn.XLOOKUP(A97,ラフプログラム!$8:$8,ラフプログラム!$3:$3,""),"")</f>
        <v/>
      </c>
    </row>
    <row r="98" spans="1:14">
      <c r="A98" t="str" cm="1">
        <f t="array" aca="1" ref="A98" ca="1">IF(AND(C98&lt;&gt;"",C98&lt;&gt;0),INDIRECT(C98&amp;"!A"&amp;B98),"")</f>
        <v>IWS19</v>
      </c>
      <c r="B98">
        <f t="shared" ca="1" si="1"/>
        <v>24</v>
      </c>
      <c r="C98" t="str" cm="1">
        <f t="array" aca="1" ref="C98" ca="1">IF(INDIRECT("発表者集計!A"&amp;3+COUNTIF(発表者集計!AC$3:AC$14,"&lt;"&amp;ROW()-1))&lt;&gt;0,INDIRECT("発表者集計!B"&amp;3+COUNTIF(発表者集計!AC$3:AC$14,"&lt;"&amp;ROW()-1)),"")</f>
        <v>岩瀬研</v>
      </c>
      <c r="D98" t="str" cm="1">
        <f t="array" aca="1" ref="D98" ca="1">IF($C98&lt;&gt;"",INDEX(INDIRECT($C98&amp;"!A1:K100"),$B98,COLUMN()-2),"")</f>
        <v>宮嶋　樂</v>
      </c>
      <c r="E98" t="str" cm="1">
        <f t="array" aca="1" ref="E98" ca="1">IF($C98&lt;&gt;"",INDEX(INDIRECT($C98&amp;"!A1:K100"),$B98,COLUMN()-2),"")</f>
        <v>ミヤジマ　ガク</v>
      </c>
      <c r="F98" t="str" cm="1">
        <f t="array" aca="1" ref="F98" ca="1">IF($C98&lt;&gt;"",INDEX(INDIRECT($C98&amp;"!A1:K100"),$B98,COLUMN()-2),"")</f>
        <v>miyazima21@ctrl.fr.dendai.ac.jp</v>
      </c>
      <c r="G98" t="str" cm="1">
        <f t="array" aca="1" ref="G98" ca="1">IF($C98&lt;&gt;"",INDEX(INDIRECT($C98&amp;"!A1:K100"),$B98,COLUMN()-2),"")</f>
        <v>B4(学部4年)</v>
      </c>
      <c r="H98" t="str" cm="1">
        <f t="array" aca="1" ref="H98" ca="1">IF($C98&lt;&gt;"",INDEX(INDIRECT($C98&amp;"!A1:K100"),$B98,COLUMN()-2),"")</f>
        <v>聴講</v>
      </c>
      <c r="I98" cm="1">
        <f t="array" aca="1" ref="I98" ca="1">IF($C98&lt;&gt;"",INDEX(INDIRECT($C98&amp;"!A1:K100"),$B98,COLUMN()-2),"")</f>
        <v>0</v>
      </c>
      <c r="J98" cm="1">
        <f t="array" aca="1" ref="J98" ca="1">IF($C98&lt;&gt;"",INDEX(INDIRECT($C98&amp;"!A1:K100"),$B98,COLUMN()-2),"")</f>
        <v>0</v>
      </c>
      <c r="K98" cm="1">
        <f t="array" aca="1" ref="K98" ca="1">IF($C98&lt;&gt;"",INDEX(INDIRECT($C98&amp;"!A1:K100"),$B98,COLUMN()-2),"")</f>
        <v>0</v>
      </c>
      <c r="L98" cm="1">
        <f t="array" aca="1" ref="L98" ca="1">IF($C98&lt;&gt;"",INDEX(INDIRECT($C98&amp;"!A1:K100"),$B98,COLUMN()-2),"")</f>
        <v>0</v>
      </c>
      <c r="M98" cm="1">
        <f t="array" aca="1" ref="M98" ca="1">IF($C98&lt;&gt;"",INDEX(INDIRECT($C98&amp;"!A1:K100"),$B98,COLUMN()-2),"")</f>
        <v>0</v>
      </c>
      <c r="N98" t="str">
        <f ca="1">IF(A98&lt;&gt;"",_xlfn.XLOOKUP(A98,ラフプログラム!$4:$4,ラフプログラム!$3:$3,"")&amp;_xlfn.XLOOKUP(A98,ラフプログラム!$5:$5,ラフプログラム!$3:$3,"")&amp;_xlfn.XLOOKUP(A98,ラフプログラム!$6:$6,ラフプログラム!$3:$3,"")&amp;_xlfn.XLOOKUP(A98,ラフプログラム!$7:$7,ラフプログラム!$3:$3,"")&amp;_xlfn.XLOOKUP(A98,ラフプログラム!$8:$8,ラフプログラム!$3:$3,""),"")</f>
        <v/>
      </c>
    </row>
    <row r="99" spans="1:14">
      <c r="A99" t="str" cm="1">
        <f t="array" aca="1" ref="A99" ca="1">IF(AND(C99&lt;&gt;"",C99&lt;&gt;0),INDIRECT(C99&amp;"!A"&amp;B99),"")</f>
        <v>IWS20</v>
      </c>
      <c r="B99">
        <f t="shared" ca="1" si="1"/>
        <v>25</v>
      </c>
      <c r="C99" t="str" cm="1">
        <f t="array" aca="1" ref="C99" ca="1">IF(INDIRECT("発表者集計!A"&amp;3+COUNTIF(発表者集計!AC$3:AC$14,"&lt;"&amp;ROW()-1))&lt;&gt;0,INDIRECT("発表者集計!B"&amp;3+COUNTIF(発表者集計!AC$3:AC$14,"&lt;"&amp;ROW()-1)),"")</f>
        <v>岩瀬研</v>
      </c>
      <c r="D99" t="str" cm="1">
        <f t="array" aca="1" ref="D99" ca="1">IF($C99&lt;&gt;"",INDEX(INDIRECT($C99&amp;"!A1:K100"),$B99,COLUMN()-2),"")</f>
        <v>山野井　雄基</v>
      </c>
      <c r="E99" t="str" cm="1">
        <f t="array" aca="1" ref="E99" ca="1">IF($C99&lt;&gt;"",INDEX(INDIRECT($C99&amp;"!A1:K100"),$B99,COLUMN()-2),"")</f>
        <v>ヤマノイ　ユウキ</v>
      </c>
      <c r="F99" t="str" cm="1">
        <f t="array" aca="1" ref="F99" ca="1">IF($C99&lt;&gt;"",INDEX(INDIRECT($C99&amp;"!A1:K100"),$B99,COLUMN()-2),"")</f>
        <v>yamanoi21@ctrl.fr.dendai.ac.jp</v>
      </c>
      <c r="G99" t="str" cm="1">
        <f t="array" aca="1" ref="G99" ca="1">IF($C99&lt;&gt;"",INDEX(INDIRECT($C99&amp;"!A1:K100"),$B99,COLUMN()-2),"")</f>
        <v>B4(学部4年)</v>
      </c>
      <c r="H99" t="str" cm="1">
        <f t="array" aca="1" ref="H99" ca="1">IF($C99&lt;&gt;"",INDEX(INDIRECT($C99&amp;"!A1:K100"),$B99,COLUMN()-2),"")</f>
        <v>聴講</v>
      </c>
      <c r="I99" cm="1">
        <f t="array" aca="1" ref="I99" ca="1">IF($C99&lt;&gt;"",INDEX(INDIRECT($C99&amp;"!A1:K100"),$B99,COLUMN()-2),"")</f>
        <v>0</v>
      </c>
      <c r="J99" cm="1">
        <f t="array" aca="1" ref="J99" ca="1">IF($C99&lt;&gt;"",INDEX(INDIRECT($C99&amp;"!A1:K100"),$B99,COLUMN()-2),"")</f>
        <v>0</v>
      </c>
      <c r="K99" cm="1">
        <f t="array" aca="1" ref="K99" ca="1">IF($C99&lt;&gt;"",INDEX(INDIRECT($C99&amp;"!A1:K100"),$B99,COLUMN()-2),"")</f>
        <v>0</v>
      </c>
      <c r="L99" cm="1">
        <f t="array" aca="1" ref="L99" ca="1">IF($C99&lt;&gt;"",INDEX(INDIRECT($C99&amp;"!A1:K100"),$B99,COLUMN()-2),"")</f>
        <v>0</v>
      </c>
      <c r="M99" cm="1">
        <f t="array" aca="1" ref="M99" ca="1">IF($C99&lt;&gt;"",INDEX(INDIRECT($C99&amp;"!A1:K100"),$B99,COLUMN()-2),"")</f>
        <v>0</v>
      </c>
      <c r="N99" t="str">
        <f ca="1">IF(A99&lt;&gt;"",_xlfn.XLOOKUP(A99,ラフプログラム!$4:$4,ラフプログラム!$3:$3,"")&amp;_xlfn.XLOOKUP(A99,ラフプログラム!$5:$5,ラフプログラム!$3:$3,"")&amp;_xlfn.XLOOKUP(A99,ラフプログラム!$6:$6,ラフプログラム!$3:$3,"")&amp;_xlfn.XLOOKUP(A99,ラフプログラム!$7:$7,ラフプログラム!$3:$3,"")&amp;_xlfn.XLOOKUP(A99,ラフプログラム!$8:$8,ラフプログラム!$3:$3,""),"")</f>
        <v/>
      </c>
    </row>
    <row r="100" spans="1:14">
      <c r="A100" t="str" cm="1">
        <f t="array" aca="1" ref="A100" ca="1">IF(AND(C100&lt;&gt;"",C100&lt;&gt;0),INDIRECT(C100&amp;"!A"&amp;B100),"")</f>
        <v>IWS21</v>
      </c>
      <c r="B100">
        <f t="shared" ca="1" si="1"/>
        <v>26</v>
      </c>
      <c r="C100" t="str" cm="1">
        <f t="array" aca="1" ref="C100" ca="1">IF(INDIRECT("発表者集計!A"&amp;3+COUNTIF(発表者集計!AC$3:AC$14,"&lt;"&amp;ROW()-1))&lt;&gt;0,INDIRECT("発表者集計!B"&amp;3+COUNTIF(発表者集計!AC$3:AC$14,"&lt;"&amp;ROW()-1)),"")</f>
        <v>岩瀬研</v>
      </c>
      <c r="D100" t="str" cm="1">
        <f t="array" aca="1" ref="D100" ca="1">IF($C100&lt;&gt;"",INDEX(INDIRECT($C100&amp;"!A1:K100"),$B100,COLUMN()-2),"")</f>
        <v>渡邊　寛人</v>
      </c>
      <c r="E100" t="str" cm="1">
        <f t="array" aca="1" ref="E100" ca="1">IF($C100&lt;&gt;"",INDEX(INDIRECT($C100&amp;"!A1:K100"),$B100,COLUMN()-2),"")</f>
        <v>ワタナベ　ヒロヒト</v>
      </c>
      <c r="F100" t="str" cm="1">
        <f t="array" aca="1" ref="F100" ca="1">IF($C100&lt;&gt;"",INDEX(INDIRECT($C100&amp;"!A1:K100"),$B100,COLUMN()-2),"")</f>
        <v>watanabe21@ctrl.fr.dendai.ac.jp</v>
      </c>
      <c r="G100" t="str" cm="1">
        <f t="array" aca="1" ref="G100" ca="1">IF($C100&lt;&gt;"",INDEX(INDIRECT($C100&amp;"!A1:K100"),$B100,COLUMN()-2),"")</f>
        <v>B4(学部4年)</v>
      </c>
      <c r="H100" t="str" cm="1">
        <f t="array" aca="1" ref="H100" ca="1">IF($C100&lt;&gt;"",INDEX(INDIRECT($C100&amp;"!A1:K100"),$B100,COLUMN()-2),"")</f>
        <v>聴講</v>
      </c>
      <c r="I100" cm="1">
        <f t="array" aca="1" ref="I100" ca="1">IF($C100&lt;&gt;"",INDEX(INDIRECT($C100&amp;"!A1:K100"),$B100,COLUMN()-2),"")</f>
        <v>0</v>
      </c>
      <c r="J100" cm="1">
        <f t="array" aca="1" ref="J100" ca="1">IF($C100&lt;&gt;"",INDEX(INDIRECT($C100&amp;"!A1:K100"),$B100,COLUMN()-2),"")</f>
        <v>0</v>
      </c>
      <c r="K100" cm="1">
        <f t="array" aca="1" ref="K100" ca="1">IF($C100&lt;&gt;"",INDEX(INDIRECT($C100&amp;"!A1:K100"),$B100,COLUMN()-2),"")</f>
        <v>0</v>
      </c>
      <c r="L100" cm="1">
        <f t="array" aca="1" ref="L100" ca="1">IF($C100&lt;&gt;"",INDEX(INDIRECT($C100&amp;"!A1:K100"),$B100,COLUMN()-2),"")</f>
        <v>0</v>
      </c>
      <c r="M100" cm="1">
        <f t="array" aca="1" ref="M100" ca="1">IF($C100&lt;&gt;"",INDEX(INDIRECT($C100&amp;"!A1:K100"),$B100,COLUMN()-2),"")</f>
        <v>0</v>
      </c>
      <c r="N100" t="str">
        <f ca="1">IF(A100&lt;&gt;"",_xlfn.XLOOKUP(A100,ラフプログラム!$4:$4,ラフプログラム!$3:$3,"")&amp;_xlfn.XLOOKUP(A100,ラフプログラム!$5:$5,ラフプログラム!$3:$3,"")&amp;_xlfn.XLOOKUP(A100,ラフプログラム!$6:$6,ラフプログラム!$3:$3,"")&amp;_xlfn.XLOOKUP(A100,ラフプログラム!$7:$7,ラフプログラム!$3:$3,"")&amp;_xlfn.XLOOKUP(A100,ラフプログラム!$8:$8,ラフプログラム!$3:$3,""),"")</f>
        <v/>
      </c>
    </row>
    <row r="101" spans="1:14">
      <c r="A101" t="str" cm="1">
        <f t="array" aca="1" ref="A101" ca="1">IF(AND(C101&lt;&gt;"",C101&lt;&gt;0),INDIRECT(C101&amp;"!A"&amp;B101),"")</f>
        <v>SIO01</v>
      </c>
      <c r="B101">
        <f t="shared" ca="1" si="1"/>
        <v>6</v>
      </c>
      <c r="C101" t="str" cm="1">
        <f t="array" aca="1" ref="C101" ca="1">IF(INDIRECT("発表者集計!A"&amp;3+COUNTIF(発表者集計!AC$3:AC$14,"&lt;"&amp;ROW()-1))&lt;&gt;0,INDIRECT("発表者集計!B"&amp;3+COUNTIF(発表者集計!AC$3:AC$14,"&lt;"&amp;ROW()-1)),"")</f>
        <v>汐月研</v>
      </c>
      <c r="D101" t="str" cm="1">
        <f t="array" aca="1" ref="D101" ca="1">IF($C101&lt;&gt;"",INDEX(INDIRECT($C101&amp;"!A1:K100"),$B101,COLUMN()-2),"")</f>
        <v>岩下　泰輝</v>
      </c>
      <c r="E101" t="str" cm="1">
        <f t="array" aca="1" ref="E101" ca="1">IF($C101&lt;&gt;"",INDEX(INDIRECT($C101&amp;"!A1:K100"),$B101,COLUMN()-2),"")</f>
        <v>イワシタ　ヒロキ</v>
      </c>
      <c r="F101" t="str" cm="1">
        <f t="array" aca="1" ref="F101" ca="1">IF($C101&lt;&gt;"",INDEX(INDIRECT($C101&amp;"!A1:K100"),$B101,COLUMN()-2),"")</f>
        <v>23fmr05@ms.dendai.ac.jp</v>
      </c>
      <c r="G101" t="str" cm="1">
        <f t="array" aca="1" ref="G101" ca="1">IF($C101&lt;&gt;"",INDEX(INDIRECT($C101&amp;"!A1:K100"),$B101,COLUMN()-2),"")</f>
        <v>M2(修士2年)</v>
      </c>
      <c r="H101" t="str" cm="1">
        <f t="array" aca="1" ref="H101" ca="1">IF($C101&lt;&gt;"",INDEX(INDIRECT($C101&amp;"!A1:K100"),$B101,COLUMN()-2),"")</f>
        <v>口頭発表</v>
      </c>
      <c r="I101" cm="1">
        <f t="array" aca="1" ref="I101" ca="1">IF($C101&lt;&gt;"",INDEX(INDIRECT($C101&amp;"!A1:K100"),$B101,COLUMN()-2),"")</f>
        <v>0</v>
      </c>
      <c r="J101" cm="1">
        <f t="array" aca="1" ref="J101" ca="1">IF($C101&lt;&gt;"",INDEX(INDIRECT($C101&amp;"!A1:K100"),$B101,COLUMN()-2),"")</f>
        <v>0</v>
      </c>
      <c r="K101" cm="1">
        <f t="array" aca="1" ref="K101" ca="1">IF($C101&lt;&gt;"",INDEX(INDIRECT($C101&amp;"!A1:K100"),$B101,COLUMN()-2),"")</f>
        <v>0</v>
      </c>
      <c r="L101" cm="1">
        <f t="array" aca="1" ref="L101" ca="1">IF($C101&lt;&gt;"",INDEX(INDIRECT($C101&amp;"!A1:K100"),$B101,COLUMN()-2),"")</f>
        <v>0</v>
      </c>
      <c r="M101" cm="1">
        <f t="array" aca="1" ref="M101" ca="1">IF($C101&lt;&gt;"",INDEX(INDIRECT($C101&amp;"!A1:K100"),$B101,COLUMN()-2),"")</f>
        <v>0</v>
      </c>
      <c r="N101" t="str">
        <f ca="1">IF(A101&lt;&gt;"",_xlfn.XLOOKUP(A101,ラフプログラム!$4:$4,ラフプログラム!$3:$3,"")&amp;_xlfn.XLOOKUP(A101,ラフプログラム!$5:$5,ラフプログラム!$3:$3,"")&amp;_xlfn.XLOOKUP(A101,ラフプログラム!$6:$6,ラフプログラム!$3:$3,"")&amp;_xlfn.XLOOKUP(A101,ラフプログラム!$7:$7,ラフプログラム!$3:$3,"")&amp;_xlfn.XLOOKUP(A101,ラフプログラム!$8:$8,ラフプログラム!$3:$3,""),"")</f>
        <v>3</v>
      </c>
    </row>
    <row r="102" spans="1:14">
      <c r="A102" t="str" cm="1">
        <f t="array" aca="1" ref="A102" ca="1">IF(AND(C102&lt;&gt;"",C102&lt;&gt;0),INDIRECT(C102&amp;"!A"&amp;B102),"")</f>
        <v>SIO02</v>
      </c>
      <c r="B102">
        <f t="shared" ca="1" si="1"/>
        <v>7</v>
      </c>
      <c r="C102" t="str" cm="1">
        <f t="array" aca="1" ref="C102" ca="1">IF(INDIRECT("発表者集計!A"&amp;3+COUNTIF(発表者集計!AC$3:AC$14,"&lt;"&amp;ROW()-1))&lt;&gt;0,INDIRECT("発表者集計!B"&amp;3+COUNTIF(発表者集計!AC$3:AC$14,"&lt;"&amp;ROW()-1)),"")</f>
        <v>汐月研</v>
      </c>
      <c r="D102" t="str" cm="1">
        <f t="array" aca="1" ref="D102" ca="1">IF($C102&lt;&gt;"",INDEX(INDIRECT($C102&amp;"!A1:K100"),$B102,COLUMN()-2),"")</f>
        <v>浦野　颯輝</v>
      </c>
      <c r="E102" t="str" cm="1">
        <f t="array" aca="1" ref="E102" ca="1">IF($C102&lt;&gt;"",INDEX(INDIRECT($C102&amp;"!A1:K100"),$B102,COLUMN()-2),"")</f>
        <v>ウラノ　ソウキ</v>
      </c>
      <c r="F102" t="str" cm="1">
        <f t="array" aca="1" ref="F102" ca="1">IF($C102&lt;&gt;"",INDEX(INDIRECT($C102&amp;"!A1:K100"),$B102,COLUMN()-2),"")</f>
        <v>23fmr10@ms.dendai.ac.jp</v>
      </c>
      <c r="G102" t="str" cm="1">
        <f t="array" aca="1" ref="G102" ca="1">IF($C102&lt;&gt;"",INDEX(INDIRECT($C102&amp;"!A1:K100"),$B102,COLUMN()-2),"")</f>
        <v>M2(修士2年)</v>
      </c>
      <c r="H102" t="str" cm="1">
        <f t="array" aca="1" ref="H102" ca="1">IF($C102&lt;&gt;"",INDEX(INDIRECT($C102&amp;"!A1:K100"),$B102,COLUMN()-2),"")</f>
        <v>口頭発表</v>
      </c>
      <c r="I102" cm="1">
        <f t="array" aca="1" ref="I102" ca="1">IF($C102&lt;&gt;"",INDEX(INDIRECT($C102&amp;"!A1:K100"),$B102,COLUMN()-2),"")</f>
        <v>0</v>
      </c>
      <c r="J102" cm="1">
        <f t="array" aca="1" ref="J102" ca="1">IF($C102&lt;&gt;"",INDEX(INDIRECT($C102&amp;"!A1:K100"),$B102,COLUMN()-2),"")</f>
        <v>0</v>
      </c>
      <c r="K102" cm="1">
        <f t="array" aca="1" ref="K102" ca="1">IF($C102&lt;&gt;"",INDEX(INDIRECT($C102&amp;"!A1:K100"),$B102,COLUMN()-2),"")</f>
        <v>0</v>
      </c>
      <c r="L102" cm="1">
        <f t="array" aca="1" ref="L102" ca="1">IF($C102&lt;&gt;"",INDEX(INDIRECT($C102&amp;"!A1:K100"),$B102,COLUMN()-2),"")</f>
        <v>0</v>
      </c>
      <c r="M102" cm="1">
        <f t="array" aca="1" ref="M102" ca="1">IF($C102&lt;&gt;"",INDEX(INDIRECT($C102&amp;"!A1:K100"),$B102,COLUMN()-2),"")</f>
        <v>0</v>
      </c>
      <c r="N102" t="str">
        <f ca="1">IF(A102&lt;&gt;"",_xlfn.XLOOKUP(A102,ラフプログラム!$4:$4,ラフプログラム!$3:$3,"")&amp;_xlfn.XLOOKUP(A102,ラフプログラム!$5:$5,ラフプログラム!$3:$3,"")&amp;_xlfn.XLOOKUP(A102,ラフプログラム!$6:$6,ラフプログラム!$3:$3,"")&amp;_xlfn.XLOOKUP(A102,ラフプログラム!$7:$7,ラフプログラム!$3:$3,"")&amp;_xlfn.XLOOKUP(A102,ラフプログラム!$8:$8,ラフプログラム!$3:$3,""),"")</f>
        <v>7</v>
      </c>
    </row>
    <row r="103" spans="1:14">
      <c r="A103" t="str" cm="1">
        <f t="array" aca="1" ref="A103" ca="1">IF(AND(C103&lt;&gt;"",C103&lt;&gt;0),INDIRECT(C103&amp;"!A"&amp;B103),"")</f>
        <v>SIO03</v>
      </c>
      <c r="B103">
        <f t="shared" ca="1" si="1"/>
        <v>8</v>
      </c>
      <c r="C103" t="str" cm="1">
        <f t="array" aca="1" ref="C103" ca="1">IF(INDIRECT("発表者集計!A"&amp;3+COUNTIF(発表者集計!AC$3:AC$14,"&lt;"&amp;ROW()-1))&lt;&gt;0,INDIRECT("発表者集計!B"&amp;3+COUNTIF(発表者集計!AC$3:AC$14,"&lt;"&amp;ROW()-1)),"")</f>
        <v>汐月研</v>
      </c>
      <c r="D103" t="str" cm="1">
        <f t="array" aca="1" ref="D103" ca="1">IF($C103&lt;&gt;"",INDEX(INDIRECT($C103&amp;"!A1:K100"),$B103,COLUMN()-2),"")</f>
        <v>リ・メイカン</v>
      </c>
      <c r="E103" t="str" cm="1">
        <f t="array" aca="1" ref="E103" ca="1">IF($C103&lt;&gt;"",INDEX(INDIRECT($C103&amp;"!A1:K100"),$B103,COLUMN()-2),"")</f>
        <v>リ　メイカン</v>
      </c>
      <c r="F103" t="str" cm="1">
        <f t="array" aca="1" ref="F103" ca="1">IF($C103&lt;&gt;"",INDEX(INDIRECT($C103&amp;"!A1:K100"),$B103,COLUMN()-2),"")</f>
        <v>23fmr58@ms.dendai.ac.jp</v>
      </c>
      <c r="G103" t="str" cm="1">
        <f t="array" aca="1" ref="G103" ca="1">IF($C103&lt;&gt;"",INDEX(INDIRECT($C103&amp;"!A1:K100"),$B103,COLUMN()-2),"")</f>
        <v>M2(修士2年)</v>
      </c>
      <c r="H103" t="str" cm="1">
        <f t="array" aca="1" ref="H103" ca="1">IF($C103&lt;&gt;"",INDEX(INDIRECT($C103&amp;"!A1:K100"),$B103,COLUMN()-2),"")</f>
        <v>口頭発表</v>
      </c>
      <c r="I103" cm="1">
        <f t="array" aca="1" ref="I103" ca="1">IF($C103&lt;&gt;"",INDEX(INDIRECT($C103&amp;"!A1:K100"),$B103,COLUMN()-2),"")</f>
        <v>0</v>
      </c>
      <c r="J103" cm="1">
        <f t="array" aca="1" ref="J103" ca="1">IF($C103&lt;&gt;"",INDEX(INDIRECT($C103&amp;"!A1:K100"),$B103,COLUMN()-2),"")</f>
        <v>0</v>
      </c>
      <c r="K103" cm="1">
        <f t="array" aca="1" ref="K103" ca="1">IF($C103&lt;&gt;"",INDEX(INDIRECT($C103&amp;"!A1:K100"),$B103,COLUMN()-2),"")</f>
        <v>0</v>
      </c>
      <c r="L103" cm="1">
        <f t="array" aca="1" ref="L103" ca="1">IF($C103&lt;&gt;"",INDEX(INDIRECT($C103&amp;"!A1:K100"),$B103,COLUMN()-2),"")</f>
        <v>0</v>
      </c>
      <c r="M103" cm="1">
        <f t="array" aca="1" ref="M103" ca="1">IF($C103&lt;&gt;"",INDEX(INDIRECT($C103&amp;"!A1:K100"),$B103,COLUMN()-2),"")</f>
        <v>0</v>
      </c>
      <c r="N103" t="str">
        <f ca="1">IF(A103&lt;&gt;"",_xlfn.XLOOKUP(A103,ラフプログラム!$4:$4,ラフプログラム!$3:$3,"")&amp;_xlfn.XLOOKUP(A103,ラフプログラム!$5:$5,ラフプログラム!$3:$3,"")&amp;_xlfn.XLOOKUP(A103,ラフプログラム!$6:$6,ラフプログラム!$3:$3,"")&amp;_xlfn.XLOOKUP(A103,ラフプログラム!$7:$7,ラフプログラム!$3:$3,"")&amp;_xlfn.XLOOKUP(A103,ラフプログラム!$8:$8,ラフプログラム!$3:$3,""),"")</f>
        <v>7</v>
      </c>
    </row>
    <row r="104" spans="1:14">
      <c r="A104" t="str" cm="1">
        <f t="array" aca="1" ref="A104" ca="1">IF(AND(C104&lt;&gt;"",C104&lt;&gt;0),INDIRECT(C104&amp;"!A"&amp;B104),"")</f>
        <v>SIO04</v>
      </c>
      <c r="B104">
        <f t="shared" ca="1" si="1"/>
        <v>9</v>
      </c>
      <c r="C104" t="str" cm="1">
        <f t="array" aca="1" ref="C104" ca="1">IF(INDIRECT("発表者集計!A"&amp;3+COUNTIF(発表者集計!AC$3:AC$14,"&lt;"&amp;ROW()-1))&lt;&gt;0,INDIRECT("発表者集計!B"&amp;3+COUNTIF(発表者集計!AC$3:AC$14,"&lt;"&amp;ROW()-1)),"")</f>
        <v>汐月研</v>
      </c>
      <c r="D104" t="str" cm="1">
        <f t="array" aca="1" ref="D104" ca="1">IF($C104&lt;&gt;"",INDEX(INDIRECT($C104&amp;"!A1:K100"),$B104,COLUMN()-2),"")</f>
        <v>濱西　慧</v>
      </c>
      <c r="E104" t="str" cm="1">
        <f t="array" aca="1" ref="E104" ca="1">IF($C104&lt;&gt;"",INDEX(INDIRECT($C104&amp;"!A1:K100"),$B104,COLUMN()-2),"")</f>
        <v>ハマニシ　ケイ</v>
      </c>
      <c r="F104" t="str" cm="1">
        <f t="array" aca="1" ref="F104" ca="1">IF($C104&lt;&gt;"",INDEX(INDIRECT($C104&amp;"!A1:K100"),$B104,COLUMN()-2),"")</f>
        <v>24fmr34@ms.dendai.ac.jp</v>
      </c>
      <c r="G104" t="str" cm="1">
        <f t="array" aca="1" ref="G104" ca="1">IF($C104&lt;&gt;"",INDEX(INDIRECT($C104&amp;"!A1:K100"),$B104,COLUMN()-2),"")</f>
        <v>M1(修士1年)</v>
      </c>
      <c r="H104" t="str" cm="1">
        <f t="array" aca="1" ref="H104" ca="1">IF($C104&lt;&gt;"",INDEX(INDIRECT($C104&amp;"!A1:K100"),$B104,COLUMN()-2),"")</f>
        <v>口頭発表</v>
      </c>
      <c r="I104" cm="1">
        <f t="array" aca="1" ref="I104" ca="1">IF($C104&lt;&gt;"",INDEX(INDIRECT($C104&amp;"!A1:K100"),$B104,COLUMN()-2),"")</f>
        <v>0</v>
      </c>
      <c r="J104" cm="1">
        <f t="array" aca="1" ref="J104" ca="1">IF($C104&lt;&gt;"",INDEX(INDIRECT($C104&amp;"!A1:K100"),$B104,COLUMN()-2),"")</f>
        <v>0</v>
      </c>
      <c r="K104" cm="1">
        <f t="array" aca="1" ref="K104" ca="1">IF($C104&lt;&gt;"",INDEX(INDIRECT($C104&amp;"!A1:K100"),$B104,COLUMN()-2),"")</f>
        <v>0</v>
      </c>
      <c r="L104" cm="1">
        <f t="array" aca="1" ref="L104" ca="1">IF($C104&lt;&gt;"",INDEX(INDIRECT($C104&amp;"!A1:K100"),$B104,COLUMN()-2),"")</f>
        <v>0</v>
      </c>
      <c r="M104" cm="1">
        <f t="array" aca="1" ref="M104" ca="1">IF($C104&lt;&gt;"",INDEX(INDIRECT($C104&amp;"!A1:K100"),$B104,COLUMN()-2),"")</f>
        <v>0</v>
      </c>
      <c r="N104" t="str">
        <f ca="1">IF(A104&lt;&gt;"",_xlfn.XLOOKUP(A104,ラフプログラム!$4:$4,ラフプログラム!$3:$3,"")&amp;_xlfn.XLOOKUP(A104,ラフプログラム!$5:$5,ラフプログラム!$3:$3,"")&amp;_xlfn.XLOOKUP(A104,ラフプログラム!$6:$6,ラフプログラム!$3:$3,"")&amp;_xlfn.XLOOKUP(A104,ラフプログラム!$7:$7,ラフプログラム!$3:$3,"")&amp;_xlfn.XLOOKUP(A104,ラフプログラム!$8:$8,ラフプログラム!$3:$3,""),"")</f>
        <v>3</v>
      </c>
    </row>
    <row r="105" spans="1:14">
      <c r="A105" t="str" cm="1">
        <f t="array" aca="1" ref="A105" ca="1">IF(AND(C105&lt;&gt;"",C105&lt;&gt;0),INDIRECT(C105&amp;"!A"&amp;B105),"")</f>
        <v>SIO05</v>
      </c>
      <c r="B105">
        <f t="shared" ca="1" si="1"/>
        <v>10</v>
      </c>
      <c r="C105" t="str" cm="1">
        <f t="array" aca="1" ref="C105" ca="1">IF(INDIRECT("発表者集計!A"&amp;3+COUNTIF(発表者集計!AC$3:AC$14,"&lt;"&amp;ROW()-1))&lt;&gt;0,INDIRECT("発表者集計!B"&amp;3+COUNTIF(発表者集計!AC$3:AC$14,"&lt;"&amp;ROW()-1)),"")</f>
        <v>汐月研</v>
      </c>
      <c r="D105" t="str" cm="1">
        <f t="array" aca="1" ref="D105" ca="1">IF($C105&lt;&gt;"",INDEX(INDIRECT($C105&amp;"!A1:K100"),$B105,COLUMN()-2),"")</f>
        <v>荻津　壮吾</v>
      </c>
      <c r="E105" t="str" cm="1">
        <f t="array" aca="1" ref="E105" ca="1">IF($C105&lt;&gt;"",INDEX(INDIRECT($C105&amp;"!A1:K100"),$B105,COLUMN()-2),"")</f>
        <v>オギツ　ソウゴ</v>
      </c>
      <c r="F105" t="str" cm="1">
        <f t="array" aca="1" ref="F105" ca="1">IF($C105&lt;&gt;"",INDEX(INDIRECT($C105&amp;"!A1:K100"),$B105,COLUMN()-2),"")</f>
        <v>21fr018@ms.dendai.ac.jp</v>
      </c>
      <c r="G105" t="str" cm="1">
        <f t="array" aca="1" ref="G105" ca="1">IF($C105&lt;&gt;"",INDEX(INDIRECT($C105&amp;"!A1:K100"),$B105,COLUMN()-2),"")</f>
        <v>B4(学部4年)</v>
      </c>
      <c r="H105" t="str" cm="1">
        <f t="array" aca="1" ref="H105" ca="1">IF($C105&lt;&gt;"",INDEX(INDIRECT($C105&amp;"!A1:K100"),$B105,COLUMN()-2),"")</f>
        <v>聴講</v>
      </c>
      <c r="I105" cm="1">
        <f t="array" aca="1" ref="I105" ca="1">IF($C105&lt;&gt;"",INDEX(INDIRECT($C105&amp;"!A1:K100"),$B105,COLUMN()-2),"")</f>
        <v>0</v>
      </c>
      <c r="J105" cm="1">
        <f t="array" aca="1" ref="J105" ca="1">IF($C105&lt;&gt;"",INDEX(INDIRECT($C105&amp;"!A1:K100"),$B105,COLUMN()-2),"")</f>
        <v>0</v>
      </c>
      <c r="K105" cm="1">
        <f t="array" aca="1" ref="K105" ca="1">IF($C105&lt;&gt;"",INDEX(INDIRECT($C105&amp;"!A1:K100"),$B105,COLUMN()-2),"")</f>
        <v>0</v>
      </c>
      <c r="L105" cm="1">
        <f t="array" aca="1" ref="L105" ca="1">IF($C105&lt;&gt;"",INDEX(INDIRECT($C105&amp;"!A1:K100"),$B105,COLUMN()-2),"")</f>
        <v>0</v>
      </c>
      <c r="M105" cm="1">
        <f t="array" aca="1" ref="M105" ca="1">IF($C105&lt;&gt;"",INDEX(INDIRECT($C105&amp;"!A1:K100"),$B105,COLUMN()-2),"")</f>
        <v>0</v>
      </c>
      <c r="N105" t="str">
        <f ca="1">IF(A105&lt;&gt;"",_xlfn.XLOOKUP(A105,ラフプログラム!$4:$4,ラフプログラム!$3:$3,"")&amp;_xlfn.XLOOKUP(A105,ラフプログラム!$5:$5,ラフプログラム!$3:$3,"")&amp;_xlfn.XLOOKUP(A105,ラフプログラム!$6:$6,ラフプログラム!$3:$3,"")&amp;_xlfn.XLOOKUP(A105,ラフプログラム!$7:$7,ラフプログラム!$3:$3,"")&amp;_xlfn.XLOOKUP(A105,ラフプログラム!$8:$8,ラフプログラム!$3:$3,""),"")</f>
        <v/>
      </c>
    </row>
    <row r="106" spans="1:14">
      <c r="A106" t="str" cm="1">
        <f t="array" aca="1" ref="A106" ca="1">IF(AND(C106&lt;&gt;"",C106&lt;&gt;0),INDIRECT(C106&amp;"!A"&amp;B106),"")</f>
        <v>SIO06</v>
      </c>
      <c r="B106">
        <f t="shared" ca="1" si="1"/>
        <v>11</v>
      </c>
      <c r="C106" t="str" cm="1">
        <f t="array" aca="1" ref="C106" ca="1">IF(INDIRECT("発表者集計!A"&amp;3+COUNTIF(発表者集計!AC$3:AC$14,"&lt;"&amp;ROW()-1))&lt;&gt;0,INDIRECT("発表者集計!B"&amp;3+COUNTIF(発表者集計!AC$3:AC$14,"&lt;"&amp;ROW()-1)),"")</f>
        <v>汐月研</v>
      </c>
      <c r="D106" t="str" cm="1">
        <f t="array" aca="1" ref="D106" ca="1">IF($C106&lt;&gt;"",INDEX(INDIRECT($C106&amp;"!A1:K100"),$B106,COLUMN()-2),"")</f>
        <v>向坂　太晴</v>
      </c>
      <c r="E106" t="str" cm="1">
        <f t="array" aca="1" ref="E106" ca="1">IF($C106&lt;&gt;"",INDEX(INDIRECT($C106&amp;"!A1:K100"),$B106,COLUMN()-2),"")</f>
        <v>サキサカ　タイセイ</v>
      </c>
      <c r="F106" t="str" cm="1">
        <f t="array" aca="1" ref="F106" ca="1">IF($C106&lt;&gt;"",INDEX(INDIRECT($C106&amp;"!A1:K100"),$B106,COLUMN()-2),"")</f>
        <v>21fr047@ms.dendai.ac.jp</v>
      </c>
      <c r="G106" t="str" cm="1">
        <f t="array" aca="1" ref="G106" ca="1">IF($C106&lt;&gt;"",INDEX(INDIRECT($C106&amp;"!A1:K100"),$B106,COLUMN()-2),"")</f>
        <v>B4(学部4年)</v>
      </c>
      <c r="H106" t="str" cm="1">
        <f t="array" aca="1" ref="H106" ca="1">IF($C106&lt;&gt;"",INDEX(INDIRECT($C106&amp;"!A1:K100"),$B106,COLUMN()-2),"")</f>
        <v>聴講</v>
      </c>
      <c r="I106" cm="1">
        <f t="array" aca="1" ref="I106" ca="1">IF($C106&lt;&gt;"",INDEX(INDIRECT($C106&amp;"!A1:K100"),$B106,COLUMN()-2),"")</f>
        <v>0</v>
      </c>
      <c r="J106" cm="1">
        <f t="array" aca="1" ref="J106" ca="1">IF($C106&lt;&gt;"",INDEX(INDIRECT($C106&amp;"!A1:K100"),$B106,COLUMN()-2),"")</f>
        <v>0</v>
      </c>
      <c r="K106" cm="1">
        <f t="array" aca="1" ref="K106" ca="1">IF($C106&lt;&gt;"",INDEX(INDIRECT($C106&amp;"!A1:K100"),$B106,COLUMN()-2),"")</f>
        <v>0</v>
      </c>
      <c r="L106" cm="1">
        <f t="array" aca="1" ref="L106" ca="1">IF($C106&lt;&gt;"",INDEX(INDIRECT($C106&amp;"!A1:K100"),$B106,COLUMN()-2),"")</f>
        <v>0</v>
      </c>
      <c r="M106" cm="1">
        <f t="array" aca="1" ref="M106" ca="1">IF($C106&lt;&gt;"",INDEX(INDIRECT($C106&amp;"!A1:K100"),$B106,COLUMN()-2),"")</f>
        <v>0</v>
      </c>
      <c r="N106" t="str">
        <f ca="1">IF(A106&lt;&gt;"",_xlfn.XLOOKUP(A106,ラフプログラム!$4:$4,ラフプログラム!$3:$3,"")&amp;_xlfn.XLOOKUP(A106,ラフプログラム!$5:$5,ラフプログラム!$3:$3,"")&amp;_xlfn.XLOOKUP(A106,ラフプログラム!$6:$6,ラフプログラム!$3:$3,"")&amp;_xlfn.XLOOKUP(A106,ラフプログラム!$7:$7,ラフプログラム!$3:$3,"")&amp;_xlfn.XLOOKUP(A106,ラフプログラム!$8:$8,ラフプログラム!$3:$3,""),"")</f>
        <v/>
      </c>
    </row>
    <row r="107" spans="1:14">
      <c r="A107" t="str" cm="1">
        <f t="array" aca="1" ref="A107" ca="1">IF(AND(C107&lt;&gt;"",C107&lt;&gt;0),INDIRECT(C107&amp;"!A"&amp;B107),"")</f>
        <v>SIO07</v>
      </c>
      <c r="B107">
        <f t="shared" ca="1" si="1"/>
        <v>12</v>
      </c>
      <c r="C107" t="str" cm="1">
        <f t="array" aca="1" ref="C107" ca="1">IF(INDIRECT("発表者集計!A"&amp;3+COUNTIF(発表者集計!AC$3:AC$14,"&lt;"&amp;ROW()-1))&lt;&gt;0,INDIRECT("発表者集計!B"&amp;3+COUNTIF(発表者集計!AC$3:AC$14,"&lt;"&amp;ROW()-1)),"")</f>
        <v>汐月研</v>
      </c>
      <c r="D107" t="str" cm="1">
        <f t="array" aca="1" ref="D107" ca="1">IF($C107&lt;&gt;"",INDEX(INDIRECT($C107&amp;"!A1:K100"),$B107,COLUMN()-2),"")</f>
        <v>佐藤　玲</v>
      </c>
      <c r="E107" t="str" cm="1">
        <f t="array" aca="1" ref="E107" ca="1">IF($C107&lt;&gt;"",INDEX(INDIRECT($C107&amp;"!A1:K100"),$B107,COLUMN()-2),"")</f>
        <v>サトウ　アキラ</v>
      </c>
      <c r="F107" t="str" cm="1">
        <f t="array" aca="1" ref="F107" ca="1">IF($C107&lt;&gt;"",INDEX(INDIRECT($C107&amp;"!A1:K100"),$B107,COLUMN()-2),"")</f>
        <v>21fr050@ms.dendai.ac.jp</v>
      </c>
      <c r="G107" t="str" cm="1">
        <f t="array" aca="1" ref="G107" ca="1">IF($C107&lt;&gt;"",INDEX(INDIRECT($C107&amp;"!A1:K100"),$B107,COLUMN()-2),"")</f>
        <v>B4(学部4年)</v>
      </c>
      <c r="H107" t="str" cm="1">
        <f t="array" aca="1" ref="H107" ca="1">IF($C107&lt;&gt;"",INDEX(INDIRECT($C107&amp;"!A1:K100"),$B107,COLUMN()-2),"")</f>
        <v>聴講</v>
      </c>
      <c r="I107" cm="1">
        <f t="array" aca="1" ref="I107" ca="1">IF($C107&lt;&gt;"",INDEX(INDIRECT($C107&amp;"!A1:K100"),$B107,COLUMN()-2),"")</f>
        <v>0</v>
      </c>
      <c r="J107" cm="1">
        <f t="array" aca="1" ref="J107" ca="1">IF($C107&lt;&gt;"",INDEX(INDIRECT($C107&amp;"!A1:K100"),$B107,COLUMN()-2),"")</f>
        <v>0</v>
      </c>
      <c r="K107" cm="1">
        <f t="array" aca="1" ref="K107" ca="1">IF($C107&lt;&gt;"",INDEX(INDIRECT($C107&amp;"!A1:K100"),$B107,COLUMN()-2),"")</f>
        <v>0</v>
      </c>
      <c r="L107" cm="1">
        <f t="array" aca="1" ref="L107" ca="1">IF($C107&lt;&gt;"",INDEX(INDIRECT($C107&amp;"!A1:K100"),$B107,COLUMN()-2),"")</f>
        <v>0</v>
      </c>
      <c r="M107" cm="1">
        <f t="array" aca="1" ref="M107" ca="1">IF($C107&lt;&gt;"",INDEX(INDIRECT($C107&amp;"!A1:K100"),$B107,COLUMN()-2),"")</f>
        <v>0</v>
      </c>
      <c r="N107" t="str">
        <f ca="1">IF(A107&lt;&gt;"",_xlfn.XLOOKUP(A107,ラフプログラム!$4:$4,ラフプログラム!$3:$3,"")&amp;_xlfn.XLOOKUP(A107,ラフプログラム!$5:$5,ラフプログラム!$3:$3,"")&amp;_xlfn.XLOOKUP(A107,ラフプログラム!$6:$6,ラフプログラム!$3:$3,"")&amp;_xlfn.XLOOKUP(A107,ラフプログラム!$7:$7,ラフプログラム!$3:$3,"")&amp;_xlfn.XLOOKUP(A107,ラフプログラム!$8:$8,ラフプログラム!$3:$3,""),"")</f>
        <v/>
      </c>
    </row>
    <row r="108" spans="1:14">
      <c r="A108" t="str" cm="1">
        <f t="array" aca="1" ref="A108" ca="1">IF(AND(C108&lt;&gt;"",C108&lt;&gt;0),INDIRECT(C108&amp;"!A"&amp;B108),"")</f>
        <v>SIO08</v>
      </c>
      <c r="B108">
        <f t="shared" ca="1" si="1"/>
        <v>13</v>
      </c>
      <c r="C108" t="str" cm="1">
        <f t="array" aca="1" ref="C108" ca="1">IF(INDIRECT("発表者集計!A"&amp;3+COUNTIF(発表者集計!AC$3:AC$14,"&lt;"&amp;ROW()-1))&lt;&gt;0,INDIRECT("発表者集計!B"&amp;3+COUNTIF(発表者集計!AC$3:AC$14,"&lt;"&amp;ROW()-1)),"")</f>
        <v>汐月研</v>
      </c>
      <c r="D108" t="str" cm="1">
        <f t="array" aca="1" ref="D108" ca="1">IF($C108&lt;&gt;"",INDEX(INDIRECT($C108&amp;"!A1:K100"),$B108,COLUMN()-2),"")</f>
        <v>佐藤　宏樹</v>
      </c>
      <c r="E108" t="str" cm="1">
        <f t="array" aca="1" ref="E108" ca="1">IF($C108&lt;&gt;"",INDEX(INDIRECT($C108&amp;"!A1:K100"),$B108,COLUMN()-2),"")</f>
        <v>サトウ　ヒロキ</v>
      </c>
      <c r="F108" t="str" cm="1">
        <f t="array" aca="1" ref="F108" ca="1">IF($C108&lt;&gt;"",INDEX(INDIRECT($C108&amp;"!A1:K100"),$B108,COLUMN()-2),"")</f>
        <v>21fr052@ms.dendai.ac.jp</v>
      </c>
      <c r="G108" t="str" cm="1">
        <f t="array" aca="1" ref="G108" ca="1">IF($C108&lt;&gt;"",INDEX(INDIRECT($C108&amp;"!A1:K100"),$B108,COLUMN()-2),"")</f>
        <v>B4(学部4年)</v>
      </c>
      <c r="H108" t="str" cm="1">
        <f t="array" aca="1" ref="H108" ca="1">IF($C108&lt;&gt;"",INDEX(INDIRECT($C108&amp;"!A1:K100"),$B108,COLUMN()-2),"")</f>
        <v>聴講</v>
      </c>
      <c r="I108" cm="1">
        <f t="array" aca="1" ref="I108" ca="1">IF($C108&lt;&gt;"",INDEX(INDIRECT($C108&amp;"!A1:K100"),$B108,COLUMN()-2),"")</f>
        <v>0</v>
      </c>
      <c r="J108" cm="1">
        <f t="array" aca="1" ref="J108" ca="1">IF($C108&lt;&gt;"",INDEX(INDIRECT($C108&amp;"!A1:K100"),$B108,COLUMN()-2),"")</f>
        <v>0</v>
      </c>
      <c r="K108" cm="1">
        <f t="array" aca="1" ref="K108" ca="1">IF($C108&lt;&gt;"",INDEX(INDIRECT($C108&amp;"!A1:K100"),$B108,COLUMN()-2),"")</f>
        <v>0</v>
      </c>
      <c r="L108" cm="1">
        <f t="array" aca="1" ref="L108" ca="1">IF($C108&lt;&gt;"",INDEX(INDIRECT($C108&amp;"!A1:K100"),$B108,COLUMN()-2),"")</f>
        <v>0</v>
      </c>
      <c r="M108" cm="1">
        <f t="array" aca="1" ref="M108" ca="1">IF($C108&lt;&gt;"",INDEX(INDIRECT($C108&amp;"!A1:K100"),$B108,COLUMN()-2),"")</f>
        <v>0</v>
      </c>
      <c r="N108" t="str">
        <f ca="1">IF(A108&lt;&gt;"",_xlfn.XLOOKUP(A108,ラフプログラム!$4:$4,ラフプログラム!$3:$3,"")&amp;_xlfn.XLOOKUP(A108,ラフプログラム!$5:$5,ラフプログラム!$3:$3,"")&amp;_xlfn.XLOOKUP(A108,ラフプログラム!$6:$6,ラフプログラム!$3:$3,"")&amp;_xlfn.XLOOKUP(A108,ラフプログラム!$7:$7,ラフプログラム!$3:$3,"")&amp;_xlfn.XLOOKUP(A108,ラフプログラム!$8:$8,ラフプログラム!$3:$3,""),"")</f>
        <v/>
      </c>
    </row>
    <row r="109" spans="1:14">
      <c r="A109" t="str" cm="1">
        <f t="array" aca="1" ref="A109" ca="1">IF(AND(C109&lt;&gt;"",C109&lt;&gt;0),INDIRECT(C109&amp;"!A"&amp;B109),"")</f>
        <v>SIO09</v>
      </c>
      <c r="B109">
        <f t="shared" ca="1" si="1"/>
        <v>14</v>
      </c>
      <c r="C109" t="str" cm="1">
        <f t="array" aca="1" ref="C109" ca="1">IF(INDIRECT("発表者集計!A"&amp;3+COUNTIF(発表者集計!AC$3:AC$14,"&lt;"&amp;ROW()-1))&lt;&gt;0,INDIRECT("発表者集計!B"&amp;3+COUNTIF(発表者集計!AC$3:AC$14,"&lt;"&amp;ROW()-1)),"")</f>
        <v>汐月研</v>
      </c>
      <c r="D109" t="str" cm="1">
        <f t="array" aca="1" ref="D109" ca="1">IF($C109&lt;&gt;"",INDEX(INDIRECT($C109&amp;"!A1:K100"),$B109,COLUMN()-2),"")</f>
        <v>小川 晃生</v>
      </c>
      <c r="E109" t="str" cm="1">
        <f t="array" aca="1" ref="E109" ca="1">IF($C109&lt;&gt;"",INDEX(INDIRECT($C109&amp;"!A1:K100"),$B109,COLUMN()-2),"")</f>
        <v>オガワ　コウセイ</v>
      </c>
      <c r="F109" t="str" cm="1">
        <f t="array" aca="1" ref="F109" ca="1">IF($C109&lt;&gt;"",INDEX(INDIRECT($C109&amp;"!A1:K100"),$B109,COLUMN()-2),"")</f>
        <v>20fr026@ms.dendai.ac.jp</v>
      </c>
      <c r="G109" t="str" cm="1">
        <f t="array" aca="1" ref="G109" ca="1">IF($C109&lt;&gt;"",INDEX(INDIRECT($C109&amp;"!A1:K100"),$B109,COLUMN()-2),"")</f>
        <v>B4(学部4年)</v>
      </c>
      <c r="H109" t="str" cm="1">
        <f t="array" aca="1" ref="H109" ca="1">IF($C109&lt;&gt;"",INDEX(INDIRECT($C109&amp;"!A1:K100"),$B109,COLUMN()-2),"")</f>
        <v>聴講</v>
      </c>
      <c r="I109" cm="1">
        <f t="array" aca="1" ref="I109" ca="1">IF($C109&lt;&gt;"",INDEX(INDIRECT($C109&amp;"!A1:K100"),$B109,COLUMN()-2),"")</f>
        <v>0</v>
      </c>
      <c r="J109" cm="1">
        <f t="array" aca="1" ref="J109" ca="1">IF($C109&lt;&gt;"",INDEX(INDIRECT($C109&amp;"!A1:K100"),$B109,COLUMN()-2),"")</f>
        <v>0</v>
      </c>
      <c r="K109" cm="1">
        <f t="array" aca="1" ref="K109" ca="1">IF($C109&lt;&gt;"",INDEX(INDIRECT($C109&amp;"!A1:K100"),$B109,COLUMN()-2),"")</f>
        <v>0</v>
      </c>
      <c r="L109" cm="1">
        <f t="array" aca="1" ref="L109" ca="1">IF($C109&lt;&gt;"",INDEX(INDIRECT($C109&amp;"!A1:K100"),$B109,COLUMN()-2),"")</f>
        <v>0</v>
      </c>
      <c r="M109" cm="1">
        <f t="array" aca="1" ref="M109" ca="1">IF($C109&lt;&gt;"",INDEX(INDIRECT($C109&amp;"!A1:K100"),$B109,COLUMN()-2),"")</f>
        <v>0</v>
      </c>
      <c r="N109" t="str">
        <f ca="1">IF(A109&lt;&gt;"",_xlfn.XLOOKUP(A109,ラフプログラム!$4:$4,ラフプログラム!$3:$3,"")&amp;_xlfn.XLOOKUP(A109,ラフプログラム!$5:$5,ラフプログラム!$3:$3,"")&amp;_xlfn.XLOOKUP(A109,ラフプログラム!$6:$6,ラフプログラム!$3:$3,"")&amp;_xlfn.XLOOKUP(A109,ラフプログラム!$7:$7,ラフプログラム!$3:$3,"")&amp;_xlfn.XLOOKUP(A109,ラフプログラム!$8:$8,ラフプログラム!$3:$3,""),"")</f>
        <v/>
      </c>
    </row>
    <row r="110" spans="1:14">
      <c r="A110" t="str" cm="1">
        <f t="array" aca="1" ref="A110" ca="1">IF(AND(C110&lt;&gt;"",C110&lt;&gt;0),INDIRECT(C110&amp;"!A"&amp;B110),"")</f>
        <v>Sh01</v>
      </c>
      <c r="B110">
        <f t="shared" ca="1" si="1"/>
        <v>6</v>
      </c>
      <c r="C110" t="str" cm="1">
        <f t="array" aca="1" ref="C110" ca="1">IF(INDIRECT("発表者集計!A"&amp;3+COUNTIF(発表者集計!AC$3:AC$14,"&lt;"&amp;ROW()-1))&lt;&gt;0,INDIRECT("発表者集計!B"&amp;3+COUNTIF(発表者集計!AC$3:AC$14,"&lt;"&amp;ROW()-1)),"")</f>
        <v>佘研</v>
      </c>
      <c r="D110" t="str" cm="1">
        <f t="array" aca="1" ref="D110" ca="1">IF($C110&lt;&gt;"",INDEX(INDIRECT($C110&amp;"!A1:K100"),$B110,COLUMN()-2),"")</f>
        <v>谢 明远</v>
      </c>
      <c r="E110" t="str" cm="1">
        <f t="array" aca="1" ref="E110" ca="1">IF($C110&lt;&gt;"",INDEX(INDIRECT($C110&amp;"!A1:K100"),$B110,COLUMN()-2),"")</f>
        <v>シャ メイエン</v>
      </c>
      <c r="F110" t="str" cm="1">
        <f t="array" aca="1" ref="F110" ca="1">IF($C110&lt;&gt;"",INDEX(INDIRECT($C110&amp;"!A1:K100"),$B110,COLUMN()-2),"")</f>
        <v>xmy@cug.edu.cn</v>
      </c>
      <c r="G110" t="str" cm="1">
        <f t="array" aca="1" ref="G110" ca="1">IF($C110&lt;&gt;"",INDEX(INDIRECT($C110&amp;"!A1:K100"),$B110,COLUMN()-2),"")</f>
        <v>D3(博士3年)</v>
      </c>
      <c r="H110" t="str" cm="1">
        <f t="array" aca="1" ref="H110" ca="1">IF($C110&lt;&gt;"",INDEX(INDIRECT($C110&amp;"!A1:K100"),$B110,COLUMN()-2),"")</f>
        <v>ドクターセッション</v>
      </c>
      <c r="I110" t="str" cm="1">
        <f t="array" aca="1" ref="I110" ca="1">IF($C110&lt;&gt;"",INDEX(INDIRECT($C110&amp;"!A1:K100"),$B110,COLUMN()-2),"")</f>
        <v>Equivalent-Input-Disturbance</v>
      </c>
      <c r="J110" t="str" cm="1">
        <f t="array" aca="1" ref="J110" ca="1">IF($C110&lt;&gt;"",INDEX(INDIRECT($C110&amp;"!A1:K100"),$B110,COLUMN()-2),"")</f>
        <v>Minimum-Variance
Unbiased Estimate</v>
      </c>
      <c r="K110" t="str" cm="1">
        <f t="array" aca="1" ref="K110" ca="1">IF($C110&lt;&gt;"",INDEX(INDIRECT($C110&amp;"!A1:K100"),$B110,COLUMN()-2),"")</f>
        <v>Discrete-Time</v>
      </c>
      <c r="L110" t="str" cm="1">
        <f t="array" aca="1" ref="L110" ca="1">IF($C110&lt;&gt;"",INDEX(INDIRECT($C110&amp;"!A1:K100"),$B110,COLUMN()-2),"")</f>
        <v>A Discrete-Time Equivalent-Input-Disturbance
 Approach Based on Joint Minimum-Variance
 Unbiased Disturbance and State Estimation</v>
      </c>
      <c r="M110" cm="1">
        <f t="array" aca="1" ref="M110" ca="1">IF($C110&lt;&gt;"",INDEX(INDIRECT($C110&amp;"!A1:K100"),$B110,COLUMN()-2),"")</f>
        <v>0</v>
      </c>
      <c r="N110" t="str">
        <f ca="1">IF(A110&lt;&gt;"",_xlfn.XLOOKUP(A110,ラフプログラム!$4:$4,ラフプログラム!$3:$3,"")&amp;_xlfn.XLOOKUP(A110,ラフプログラム!$5:$5,ラフプログラム!$3:$3,"")&amp;_xlfn.XLOOKUP(A110,ラフプログラム!$6:$6,ラフプログラム!$3:$3,"")&amp;_xlfn.XLOOKUP(A110,ラフプログラム!$7:$7,ラフプログラム!$3:$3,"")&amp;_xlfn.XLOOKUP(A110,ラフプログラム!$8:$8,ラフプログラム!$3:$3,""),"")</f>
        <v>1</v>
      </c>
    </row>
    <row r="111" spans="1:14">
      <c r="A111" t="str" cm="1">
        <f t="array" aca="1" ref="A111" ca="1">IF(AND(C111&lt;&gt;"",C111&lt;&gt;0),INDIRECT(C111&amp;"!A"&amp;B111),"")</f>
        <v>Sh02</v>
      </c>
      <c r="B111">
        <f t="shared" ca="1" si="1"/>
        <v>7</v>
      </c>
      <c r="C111" t="str" cm="1">
        <f t="array" aca="1" ref="C111" ca="1">IF(INDIRECT("発表者集計!A"&amp;3+COUNTIF(発表者集計!AC$3:AC$14,"&lt;"&amp;ROW()-1))&lt;&gt;0,INDIRECT("発表者集計!B"&amp;3+COUNTIF(発表者集計!AC$3:AC$14,"&lt;"&amp;ROW()-1)),"")</f>
        <v>佘研</v>
      </c>
      <c r="D111" t="str" cm="1">
        <f t="array" aca="1" ref="D111" ca="1">IF($C111&lt;&gt;"",INDEX(INDIRECT($C111&amp;"!A1:K100"),$B111,COLUMN()-2),"")</f>
        <v>王 翰韬</v>
      </c>
      <c r="E111" t="str" cm="1">
        <f t="array" aca="1" ref="E111" ca="1">IF($C111&lt;&gt;"",INDEX(INDIRECT($C111&amp;"!A1:K100"),$B111,COLUMN()-2),"")</f>
        <v>オウ カントウ</v>
      </c>
      <c r="F111" t="str" cm="1">
        <f t="array" aca="1" ref="F111" ca="1">IF($C111&lt;&gt;"",INDEX(INDIRECT($C111&amp;"!A1:K100"),$B111,COLUMN()-2),"")</f>
        <v>whtcug666@gmail.com</v>
      </c>
      <c r="G111" t="str" cm="1">
        <f t="array" aca="1" ref="G111" ca="1">IF($C111&lt;&gt;"",INDEX(INDIRECT($C111&amp;"!A1:K100"),$B111,COLUMN()-2),"")</f>
        <v>D2(博士2年)</v>
      </c>
      <c r="H111" t="str" cm="1">
        <f t="array" aca="1" ref="H111" ca="1">IF($C111&lt;&gt;"",INDEX(INDIRECT($C111&amp;"!A1:K100"),$B111,COLUMN()-2),"")</f>
        <v>ドクターセッション</v>
      </c>
      <c r="I111" t="str" cm="1">
        <f t="array" aca="1" ref="I111" ca="1">IF($C111&lt;&gt;"",INDEX(INDIRECT($C111&amp;"!A1:K100"),$B111,COLUMN()-2),"")</f>
        <v>Equivalent-Input-Disturbance</v>
      </c>
      <c r="J111" t="str" cm="1">
        <f t="array" aca="1" ref="J111" ca="1">IF($C111&lt;&gt;"",INDEX(INDIRECT($C111&amp;"!A1:K100"),$B111,COLUMN()-2),"")</f>
        <v>Linear matrix inequalities</v>
      </c>
      <c r="K111" t="str" cm="1">
        <f t="array" aca="1" ref="K111" ca="1">IF($C111&lt;&gt;"",INDEX(INDIRECT($C111&amp;"!A1:K100"),$B111,COLUMN()-2),"")</f>
        <v>Nonlinear systems</v>
      </c>
      <c r="L111" t="str" cm="1">
        <f t="array" aca="1" ref="L111" ca="1">IF($C111&lt;&gt;"",INDEX(INDIRECT($C111&amp;"!A1:K100"),$B111,COLUMN()-2),"")</f>
        <v>Disturbance Rejection for Nonlinear Systems
Using Nonlinear-State-Observer-Based
Equivalent-Input-Disturbance Approach</v>
      </c>
      <c r="M111" cm="1">
        <f t="array" aca="1" ref="M111" ca="1">IF($C111&lt;&gt;"",INDEX(INDIRECT($C111&amp;"!A1:K100"),$B111,COLUMN()-2),"")</f>
        <v>0</v>
      </c>
      <c r="N111" t="str">
        <f ca="1">IF(A111&lt;&gt;"",_xlfn.XLOOKUP(A111,ラフプログラム!$4:$4,ラフプログラム!$3:$3,"")&amp;_xlfn.XLOOKUP(A111,ラフプログラム!$5:$5,ラフプログラム!$3:$3,"")&amp;_xlfn.XLOOKUP(A111,ラフプログラム!$6:$6,ラフプログラム!$3:$3,"")&amp;_xlfn.XLOOKUP(A111,ラフプログラム!$7:$7,ラフプログラム!$3:$3,"")&amp;_xlfn.XLOOKUP(A111,ラフプログラム!$8:$8,ラフプログラム!$3:$3,""),"")</f>
        <v>1</v>
      </c>
    </row>
    <row r="112" spans="1:14">
      <c r="A112" t="str" cm="1">
        <f t="array" aca="1" ref="A112" ca="1">IF(AND(C112&lt;&gt;"",C112&lt;&gt;0),INDIRECT(C112&amp;"!A"&amp;B112),"")</f>
        <v>Sh03</v>
      </c>
      <c r="B112">
        <f t="shared" ca="1" si="1"/>
        <v>8</v>
      </c>
      <c r="C112" t="str" cm="1">
        <f t="array" aca="1" ref="C112" ca="1">IF(INDIRECT("発表者集計!A"&amp;3+COUNTIF(発表者集計!AC$3:AC$14,"&lt;"&amp;ROW()-1))&lt;&gt;0,INDIRECT("発表者集計!B"&amp;3+COUNTIF(発表者集計!AC$3:AC$14,"&lt;"&amp;ROW()-1)),"")</f>
        <v>佘研</v>
      </c>
      <c r="D112" t="str" cm="1">
        <f t="array" aca="1" ref="D112" ca="1">IF($C112&lt;&gt;"",INDEX(INDIRECT($C112&amp;"!A1:K100"),$B112,COLUMN()-2),"")</f>
        <v>タンショウフン</v>
      </c>
      <c r="E112" t="str" cm="1">
        <f t="array" aca="1" ref="E112" ca="1">IF($C112&lt;&gt;"",INDEX(INDIRECT($C112&amp;"!A1:K100"),$B112,COLUMN()-2),"")</f>
        <v>タン ショウフン</v>
      </c>
      <c r="F112" t="str" cm="1">
        <f t="array" aca="1" ref="F112" ca="1">IF($C112&lt;&gt;"",INDEX(INDIRECT($C112&amp;"!A1:K100"),$B112,COLUMN()-2),"")</f>
        <v>totorihk@gmail.com</v>
      </c>
      <c r="G112" t="str" cm="1">
        <f t="array" aca="1" ref="G112" ca="1">IF($C112&lt;&gt;"",INDEX(INDIRECT($C112&amp;"!A1:K100"),$B112,COLUMN()-2),"")</f>
        <v>D2(博士2年)</v>
      </c>
      <c r="H112" t="str" cm="1">
        <f t="array" aca="1" ref="H112" ca="1">IF($C112&lt;&gt;"",INDEX(INDIRECT($C112&amp;"!A1:K100"),$B112,COLUMN()-2),"")</f>
        <v>ドクターセッション</v>
      </c>
      <c r="I112" t="str" cm="1">
        <f t="array" aca="1" ref="I112" ca="1">IF($C112&lt;&gt;"",INDEX(INDIRECT($C112&amp;"!A1:K100"),$B112,COLUMN()-2),"")</f>
        <v>LMS</v>
      </c>
      <c r="J112" t="str" cm="1">
        <f t="array" aca="1" ref="J112" ca="1">IF($C112&lt;&gt;"",INDEX(INDIRECT($C112&amp;"!A1:K100"),$B112,COLUMN()-2),"")</f>
        <v>EDM</v>
      </c>
      <c r="K112" t="str" cm="1">
        <f t="array" aca="1" ref="K112" ca="1">IF($C112&lt;&gt;"",INDEX(INDIRECT($C112&amp;"!A1:K100"),$B112,COLUMN()-2),"")</f>
        <v>ML</v>
      </c>
      <c r="L112" t="str" cm="1">
        <f t="array" aca="1" ref="L112" ca="1">IF($C112&lt;&gt;"",INDEX(INDIRECT($C112&amp;"!A1:K100"),$B112,COLUMN()-2),"")</f>
        <v>Using EDM to Explore Students' Learning Preferences in Online Education</v>
      </c>
      <c r="M112" cm="1">
        <f t="array" aca="1" ref="M112" ca="1">IF($C112&lt;&gt;"",INDEX(INDIRECT($C112&amp;"!A1:K100"),$B112,COLUMN()-2),"")</f>
        <v>0</v>
      </c>
      <c r="N112" t="str">
        <f ca="1">IF(A112&lt;&gt;"",_xlfn.XLOOKUP(A112,ラフプログラム!$4:$4,ラフプログラム!$3:$3,"")&amp;_xlfn.XLOOKUP(A112,ラフプログラム!$5:$5,ラフプログラム!$3:$3,"")&amp;_xlfn.XLOOKUP(A112,ラフプログラム!$6:$6,ラフプログラム!$3:$3,"")&amp;_xlfn.XLOOKUP(A112,ラフプログラム!$7:$7,ラフプログラム!$3:$3,"")&amp;_xlfn.XLOOKUP(A112,ラフプログラム!$8:$8,ラフプログラム!$3:$3,""),"")</f>
        <v>1</v>
      </c>
    </row>
    <row r="113" spans="1:14">
      <c r="A113" t="str" cm="1">
        <f t="array" aca="1" ref="A113" ca="1">IF(AND(C113&lt;&gt;"",C113&lt;&gt;0),INDIRECT(C113&amp;"!A"&amp;B113),"")</f>
        <v>Sh04</v>
      </c>
      <c r="B113">
        <f t="shared" ca="1" si="1"/>
        <v>9</v>
      </c>
      <c r="C113" t="str" cm="1">
        <f t="array" aca="1" ref="C113" ca="1">IF(INDIRECT("発表者集計!A"&amp;3+COUNTIF(発表者集計!AC$3:AC$14,"&lt;"&amp;ROW()-1))&lt;&gt;0,INDIRECT("発表者集計!B"&amp;3+COUNTIF(発表者集計!AC$3:AC$14,"&lt;"&amp;ROW()-1)),"")</f>
        <v>佘研</v>
      </c>
      <c r="D113" t="str" cm="1">
        <f t="array" aca="1" ref="D113" ca="1">IF($C113&lt;&gt;"",INDEX(INDIRECT($C113&amp;"!A1:K100"),$B113,COLUMN()-2),"")</f>
        <v>渡邉 俊樹</v>
      </c>
      <c r="E113" t="str" cm="1">
        <f t="array" aca="1" ref="E113" ca="1">IF($C113&lt;&gt;"",INDEX(INDIRECT($C113&amp;"!A1:K100"),$B113,COLUMN()-2),"")</f>
        <v>ワタナベ トシキ</v>
      </c>
      <c r="F113" t="str" cm="1">
        <f t="array" aca="1" ref="F113" ca="1">IF($C113&lt;&gt;"",INDEX(INDIRECT($C113&amp;"!A1:K100"),$B113,COLUMN()-2),"")</f>
        <v>g5123049f8@edu.teu.ac.jp</v>
      </c>
      <c r="G113" t="str" cm="1">
        <f t="array" aca="1" ref="G113" ca="1">IF($C113&lt;&gt;"",INDEX(INDIRECT($C113&amp;"!A1:K100"),$B113,COLUMN()-2),"")</f>
        <v>M2(修士2年)</v>
      </c>
      <c r="H113" t="str" cm="1">
        <f t="array" aca="1" ref="H113" ca="1">IF($C113&lt;&gt;"",INDEX(INDIRECT($C113&amp;"!A1:K100"),$B113,COLUMN()-2),"")</f>
        <v>口頭発表</v>
      </c>
      <c r="I113" t="str" cm="1">
        <f t="array" aca="1" ref="I113" ca="1">IF($C113&lt;&gt;"",INDEX(INDIRECT($C113&amp;"!A1:K100"),$B113,COLUMN()-2),"")</f>
        <v>等価入力外乱手法</v>
      </c>
      <c r="J113" t="str" cm="1">
        <f t="array" aca="1" ref="J113" ca="1">IF($C113&lt;&gt;"",INDEX(INDIRECT($C113&amp;"!A1:K100"),$B113,COLUMN()-2),"")</f>
        <v>アクティブ音場制御</v>
      </c>
      <c r="K113" t="str" cm="1">
        <f t="array" aca="1" ref="K113" ca="1">IF($C113&lt;&gt;"",INDEX(INDIRECT($C113&amp;"!A1:K100"),$B113,COLUMN()-2),"")</f>
        <v>繰返し制御</v>
      </c>
      <c r="L113" t="str" cm="1">
        <f t="array" aca="1" ref="L113" ca="1">IF($C113&lt;&gt;"",INDEX(INDIRECT($C113&amp;"!A1:K100"),$B113,COLUMN()-2),"")</f>
        <v>等価入力外乱手法と繰返し制御によるアクティブ音場制御</v>
      </c>
      <c r="M113" cm="1">
        <f t="array" aca="1" ref="M113" ca="1">IF($C113&lt;&gt;"",INDEX(INDIRECT($C113&amp;"!A1:K100"),$B113,COLUMN()-2),"")</f>
        <v>0</v>
      </c>
      <c r="N113" t="str">
        <f ca="1">IF(A113&lt;&gt;"",_xlfn.XLOOKUP(A113,ラフプログラム!$4:$4,ラフプログラム!$3:$3,"")&amp;_xlfn.XLOOKUP(A113,ラフプログラム!$5:$5,ラフプログラム!$3:$3,"")&amp;_xlfn.XLOOKUP(A113,ラフプログラム!$6:$6,ラフプログラム!$3:$3,"")&amp;_xlfn.XLOOKUP(A113,ラフプログラム!$7:$7,ラフプログラム!$3:$3,"")&amp;_xlfn.XLOOKUP(A113,ラフプログラム!$8:$8,ラフプログラム!$3:$3,""),"")</f>
        <v>3</v>
      </c>
    </row>
    <row r="114" spans="1:14">
      <c r="A114" t="str" cm="1">
        <f t="array" aca="1" ref="A114" ca="1">IF(AND(C114&lt;&gt;"",C114&lt;&gt;0),INDIRECT(C114&amp;"!A"&amp;B114),"")</f>
        <v>Sh05</v>
      </c>
      <c r="B114">
        <f t="shared" ca="1" si="1"/>
        <v>10</v>
      </c>
      <c r="C114" t="str" cm="1">
        <f t="array" aca="1" ref="C114" ca="1">IF(INDIRECT("発表者集計!A"&amp;3+COUNTIF(発表者集計!AC$3:AC$14,"&lt;"&amp;ROW()-1))&lt;&gt;0,INDIRECT("発表者集計!B"&amp;3+COUNTIF(発表者集計!AC$3:AC$14,"&lt;"&amp;ROW()-1)),"")</f>
        <v>佘研</v>
      </c>
      <c r="D114" t="str" cm="1">
        <f t="array" aca="1" ref="D114" ca="1">IF($C114&lt;&gt;"",INDEX(INDIRECT($C114&amp;"!A1:K100"),$B114,COLUMN()-2),"")</f>
        <v>彭　鳴宇</v>
      </c>
      <c r="E114" t="str" cm="1">
        <f t="array" aca="1" ref="E114" ca="1">IF($C114&lt;&gt;"",INDEX(INDIRECT($C114&amp;"!A1:K100"),$B114,COLUMN()-2),"")</f>
        <v>ホウ メイウ</v>
      </c>
      <c r="F114" t="str" cm="1">
        <f t="array" aca="1" ref="F114" ca="1">IF($C114&lt;&gt;"",INDEX(INDIRECT($C114&amp;"!A1:K100"),$B114,COLUMN()-2),"")</f>
        <v>g512304164@edu.teu.ac.jp</v>
      </c>
      <c r="G114" t="str" cm="1">
        <f t="array" aca="1" ref="G114" ca="1">IF($C114&lt;&gt;"",INDEX(INDIRECT($C114&amp;"!A1:K100"),$B114,COLUMN()-2),"")</f>
        <v>M2(修士2年)</v>
      </c>
      <c r="H114" t="str" cm="1">
        <f t="array" aca="1" ref="H114" ca="1">IF($C114&lt;&gt;"",INDEX(INDIRECT($C114&amp;"!A1:K100"),$B114,COLUMN()-2),"")</f>
        <v>口頭発表</v>
      </c>
      <c r="I114" t="str" cm="1">
        <f t="array" aca="1" ref="I114" ca="1">IF($C114&lt;&gt;"",INDEX(INDIRECT($C114&amp;"!A1:K100"),$B114,COLUMN()-2),"")</f>
        <v>表面筋電図</v>
      </c>
      <c r="J114" t="str" cm="1">
        <f t="array" aca="1" ref="J114" ca="1">IF($C114&lt;&gt;"",INDEX(INDIRECT($C114&amp;"!A1:K100"),$B114,COLUMN()-2),"")</f>
        <v>ニューラルネットワーク</v>
      </c>
      <c r="K114" t="str" cm="1">
        <f t="array" aca="1" ref="K114" ca="1">IF($C114&lt;&gt;"",INDEX(INDIRECT($C114&amp;"!A1:K100"),$B114,COLUMN()-2),"")</f>
        <v>踏力</v>
      </c>
      <c r="L114" t="str" cm="1">
        <f t="array" aca="1" ref="L114" ca="1">IF($C114&lt;&gt;"",INDEX(INDIRECT($C114&amp;"!A1:K100"),$B114,COLUMN()-2),"")</f>
        <v>表面筋電図を用いたペダリング動作の下肢踏力予測</v>
      </c>
      <c r="M114" cm="1">
        <f t="array" aca="1" ref="M114" ca="1">IF($C114&lt;&gt;"",INDEX(INDIRECT($C114&amp;"!A1:K100"),$B114,COLUMN()-2),"")</f>
        <v>0</v>
      </c>
      <c r="N114" t="str">
        <f ca="1">IF(A114&lt;&gt;"",_xlfn.XLOOKUP(A114,ラフプログラム!$4:$4,ラフプログラム!$3:$3,"")&amp;_xlfn.XLOOKUP(A114,ラフプログラム!$5:$5,ラフプログラム!$3:$3,"")&amp;_xlfn.XLOOKUP(A114,ラフプログラム!$6:$6,ラフプログラム!$3:$3,"")&amp;_xlfn.XLOOKUP(A114,ラフプログラム!$7:$7,ラフプログラム!$3:$3,"")&amp;_xlfn.XLOOKUP(A114,ラフプログラム!$8:$8,ラフプログラム!$3:$3,""),"")</f>
        <v>7</v>
      </c>
    </row>
    <row r="115" spans="1:14">
      <c r="A115" t="str" cm="1">
        <f t="array" aca="1" ref="A115" ca="1">IF(AND(C115&lt;&gt;"",C115&lt;&gt;0),INDIRECT(C115&amp;"!A"&amp;B115),"")</f>
        <v>Sh06</v>
      </c>
      <c r="B115">
        <f t="shared" ca="1" si="1"/>
        <v>11</v>
      </c>
      <c r="C115" t="str" cm="1">
        <f t="array" aca="1" ref="C115" ca="1">IF(INDIRECT("発表者集計!A"&amp;3+COUNTIF(発表者集計!AC$3:AC$14,"&lt;"&amp;ROW()-1))&lt;&gt;0,INDIRECT("発表者集計!B"&amp;3+COUNTIF(発表者集計!AC$3:AC$14,"&lt;"&amp;ROW()-1)),"")</f>
        <v>佘研</v>
      </c>
      <c r="D115" t="str" cm="1">
        <f t="array" aca="1" ref="D115" ca="1">IF($C115&lt;&gt;"",INDEX(INDIRECT($C115&amp;"!A1:K100"),$B115,COLUMN()-2),"")</f>
        <v>王 文豪</v>
      </c>
      <c r="E115" t="str" cm="1">
        <f t="array" aca="1" ref="E115" ca="1">IF($C115&lt;&gt;"",INDEX(INDIRECT($C115&amp;"!A1:K100"),$B115,COLUMN()-2),"")</f>
        <v>オウ ブンゴウ</v>
      </c>
      <c r="F115" t="str" cm="1">
        <f t="array" aca="1" ref="F115" ca="1">IF($C115&lt;&gt;"",INDEX(INDIRECT($C115&amp;"!A1:K100"),$B115,COLUMN()-2),"")</f>
        <v>aricwang001@gmail.com</v>
      </c>
      <c r="G115" t="str" cm="1">
        <f t="array" aca="1" ref="G115" ca="1">IF($C115&lt;&gt;"",INDEX(INDIRECT($C115&amp;"!A1:K100"),$B115,COLUMN()-2),"")</f>
        <v>M2(修士2年)</v>
      </c>
      <c r="H115" t="str" cm="1">
        <f t="array" aca="1" ref="H115" ca="1">IF($C115&lt;&gt;"",INDEX(INDIRECT($C115&amp;"!A1:K100"),$B115,COLUMN()-2),"")</f>
        <v>口頭発表</v>
      </c>
      <c r="I115" t="str" cm="1">
        <f t="array" aca="1" ref="I115" ca="1">IF($C115&lt;&gt;"",INDEX(INDIRECT($C115&amp;"!A1:K100"),$B115,COLUMN()-2),"")</f>
        <v>信号分離</v>
      </c>
      <c r="J115" t="str" cm="1">
        <f t="array" aca="1" ref="J115" ca="1">IF($C115&lt;&gt;"",INDEX(INDIRECT($C115&amp;"!A1:K100"),$B115,COLUMN()-2),"")</f>
        <v>εフィルター</v>
      </c>
      <c r="K115" t="str" cm="1">
        <f t="array" aca="1" ref="K115" ca="1">IF($C115&lt;&gt;"",INDEX(INDIRECT($C115&amp;"!A1:K100"),$B115,COLUMN()-2),"")</f>
        <v>拡張カルマンフィルタ</v>
      </c>
      <c r="L115" t="str" cm="1">
        <f t="array" aca="1" ref="L115" ca="1">IF($C115&lt;&gt;"",INDEX(INDIRECT($C115&amp;"!A1:K100"),$B115,COLUMN()-2),"")</f>
        <v>εフィルターと拡張カルマンフィルタのカスケードによる病理的震顫と自発的運動の高精度分離</v>
      </c>
      <c r="M115" cm="1">
        <f t="array" aca="1" ref="M115" ca="1">IF($C115&lt;&gt;"",INDEX(INDIRECT($C115&amp;"!A1:K100"),$B115,COLUMN()-2),"")</f>
        <v>0</v>
      </c>
      <c r="N115" t="str">
        <f ca="1">IF(A115&lt;&gt;"",_xlfn.XLOOKUP(A115,ラフプログラム!$4:$4,ラフプログラム!$3:$3,"")&amp;_xlfn.XLOOKUP(A115,ラフプログラム!$5:$5,ラフプログラム!$3:$3,"")&amp;_xlfn.XLOOKUP(A115,ラフプログラム!$6:$6,ラフプログラム!$3:$3,"")&amp;_xlfn.XLOOKUP(A115,ラフプログラム!$7:$7,ラフプログラム!$3:$3,"")&amp;_xlfn.XLOOKUP(A115,ラフプログラム!$8:$8,ラフプログラム!$3:$3,""),"")</f>
        <v>2</v>
      </c>
    </row>
    <row r="116" spans="1:14">
      <c r="A116" t="str" cm="1">
        <f t="array" aca="1" ref="A116" ca="1">IF(AND(C116&lt;&gt;"",C116&lt;&gt;0),INDIRECT(C116&amp;"!A"&amp;B116),"")</f>
        <v>Sh07</v>
      </c>
      <c r="B116">
        <f t="shared" ca="1" si="1"/>
        <v>12</v>
      </c>
      <c r="C116" t="str" cm="1">
        <f t="array" aca="1" ref="C116" ca="1">IF(INDIRECT("発表者集計!A"&amp;3+COUNTIF(発表者集計!AC$3:AC$14,"&lt;"&amp;ROW()-1))&lt;&gt;0,INDIRECT("発表者集計!B"&amp;3+COUNTIF(発表者集計!AC$3:AC$14,"&lt;"&amp;ROW()-1)),"")</f>
        <v>佘研</v>
      </c>
      <c r="D116" t="str" cm="1">
        <f t="array" aca="1" ref="D116" ca="1">IF($C116&lt;&gt;"",INDEX(INDIRECT($C116&amp;"!A1:K100"),$B116,COLUMN()-2),"")</f>
        <v>呉 其蔚</v>
      </c>
      <c r="E116" t="str" cm="1">
        <f t="array" aca="1" ref="E116" ca="1">IF($C116&lt;&gt;"",INDEX(INDIRECT($C116&amp;"!A1:K100"),$B116,COLUMN()-2),"")</f>
        <v>ゴ キイ</v>
      </c>
      <c r="F116" t="str" cm="1">
        <f t="array" aca="1" ref="F116" ca="1">IF($C116&lt;&gt;"",INDEX(INDIRECT($C116&amp;"!A1:K100"),$B116,COLUMN()-2),"")</f>
        <v>nuolan97@gmail.com</v>
      </c>
      <c r="G116" t="str" cm="1">
        <f t="array" aca="1" ref="G116" ca="1">IF($C116&lt;&gt;"",INDEX(INDIRECT($C116&amp;"!A1:K100"),$B116,COLUMN()-2),"")</f>
        <v>M1(修士1年)</v>
      </c>
      <c r="H116" t="str" cm="1">
        <f t="array" aca="1" ref="H116" ca="1">IF($C116&lt;&gt;"",INDEX(INDIRECT($C116&amp;"!A1:K100"),$B116,COLUMN()-2),"")</f>
        <v>聴講</v>
      </c>
      <c r="I116" cm="1">
        <f t="array" aca="1" ref="I116" ca="1">IF($C116&lt;&gt;"",INDEX(INDIRECT($C116&amp;"!A1:K100"),$B116,COLUMN()-2),"")</f>
        <v>0</v>
      </c>
      <c r="J116" cm="1">
        <f t="array" aca="1" ref="J116" ca="1">IF($C116&lt;&gt;"",INDEX(INDIRECT($C116&amp;"!A1:K100"),$B116,COLUMN()-2),"")</f>
        <v>0</v>
      </c>
      <c r="K116" cm="1">
        <f t="array" aca="1" ref="K116" ca="1">IF($C116&lt;&gt;"",INDEX(INDIRECT($C116&amp;"!A1:K100"),$B116,COLUMN()-2),"")</f>
        <v>0</v>
      </c>
      <c r="L116" cm="1">
        <f t="array" aca="1" ref="L116" ca="1">IF($C116&lt;&gt;"",INDEX(INDIRECT($C116&amp;"!A1:K100"),$B116,COLUMN()-2),"")</f>
        <v>0</v>
      </c>
      <c r="M116" cm="1">
        <f t="array" aca="1" ref="M116" ca="1">IF($C116&lt;&gt;"",INDEX(INDIRECT($C116&amp;"!A1:K100"),$B116,COLUMN()-2),"")</f>
        <v>0</v>
      </c>
      <c r="N116" t="str">
        <f ca="1">IF(A116&lt;&gt;"",_xlfn.XLOOKUP(A116,ラフプログラム!$4:$4,ラフプログラム!$3:$3,"")&amp;_xlfn.XLOOKUP(A116,ラフプログラム!$5:$5,ラフプログラム!$3:$3,"")&amp;_xlfn.XLOOKUP(A116,ラフプログラム!$6:$6,ラフプログラム!$3:$3,"")&amp;_xlfn.XLOOKUP(A116,ラフプログラム!$7:$7,ラフプログラム!$3:$3,"")&amp;_xlfn.XLOOKUP(A116,ラフプログラム!$8:$8,ラフプログラム!$3:$3,""),"")</f>
        <v/>
      </c>
    </row>
    <row r="117" spans="1:14">
      <c r="A117" t="str" cm="1">
        <f t="array" aca="1" ref="A117" ca="1">IF(AND(C117&lt;&gt;"",C117&lt;&gt;0),INDIRECT(C117&amp;"!A"&amp;B117),"")</f>
        <v>Sh08</v>
      </c>
      <c r="B117">
        <f t="shared" ca="1" si="1"/>
        <v>13</v>
      </c>
      <c r="C117" t="str" cm="1">
        <f t="array" aca="1" ref="C117" ca="1">IF(INDIRECT("発表者集計!A"&amp;3+COUNTIF(発表者集計!AC$3:AC$14,"&lt;"&amp;ROW()-1))&lt;&gt;0,INDIRECT("発表者集計!B"&amp;3+COUNTIF(発表者集計!AC$3:AC$14,"&lt;"&amp;ROW()-1)),"")</f>
        <v>佘研</v>
      </c>
      <c r="D117" t="str" cm="1">
        <f t="array" aca="1" ref="D117" ca="1">IF($C117&lt;&gt;"",INDEX(INDIRECT($C117&amp;"!A1:K100"),$B117,COLUMN()-2),"")</f>
        <v>湯 安民</v>
      </c>
      <c r="E117" t="str" cm="1">
        <f t="array" aca="1" ref="E117" ca="1">IF($C117&lt;&gt;"",INDEX(INDIRECT($C117&amp;"!A1:K100"),$B117,COLUMN()-2),"")</f>
        <v>トウ アンミン</v>
      </c>
      <c r="F117" t="str" cm="1">
        <f t="array" aca="1" ref="F117" ca="1">IF($C117&lt;&gt;"",INDEX(INDIRECT($C117&amp;"!A1:K100"),$B117,COLUMN()-2),"")</f>
        <v>g51240312e@edu.teu.ac.jp</v>
      </c>
      <c r="G117" t="str" cm="1">
        <f t="array" aca="1" ref="G117" ca="1">IF($C117&lt;&gt;"",INDEX(INDIRECT($C117&amp;"!A1:K100"),$B117,COLUMN()-2),"")</f>
        <v>M1(修士1年)</v>
      </c>
      <c r="H117" t="str" cm="1">
        <f t="array" aca="1" ref="H117" ca="1">IF($C117&lt;&gt;"",INDEX(INDIRECT($C117&amp;"!A1:K100"),$B117,COLUMN()-2),"")</f>
        <v>聴講</v>
      </c>
      <c r="I117" cm="1">
        <f t="array" aca="1" ref="I117" ca="1">IF($C117&lt;&gt;"",INDEX(INDIRECT($C117&amp;"!A1:K100"),$B117,COLUMN()-2),"")</f>
        <v>0</v>
      </c>
      <c r="J117" cm="1">
        <f t="array" aca="1" ref="J117" ca="1">IF($C117&lt;&gt;"",INDEX(INDIRECT($C117&amp;"!A1:K100"),$B117,COLUMN()-2),"")</f>
        <v>0</v>
      </c>
      <c r="K117" cm="1">
        <f t="array" aca="1" ref="K117" ca="1">IF($C117&lt;&gt;"",INDEX(INDIRECT($C117&amp;"!A1:K100"),$B117,COLUMN()-2),"")</f>
        <v>0</v>
      </c>
      <c r="L117" cm="1">
        <f t="array" aca="1" ref="L117" ca="1">IF($C117&lt;&gt;"",INDEX(INDIRECT($C117&amp;"!A1:K100"),$B117,COLUMN()-2),"")</f>
        <v>0</v>
      </c>
      <c r="M117" cm="1">
        <f t="array" aca="1" ref="M117" ca="1">IF($C117&lt;&gt;"",INDEX(INDIRECT($C117&amp;"!A1:K100"),$B117,COLUMN()-2),"")</f>
        <v>0</v>
      </c>
      <c r="N117" t="str">
        <f ca="1">IF(A117&lt;&gt;"",_xlfn.XLOOKUP(A117,ラフプログラム!$4:$4,ラフプログラム!$3:$3,"")&amp;_xlfn.XLOOKUP(A117,ラフプログラム!$5:$5,ラフプログラム!$3:$3,"")&amp;_xlfn.XLOOKUP(A117,ラフプログラム!$6:$6,ラフプログラム!$3:$3,"")&amp;_xlfn.XLOOKUP(A117,ラフプログラム!$7:$7,ラフプログラム!$3:$3,"")&amp;_xlfn.XLOOKUP(A117,ラフプログラム!$8:$8,ラフプログラム!$3:$3,""),"")</f>
        <v/>
      </c>
    </row>
    <row r="118" spans="1:14">
      <c r="A118" t="str" cm="1">
        <f t="array" aca="1" ref="A118" ca="1">IF(AND(C118&lt;&gt;"",C118&lt;&gt;0),INDIRECT(C118&amp;"!A"&amp;B118),"")</f>
        <v>Sh09</v>
      </c>
      <c r="B118">
        <f t="shared" ca="1" si="1"/>
        <v>14</v>
      </c>
      <c r="C118" t="str" cm="1">
        <f t="array" aca="1" ref="C118" ca="1">IF(INDIRECT("発表者集計!A"&amp;3+COUNTIF(発表者集計!AC$3:AC$14,"&lt;"&amp;ROW()-1))&lt;&gt;0,INDIRECT("発表者集計!B"&amp;3+COUNTIF(発表者集計!AC$3:AC$14,"&lt;"&amp;ROW()-1)),"")</f>
        <v>佘研</v>
      </c>
      <c r="D118" t="str" cm="1">
        <f t="array" aca="1" ref="D118" ca="1">IF($C118&lt;&gt;"",INDEX(INDIRECT($C118&amp;"!A1:K100"),$B118,COLUMN()-2),"")</f>
        <v>李 行遠</v>
      </c>
      <c r="E118" t="str" cm="1">
        <f t="array" aca="1" ref="E118" ca="1">IF($C118&lt;&gt;"",INDEX(INDIRECT($C118&amp;"!A1:K100"),$B118,COLUMN()-2),"")</f>
        <v>リ コウエン</v>
      </c>
      <c r="F118" t="str" cm="1">
        <f t="array" aca="1" ref="F118" ca="1">IF($C118&lt;&gt;"",INDEX(INDIRECT($C118&amp;"!A1:K100"),$B118,COLUMN()-2),"")</f>
        <v>g512404963@edu.teu.ac.jp</v>
      </c>
      <c r="G118" t="str" cm="1">
        <f t="array" aca="1" ref="G118" ca="1">IF($C118&lt;&gt;"",INDEX(INDIRECT($C118&amp;"!A1:K100"),$B118,COLUMN()-2),"")</f>
        <v>M1(修士1年)</v>
      </c>
      <c r="H118" t="str" cm="1">
        <f t="array" aca="1" ref="H118" ca="1">IF($C118&lt;&gt;"",INDEX(INDIRECT($C118&amp;"!A1:K100"),$B118,COLUMN()-2),"")</f>
        <v>聴講</v>
      </c>
      <c r="I118" cm="1">
        <f t="array" aca="1" ref="I118" ca="1">IF($C118&lt;&gt;"",INDEX(INDIRECT($C118&amp;"!A1:K100"),$B118,COLUMN()-2),"")</f>
        <v>0</v>
      </c>
      <c r="J118" cm="1">
        <f t="array" aca="1" ref="J118" ca="1">IF($C118&lt;&gt;"",INDEX(INDIRECT($C118&amp;"!A1:K100"),$B118,COLUMN()-2),"")</f>
        <v>0</v>
      </c>
      <c r="K118" cm="1">
        <f t="array" aca="1" ref="K118" ca="1">IF($C118&lt;&gt;"",INDEX(INDIRECT($C118&amp;"!A1:K100"),$B118,COLUMN()-2),"")</f>
        <v>0</v>
      </c>
      <c r="L118" cm="1">
        <f t="array" aca="1" ref="L118" ca="1">IF($C118&lt;&gt;"",INDEX(INDIRECT($C118&amp;"!A1:K100"),$B118,COLUMN()-2),"")</f>
        <v>0</v>
      </c>
      <c r="M118" cm="1">
        <f t="array" aca="1" ref="M118" ca="1">IF($C118&lt;&gt;"",INDEX(INDIRECT($C118&amp;"!A1:K100"),$B118,COLUMN()-2),"")</f>
        <v>0</v>
      </c>
      <c r="N118" t="str">
        <f ca="1">IF(A118&lt;&gt;"",_xlfn.XLOOKUP(A118,ラフプログラム!$4:$4,ラフプログラム!$3:$3,"")&amp;_xlfn.XLOOKUP(A118,ラフプログラム!$5:$5,ラフプログラム!$3:$3,"")&amp;_xlfn.XLOOKUP(A118,ラフプログラム!$6:$6,ラフプログラム!$3:$3,"")&amp;_xlfn.XLOOKUP(A118,ラフプログラム!$7:$7,ラフプログラム!$3:$3,"")&amp;_xlfn.XLOOKUP(A118,ラフプログラム!$8:$8,ラフプログラム!$3:$3,""),"")</f>
        <v/>
      </c>
    </row>
    <row r="119" spans="1:14">
      <c r="A119" t="str" cm="1">
        <f t="array" aca="1" ref="A119" ca="1">IF(AND(C119&lt;&gt;"",C119&lt;&gt;0),INDIRECT(C119&amp;"!A"&amp;B119),"")</f>
        <v>Sh10</v>
      </c>
      <c r="B119">
        <f t="shared" ca="1" si="1"/>
        <v>15</v>
      </c>
      <c r="C119" t="str" cm="1">
        <f t="array" aca="1" ref="C119" ca="1">IF(INDIRECT("発表者集計!A"&amp;3+COUNTIF(発表者集計!AC$3:AC$14,"&lt;"&amp;ROW()-1))&lt;&gt;0,INDIRECT("発表者集計!B"&amp;3+COUNTIF(発表者集計!AC$3:AC$14,"&lt;"&amp;ROW()-1)),"")</f>
        <v>佘研</v>
      </c>
      <c r="D119" t="str" cm="1">
        <f t="array" aca="1" ref="D119" ca="1">IF($C119&lt;&gt;"",INDEX(INDIRECT($C119&amp;"!A1:K100"),$B119,COLUMN()-2),"")</f>
        <v>王 汝正</v>
      </c>
      <c r="E119" t="str" cm="1">
        <f t="array" aca="1" ref="E119" ca="1">IF($C119&lt;&gt;"",INDEX(INDIRECT($C119&amp;"!A1:K100"),$B119,COLUMN()-2),"")</f>
        <v>オウ ジョウセイ</v>
      </c>
      <c r="F119" t="str" cm="1">
        <f t="array" aca="1" ref="F119" ca="1">IF($C119&lt;&gt;"",INDEX(INDIRECT($C119&amp;"!A1:K100"),$B119,COLUMN()-2),"")</f>
        <v>g512401060@edu.teu.ac.jp</v>
      </c>
      <c r="G119" t="str" cm="1">
        <f t="array" aca="1" ref="G119" ca="1">IF($C119&lt;&gt;"",INDEX(INDIRECT($C119&amp;"!A1:K100"),$B119,COLUMN()-2),"")</f>
        <v>M1(修士1年)</v>
      </c>
      <c r="H119" t="str" cm="1">
        <f t="array" aca="1" ref="H119" ca="1">IF($C119&lt;&gt;"",INDEX(INDIRECT($C119&amp;"!A1:K100"),$B119,COLUMN()-2),"")</f>
        <v>聴講</v>
      </c>
      <c r="I119" cm="1">
        <f t="array" aca="1" ref="I119" ca="1">IF($C119&lt;&gt;"",INDEX(INDIRECT($C119&amp;"!A1:K100"),$B119,COLUMN()-2),"")</f>
        <v>0</v>
      </c>
      <c r="J119" cm="1">
        <f t="array" aca="1" ref="J119" ca="1">IF($C119&lt;&gt;"",INDEX(INDIRECT($C119&amp;"!A1:K100"),$B119,COLUMN()-2),"")</f>
        <v>0</v>
      </c>
      <c r="K119" cm="1">
        <f t="array" aca="1" ref="K119" ca="1">IF($C119&lt;&gt;"",INDEX(INDIRECT($C119&amp;"!A1:K100"),$B119,COLUMN()-2),"")</f>
        <v>0</v>
      </c>
      <c r="L119" cm="1">
        <f t="array" aca="1" ref="L119" ca="1">IF($C119&lt;&gt;"",INDEX(INDIRECT($C119&amp;"!A1:K100"),$B119,COLUMN()-2),"")</f>
        <v>0</v>
      </c>
      <c r="M119" cm="1">
        <f t="array" aca="1" ref="M119" ca="1">IF($C119&lt;&gt;"",INDEX(INDIRECT($C119&amp;"!A1:K100"),$B119,COLUMN()-2),"")</f>
        <v>0</v>
      </c>
      <c r="N119" t="str">
        <f ca="1">IF(A119&lt;&gt;"",_xlfn.XLOOKUP(A119,ラフプログラム!$4:$4,ラフプログラム!$3:$3,"")&amp;_xlfn.XLOOKUP(A119,ラフプログラム!$5:$5,ラフプログラム!$3:$3,"")&amp;_xlfn.XLOOKUP(A119,ラフプログラム!$6:$6,ラフプログラム!$3:$3,"")&amp;_xlfn.XLOOKUP(A119,ラフプログラム!$7:$7,ラフプログラム!$3:$3,"")&amp;_xlfn.XLOOKUP(A119,ラフプログラム!$8:$8,ラフプログラム!$3:$3,""),"")</f>
        <v/>
      </c>
    </row>
    <row r="120" spans="1:14">
      <c r="A120" t="str" cm="1">
        <f t="array" aca="1" ref="A120" ca="1">IF(AND(C120&lt;&gt;"",C120&lt;&gt;0),INDIRECT(C120&amp;"!A"&amp;B120),"")</f>
        <v>Sh11</v>
      </c>
      <c r="B120">
        <f t="shared" ca="1" si="1"/>
        <v>16</v>
      </c>
      <c r="C120" t="str" cm="1">
        <f t="array" aca="1" ref="C120" ca="1">IF(INDIRECT("発表者集計!A"&amp;3+COUNTIF(発表者集計!AC$3:AC$14,"&lt;"&amp;ROW()-1))&lt;&gt;0,INDIRECT("発表者集計!B"&amp;3+COUNTIF(発表者集計!AC$3:AC$14,"&lt;"&amp;ROW()-1)),"")</f>
        <v>佘研</v>
      </c>
      <c r="D120" t="str" cm="1">
        <f t="array" aca="1" ref="D120" ca="1">IF($C120&lt;&gt;"",INDEX(INDIRECT($C120&amp;"!A1:K100"),$B120,COLUMN()-2),"")</f>
        <v>秦　龍海</v>
      </c>
      <c r="E120" t="str" cm="1">
        <f t="array" aca="1" ref="E120" ca="1">IF($C120&lt;&gt;"",INDEX(INDIRECT($C120&amp;"!A1:K100"),$B120,COLUMN()-2),"")</f>
        <v>シン　リュウカイ</v>
      </c>
      <c r="F120" t="str" cm="1">
        <f t="array" aca="1" ref="F120" ca="1">IF($C120&lt;&gt;"",INDEX(INDIRECT($C120&amp;"!A1:K100"),$B120,COLUMN()-2),"")</f>
        <v>e5a20057a7@edu.teu.ac.jp</v>
      </c>
      <c r="G120" t="str" cm="1">
        <f t="array" aca="1" ref="G120" ca="1">IF($C120&lt;&gt;"",INDEX(INDIRECT($C120&amp;"!A1:K100"),$B120,COLUMN()-2),"")</f>
        <v>B4(学部4年)</v>
      </c>
      <c r="H120" t="str" cm="1">
        <f t="array" aca="1" ref="H120" ca="1">IF($C120&lt;&gt;"",INDEX(INDIRECT($C120&amp;"!A1:K100"),$B120,COLUMN()-2),"")</f>
        <v>聴講</v>
      </c>
      <c r="I120" cm="1">
        <f t="array" aca="1" ref="I120" ca="1">IF($C120&lt;&gt;"",INDEX(INDIRECT($C120&amp;"!A1:K100"),$B120,COLUMN()-2),"")</f>
        <v>0</v>
      </c>
      <c r="J120" cm="1">
        <f t="array" aca="1" ref="J120" ca="1">IF($C120&lt;&gt;"",INDEX(INDIRECT($C120&amp;"!A1:K100"),$B120,COLUMN()-2),"")</f>
        <v>0</v>
      </c>
      <c r="K120" cm="1">
        <f t="array" aca="1" ref="K120" ca="1">IF($C120&lt;&gt;"",INDEX(INDIRECT($C120&amp;"!A1:K100"),$B120,COLUMN()-2),"")</f>
        <v>0</v>
      </c>
      <c r="L120" cm="1">
        <f t="array" aca="1" ref="L120" ca="1">IF($C120&lt;&gt;"",INDEX(INDIRECT($C120&amp;"!A1:K100"),$B120,COLUMN()-2),"")</f>
        <v>0</v>
      </c>
      <c r="M120" cm="1">
        <f t="array" aca="1" ref="M120" ca="1">IF($C120&lt;&gt;"",INDEX(INDIRECT($C120&amp;"!A1:K100"),$B120,COLUMN()-2),"")</f>
        <v>0</v>
      </c>
      <c r="N120" t="str">
        <f ca="1">IF(A120&lt;&gt;"",_xlfn.XLOOKUP(A120,ラフプログラム!$4:$4,ラフプログラム!$3:$3,"")&amp;_xlfn.XLOOKUP(A120,ラフプログラム!$5:$5,ラフプログラム!$3:$3,"")&amp;_xlfn.XLOOKUP(A120,ラフプログラム!$6:$6,ラフプログラム!$3:$3,"")&amp;_xlfn.XLOOKUP(A120,ラフプログラム!$7:$7,ラフプログラム!$3:$3,"")&amp;_xlfn.XLOOKUP(A120,ラフプログラム!$8:$8,ラフプログラム!$3:$3,""),"")</f>
        <v/>
      </c>
    </row>
    <row r="121" spans="1:14">
      <c r="A121" t="str" cm="1">
        <f t="array" aca="1" ref="A121" ca="1">IF(AND(C121&lt;&gt;"",C121&lt;&gt;0),INDIRECT(C121&amp;"!A"&amp;B121),"")</f>
        <v>Sh12</v>
      </c>
      <c r="B121">
        <f t="shared" ca="1" si="1"/>
        <v>17</v>
      </c>
      <c r="C121" t="str" cm="1">
        <f t="array" aca="1" ref="C121" ca="1">IF(INDIRECT("発表者集計!A"&amp;3+COUNTIF(発表者集計!AC$3:AC$14,"&lt;"&amp;ROW()-1))&lt;&gt;0,INDIRECT("発表者集計!B"&amp;3+COUNTIF(発表者集計!AC$3:AC$14,"&lt;"&amp;ROW()-1)),"")</f>
        <v>佘研</v>
      </c>
      <c r="D121" t="str" cm="1">
        <f t="array" aca="1" ref="D121" ca="1">IF($C121&lt;&gt;"",INDEX(INDIRECT($C121&amp;"!A1:K100"),$B121,COLUMN()-2),"")</f>
        <v>土屋　柊輝</v>
      </c>
      <c r="E121" t="str" cm="1">
        <f t="array" aca="1" ref="E121" ca="1">IF($C121&lt;&gt;"",INDEX(INDIRECT($C121&amp;"!A1:K100"),$B121,COLUMN()-2),"")</f>
        <v>ツチヤ　シュウキ</v>
      </c>
      <c r="F121" t="str" cm="1">
        <f t="array" aca="1" ref="F121" ca="1">IF($C121&lt;&gt;"",INDEX(INDIRECT($C121&amp;"!A1:K100"),$B121,COLUMN()-2),"")</f>
        <v>e5a2106705@edu.teu.ac.jp</v>
      </c>
      <c r="G121" t="str" cm="1">
        <f t="array" aca="1" ref="G121" ca="1">IF($C121&lt;&gt;"",INDEX(INDIRECT($C121&amp;"!A1:K100"),$B121,COLUMN()-2),"")</f>
        <v>B4(学部4年)</v>
      </c>
      <c r="H121" t="str" cm="1">
        <f t="array" aca="1" ref="H121" ca="1">IF($C121&lt;&gt;"",INDEX(INDIRECT($C121&amp;"!A1:K100"),$B121,COLUMN()-2),"")</f>
        <v>聴講</v>
      </c>
      <c r="I121" cm="1">
        <f t="array" aca="1" ref="I121" ca="1">IF($C121&lt;&gt;"",INDEX(INDIRECT($C121&amp;"!A1:K100"),$B121,COLUMN()-2),"")</f>
        <v>0</v>
      </c>
      <c r="J121" cm="1">
        <f t="array" aca="1" ref="J121" ca="1">IF($C121&lt;&gt;"",INDEX(INDIRECT($C121&amp;"!A1:K100"),$B121,COLUMN()-2),"")</f>
        <v>0</v>
      </c>
      <c r="K121" cm="1">
        <f t="array" aca="1" ref="K121" ca="1">IF($C121&lt;&gt;"",INDEX(INDIRECT($C121&amp;"!A1:K100"),$B121,COLUMN()-2),"")</f>
        <v>0</v>
      </c>
      <c r="L121" cm="1">
        <f t="array" aca="1" ref="L121" ca="1">IF($C121&lt;&gt;"",INDEX(INDIRECT($C121&amp;"!A1:K100"),$B121,COLUMN()-2),"")</f>
        <v>0</v>
      </c>
      <c r="M121" cm="1">
        <f t="array" aca="1" ref="M121" ca="1">IF($C121&lt;&gt;"",INDEX(INDIRECT($C121&amp;"!A1:K100"),$B121,COLUMN()-2),"")</f>
        <v>0</v>
      </c>
      <c r="N121" t="str">
        <f ca="1">IF(A121&lt;&gt;"",_xlfn.XLOOKUP(A121,ラフプログラム!$4:$4,ラフプログラム!$3:$3,"")&amp;_xlfn.XLOOKUP(A121,ラフプログラム!$5:$5,ラフプログラム!$3:$3,"")&amp;_xlfn.XLOOKUP(A121,ラフプログラム!$6:$6,ラフプログラム!$3:$3,"")&amp;_xlfn.XLOOKUP(A121,ラフプログラム!$7:$7,ラフプログラム!$3:$3,"")&amp;_xlfn.XLOOKUP(A121,ラフプログラム!$8:$8,ラフプログラム!$3:$3,""),"")</f>
        <v/>
      </c>
    </row>
    <row r="122" spans="1:14">
      <c r="A122" t="str" cm="1">
        <f t="array" aca="1" ref="A122" ca="1">IF(AND(C122&lt;&gt;"",C122&lt;&gt;0),INDIRECT(C122&amp;"!A"&amp;B122),"")</f>
        <v/>
      </c>
      <c r="B122" t="str">
        <f t="shared" ca="1" si="1"/>
        <v/>
      </c>
      <c r="C122" t="str" cm="1">
        <f t="array" aca="1" ref="C122" ca="1">IF(INDIRECT("発表者集計!A"&amp;3+COUNTIF(発表者集計!AC$3:AC$14,"&lt;"&amp;ROW()-1))&lt;&gt;0,INDIRECT("発表者集計!B"&amp;3+COUNTIF(発表者集計!AC$3:AC$14,"&lt;"&amp;ROW()-1)),"")</f>
        <v/>
      </c>
      <c r="D122" t="str" cm="1">
        <f t="array" aca="1" ref="D122" ca="1">IF($C122&lt;&gt;"",INDEX(INDIRECT($C122&amp;"!A1:K100"),$B122,COLUMN()-2),"")</f>
        <v/>
      </c>
      <c r="E122" t="str" cm="1">
        <f t="array" aca="1" ref="E122" ca="1">IF($C122&lt;&gt;"",INDEX(INDIRECT($C122&amp;"!A1:K100"),$B122,COLUMN()-2),"")</f>
        <v/>
      </c>
      <c r="F122" t="str" cm="1">
        <f t="array" aca="1" ref="F122" ca="1">IF($C122&lt;&gt;"",INDEX(INDIRECT($C122&amp;"!A1:K100"),$B122,COLUMN()-2),"")</f>
        <v/>
      </c>
      <c r="G122" t="str" cm="1">
        <f t="array" aca="1" ref="G122" ca="1">IF($C122&lt;&gt;"",INDEX(INDIRECT($C122&amp;"!A1:K100"),$B122,COLUMN()-2),"")</f>
        <v/>
      </c>
      <c r="H122" t="str" cm="1">
        <f t="array" aca="1" ref="H122" ca="1">IF($C122&lt;&gt;"",INDEX(INDIRECT($C122&amp;"!A1:K100"),$B122,COLUMN()-2),"")</f>
        <v/>
      </c>
      <c r="I122" t="str" cm="1">
        <f t="array" aca="1" ref="I122" ca="1">IF($C122&lt;&gt;"",INDEX(INDIRECT($C122&amp;"!A1:K100"),$B122,COLUMN()-2),"")</f>
        <v/>
      </c>
      <c r="J122" t="str" cm="1">
        <f t="array" aca="1" ref="J122" ca="1">IF($C122&lt;&gt;"",INDEX(INDIRECT($C122&amp;"!A1:K100"),$B122,COLUMN()-2),"")</f>
        <v/>
      </c>
      <c r="K122" t="str" cm="1">
        <f t="array" aca="1" ref="K122" ca="1">IF($C122&lt;&gt;"",INDEX(INDIRECT($C122&amp;"!A1:K100"),$B122,COLUMN()-2),"")</f>
        <v/>
      </c>
      <c r="L122" t="str" cm="1">
        <f t="array" aca="1" ref="L122" ca="1">IF($C122&lt;&gt;"",INDEX(INDIRECT($C122&amp;"!A1:K100"),$B122,COLUMN()-2),"")</f>
        <v/>
      </c>
      <c r="M122" t="str" cm="1">
        <f t="array" aca="1" ref="M122" ca="1">IF($C122&lt;&gt;"",INDEX(INDIRECT($C122&amp;"!A1:K100"),$B122,COLUMN()-2),"")</f>
        <v/>
      </c>
      <c r="N122" t="str">
        <f ca="1">IF(A122&lt;&gt;"",_xlfn.XLOOKUP(A122,ラフプログラム!$4:$4,ラフプログラム!$3:$3,"")&amp;_xlfn.XLOOKUP(A122,ラフプログラム!$5:$5,ラフプログラム!$3:$3,"")&amp;_xlfn.XLOOKUP(A122,ラフプログラム!$6:$6,ラフプログラム!$3:$3,"")&amp;_xlfn.XLOOKUP(A122,ラフプログラム!$7:$7,ラフプログラム!$3:$3,"")&amp;_xlfn.XLOOKUP(A122,ラフプログラム!$8:$8,ラフプログラム!$3:$3,""),"")</f>
        <v/>
      </c>
    </row>
    <row r="123" spans="1:14">
      <c r="A123" t="str" cm="1">
        <f t="array" aca="1" ref="A123" ca="1">IF(AND(C123&lt;&gt;"",C123&lt;&gt;0),INDIRECT(C123&amp;"!A"&amp;B123),"")</f>
        <v/>
      </c>
      <c r="B123" t="str">
        <f t="shared" ca="1" si="1"/>
        <v/>
      </c>
      <c r="C123" t="str" cm="1">
        <f t="array" aca="1" ref="C123" ca="1">IF(INDIRECT("発表者集計!A"&amp;3+COUNTIF(発表者集計!AC$3:AC$14,"&lt;"&amp;ROW()-1))&lt;&gt;0,INDIRECT("発表者集計!B"&amp;3+COUNTIF(発表者集計!AC$3:AC$14,"&lt;"&amp;ROW()-1)),"")</f>
        <v/>
      </c>
      <c r="D123" t="str" cm="1">
        <f t="array" aca="1" ref="D123" ca="1">IF($C123&lt;&gt;"",INDEX(INDIRECT($C123&amp;"!A1:K100"),$B123,COLUMN()-2),"")</f>
        <v/>
      </c>
      <c r="E123" t="str" cm="1">
        <f t="array" aca="1" ref="E123" ca="1">IF($C123&lt;&gt;"",INDEX(INDIRECT($C123&amp;"!A1:K100"),$B123,COLUMN()-2),"")</f>
        <v/>
      </c>
      <c r="F123" t="str" cm="1">
        <f t="array" aca="1" ref="F123" ca="1">IF($C123&lt;&gt;"",INDEX(INDIRECT($C123&amp;"!A1:K100"),$B123,COLUMN()-2),"")</f>
        <v/>
      </c>
      <c r="G123" t="str" cm="1">
        <f t="array" aca="1" ref="G123" ca="1">IF($C123&lt;&gt;"",INDEX(INDIRECT($C123&amp;"!A1:K100"),$B123,COLUMN()-2),"")</f>
        <v/>
      </c>
      <c r="H123" t="str" cm="1">
        <f t="array" aca="1" ref="H123" ca="1">IF($C123&lt;&gt;"",INDEX(INDIRECT($C123&amp;"!A1:K100"),$B123,COLUMN()-2),"")</f>
        <v/>
      </c>
      <c r="I123" t="str" cm="1">
        <f t="array" aca="1" ref="I123" ca="1">IF($C123&lt;&gt;"",INDEX(INDIRECT($C123&amp;"!A1:K100"),$B123,COLUMN()-2),"")</f>
        <v/>
      </c>
      <c r="J123" t="str" cm="1">
        <f t="array" aca="1" ref="J123" ca="1">IF($C123&lt;&gt;"",INDEX(INDIRECT($C123&amp;"!A1:K100"),$B123,COLUMN()-2),"")</f>
        <v/>
      </c>
      <c r="K123" t="str" cm="1">
        <f t="array" aca="1" ref="K123" ca="1">IF($C123&lt;&gt;"",INDEX(INDIRECT($C123&amp;"!A1:K100"),$B123,COLUMN()-2),"")</f>
        <v/>
      </c>
      <c r="L123" t="str" cm="1">
        <f t="array" aca="1" ref="L123" ca="1">IF($C123&lt;&gt;"",INDEX(INDIRECT($C123&amp;"!A1:K100"),$B123,COLUMN()-2),"")</f>
        <v/>
      </c>
      <c r="M123" t="str" cm="1">
        <f t="array" aca="1" ref="M123" ca="1">IF($C123&lt;&gt;"",INDEX(INDIRECT($C123&amp;"!A1:K100"),$B123,COLUMN()-2),"")</f>
        <v/>
      </c>
      <c r="N123" t="str">
        <f ca="1">IF(A123&lt;&gt;"",_xlfn.XLOOKUP(A123,ラフプログラム!$4:$4,ラフプログラム!$3:$3,"")&amp;_xlfn.XLOOKUP(A123,ラフプログラム!$5:$5,ラフプログラム!$3:$3,"")&amp;_xlfn.XLOOKUP(A123,ラフプログラム!$6:$6,ラフプログラム!$3:$3,"")&amp;_xlfn.XLOOKUP(A123,ラフプログラム!$7:$7,ラフプログラム!$3:$3,"")&amp;_xlfn.XLOOKUP(A123,ラフプログラム!$8:$8,ラフプログラム!$3:$3,""),"")</f>
        <v/>
      </c>
    </row>
    <row r="124" spans="1:14">
      <c r="A124" t="str" cm="1">
        <f t="array" aca="1" ref="A124" ca="1">IF(AND(C124&lt;&gt;"",C124&lt;&gt;0),INDIRECT(C124&amp;"!A"&amp;B124),"")</f>
        <v/>
      </c>
      <c r="B124" t="str">
        <f t="shared" ca="1" si="1"/>
        <v/>
      </c>
      <c r="C124" t="str" cm="1">
        <f t="array" aca="1" ref="C124" ca="1">IF(INDIRECT("発表者集計!A"&amp;3+COUNTIF(発表者集計!AC$3:AC$14,"&lt;"&amp;ROW()-1))&lt;&gt;0,INDIRECT("発表者集計!B"&amp;3+COUNTIF(発表者集計!AC$3:AC$14,"&lt;"&amp;ROW()-1)),"")</f>
        <v/>
      </c>
      <c r="D124" t="str" cm="1">
        <f t="array" aca="1" ref="D124" ca="1">IF($C124&lt;&gt;"",INDEX(INDIRECT($C124&amp;"!A1:K100"),$B124,COLUMN()-2),"")</f>
        <v/>
      </c>
      <c r="E124" t="str" cm="1">
        <f t="array" aca="1" ref="E124" ca="1">IF($C124&lt;&gt;"",INDEX(INDIRECT($C124&amp;"!A1:K100"),$B124,COLUMN()-2),"")</f>
        <v/>
      </c>
      <c r="F124" t="str" cm="1">
        <f t="array" aca="1" ref="F124" ca="1">IF($C124&lt;&gt;"",INDEX(INDIRECT($C124&amp;"!A1:K100"),$B124,COLUMN()-2),"")</f>
        <v/>
      </c>
      <c r="G124" t="str" cm="1">
        <f t="array" aca="1" ref="G124" ca="1">IF($C124&lt;&gt;"",INDEX(INDIRECT($C124&amp;"!A1:K100"),$B124,COLUMN()-2),"")</f>
        <v/>
      </c>
      <c r="H124" t="str" cm="1">
        <f t="array" aca="1" ref="H124" ca="1">IF($C124&lt;&gt;"",INDEX(INDIRECT($C124&amp;"!A1:K100"),$B124,COLUMN()-2),"")</f>
        <v/>
      </c>
      <c r="I124" t="str" cm="1">
        <f t="array" aca="1" ref="I124" ca="1">IF($C124&lt;&gt;"",INDEX(INDIRECT($C124&amp;"!A1:K100"),$B124,COLUMN()-2),"")</f>
        <v/>
      </c>
      <c r="J124" t="str" cm="1">
        <f t="array" aca="1" ref="J124" ca="1">IF($C124&lt;&gt;"",INDEX(INDIRECT($C124&amp;"!A1:K100"),$B124,COLUMN()-2),"")</f>
        <v/>
      </c>
      <c r="K124" t="str" cm="1">
        <f t="array" aca="1" ref="K124" ca="1">IF($C124&lt;&gt;"",INDEX(INDIRECT($C124&amp;"!A1:K100"),$B124,COLUMN()-2),"")</f>
        <v/>
      </c>
      <c r="L124" t="str" cm="1">
        <f t="array" aca="1" ref="L124" ca="1">IF($C124&lt;&gt;"",INDEX(INDIRECT($C124&amp;"!A1:K100"),$B124,COLUMN()-2),"")</f>
        <v/>
      </c>
      <c r="M124" t="str" cm="1">
        <f t="array" aca="1" ref="M124" ca="1">IF($C124&lt;&gt;"",INDEX(INDIRECT($C124&amp;"!A1:K100"),$B124,COLUMN()-2),"")</f>
        <v/>
      </c>
      <c r="N124" t="str">
        <f ca="1">IF(A124&lt;&gt;"",_xlfn.XLOOKUP(A124,ラフプログラム!$4:$4,ラフプログラム!$3:$3,"")&amp;_xlfn.XLOOKUP(A124,ラフプログラム!$5:$5,ラフプログラム!$3:$3,"")&amp;_xlfn.XLOOKUP(A124,ラフプログラム!$6:$6,ラフプログラム!$3:$3,"")&amp;_xlfn.XLOOKUP(A124,ラフプログラム!$7:$7,ラフプログラム!$3:$3,"")&amp;_xlfn.XLOOKUP(A124,ラフプログラム!$8:$8,ラフプログラム!$3:$3,""),"")</f>
        <v/>
      </c>
    </row>
    <row r="125" spans="1:14">
      <c r="A125" t="str" cm="1">
        <f t="array" aca="1" ref="A125" ca="1">IF(AND(C125&lt;&gt;"",C125&lt;&gt;0),INDIRECT(C125&amp;"!A"&amp;B125),"")</f>
        <v/>
      </c>
      <c r="B125" t="str">
        <f t="shared" ca="1" si="1"/>
        <v/>
      </c>
      <c r="C125" t="str" cm="1">
        <f t="array" aca="1" ref="C125" ca="1">IF(INDIRECT("発表者集計!A"&amp;3+COUNTIF(発表者集計!AC$3:AC$14,"&lt;"&amp;ROW()-1))&lt;&gt;0,INDIRECT("発表者集計!B"&amp;3+COUNTIF(発表者集計!AC$3:AC$14,"&lt;"&amp;ROW()-1)),"")</f>
        <v/>
      </c>
      <c r="D125" t="str" cm="1">
        <f t="array" aca="1" ref="D125" ca="1">IF($C125&lt;&gt;"",INDEX(INDIRECT($C125&amp;"!A1:K100"),$B125,COLUMN()-2),"")</f>
        <v/>
      </c>
      <c r="E125" t="str" cm="1">
        <f t="array" aca="1" ref="E125" ca="1">IF($C125&lt;&gt;"",INDEX(INDIRECT($C125&amp;"!A1:K100"),$B125,COLUMN()-2),"")</f>
        <v/>
      </c>
      <c r="F125" t="str" cm="1">
        <f t="array" aca="1" ref="F125" ca="1">IF($C125&lt;&gt;"",INDEX(INDIRECT($C125&amp;"!A1:K100"),$B125,COLUMN()-2),"")</f>
        <v/>
      </c>
      <c r="G125" t="str" cm="1">
        <f t="array" aca="1" ref="G125" ca="1">IF($C125&lt;&gt;"",INDEX(INDIRECT($C125&amp;"!A1:K100"),$B125,COLUMN()-2),"")</f>
        <v/>
      </c>
      <c r="H125" t="str" cm="1">
        <f t="array" aca="1" ref="H125" ca="1">IF($C125&lt;&gt;"",INDEX(INDIRECT($C125&amp;"!A1:K100"),$B125,COLUMN()-2),"")</f>
        <v/>
      </c>
      <c r="I125" t="str" cm="1">
        <f t="array" aca="1" ref="I125" ca="1">IF($C125&lt;&gt;"",INDEX(INDIRECT($C125&amp;"!A1:K100"),$B125,COLUMN()-2),"")</f>
        <v/>
      </c>
      <c r="J125" t="str" cm="1">
        <f t="array" aca="1" ref="J125" ca="1">IF($C125&lt;&gt;"",INDEX(INDIRECT($C125&amp;"!A1:K100"),$B125,COLUMN()-2),"")</f>
        <v/>
      </c>
      <c r="K125" t="str" cm="1">
        <f t="array" aca="1" ref="K125" ca="1">IF($C125&lt;&gt;"",INDEX(INDIRECT($C125&amp;"!A1:K100"),$B125,COLUMN()-2),"")</f>
        <v/>
      </c>
      <c r="L125" t="str" cm="1">
        <f t="array" aca="1" ref="L125" ca="1">IF($C125&lt;&gt;"",INDEX(INDIRECT($C125&amp;"!A1:K100"),$B125,COLUMN()-2),"")</f>
        <v/>
      </c>
      <c r="M125" t="str" cm="1">
        <f t="array" aca="1" ref="M125" ca="1">IF($C125&lt;&gt;"",INDEX(INDIRECT($C125&amp;"!A1:K100"),$B125,COLUMN()-2),"")</f>
        <v/>
      </c>
      <c r="N125" t="str">
        <f ca="1">IF(A125&lt;&gt;"",_xlfn.XLOOKUP(A125,ラフプログラム!$4:$4,ラフプログラム!$3:$3,"")&amp;_xlfn.XLOOKUP(A125,ラフプログラム!$5:$5,ラフプログラム!$3:$3,"")&amp;_xlfn.XLOOKUP(A125,ラフプログラム!$6:$6,ラフプログラム!$3:$3,"")&amp;_xlfn.XLOOKUP(A125,ラフプログラム!$7:$7,ラフプログラム!$3:$3,"")&amp;_xlfn.XLOOKUP(A125,ラフプログラム!$8:$8,ラフプログラム!$3:$3,""),"")</f>
        <v/>
      </c>
    </row>
    <row r="126" spans="1:14">
      <c r="A126" t="str" cm="1">
        <f t="array" aca="1" ref="A126" ca="1">IF(AND(C126&lt;&gt;"",C126&lt;&gt;0),INDIRECT(C126&amp;"!A"&amp;B126),"")</f>
        <v/>
      </c>
      <c r="B126" t="str">
        <f t="shared" ca="1" si="1"/>
        <v/>
      </c>
      <c r="C126" t="str" cm="1">
        <f t="array" aca="1" ref="C126" ca="1">IF(INDIRECT("発表者集計!A"&amp;3+COUNTIF(発表者集計!AC$3:AC$14,"&lt;"&amp;ROW()-1))&lt;&gt;0,INDIRECT("発表者集計!B"&amp;3+COUNTIF(発表者集計!AC$3:AC$14,"&lt;"&amp;ROW()-1)),"")</f>
        <v/>
      </c>
      <c r="D126" t="str" cm="1">
        <f t="array" aca="1" ref="D126" ca="1">IF($C126&lt;&gt;"",INDEX(INDIRECT($C126&amp;"!A1:K100"),$B126,COLUMN()-2),"")</f>
        <v/>
      </c>
      <c r="E126" t="str" cm="1">
        <f t="array" aca="1" ref="E126" ca="1">IF($C126&lt;&gt;"",INDEX(INDIRECT($C126&amp;"!A1:K100"),$B126,COLUMN()-2),"")</f>
        <v/>
      </c>
      <c r="F126" t="str" cm="1">
        <f t="array" aca="1" ref="F126" ca="1">IF($C126&lt;&gt;"",INDEX(INDIRECT($C126&amp;"!A1:K100"),$B126,COLUMN()-2),"")</f>
        <v/>
      </c>
      <c r="G126" t="str" cm="1">
        <f t="array" aca="1" ref="G126" ca="1">IF($C126&lt;&gt;"",INDEX(INDIRECT($C126&amp;"!A1:K100"),$B126,COLUMN()-2),"")</f>
        <v/>
      </c>
      <c r="H126" t="str" cm="1">
        <f t="array" aca="1" ref="H126" ca="1">IF($C126&lt;&gt;"",INDEX(INDIRECT($C126&amp;"!A1:K100"),$B126,COLUMN()-2),"")</f>
        <v/>
      </c>
      <c r="I126" t="str" cm="1">
        <f t="array" aca="1" ref="I126" ca="1">IF($C126&lt;&gt;"",INDEX(INDIRECT($C126&amp;"!A1:K100"),$B126,COLUMN()-2),"")</f>
        <v/>
      </c>
      <c r="J126" t="str" cm="1">
        <f t="array" aca="1" ref="J126" ca="1">IF($C126&lt;&gt;"",INDEX(INDIRECT($C126&amp;"!A1:K100"),$B126,COLUMN()-2),"")</f>
        <v/>
      </c>
      <c r="K126" t="str" cm="1">
        <f t="array" aca="1" ref="K126" ca="1">IF($C126&lt;&gt;"",INDEX(INDIRECT($C126&amp;"!A1:K100"),$B126,COLUMN()-2),"")</f>
        <v/>
      </c>
      <c r="L126" t="str" cm="1">
        <f t="array" aca="1" ref="L126" ca="1">IF($C126&lt;&gt;"",INDEX(INDIRECT($C126&amp;"!A1:K100"),$B126,COLUMN()-2),"")</f>
        <v/>
      </c>
      <c r="M126" t="str" cm="1">
        <f t="array" aca="1" ref="M126" ca="1">IF($C126&lt;&gt;"",INDEX(INDIRECT($C126&amp;"!A1:K100"),$B126,COLUMN()-2),"")</f>
        <v/>
      </c>
      <c r="N126" t="str">
        <f ca="1">IF(A126&lt;&gt;"",_xlfn.XLOOKUP(A126,ラフプログラム!$4:$4,ラフプログラム!$3:$3,"")&amp;_xlfn.XLOOKUP(A126,ラフプログラム!$5:$5,ラフプログラム!$3:$3,"")&amp;_xlfn.XLOOKUP(A126,ラフプログラム!$6:$6,ラフプログラム!$3:$3,"")&amp;_xlfn.XLOOKUP(A126,ラフプログラム!$7:$7,ラフプログラム!$3:$3,"")&amp;_xlfn.XLOOKUP(A126,ラフプログラム!$8:$8,ラフプログラム!$3:$3,""),"")</f>
        <v/>
      </c>
    </row>
    <row r="127" spans="1:14">
      <c r="A127" t="str" cm="1">
        <f t="array" aca="1" ref="A127" ca="1">IF(AND(C127&lt;&gt;"",C127&lt;&gt;0),INDIRECT(C127&amp;"!A"&amp;B127),"")</f>
        <v/>
      </c>
      <c r="B127" t="str">
        <f t="shared" ca="1" si="1"/>
        <v/>
      </c>
      <c r="C127" t="str" cm="1">
        <f t="array" aca="1" ref="C127" ca="1">IF(INDIRECT("発表者集計!A"&amp;3+COUNTIF(発表者集計!AC$3:AC$14,"&lt;"&amp;ROW()-1))&lt;&gt;0,INDIRECT("発表者集計!B"&amp;3+COUNTIF(発表者集計!AC$3:AC$14,"&lt;"&amp;ROW()-1)),"")</f>
        <v/>
      </c>
      <c r="D127" t="str" cm="1">
        <f t="array" aca="1" ref="D127" ca="1">IF($C127&lt;&gt;"",INDEX(INDIRECT($C127&amp;"!A1:K100"),$B127,COLUMN()-2),"")</f>
        <v/>
      </c>
      <c r="E127" t="str" cm="1">
        <f t="array" aca="1" ref="E127" ca="1">IF($C127&lt;&gt;"",INDEX(INDIRECT($C127&amp;"!A1:K100"),$B127,COLUMN()-2),"")</f>
        <v/>
      </c>
      <c r="F127" t="str" cm="1">
        <f t="array" aca="1" ref="F127" ca="1">IF($C127&lt;&gt;"",INDEX(INDIRECT($C127&amp;"!A1:K100"),$B127,COLUMN()-2),"")</f>
        <v/>
      </c>
      <c r="G127" t="str" cm="1">
        <f t="array" aca="1" ref="G127" ca="1">IF($C127&lt;&gt;"",INDEX(INDIRECT($C127&amp;"!A1:K100"),$B127,COLUMN()-2),"")</f>
        <v/>
      </c>
      <c r="H127" t="str" cm="1">
        <f t="array" aca="1" ref="H127" ca="1">IF($C127&lt;&gt;"",INDEX(INDIRECT($C127&amp;"!A1:K100"),$B127,COLUMN()-2),"")</f>
        <v/>
      </c>
      <c r="I127" t="str" cm="1">
        <f t="array" aca="1" ref="I127" ca="1">IF($C127&lt;&gt;"",INDEX(INDIRECT($C127&amp;"!A1:K100"),$B127,COLUMN()-2),"")</f>
        <v/>
      </c>
      <c r="J127" t="str" cm="1">
        <f t="array" aca="1" ref="J127" ca="1">IF($C127&lt;&gt;"",INDEX(INDIRECT($C127&amp;"!A1:K100"),$B127,COLUMN()-2),"")</f>
        <v/>
      </c>
      <c r="K127" t="str" cm="1">
        <f t="array" aca="1" ref="K127" ca="1">IF($C127&lt;&gt;"",INDEX(INDIRECT($C127&amp;"!A1:K100"),$B127,COLUMN()-2),"")</f>
        <v/>
      </c>
      <c r="L127" t="str" cm="1">
        <f t="array" aca="1" ref="L127" ca="1">IF($C127&lt;&gt;"",INDEX(INDIRECT($C127&amp;"!A1:K100"),$B127,COLUMN()-2),"")</f>
        <v/>
      </c>
      <c r="M127" t="str" cm="1">
        <f t="array" aca="1" ref="M127" ca="1">IF($C127&lt;&gt;"",INDEX(INDIRECT($C127&amp;"!A1:K100"),$B127,COLUMN()-2),"")</f>
        <v/>
      </c>
      <c r="N127" t="str">
        <f ca="1">IF(A127&lt;&gt;"",_xlfn.XLOOKUP(A127,ラフプログラム!$4:$4,ラフプログラム!$3:$3,"")&amp;_xlfn.XLOOKUP(A127,ラフプログラム!$5:$5,ラフプログラム!$3:$3,"")&amp;_xlfn.XLOOKUP(A127,ラフプログラム!$6:$6,ラフプログラム!$3:$3,"")&amp;_xlfn.XLOOKUP(A127,ラフプログラム!$7:$7,ラフプログラム!$3:$3,"")&amp;_xlfn.XLOOKUP(A127,ラフプログラム!$8:$8,ラフプログラム!$3:$3,""),"")</f>
        <v/>
      </c>
    </row>
    <row r="128" spans="1:14">
      <c r="A128" t="str" cm="1">
        <f t="array" aca="1" ref="A128" ca="1">IF(AND(C128&lt;&gt;"",C128&lt;&gt;0),INDIRECT(C128&amp;"!A"&amp;B128),"")</f>
        <v/>
      </c>
      <c r="B128" t="str">
        <f t="shared" ca="1" si="1"/>
        <v/>
      </c>
      <c r="C128" t="str" cm="1">
        <f t="array" aca="1" ref="C128" ca="1">IF(INDIRECT("発表者集計!A"&amp;3+COUNTIF(発表者集計!AC$3:AC$14,"&lt;"&amp;ROW()-1))&lt;&gt;0,INDIRECT("発表者集計!B"&amp;3+COUNTIF(発表者集計!AC$3:AC$14,"&lt;"&amp;ROW()-1)),"")</f>
        <v/>
      </c>
      <c r="D128" t="str" cm="1">
        <f t="array" aca="1" ref="D128" ca="1">IF($C128&lt;&gt;"",INDEX(INDIRECT($C128&amp;"!A1:K100"),$B128,COLUMN()-2),"")</f>
        <v/>
      </c>
      <c r="E128" t="str" cm="1">
        <f t="array" aca="1" ref="E128" ca="1">IF($C128&lt;&gt;"",INDEX(INDIRECT($C128&amp;"!A1:K100"),$B128,COLUMN()-2),"")</f>
        <v/>
      </c>
      <c r="F128" t="str" cm="1">
        <f t="array" aca="1" ref="F128" ca="1">IF($C128&lt;&gt;"",INDEX(INDIRECT($C128&amp;"!A1:K100"),$B128,COLUMN()-2),"")</f>
        <v/>
      </c>
      <c r="G128" t="str" cm="1">
        <f t="array" aca="1" ref="G128" ca="1">IF($C128&lt;&gt;"",INDEX(INDIRECT($C128&amp;"!A1:K100"),$B128,COLUMN()-2),"")</f>
        <v/>
      </c>
      <c r="H128" t="str" cm="1">
        <f t="array" aca="1" ref="H128" ca="1">IF($C128&lt;&gt;"",INDEX(INDIRECT($C128&amp;"!A1:K100"),$B128,COLUMN()-2),"")</f>
        <v/>
      </c>
      <c r="I128" t="str" cm="1">
        <f t="array" aca="1" ref="I128" ca="1">IF($C128&lt;&gt;"",INDEX(INDIRECT($C128&amp;"!A1:K100"),$B128,COLUMN()-2),"")</f>
        <v/>
      </c>
      <c r="J128" t="str" cm="1">
        <f t="array" aca="1" ref="J128" ca="1">IF($C128&lt;&gt;"",INDEX(INDIRECT($C128&amp;"!A1:K100"),$B128,COLUMN()-2),"")</f>
        <v/>
      </c>
      <c r="K128" t="str" cm="1">
        <f t="array" aca="1" ref="K128" ca="1">IF($C128&lt;&gt;"",INDEX(INDIRECT($C128&amp;"!A1:K100"),$B128,COLUMN()-2),"")</f>
        <v/>
      </c>
      <c r="L128" t="str" cm="1">
        <f t="array" aca="1" ref="L128" ca="1">IF($C128&lt;&gt;"",INDEX(INDIRECT($C128&amp;"!A1:K100"),$B128,COLUMN()-2),"")</f>
        <v/>
      </c>
      <c r="M128" t="str" cm="1">
        <f t="array" aca="1" ref="M128" ca="1">IF($C128&lt;&gt;"",INDEX(INDIRECT($C128&amp;"!A1:K100"),$B128,COLUMN()-2),"")</f>
        <v/>
      </c>
      <c r="N128" t="str">
        <f ca="1">IF(A128&lt;&gt;"",_xlfn.XLOOKUP(A128,ラフプログラム!$4:$4,ラフプログラム!$3:$3,"")&amp;_xlfn.XLOOKUP(A128,ラフプログラム!$5:$5,ラフプログラム!$3:$3,"")&amp;_xlfn.XLOOKUP(A128,ラフプログラム!$6:$6,ラフプログラム!$3:$3,"")&amp;_xlfn.XLOOKUP(A128,ラフプログラム!$7:$7,ラフプログラム!$3:$3,"")&amp;_xlfn.XLOOKUP(A128,ラフプログラム!$8:$8,ラフプログラム!$3:$3,""),"")</f>
        <v/>
      </c>
    </row>
    <row r="129" spans="1:14">
      <c r="A129" t="str" cm="1">
        <f t="array" aca="1" ref="A129" ca="1">IF(AND(C129&lt;&gt;"",C129&lt;&gt;0),INDIRECT(C129&amp;"!A"&amp;B129),"")</f>
        <v/>
      </c>
      <c r="B129" t="str">
        <f t="shared" ca="1" si="1"/>
        <v/>
      </c>
      <c r="C129" t="str" cm="1">
        <f t="array" aca="1" ref="C129" ca="1">IF(INDIRECT("発表者集計!A"&amp;3+COUNTIF(発表者集計!AC$3:AC$14,"&lt;"&amp;ROW()-1))&lt;&gt;0,INDIRECT("発表者集計!B"&amp;3+COUNTIF(発表者集計!AC$3:AC$14,"&lt;"&amp;ROW()-1)),"")</f>
        <v/>
      </c>
      <c r="D129" t="str" cm="1">
        <f t="array" aca="1" ref="D129" ca="1">IF($C129&lt;&gt;"",INDEX(INDIRECT($C129&amp;"!A1:K100"),$B129,COLUMN()-2),"")</f>
        <v/>
      </c>
      <c r="E129" t="str" cm="1">
        <f t="array" aca="1" ref="E129" ca="1">IF($C129&lt;&gt;"",INDEX(INDIRECT($C129&amp;"!A1:K100"),$B129,COLUMN()-2),"")</f>
        <v/>
      </c>
      <c r="F129" t="str" cm="1">
        <f t="array" aca="1" ref="F129" ca="1">IF($C129&lt;&gt;"",INDEX(INDIRECT($C129&amp;"!A1:K100"),$B129,COLUMN()-2),"")</f>
        <v/>
      </c>
      <c r="G129" t="str" cm="1">
        <f t="array" aca="1" ref="G129" ca="1">IF($C129&lt;&gt;"",INDEX(INDIRECT($C129&amp;"!A1:K100"),$B129,COLUMN()-2),"")</f>
        <v/>
      </c>
      <c r="H129" t="str" cm="1">
        <f t="array" aca="1" ref="H129" ca="1">IF($C129&lt;&gt;"",INDEX(INDIRECT($C129&amp;"!A1:K100"),$B129,COLUMN()-2),"")</f>
        <v/>
      </c>
      <c r="I129" t="str" cm="1">
        <f t="array" aca="1" ref="I129" ca="1">IF($C129&lt;&gt;"",INDEX(INDIRECT($C129&amp;"!A1:K100"),$B129,COLUMN()-2),"")</f>
        <v/>
      </c>
      <c r="J129" t="str" cm="1">
        <f t="array" aca="1" ref="J129" ca="1">IF($C129&lt;&gt;"",INDEX(INDIRECT($C129&amp;"!A1:K100"),$B129,COLUMN()-2),"")</f>
        <v/>
      </c>
      <c r="K129" t="str" cm="1">
        <f t="array" aca="1" ref="K129" ca="1">IF($C129&lt;&gt;"",INDEX(INDIRECT($C129&amp;"!A1:K100"),$B129,COLUMN()-2),"")</f>
        <v/>
      </c>
      <c r="L129" t="str" cm="1">
        <f t="array" aca="1" ref="L129" ca="1">IF($C129&lt;&gt;"",INDEX(INDIRECT($C129&amp;"!A1:K100"),$B129,COLUMN()-2),"")</f>
        <v/>
      </c>
      <c r="M129" t="str" cm="1">
        <f t="array" aca="1" ref="M129" ca="1">IF($C129&lt;&gt;"",INDEX(INDIRECT($C129&amp;"!A1:K100"),$B129,COLUMN()-2),"")</f>
        <v/>
      </c>
      <c r="N129" t="str">
        <f ca="1">IF(A129&lt;&gt;"",_xlfn.XLOOKUP(A129,ラフプログラム!$4:$4,ラフプログラム!$3:$3,"")&amp;_xlfn.XLOOKUP(A129,ラフプログラム!$5:$5,ラフプログラム!$3:$3,"")&amp;_xlfn.XLOOKUP(A129,ラフプログラム!$6:$6,ラフプログラム!$3:$3,"")&amp;_xlfn.XLOOKUP(A129,ラフプログラム!$7:$7,ラフプログラム!$3:$3,"")&amp;_xlfn.XLOOKUP(A129,ラフプログラム!$8:$8,ラフプログラム!$3:$3,""),"")</f>
        <v/>
      </c>
    </row>
    <row r="130" spans="1:14">
      <c r="A130" t="str" cm="1">
        <f t="array" aca="1" ref="A130" ca="1">IF(AND(C130&lt;&gt;"",C130&lt;&gt;0),INDIRECT(C130&amp;"!A"&amp;B130),"")</f>
        <v/>
      </c>
      <c r="B130" t="str">
        <f t="shared" ca="1" si="1"/>
        <v/>
      </c>
      <c r="C130" t="str" cm="1">
        <f t="array" aca="1" ref="C130" ca="1">IF(INDIRECT("発表者集計!A"&amp;3+COUNTIF(発表者集計!AC$3:AC$14,"&lt;"&amp;ROW()-1))&lt;&gt;0,INDIRECT("発表者集計!B"&amp;3+COUNTIF(発表者集計!AC$3:AC$14,"&lt;"&amp;ROW()-1)),"")</f>
        <v/>
      </c>
      <c r="D130" t="str" cm="1">
        <f t="array" aca="1" ref="D130" ca="1">IF($C130&lt;&gt;"",INDEX(INDIRECT($C130&amp;"!A1:K100"),$B130,COLUMN()-2),"")</f>
        <v/>
      </c>
      <c r="E130" t="str" cm="1">
        <f t="array" aca="1" ref="E130" ca="1">IF($C130&lt;&gt;"",INDEX(INDIRECT($C130&amp;"!A1:K100"),$B130,COLUMN()-2),"")</f>
        <v/>
      </c>
      <c r="F130" t="str" cm="1">
        <f t="array" aca="1" ref="F130" ca="1">IF($C130&lt;&gt;"",INDEX(INDIRECT($C130&amp;"!A1:K100"),$B130,COLUMN()-2),"")</f>
        <v/>
      </c>
      <c r="G130" t="str" cm="1">
        <f t="array" aca="1" ref="G130" ca="1">IF($C130&lt;&gt;"",INDEX(INDIRECT($C130&amp;"!A1:K100"),$B130,COLUMN()-2),"")</f>
        <v/>
      </c>
      <c r="H130" t="str" cm="1">
        <f t="array" aca="1" ref="H130" ca="1">IF($C130&lt;&gt;"",INDEX(INDIRECT($C130&amp;"!A1:K100"),$B130,COLUMN()-2),"")</f>
        <v/>
      </c>
      <c r="I130" t="str" cm="1">
        <f t="array" aca="1" ref="I130" ca="1">IF($C130&lt;&gt;"",INDEX(INDIRECT($C130&amp;"!A1:K100"),$B130,COLUMN()-2),"")</f>
        <v/>
      </c>
      <c r="J130" t="str" cm="1">
        <f t="array" aca="1" ref="J130" ca="1">IF($C130&lt;&gt;"",INDEX(INDIRECT($C130&amp;"!A1:K100"),$B130,COLUMN()-2),"")</f>
        <v/>
      </c>
      <c r="K130" t="str" cm="1">
        <f t="array" aca="1" ref="K130" ca="1">IF($C130&lt;&gt;"",INDEX(INDIRECT($C130&amp;"!A1:K100"),$B130,COLUMN()-2),"")</f>
        <v/>
      </c>
      <c r="L130" t="str" cm="1">
        <f t="array" aca="1" ref="L130" ca="1">IF($C130&lt;&gt;"",INDEX(INDIRECT($C130&amp;"!A1:K100"),$B130,COLUMN()-2),"")</f>
        <v/>
      </c>
      <c r="M130" t="str" cm="1">
        <f t="array" aca="1" ref="M130" ca="1">IF($C130&lt;&gt;"",INDEX(INDIRECT($C130&amp;"!A1:K100"),$B130,COLUMN()-2),"")</f>
        <v/>
      </c>
      <c r="N130" t="str">
        <f ca="1">IF(A130&lt;&gt;"",_xlfn.XLOOKUP(A130,ラフプログラム!$4:$4,ラフプログラム!$3:$3,"")&amp;_xlfn.XLOOKUP(A130,ラフプログラム!$5:$5,ラフプログラム!$3:$3,"")&amp;_xlfn.XLOOKUP(A130,ラフプログラム!$6:$6,ラフプログラム!$3:$3,"")&amp;_xlfn.XLOOKUP(A130,ラフプログラム!$7:$7,ラフプログラム!$3:$3,"")&amp;_xlfn.XLOOKUP(A130,ラフプログラム!$8:$8,ラフプログラム!$3:$3,""),"")</f>
        <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86CC6-CB7A-42F3-BBD5-11D8A2C292A3}">
  <dimension ref="A1:Y100"/>
  <sheetViews>
    <sheetView topLeftCell="M1" workbookViewId="0">
      <selection activeCell="V12" sqref="V12"/>
    </sheetView>
  </sheetViews>
  <sheetFormatPr defaultRowHeight="18"/>
  <cols>
    <col min="8" max="8" width="12.08203125" customWidth="1"/>
  </cols>
  <sheetData>
    <row r="1" spans="1:25">
      <c r="F1" t="s">
        <v>541</v>
      </c>
      <c r="H1">
        <f ca="1">H2</f>
        <v>4</v>
      </c>
      <c r="I1">
        <f ca="1">H1+I2</f>
        <v>8</v>
      </c>
      <c r="J1">
        <f t="shared" ref="J1:N1" ca="1" si="0">I1+J2</f>
        <v>12</v>
      </c>
      <c r="K1">
        <f t="shared" ca="1" si="0"/>
        <v>16</v>
      </c>
      <c r="L1">
        <f t="shared" ca="1" si="0"/>
        <v>20</v>
      </c>
      <c r="M1">
        <f t="shared" ca="1" si="0"/>
        <v>24</v>
      </c>
      <c r="N1">
        <f t="shared" ca="1" si="0"/>
        <v>28</v>
      </c>
      <c r="P1" t="s">
        <v>542</v>
      </c>
      <c r="R1">
        <f ca="1">R2</f>
        <v>4</v>
      </c>
      <c r="S1">
        <f ca="1">R1+S2</f>
        <v>8</v>
      </c>
      <c r="T1">
        <f t="shared" ref="T1:X1" ca="1" si="1">S1+T2</f>
        <v>12</v>
      </c>
      <c r="U1">
        <f t="shared" ca="1" si="1"/>
        <v>16</v>
      </c>
      <c r="V1">
        <f t="shared" ca="1" si="1"/>
        <v>20</v>
      </c>
      <c r="W1">
        <f t="shared" ca="1" si="1"/>
        <v>23</v>
      </c>
      <c r="X1">
        <f t="shared" ca="1" si="1"/>
        <v>26</v>
      </c>
    </row>
    <row r="2" spans="1:25">
      <c r="F2" t="s">
        <v>544</v>
      </c>
      <c r="H2">
        <f ca="1">IF(COLUMN()-17&lt;=$P$3-($P$3*$P5-発表者集計!$F$13),$P5,$P5-1)</f>
        <v>4</v>
      </c>
      <c r="I2">
        <f ca="1">IF(COLUMN()-17&lt;=$P$3-($P$3*$P5-発表者集計!$F$13),$P5,$P5-1)</f>
        <v>4</v>
      </c>
      <c r="J2">
        <f ca="1">IF(COLUMN()-17&lt;=$P$3-($P$3*$P5-発表者集計!$F$13),$P5,$P5-1)</f>
        <v>4</v>
      </c>
      <c r="K2">
        <f ca="1">IF(COLUMN()-17&lt;=$P$3-($P$3*$P5-発表者集計!$F$13),$P5,$P5-1)</f>
        <v>4</v>
      </c>
      <c r="L2">
        <f ca="1">IF(COLUMN()-17&lt;=$P$3-($P$3*$P5-発表者集計!$F$13),$P5,$P5-1)</f>
        <v>4</v>
      </c>
      <c r="M2">
        <f ca="1">IF(COLUMN()-17&lt;=$P$3-($P$3*$P5-発表者集計!$F$13),$P5,$P5-1)</f>
        <v>4</v>
      </c>
      <c r="N2">
        <f ca="1">IF(COLUMN()-17&lt;=$P$3-($P$3*$P5-発表者集計!$F$13),$P5,$P5-1)</f>
        <v>4</v>
      </c>
      <c r="P2" t="s">
        <v>544</v>
      </c>
      <c r="Q2">
        <v>4</v>
      </c>
      <c r="R2">
        <f ca="1">IF(COLUMN()-17&lt;=$P$3-($P$3*$P5-発表者集計!$F$13),$P5,$P5-1)</f>
        <v>4</v>
      </c>
      <c r="S2">
        <f ca="1">IF(COLUMN()-17&lt;=$P$3-($P$3*$P5-発表者集計!$F$13),$P5,$P5-1)</f>
        <v>4</v>
      </c>
      <c r="T2">
        <f ca="1">IF(COLUMN()-17&lt;=$P$3-($P$3*$P5-発表者集計!$F$13),$P5,$P5-1)</f>
        <v>4</v>
      </c>
      <c r="U2">
        <f ca="1">IF(COLUMN()-17&lt;=$P$3-($P$3*$P5-発表者集計!$F$13),$P5,$P5-1)</f>
        <v>4</v>
      </c>
      <c r="V2">
        <f ca="1">IF(COLUMN()-17&lt;=$P$3-($P$3*$P5-発表者集計!$F$13),$P5,$P5-1)</f>
        <v>4</v>
      </c>
      <c r="W2">
        <f ca="1">IF(COLUMN()-17&lt;=$P$3-($P$3*$P5-発表者集計!$F$13),$P5,$P5-1)</f>
        <v>3</v>
      </c>
      <c r="X2">
        <f ca="1">IF(COLUMN()-17&lt;=$P$3-($P$3*$P5-発表者集計!$F$13),$P5,$P5-1)</f>
        <v>3</v>
      </c>
    </row>
    <row r="3" spans="1:25">
      <c r="C3" t="s">
        <v>540</v>
      </c>
      <c r="D3">
        <v>1</v>
      </c>
      <c r="F3">
        <v>7</v>
      </c>
      <c r="H3">
        <v>1</v>
      </c>
      <c r="I3">
        <v>2</v>
      </c>
      <c r="J3">
        <v>3</v>
      </c>
      <c r="K3">
        <v>4</v>
      </c>
      <c r="L3">
        <v>5</v>
      </c>
      <c r="M3">
        <v>6</v>
      </c>
      <c r="N3">
        <v>7</v>
      </c>
      <c r="P3">
        <v>7</v>
      </c>
      <c r="Q3">
        <v>0</v>
      </c>
      <c r="R3">
        <v>1</v>
      </c>
      <c r="S3">
        <v>2</v>
      </c>
      <c r="T3">
        <v>3</v>
      </c>
      <c r="U3">
        <v>4</v>
      </c>
      <c r="V3">
        <v>5</v>
      </c>
      <c r="W3">
        <v>6</v>
      </c>
      <c r="X3">
        <v>7</v>
      </c>
    </row>
    <row r="4" spans="1:25">
      <c r="A4">
        <v>0.86559629372595048</v>
      </c>
      <c r="B4">
        <f>_xlfn.RANK.EQ(A4,$A:$A)</f>
        <v>8</v>
      </c>
      <c r="D4" t="str" cm="1">
        <f t="array" aca="1" ref="D4" ca="1">IF(ROW()&lt;=発表者集計!D$13+3,INDIRECT("発表者集計!Y"&amp;2+_xlfn.RANK.EQ($A4,$A$4:INDIRECT("A"&amp;発表者集計!D$13+3))),"")</f>
        <v>NNK01</v>
      </c>
      <c r="F4" t="s">
        <v>543</v>
      </c>
      <c r="H4" t="str" cm="1">
        <f t="array" aca="1" ref="H4" ca="1">IF(ROW()-3&lt;=H$2,INDIRECT("O"&amp;ROW()+G$1),"")</f>
        <v>NNK04</v>
      </c>
      <c r="I4" t="str" cm="1">
        <f t="array" aca="1" ref="I4" ca="1">IF(ROW()-3&lt;=I$2,INDIRECT("O"&amp;ROW()+H$1),"")</f>
        <v>NNK06</v>
      </c>
      <c r="J4" t="str" cm="1">
        <f t="array" aca="1" ref="J4" ca="1">IF(ROW()-3&lt;=J$2,INDIRECT("O"&amp;ROW()+I$1),"")</f>
        <v>SIO04</v>
      </c>
      <c r="K4" t="str" cm="1">
        <f t="array" aca="1" ref="K4" ca="1">IF(ROW()-3&lt;=K$2,INDIRECT("O"&amp;ROW()+J$1),"")</f>
        <v>NNK03</v>
      </c>
      <c r="L4" t="str" cm="1">
        <f t="array" aca="1" ref="L4" ca="1">IF(ROW()-3&lt;=L$2,INDIRECT("O"&amp;ROW()+K$1),"")</f>
        <v>IWS06</v>
      </c>
      <c r="M4" t="str" cm="1">
        <f t="array" aca="1" ref="M4" ca="1">IF(ROW()-3&lt;=M$2,INDIRECT("O"&amp;ROW()+L$1),"")</f>
        <v>KMM01</v>
      </c>
      <c r="N4" t="str" cm="1">
        <f t="array" aca="1" ref="N4" ca="1">IF(ROW()-3&lt;=N$2,INDIRECT("O"&amp;ROW()+M$1),"")</f>
        <v>SIO02</v>
      </c>
      <c r="O4" t="str" cm="1">
        <f t="array" aca="1" ref="O4" ca="1">IF(ROW()&lt;=発表者集計!$E$13+3,INDIRECT("発表者集計!Z"&amp;2+_xlfn.RANK.EQ($A4,$A$4:INDIRECT("A"&amp;発表者集計!$E$13+3))),"")</f>
        <v>NNK04</v>
      </c>
      <c r="P4" t="s">
        <v>543</v>
      </c>
      <c r="R4" t="str" cm="1">
        <f t="array" aca="1" ref="R4" ca="1">IF(ROW()-3&lt;=R$2,INDIRECT("Y"&amp;ROW()+Q$1),"")</f>
        <v>NNK14</v>
      </c>
      <c r="S4" t="str" cm="1">
        <f t="array" aca="1" ref="S4" ca="1">IF(ROW()-3&lt;=S$2,INDIRECT("Y"&amp;ROW()+R$1),"")</f>
        <v>NNK16</v>
      </c>
      <c r="T4" t="str" cm="1">
        <f t="array" aca="1" ref="T4" ca="1">IF(ROW()-3&lt;=T$2,INDIRECT("Y"&amp;ROW()+S$1),"")</f>
        <v>IWS08</v>
      </c>
      <c r="U4" t="str" cm="1">
        <f t="array" aca="1" ref="U4" ca="1">IF(ROW()-3&lt;=U$2,INDIRECT("Y"&amp;ROW()+T$1),"")</f>
        <v>NNK13</v>
      </c>
      <c r="V4" t="str" cm="1">
        <f t="array" aca="1" ref="V4" ca="1">IF(ROW()-3&lt;=V$2,INDIRECT("Y"&amp;ROW()+U$1),"")</f>
        <v>KMM04</v>
      </c>
      <c r="W4" t="str" cm="1">
        <f t="array" aca="1" ref="W4" ca="1">IF(ROW()-3&lt;=W$2,INDIRECT("Y"&amp;ROW()+V$1),"")</f>
        <v>ISK08</v>
      </c>
      <c r="X4" t="str" cm="1">
        <f t="array" aca="1" ref="X4" ca="1">IF(ROW()-3&lt;=X$2,INDIRECT("Y"&amp;ROW()+W$1),"")</f>
        <v>ISK04</v>
      </c>
      <c r="Y4" t="str" cm="1">
        <f t="array" aca="1" ref="Y4" ca="1">IF(ROW()&lt;=発表者集計!$F$13+3,INDIRECT("発表者集計!AA"&amp;2+_xlfn.RANK.EQ($A4,$A$4:INDIRECT("A"&amp;発表者集計!$F$13+3))),"")</f>
        <v>NNK14</v>
      </c>
    </row>
    <row r="5" spans="1:25">
      <c r="A5">
        <v>0.27239334932682824</v>
      </c>
      <c r="B5">
        <f t="shared" ref="B5:B68" si="2">_xlfn.RANK.EQ(A5,$A:$A)</f>
        <v>66</v>
      </c>
      <c r="D5" t="str" cm="1">
        <f t="array" aca="1" ref="D5" ca="1">IF(ROW()&lt;=発表者集計!D$13+3,INDIRECT("発表者集計!Y"&amp;2+_xlfn.RANK.EQ($A5,$A$4:INDIRECT("A"&amp;発表者集計!D$13+3))),"")</f>
        <v>Sh03</v>
      </c>
      <c r="F5">
        <v>4</v>
      </c>
      <c r="H5" t="str" cm="1">
        <f t="array" aca="1" ref="H5" ca="1">IF(ROW()-3&lt;=H$2,INDIRECT("O"&amp;ROW()+G$1),"")</f>
        <v>IWS04</v>
      </c>
      <c r="I5" t="str" cm="1">
        <f t="array" aca="1" ref="I5" ca="1">IF(ROW()-3&lt;=I$2,INDIRECT("O"&amp;ROW()+H$1),"")</f>
        <v>NNK11</v>
      </c>
      <c r="J5" t="str" cm="1">
        <f t="array" aca="1" ref="J5" ca="1">IF(ROW()-3&lt;=J$2,INDIRECT("O"&amp;ROW()+I$1),"")</f>
        <v>IWS02</v>
      </c>
      <c r="K5" t="str" cm="1">
        <f t="array" aca="1" ref="K5" ca="1">IF(ROW()-3&lt;=K$2,INDIRECT("O"&amp;ROW()+J$1),"")</f>
        <v>NNK09</v>
      </c>
      <c r="L5" t="str" cm="1">
        <f t="array" aca="1" ref="L5" ca="1">IF(ROW()-3&lt;=L$2,INDIRECT("O"&amp;ROW()+K$1),"")</f>
        <v>IWS05</v>
      </c>
      <c r="M5" t="str" cm="1">
        <f t="array" aca="1" ref="M5" ca="1">IF(ROW()-3&lt;=M$2,INDIRECT("O"&amp;ROW()+L$1),"")</f>
        <v>NNK08</v>
      </c>
      <c r="N5" t="str" cm="1">
        <f t="array" aca="1" ref="N5" ca="1">IF(ROW()-3&lt;=N$2,INDIRECT("O"&amp;ROW()+M$1),"")</f>
        <v>Sh05</v>
      </c>
      <c r="O5" t="str" cm="1">
        <f t="array" aca="1" ref="O5" ca="1">IF(ROW()&lt;=発表者集計!$E$13+3,INDIRECT("発表者集計!Z"&amp;2+_xlfn.RANK.EQ($A5,$A$4:INDIRECT("A"&amp;発表者集計!$E$13+3))),"")</f>
        <v>IWS04</v>
      </c>
      <c r="P5">
        <v>4</v>
      </c>
      <c r="R5" t="str" cm="1">
        <f t="array" aca="1" ref="R5" ca="1">IF(ROW()-3&lt;=R$2,INDIRECT("Y"&amp;ROW()+Q$1),"")</f>
        <v>YMK02</v>
      </c>
      <c r="S5" t="str" cm="1">
        <f t="array" aca="1" ref="S5" ca="1">IF(ROW()-3&lt;=S$2,INDIRECT("Y"&amp;ROW()+R$1),"")</f>
        <v>ISK05</v>
      </c>
      <c r="T5" t="str" cm="1">
        <f t="array" aca="1" ref="T5" ca="1">IF(ROW()-3&lt;=T$2,INDIRECT("Y"&amp;ROW()+S$1),"")</f>
        <v>ISK11</v>
      </c>
      <c r="U5" t="str" cm="1">
        <f t="array" aca="1" ref="U5" ca="1">IF(ROW()-3&lt;=U$2,INDIRECT("Y"&amp;ROW()+T$1),"")</f>
        <v>ISK03</v>
      </c>
      <c r="V5" t="str" cm="1">
        <f t="array" aca="1" ref="V5" ca="1">IF(ROW()-3&lt;=V$2,INDIRECT("Y"&amp;ROW()+U$1),"")</f>
        <v>YMK03</v>
      </c>
      <c r="W5" t="str" cm="1">
        <f t="array" aca="1" ref="W5" ca="1">IF(ROW()-3&lt;=W$2,INDIRECT("Y"&amp;ROW()+V$1),"")</f>
        <v>ISK02</v>
      </c>
      <c r="X5" t="str" cm="1">
        <f t="array" aca="1" ref="X5" ca="1">IF(ROW()-3&lt;=X$2,INDIRECT("Y"&amp;ROW()+W$1),"")</f>
        <v>IWS07</v>
      </c>
      <c r="Y5" t="str" cm="1">
        <f t="array" aca="1" ref="Y5" ca="1">IF(ROW()&lt;=発表者集計!$F$13+3,INDIRECT("発表者集計!AA"&amp;2+_xlfn.RANK.EQ($A5,$A$4:INDIRECT("A"&amp;発表者集計!$F$13+3))),"")</f>
        <v>YMK02</v>
      </c>
    </row>
    <row r="6" spans="1:25">
      <c r="A6">
        <v>0.59430581799797466</v>
      </c>
      <c r="B6">
        <f t="shared" si="2"/>
        <v>38</v>
      </c>
      <c r="D6" t="str" cm="1">
        <f t="array" aca="1" ref="D6" ca="1">IF(ROW()&lt;=発表者集計!D$13+3,INDIRECT("発表者集計!Y"&amp;2+_xlfn.RANK.EQ($A6,$A$4:INDIRECT("A"&amp;発表者集計!D$13+3))),"")</f>
        <v>Sh01</v>
      </c>
      <c r="H6" t="str" cm="1">
        <f t="array" aca="1" ref="H6" ca="1">IF(ROW()-3&lt;=H$2,INDIRECT("O"&amp;ROW()+G$1),"")</f>
        <v>ISK01</v>
      </c>
      <c r="I6" t="str" cm="1">
        <f t="array" aca="1" ref="I6" ca="1">IF(ROW()-3&lt;=I$2,INDIRECT("O"&amp;ROW()+H$1),"")</f>
        <v>Sh06</v>
      </c>
      <c r="J6" t="str" cm="1">
        <f t="array" aca="1" ref="J6" ca="1">IF(ROW()-3&lt;=J$2,INDIRECT("O"&amp;ROW()+I$1),"")</f>
        <v>Sh04</v>
      </c>
      <c r="K6" t="str" cm="1">
        <f t="array" aca="1" ref="K6" ca="1">IF(ROW()-3&lt;=K$2,INDIRECT("O"&amp;ROW()+J$1),"")</f>
        <v>IWS01</v>
      </c>
      <c r="L6" t="str" cm="1">
        <f t="array" aca="1" ref="L6" ca="1">IF(ROW()-3&lt;=L$2,INDIRECT("O"&amp;ROW()+K$1),"")</f>
        <v>NNK07</v>
      </c>
      <c r="M6" t="str" cm="1">
        <f t="array" aca="1" ref="M6" ca="1">IF(ROW()-3&lt;=M$2,INDIRECT("O"&amp;ROW()+L$1),"")</f>
        <v>NNK05</v>
      </c>
      <c r="N6" t="str" cm="1">
        <f t="array" aca="1" ref="N6" ca="1">IF(ROW()-3&lt;=N$2,INDIRECT("O"&amp;ROW()+M$1),"")</f>
        <v>SIO03</v>
      </c>
      <c r="O6" t="str" cm="1">
        <f t="array" aca="1" ref="O6" ca="1">IF(ROW()&lt;=発表者集計!$E$13+3,INDIRECT("発表者集計!Z"&amp;2+_xlfn.RANK.EQ($A6,$A$4:INDIRECT("A"&amp;発表者集計!$E$13+3))),"")</f>
        <v>ISK01</v>
      </c>
      <c r="R6" t="str" cm="1">
        <f t="array" aca="1" ref="R6" ca="1">IF(ROW()-3&lt;=R$2,INDIRECT("Y"&amp;ROW()+Q$1),"")</f>
        <v>ISK06</v>
      </c>
      <c r="S6" t="str" cm="1">
        <f t="array" aca="1" ref="S6" ca="1">IF(ROW()-3&lt;=S$2,INDIRECT("Y"&amp;ROW()+R$1),"")</f>
        <v>IWS11</v>
      </c>
      <c r="T6" t="str" cm="1">
        <f t="array" aca="1" ref="T6" ca="1">IF(ROW()-3&lt;=T$2,INDIRECT("Y"&amp;ROW()+S$1),"")</f>
        <v>IWS09</v>
      </c>
      <c r="U6" t="str" cm="1">
        <f t="array" aca="1" ref="U6" ca="1">IF(ROW()-3&lt;=U$2,INDIRECT("Y"&amp;ROW()+T$1),"")</f>
        <v>ISK10</v>
      </c>
      <c r="V6" t="str" cm="1">
        <f t="array" aca="1" ref="V6" ca="1">IF(ROW()-3&lt;=V$2,INDIRECT("Y"&amp;ROW()+U$1),"")</f>
        <v>NNK17</v>
      </c>
      <c r="W6" t="str" cm="1">
        <f t="array" aca="1" ref="W6" ca="1">IF(ROW()-3&lt;=W$2,INDIRECT("Y"&amp;ROW()+V$1),"")</f>
        <v>NNK15</v>
      </c>
      <c r="X6" t="str" cm="1">
        <f t="array" aca="1" ref="X6" ca="1">IF(ROW()-3&lt;=X$2,INDIRECT("Y"&amp;ROW()+W$1),"")</f>
        <v>IWS10</v>
      </c>
      <c r="Y6" t="str" cm="1">
        <f t="array" aca="1" ref="Y6" ca="1">IF(ROW()&lt;=発表者集計!$F$13+3,INDIRECT("発表者集計!AA"&amp;2+_xlfn.RANK.EQ($A6,$A$4:INDIRECT("A"&amp;発表者集計!$F$13+3))),"")</f>
        <v>ISK06</v>
      </c>
    </row>
    <row r="7" spans="1:25">
      <c r="A7">
        <v>0.47540572439106699</v>
      </c>
      <c r="B7">
        <f t="shared" si="2"/>
        <v>46</v>
      </c>
      <c r="D7" t="str" cm="1">
        <f t="array" aca="1" ref="D7" ca="1">IF(ROW()&lt;=発表者集計!D$13+3,INDIRECT("発表者集計!Y"&amp;2+_xlfn.RANK.EQ($A7,$A$4:INDIRECT("A"&amp;発表者集計!D$13+3))),"")</f>
        <v>Sh02</v>
      </c>
      <c r="H7" t="str" cm="1">
        <f t="array" aca="1" ref="H7" ca="1">IF(ROW()-3&lt;=H$2,INDIRECT("O"&amp;ROW()+G$1),"")</f>
        <v>KMM02</v>
      </c>
      <c r="I7" t="str" cm="1">
        <f t="array" aca="1" ref="I7" ca="1">IF(ROW()-3&lt;=I$2,INDIRECT("O"&amp;ROW()+H$1),"")</f>
        <v>NNK02</v>
      </c>
      <c r="J7" t="str" cm="1">
        <f t="array" aca="1" ref="J7" ca="1">IF(ROW()-3&lt;=J$2,INDIRECT("O"&amp;ROW()+I$1),"")</f>
        <v>SIO01</v>
      </c>
      <c r="K7" t="str" cm="1">
        <f t="array" aca="1" ref="K7" ca="1">IF(ROW()-3&lt;=K$2,INDIRECT("O"&amp;ROW()+J$1),"")</f>
        <v>IWS03</v>
      </c>
      <c r="L7" t="str" cm="1">
        <f t="array" aca="1" ref="L7" ca="1">IF(ROW()-3&lt;=L$2,INDIRECT("O"&amp;ROW()+K$1),"")</f>
        <v>SMP01</v>
      </c>
      <c r="M7" t="str" cm="1">
        <f t="array" aca="1" ref="M7" ca="1">IF(ROW()-3&lt;=M$2,INDIRECT("O"&amp;ROW()+L$1),"")</f>
        <v>NNK10</v>
      </c>
      <c r="N7" t="str" cm="1">
        <f t="array" aca="1" ref="N7" ca="1">IF(ROW()-3&lt;=N$2,INDIRECT("O"&amp;ROW()+M$1),"")</f>
        <v>KMM03</v>
      </c>
      <c r="O7" t="str" cm="1">
        <f t="array" aca="1" ref="O7" ca="1">IF(ROW()&lt;=発表者集計!$E$13+3,INDIRECT("発表者集計!Z"&amp;2+_xlfn.RANK.EQ($A7,$A$4:INDIRECT("A"&amp;発表者集計!$E$13+3))),"")</f>
        <v>KMM02</v>
      </c>
      <c r="R7" t="str" cm="1">
        <f t="array" aca="1" ref="R7" ca="1">IF(ROW()-3&lt;=R$2,INDIRECT("Y"&amp;ROW()+Q$1),"")</f>
        <v>ISK09</v>
      </c>
      <c r="S7" t="str" cm="1">
        <f t="array" aca="1" ref="S7" ca="1">IF(ROW()-3&lt;=S$2,INDIRECT("Y"&amp;ROW()+R$1),"")</f>
        <v>NNK12</v>
      </c>
      <c r="T7" t="str" cm="1">
        <f t="array" aca="1" ref="T7" ca="1">IF(ROW()-3&lt;=T$2,INDIRECT("Y"&amp;ROW()+S$1),"")</f>
        <v>KMM05</v>
      </c>
      <c r="U7" t="str" cm="1">
        <f t="array" aca="1" ref="U7" ca="1">IF(ROW()-3&lt;=U$2,INDIRECT("Y"&amp;ROW()+T$1),"")</f>
        <v>YMK01</v>
      </c>
      <c r="V7" t="str" cm="1">
        <f t="array" aca="1" ref="V7" ca="1">IF(ROW()-3&lt;=V$2,INDIRECT("Y"&amp;ROW()+U$1),"")</f>
        <v>ISK07</v>
      </c>
      <c r="W7" t="str" cm="1">
        <f t="array" aca="1" ref="W7" ca="1">IF(ROW()-3&lt;=W$2,INDIRECT("Y"&amp;ROW()+V$1),"")</f>
        <v/>
      </c>
      <c r="X7" t="str" cm="1">
        <f t="array" aca="1" ref="X7" ca="1">IF(ROW()-3&lt;=X$2,INDIRECT("Y"&amp;ROW()+W$1),"")</f>
        <v/>
      </c>
      <c r="Y7" t="str" cm="1">
        <f t="array" aca="1" ref="Y7" ca="1">IF(ROW()&lt;=発表者集計!$F$13+3,INDIRECT("発表者集計!AA"&amp;2+_xlfn.RANK.EQ($A7,$A$4:INDIRECT("A"&amp;発表者集計!$F$13+3))),"")</f>
        <v>ISK09</v>
      </c>
    </row>
    <row r="8" spans="1:25">
      <c r="A8">
        <v>0.85324551762669099</v>
      </c>
      <c r="B8">
        <f t="shared" si="2"/>
        <v>11</v>
      </c>
      <c r="D8" t="str" cm="1">
        <f t="array" aca="1" ref="D8" ca="1">IF(ROW()&lt;=発表者集計!D$13+3,INDIRECT("発表者集計!Y"&amp;2+_xlfn.RANK.EQ($A8,$A$4:INDIRECT("A"&amp;発表者集計!D$13+3))),"")</f>
        <v/>
      </c>
      <c r="H8" t="str" cm="1">
        <f t="array" aca="1" ref="H8" ca="1">IF(ROW()-3&lt;=H$2,INDIRECT("O"&amp;ROW()+G$1),"")</f>
        <v/>
      </c>
      <c r="I8" t="str" cm="1">
        <f t="array" aca="1" ref="I8" ca="1">IF(ROW()-3&lt;=I$2,INDIRECT("O"&amp;ROW()+H$1),"")</f>
        <v/>
      </c>
      <c r="J8" t="str" cm="1">
        <f t="array" aca="1" ref="J8" ca="1">IF(ROW()-3&lt;=J$2,INDIRECT("O"&amp;ROW()+I$1),"")</f>
        <v/>
      </c>
      <c r="K8" t="str" cm="1">
        <f t="array" aca="1" ref="K8" ca="1">IF(ROW()-3&lt;=K$2,INDIRECT("O"&amp;ROW()+J$1),"")</f>
        <v/>
      </c>
      <c r="L8" t="str" cm="1">
        <f t="array" aca="1" ref="L8" ca="1">IF(ROW()-3&lt;=L$2,INDIRECT("O"&amp;ROW()+K$1),"")</f>
        <v/>
      </c>
      <c r="M8" t="str" cm="1">
        <f t="array" aca="1" ref="M8" ca="1">IF(ROW()-3&lt;=M$2,INDIRECT("O"&amp;ROW()+L$1),"")</f>
        <v/>
      </c>
      <c r="N8" t="str" cm="1">
        <f t="array" aca="1" ref="N8" ca="1">IF(ROW()-3&lt;=N$2,INDIRECT("O"&amp;ROW()+M$1),"")</f>
        <v/>
      </c>
      <c r="O8" t="str" cm="1">
        <f t="array" aca="1" ref="O8" ca="1">IF(ROW()&lt;=発表者集計!$E$13+3,INDIRECT("発表者集計!Z"&amp;2+_xlfn.RANK.EQ($A8,$A$4:INDIRECT("A"&amp;発表者集計!$E$13+3))),"")</f>
        <v>NNK06</v>
      </c>
      <c r="R8" t="str" cm="1">
        <f t="array" aca="1" ref="R8" ca="1">IF(ROW()-3&lt;=R$2,INDIRECT("Y"&amp;ROW()+Q$1),"")</f>
        <v/>
      </c>
      <c r="S8" t="str" cm="1">
        <f t="array" aca="1" ref="S8" ca="1">IF(ROW()-3&lt;=S$2,INDIRECT("Y"&amp;ROW()+R$1),"")</f>
        <v/>
      </c>
      <c r="T8" t="str" cm="1">
        <f t="array" aca="1" ref="T8" ca="1">IF(ROW()-3&lt;=T$2,INDIRECT("Y"&amp;ROW()+S$1),"")</f>
        <v/>
      </c>
      <c r="U8" t="str" cm="1">
        <f t="array" aca="1" ref="U8" ca="1">IF(ROW()-3&lt;=U$2,INDIRECT("Y"&amp;ROW()+T$1),"")</f>
        <v/>
      </c>
      <c r="V8" t="str" cm="1">
        <f t="array" aca="1" ref="V8" ca="1">IF(ROW()-3&lt;=V$2,INDIRECT("Y"&amp;ROW()+U$1),"")</f>
        <v/>
      </c>
      <c r="W8" t="str" cm="1">
        <f t="array" aca="1" ref="W8" ca="1">IF(ROW()-3&lt;=W$2,INDIRECT("Y"&amp;ROW()+V$1),"")</f>
        <v/>
      </c>
      <c r="X8" t="str" cm="1">
        <f t="array" aca="1" ref="X8" ca="1">IF(ROW()-3&lt;=X$2,INDIRECT("Y"&amp;ROW()+W$1),"")</f>
        <v/>
      </c>
      <c r="Y8" t="str" cm="1">
        <f t="array" aca="1" ref="Y8" ca="1">IF(ROW()&lt;=発表者集計!$F$13+3,INDIRECT("発表者集計!AA"&amp;2+_xlfn.RANK.EQ($A8,$A$4:INDIRECT("A"&amp;発表者集計!$F$13+3))),"")</f>
        <v>NNK16</v>
      </c>
    </row>
    <row r="9" spans="1:25">
      <c r="A9">
        <v>0.65654498349333368</v>
      </c>
      <c r="B9">
        <f t="shared" si="2"/>
        <v>32</v>
      </c>
      <c r="D9" t="str" cm="1">
        <f t="array" aca="1" ref="D9" ca="1">IF(ROW()&lt;=発表者集計!D$13+3,INDIRECT("発表者集計!Y"&amp;2+_xlfn.RANK.EQ($A9,$A$4:INDIRECT("A"&amp;発表者集計!D$13+3))),"")</f>
        <v/>
      </c>
      <c r="H9" t="str" cm="1">
        <f t="array" aca="1" ref="H9" ca="1">IF(ROW()-3&lt;=H$2,INDIRECT("O"&amp;ROW()+G$1),"")</f>
        <v/>
      </c>
      <c r="I9" t="str" cm="1">
        <f t="array" aca="1" ref="I9" ca="1">IF(ROW()-3&lt;=I$2,INDIRECT("O"&amp;ROW()+H$1),"")</f>
        <v/>
      </c>
      <c r="J9" t="str" cm="1">
        <f t="array" aca="1" ref="J9" ca="1">IF(ROW()-3&lt;=J$2,INDIRECT("O"&amp;ROW()+I$1),"")</f>
        <v/>
      </c>
      <c r="K9" t="str" cm="1">
        <f t="array" aca="1" ref="K9" ca="1">IF(ROW()-3&lt;=K$2,INDIRECT("O"&amp;ROW()+J$1),"")</f>
        <v/>
      </c>
      <c r="L9" t="str" cm="1">
        <f t="array" aca="1" ref="L9" ca="1">IF(ROW()-3&lt;=L$2,INDIRECT("O"&amp;ROW()+K$1),"")</f>
        <v/>
      </c>
      <c r="M9" t="str" cm="1">
        <f t="array" aca="1" ref="M9" ca="1">IF(ROW()-3&lt;=M$2,INDIRECT("O"&amp;ROW()+L$1),"")</f>
        <v/>
      </c>
      <c r="N9" t="str" cm="1">
        <f t="array" aca="1" ref="N9" ca="1">IF(ROW()-3&lt;=N$2,INDIRECT("O"&amp;ROW()+M$1),"")</f>
        <v/>
      </c>
      <c r="O9" t="str" cm="1">
        <f t="array" aca="1" ref="O9" ca="1">IF(ROW()&lt;=発表者集計!$E$13+3,INDIRECT("発表者集計!Z"&amp;2+_xlfn.RANK.EQ($A9,$A$4:INDIRECT("A"&amp;発表者集計!$E$13+3))),"")</f>
        <v>NNK11</v>
      </c>
      <c r="R9" t="str" cm="1">
        <f t="array" aca="1" ref="R9" ca="1">IF(ROW()-3&lt;=R$2,INDIRECT("Y"&amp;ROW()+Q$1),"")</f>
        <v/>
      </c>
      <c r="S9" t="str" cm="1">
        <f t="array" aca="1" ref="S9" ca="1">IF(ROW()-3&lt;=S$2,INDIRECT("Y"&amp;ROW()+R$1),"")</f>
        <v/>
      </c>
      <c r="T9" t="str" cm="1">
        <f t="array" aca="1" ref="T9" ca="1">IF(ROW()-3&lt;=T$2,INDIRECT("Y"&amp;ROW()+S$1),"")</f>
        <v/>
      </c>
      <c r="U9" t="str" cm="1">
        <f t="array" aca="1" ref="U9" ca="1">IF(ROW()-3&lt;=U$2,INDIRECT("Y"&amp;ROW()+T$1),"")</f>
        <v/>
      </c>
      <c r="V9" t="str" cm="1">
        <f t="array" aca="1" ref="V9" ca="1">IF(ROW()-3&lt;=V$2,INDIRECT("Y"&amp;ROW()+U$1),"")</f>
        <v/>
      </c>
      <c r="W9" t="str" cm="1">
        <f t="array" aca="1" ref="W9" ca="1">IF(ROW()-3&lt;=W$2,INDIRECT("Y"&amp;ROW()+V$1),"")</f>
        <v/>
      </c>
      <c r="X9" t="str" cm="1">
        <f t="array" aca="1" ref="X9" ca="1">IF(ROW()-3&lt;=X$2,INDIRECT("Y"&amp;ROW()+W$1),"")</f>
        <v/>
      </c>
      <c r="Y9" t="str" cm="1">
        <f t="array" aca="1" ref="Y9" ca="1">IF(ROW()&lt;=発表者集計!$F$13+3,INDIRECT("発表者集計!AA"&amp;2+_xlfn.RANK.EQ($A9,$A$4:INDIRECT("A"&amp;発表者集計!$F$13+3))),"")</f>
        <v>ISK05</v>
      </c>
    </row>
    <row r="10" spans="1:25">
      <c r="A10">
        <v>2.5662127356849362E-2</v>
      </c>
      <c r="B10">
        <f t="shared" si="2"/>
        <v>96</v>
      </c>
      <c r="D10" t="str" cm="1">
        <f t="array" aca="1" ref="D10" ca="1">IF(ROW()&lt;=発表者集計!D$13+3,INDIRECT("発表者集計!Y"&amp;2+_xlfn.RANK.EQ($A10,$A$4:INDIRECT("A"&amp;発表者集計!D$13+3))),"")</f>
        <v/>
      </c>
      <c r="H10" t="str" cm="1">
        <f t="array" aca="1" ref="H10" ca="1">IF(ROW()-3&lt;=H$2,INDIRECT("O"&amp;ROW()+G$1),"")</f>
        <v/>
      </c>
      <c r="I10" t="str" cm="1">
        <f t="array" aca="1" ref="I10" ca="1">IF(ROW()-3&lt;=I$2,INDIRECT("O"&amp;ROW()+H$1),"")</f>
        <v/>
      </c>
      <c r="J10" t="str" cm="1">
        <f t="array" aca="1" ref="J10" ca="1">IF(ROW()-3&lt;=J$2,INDIRECT("O"&amp;ROW()+I$1),"")</f>
        <v/>
      </c>
      <c r="K10" t="str" cm="1">
        <f t="array" aca="1" ref="K10" ca="1">IF(ROW()-3&lt;=K$2,INDIRECT("O"&amp;ROW()+J$1),"")</f>
        <v/>
      </c>
      <c r="L10" t="str" cm="1">
        <f t="array" aca="1" ref="L10" ca="1">IF(ROW()-3&lt;=L$2,INDIRECT("O"&amp;ROW()+K$1),"")</f>
        <v/>
      </c>
      <c r="M10" t="str" cm="1">
        <f t="array" aca="1" ref="M10" ca="1">IF(ROW()-3&lt;=M$2,INDIRECT("O"&amp;ROW()+L$1),"")</f>
        <v/>
      </c>
      <c r="N10" t="str" cm="1">
        <f t="array" aca="1" ref="N10" ca="1">IF(ROW()-3&lt;=N$2,INDIRECT("O"&amp;ROW()+M$1),"")</f>
        <v/>
      </c>
      <c r="O10" t="str" cm="1">
        <f t="array" aca="1" ref="O10" ca="1">IF(ROW()&lt;=発表者集計!$E$13+3,INDIRECT("発表者集計!Z"&amp;2+_xlfn.RANK.EQ($A10,$A$4:INDIRECT("A"&amp;発表者集計!$E$13+3))),"")</f>
        <v>Sh06</v>
      </c>
      <c r="R10" t="str" cm="1">
        <f t="array" aca="1" ref="R10" ca="1">IF(ROW()-3&lt;=R$2,INDIRECT("Y"&amp;ROW()+Q$1),"")</f>
        <v/>
      </c>
      <c r="S10" t="str" cm="1">
        <f t="array" aca="1" ref="S10" ca="1">IF(ROW()-3&lt;=S$2,INDIRECT("Y"&amp;ROW()+R$1),"")</f>
        <v/>
      </c>
      <c r="T10" t="str" cm="1">
        <f t="array" aca="1" ref="T10" ca="1">IF(ROW()-3&lt;=T$2,INDIRECT("Y"&amp;ROW()+S$1),"")</f>
        <v/>
      </c>
      <c r="U10" t="str" cm="1">
        <f t="array" aca="1" ref="U10" ca="1">IF(ROW()-3&lt;=U$2,INDIRECT("Y"&amp;ROW()+T$1),"")</f>
        <v/>
      </c>
      <c r="V10" t="str" cm="1">
        <f t="array" aca="1" ref="V10" ca="1">IF(ROW()-3&lt;=V$2,INDIRECT("Y"&amp;ROW()+U$1),"")</f>
        <v/>
      </c>
      <c r="W10" t="str" cm="1">
        <f t="array" aca="1" ref="W10" ca="1">IF(ROW()-3&lt;=W$2,INDIRECT("Y"&amp;ROW()+V$1),"")</f>
        <v/>
      </c>
      <c r="X10" t="str" cm="1">
        <f t="array" aca="1" ref="X10" ca="1">IF(ROW()-3&lt;=X$2,INDIRECT("Y"&amp;ROW()+W$1),"")</f>
        <v/>
      </c>
      <c r="Y10" t="str" cm="1">
        <f t="array" aca="1" ref="Y10" ca="1">IF(ROW()&lt;=発表者集計!$F$13+3,INDIRECT("発表者集計!AA"&amp;2+_xlfn.RANK.EQ($A10,$A$4:INDIRECT("A"&amp;発表者集計!$F$13+3))),"")</f>
        <v>IWS11</v>
      </c>
    </row>
    <row r="11" spans="1:25">
      <c r="A11">
        <v>0.97485584558394178</v>
      </c>
      <c r="B11">
        <f t="shared" si="2"/>
        <v>2</v>
      </c>
      <c r="D11" t="str" cm="1">
        <f t="array" aca="1" ref="D11" ca="1">IF(ROW()&lt;=発表者集計!D$13+3,INDIRECT("発表者集計!Y"&amp;2+_xlfn.RANK.EQ($A11,$A$4:INDIRECT("A"&amp;発表者集計!D$13+3))),"")</f>
        <v/>
      </c>
      <c r="H11" t="str" cm="1">
        <f t="array" aca="1" ref="H11" ca="1">IF(ROW()-3&lt;=H$2,INDIRECT("O"&amp;ROW()+G$1),"")</f>
        <v/>
      </c>
      <c r="I11" t="str" cm="1">
        <f t="array" aca="1" ref="I11" ca="1">IF(ROW()-3&lt;=I$2,INDIRECT("O"&amp;ROW()+H$1),"")</f>
        <v/>
      </c>
      <c r="J11" t="str" cm="1">
        <f t="array" aca="1" ref="J11" ca="1">IF(ROW()-3&lt;=J$2,INDIRECT("O"&amp;ROW()+I$1),"")</f>
        <v/>
      </c>
      <c r="K11" t="str" cm="1">
        <f t="array" aca="1" ref="K11" ca="1">IF(ROW()-3&lt;=K$2,INDIRECT("O"&amp;ROW()+J$1),"")</f>
        <v/>
      </c>
      <c r="L11" t="str" cm="1">
        <f t="array" aca="1" ref="L11" ca="1">IF(ROW()-3&lt;=L$2,INDIRECT("O"&amp;ROW()+K$1),"")</f>
        <v/>
      </c>
      <c r="M11" t="str" cm="1">
        <f t="array" aca="1" ref="M11" ca="1">IF(ROW()-3&lt;=M$2,INDIRECT("O"&amp;ROW()+L$1),"")</f>
        <v/>
      </c>
      <c r="N11" t="str" cm="1">
        <f t="array" aca="1" ref="N11" ca="1">IF(ROW()-3&lt;=N$2,INDIRECT("O"&amp;ROW()+M$1),"")</f>
        <v/>
      </c>
      <c r="O11" t="str" cm="1">
        <f t="array" aca="1" ref="O11" ca="1">IF(ROW()&lt;=発表者集計!$E$13+3,INDIRECT("発表者集計!Z"&amp;2+_xlfn.RANK.EQ($A11,$A$4:INDIRECT("A"&amp;発表者集計!$E$13+3))),"")</f>
        <v>NNK02</v>
      </c>
      <c r="R11" t="str" cm="1">
        <f t="array" aca="1" ref="R11" ca="1">IF(ROW()-3&lt;=R$2,INDIRECT("Q"&amp;ROW()+Q$1),"")</f>
        <v/>
      </c>
      <c r="Y11" t="str" cm="1">
        <f t="array" aca="1" ref="Y11" ca="1">IF(ROW()&lt;=発表者集計!$F$13+3,INDIRECT("発表者集計!AA"&amp;2+_xlfn.RANK.EQ($A11,$A$4:INDIRECT("A"&amp;発表者集計!$F$13+3))),"")</f>
        <v>NNK12</v>
      </c>
    </row>
    <row r="12" spans="1:25">
      <c r="A12">
        <v>9.7092065071364808E-2</v>
      </c>
      <c r="B12">
        <f t="shared" si="2"/>
        <v>88</v>
      </c>
      <c r="D12" t="str" cm="1">
        <f t="array" aca="1" ref="D12" ca="1">IF(ROW()&lt;=発表者集計!D$13+3,INDIRECT("発表者集計!Y"&amp;2+_xlfn.RANK.EQ($A12,$A$4:INDIRECT("A"&amp;発表者集計!D$13+3))),"")</f>
        <v/>
      </c>
      <c r="O12" t="str" cm="1">
        <f t="array" aca="1" ref="O12" ca="1">IF(ROW()&lt;=発表者集計!$E$13+3,INDIRECT("発表者集計!Z"&amp;2+_xlfn.RANK.EQ($A12,$A$4:INDIRECT("A"&amp;発表者集計!$E$13+3))),"")</f>
        <v>SIO04</v>
      </c>
      <c r="R12" t="str" cm="1">
        <f t="array" aca="1" ref="R12" ca="1">IF(ROW()-3&lt;=R$2,INDIRECT("Q"&amp;ROW()+Q$1),"")</f>
        <v/>
      </c>
      <c r="Y12" t="str" cm="1">
        <f t="array" aca="1" ref="Y12" ca="1">IF(ROW()&lt;=発表者集計!$F$13+3,INDIRECT("発表者集計!AA"&amp;2+_xlfn.RANK.EQ($A12,$A$4:INDIRECT("A"&amp;発表者集計!$F$13+3))),"")</f>
        <v>IWS08</v>
      </c>
    </row>
    <row r="13" spans="1:25">
      <c r="A13">
        <v>0.40012896368365114</v>
      </c>
      <c r="B13">
        <f t="shared" si="2"/>
        <v>55</v>
      </c>
      <c r="D13" t="str" cm="1">
        <f t="array" aca="1" ref="D13" ca="1">IF(ROW()&lt;=発表者集計!D$13+3,INDIRECT("発表者集計!Y"&amp;2+_xlfn.RANK.EQ($A13,$A$4:INDIRECT("A"&amp;発表者集計!D$13+3))),"")</f>
        <v/>
      </c>
      <c r="O13" t="str" cm="1">
        <f t="array" aca="1" ref="O13" ca="1">IF(ROW()&lt;=発表者集計!$E$13+3,INDIRECT("発表者集計!Z"&amp;2+_xlfn.RANK.EQ($A13,$A$4:INDIRECT("A"&amp;発表者集計!$E$13+3))),"")</f>
        <v>IWS02</v>
      </c>
      <c r="R13" t="str" cm="1">
        <f t="array" aca="1" ref="R13" ca="1">IF(ROW()-3&lt;=R$2,INDIRECT("Q"&amp;ROW()+Q$1),"")</f>
        <v/>
      </c>
      <c r="Y13" t="str" cm="1">
        <f t="array" aca="1" ref="Y13" ca="1">IF(ROW()&lt;=発表者集計!$F$13+3,INDIRECT("発表者集計!AA"&amp;2+_xlfn.RANK.EQ($A13,$A$4:INDIRECT("A"&amp;発表者集計!$F$13+3))),"")</f>
        <v>ISK11</v>
      </c>
    </row>
    <row r="14" spans="1:25">
      <c r="A14">
        <v>8.4148790070952106E-2</v>
      </c>
      <c r="B14">
        <f t="shared" si="2"/>
        <v>90</v>
      </c>
      <c r="D14" t="str" cm="1">
        <f t="array" aca="1" ref="D14" ca="1">IF(ROW()&lt;=発表者集計!D$13+3,INDIRECT("発表者集計!Y"&amp;2+_xlfn.RANK.EQ($A14,$A$4:INDIRECT("A"&amp;発表者集計!D$13+3))),"")</f>
        <v/>
      </c>
      <c r="O14" t="str" cm="1">
        <f t="array" aca="1" ref="O14" ca="1">IF(ROW()&lt;=発表者集計!$E$13+3,INDIRECT("発表者集計!Z"&amp;2+_xlfn.RANK.EQ($A14,$A$4:INDIRECT("A"&amp;発表者集計!$E$13+3))),"")</f>
        <v>Sh04</v>
      </c>
      <c r="R14" t="str" cm="1">
        <f t="array" aca="1" ref="R14" ca="1">IF(ROW()-3&lt;=R$2,INDIRECT("Q"&amp;ROW()+Q$1),"")</f>
        <v/>
      </c>
      <c r="Y14" t="str" cm="1">
        <f t="array" aca="1" ref="Y14" ca="1">IF(ROW()&lt;=発表者集計!$F$13+3,INDIRECT("発表者集計!AA"&amp;2+_xlfn.RANK.EQ($A14,$A$4:INDIRECT("A"&amp;発表者集計!$F$13+3))),"")</f>
        <v>IWS09</v>
      </c>
    </row>
    <row r="15" spans="1:25">
      <c r="A15">
        <v>0.21152679339582958</v>
      </c>
      <c r="B15">
        <f t="shared" si="2"/>
        <v>75</v>
      </c>
      <c r="D15" t="str" cm="1">
        <f t="array" aca="1" ref="D15" ca="1">IF(ROW()&lt;=発表者集計!D$13+3,INDIRECT("発表者集計!Y"&amp;2+_xlfn.RANK.EQ($A15,$A$4:INDIRECT("A"&amp;発表者集計!D$13+3))),"")</f>
        <v/>
      </c>
      <c r="O15" t="str" cm="1">
        <f t="array" aca="1" ref="O15" ca="1">IF(ROW()&lt;=発表者集計!$E$13+3,INDIRECT("発表者集計!Z"&amp;2+_xlfn.RANK.EQ($A15,$A$4:INDIRECT("A"&amp;発表者集計!$E$13+3))),"")</f>
        <v>SIO01</v>
      </c>
      <c r="Y15" t="str" cm="1">
        <f t="array" aca="1" ref="Y15" ca="1">IF(ROW()&lt;=発表者集計!$F$13+3,INDIRECT("発表者集計!AA"&amp;2+_xlfn.RANK.EQ($A15,$A$4:INDIRECT("A"&amp;発表者集計!$F$13+3))),"")</f>
        <v>KMM05</v>
      </c>
    </row>
    <row r="16" spans="1:25">
      <c r="A16">
        <v>0.87151816154173423</v>
      </c>
      <c r="B16">
        <f t="shared" si="2"/>
        <v>7</v>
      </c>
      <c r="D16" t="str" cm="1">
        <f t="array" aca="1" ref="D16" ca="1">IF(ROW()&lt;=発表者集計!D$13+3,INDIRECT("発表者集計!Y"&amp;2+_xlfn.RANK.EQ($A16,$A$4:INDIRECT("A"&amp;発表者集計!D$13+3))),"")</f>
        <v/>
      </c>
      <c r="O16" t="str" cm="1">
        <f t="array" aca="1" ref="O16" ca="1">IF(ROW()&lt;=発表者集計!$E$13+3,INDIRECT("発表者集計!Z"&amp;2+_xlfn.RANK.EQ($A16,$A$4:INDIRECT("A"&amp;発表者集計!$E$13+3))),"")</f>
        <v>NNK03</v>
      </c>
      <c r="Y16" t="str" cm="1">
        <f t="array" aca="1" ref="Y16" ca="1">IF(ROW()&lt;=発表者集計!$F$13+3,INDIRECT("発表者集計!AA"&amp;2+_xlfn.RANK.EQ($A16,$A$4:INDIRECT("A"&amp;発表者集計!$F$13+3))),"")</f>
        <v>NNK13</v>
      </c>
    </row>
    <row r="17" spans="1:25">
      <c r="A17">
        <v>0.79670830936072534</v>
      </c>
      <c r="B17">
        <f t="shared" si="2"/>
        <v>22</v>
      </c>
      <c r="D17" t="str" cm="1">
        <f t="array" aca="1" ref="D17" ca="1">IF(ROW()&lt;=発表者集計!D$13+3,INDIRECT("発表者集計!Y"&amp;2+_xlfn.RANK.EQ($A17,$A$4:INDIRECT("A"&amp;発表者集計!D$13+3))),"")</f>
        <v/>
      </c>
      <c r="O17" t="str" cm="1">
        <f t="array" aca="1" ref="O17" ca="1">IF(ROW()&lt;=発表者集計!$E$13+3,INDIRECT("発表者集計!Z"&amp;2+_xlfn.RANK.EQ($A17,$A$4:INDIRECT("A"&amp;発表者集計!$E$13+3))),"")</f>
        <v>NNK09</v>
      </c>
      <c r="Y17" t="str" cm="1">
        <f t="array" aca="1" ref="Y17" ca="1">IF(ROW()&lt;=発表者集計!$F$13+3,INDIRECT("発表者集計!AA"&amp;2+_xlfn.RANK.EQ($A17,$A$4:INDIRECT("A"&amp;発表者集計!$F$13+3))),"")</f>
        <v>ISK03</v>
      </c>
    </row>
    <row r="18" spans="1:25">
      <c r="A18">
        <v>0.42985700883934841</v>
      </c>
      <c r="B18">
        <f t="shared" si="2"/>
        <v>51</v>
      </c>
      <c r="D18" t="str" cm="1">
        <f t="array" aca="1" ref="D18" ca="1">IF(ROW()&lt;=発表者集計!D$13+3,INDIRECT("発表者集計!Y"&amp;2+_xlfn.RANK.EQ($A18,$A$4:INDIRECT("A"&amp;発表者集計!D$13+3))),"")</f>
        <v/>
      </c>
      <c r="O18" t="str" cm="1">
        <f t="array" aca="1" ref="O18" ca="1">IF(ROW()&lt;=発表者集計!$E$13+3,INDIRECT("発表者集計!Z"&amp;2+_xlfn.RANK.EQ($A18,$A$4:INDIRECT("A"&amp;発表者集計!$E$13+3))),"")</f>
        <v>IWS01</v>
      </c>
      <c r="Y18" t="str" cm="1">
        <f t="array" aca="1" ref="Y18" ca="1">IF(ROW()&lt;=発表者集計!$F$13+3,INDIRECT("発表者集計!AA"&amp;2+_xlfn.RANK.EQ($A18,$A$4:INDIRECT("A"&amp;発表者集計!$F$13+3))),"")</f>
        <v>ISK10</v>
      </c>
    </row>
    <row r="19" spans="1:25">
      <c r="A19">
        <v>0.38526681716685096</v>
      </c>
      <c r="B19">
        <f t="shared" si="2"/>
        <v>57</v>
      </c>
      <c r="D19" t="str" cm="1">
        <f t="array" aca="1" ref="D19" ca="1">IF(ROW()&lt;=発表者集計!D$13+3,INDIRECT("発表者集計!Y"&amp;2+_xlfn.RANK.EQ($A19,$A$4:INDIRECT("A"&amp;発表者集計!D$13+3))),"")</f>
        <v/>
      </c>
      <c r="O19" t="str" cm="1">
        <f t="array" aca="1" ref="O19" ca="1">IF(ROW()&lt;=発表者集計!$E$13+3,INDIRECT("発表者集計!Z"&amp;2+_xlfn.RANK.EQ($A19,$A$4:INDIRECT("A"&amp;発表者集計!$E$13+3))),"")</f>
        <v>IWS03</v>
      </c>
      <c r="Y19" t="str" cm="1">
        <f t="array" aca="1" ref="Y19" ca="1">IF(ROW()&lt;=発表者集計!$F$13+3,INDIRECT("発表者集計!AA"&amp;2+_xlfn.RANK.EQ($A19,$A$4:INDIRECT("A"&amp;発表者集計!$F$13+3))),"")</f>
        <v>YMK01</v>
      </c>
    </row>
    <row r="20" spans="1:25">
      <c r="A20">
        <v>0.22262605069403263</v>
      </c>
      <c r="B20">
        <f t="shared" si="2"/>
        <v>74</v>
      </c>
      <c r="D20" t="str" cm="1">
        <f t="array" aca="1" ref="D20" ca="1">IF(ROW()&lt;=発表者集計!D$13+3,INDIRECT("発表者集計!Y"&amp;2+_xlfn.RANK.EQ($A20,$A$4:INDIRECT("A"&amp;発表者集計!D$13+3))),"")</f>
        <v/>
      </c>
      <c r="O20" t="str" cm="1">
        <f t="array" aca="1" ref="O20" ca="1">IF(ROW()&lt;=発表者集計!$E$13+3,INDIRECT("発表者集計!Z"&amp;2+_xlfn.RANK.EQ($A20,$A$4:INDIRECT("A"&amp;発表者集計!$E$13+3))),"")</f>
        <v>IWS06</v>
      </c>
      <c r="Y20" t="str" cm="1">
        <f t="array" aca="1" ref="Y20" ca="1">IF(ROW()&lt;=発表者集計!$F$13+3,INDIRECT("発表者集計!AA"&amp;2+_xlfn.RANK.EQ($A20,$A$4:INDIRECT("A"&amp;発表者集計!$F$13+3))),"")</f>
        <v>KMM04</v>
      </c>
    </row>
    <row r="21" spans="1:25">
      <c r="A21">
        <v>0.24088969076246436</v>
      </c>
      <c r="B21">
        <f t="shared" si="2"/>
        <v>69</v>
      </c>
      <c r="D21" t="str" cm="1">
        <f t="array" aca="1" ref="D21" ca="1">IF(ROW()&lt;=発表者集計!D$13+3,INDIRECT("発表者集計!Y"&amp;2+_xlfn.RANK.EQ($A21,$A$4:INDIRECT("A"&amp;発表者集計!D$13+3))),"")</f>
        <v/>
      </c>
      <c r="O21" t="str" cm="1">
        <f t="array" aca="1" ref="O21" ca="1">IF(ROW()&lt;=発表者集計!$E$13+3,INDIRECT("発表者集計!Z"&amp;2+_xlfn.RANK.EQ($A21,$A$4:INDIRECT("A"&amp;発表者集計!$E$13+3))),"")</f>
        <v>IWS05</v>
      </c>
      <c r="Y21" t="str" cm="1">
        <f t="array" aca="1" ref="Y21" ca="1">IF(ROW()&lt;=発表者集計!$F$13+3,INDIRECT("発表者集計!AA"&amp;2+_xlfn.RANK.EQ($A21,$A$4:INDIRECT("A"&amp;発表者集計!$F$13+3))),"")</f>
        <v>YMK03</v>
      </c>
    </row>
    <row r="22" spans="1:25">
      <c r="A22">
        <v>0.80268803775284947</v>
      </c>
      <c r="B22">
        <f t="shared" si="2"/>
        <v>20</v>
      </c>
      <c r="D22" t="str" cm="1">
        <f t="array" aca="1" ref="D22" ca="1">IF(ROW()&lt;=発表者集計!D$13+3,INDIRECT("発表者集計!Y"&amp;2+_xlfn.RANK.EQ($A22,$A$4:INDIRECT("A"&amp;発表者集計!D$13+3))),"")</f>
        <v/>
      </c>
      <c r="O22" t="str" cm="1">
        <f t="array" aca="1" ref="O22" ca="1">IF(ROW()&lt;=発表者集計!$E$13+3,INDIRECT("発表者集計!Z"&amp;2+_xlfn.RANK.EQ($A22,$A$4:INDIRECT("A"&amp;発表者集計!$E$13+3))),"")</f>
        <v>NNK07</v>
      </c>
      <c r="Y22" t="str" cm="1">
        <f t="array" aca="1" ref="Y22" ca="1">IF(ROW()&lt;=発表者集計!$F$13+3,INDIRECT("発表者集計!AA"&amp;2+_xlfn.RANK.EQ($A22,$A$4:INDIRECT("A"&amp;発表者集計!$F$13+3))),"")</f>
        <v>NNK17</v>
      </c>
    </row>
    <row r="23" spans="1:25">
      <c r="A23">
        <v>0.59335993337590986</v>
      </c>
      <c r="B23">
        <f t="shared" si="2"/>
        <v>39</v>
      </c>
      <c r="D23" t="str" cm="1">
        <f t="array" aca="1" ref="D23" ca="1">IF(ROW()&lt;=発表者集計!D$13+3,INDIRECT("発表者集計!Y"&amp;2+_xlfn.RANK.EQ($A23,$A$4:INDIRECT("A"&amp;発表者集計!D$13+3))),"")</f>
        <v/>
      </c>
      <c r="O23" t="str" cm="1">
        <f t="array" aca="1" ref="O23" ca="1">IF(ROW()&lt;=発表者集計!$E$13+3,INDIRECT("発表者集計!Z"&amp;2+_xlfn.RANK.EQ($A23,$A$4:INDIRECT("A"&amp;発表者集計!$E$13+3))),"")</f>
        <v>SMP01</v>
      </c>
      <c r="Y23" t="str" cm="1">
        <f t="array" aca="1" ref="Y23" ca="1">IF(ROW()&lt;=発表者集計!$F$13+3,INDIRECT("発表者集計!AA"&amp;2+_xlfn.RANK.EQ($A23,$A$4:INDIRECT("A"&amp;発表者集計!$F$13+3))),"")</f>
        <v>ISK07</v>
      </c>
    </row>
    <row r="24" spans="1:25">
      <c r="A24">
        <v>0.47893188366570638</v>
      </c>
      <c r="B24">
        <f t="shared" si="2"/>
        <v>45</v>
      </c>
      <c r="D24" t="str" cm="1">
        <f t="array" aca="1" ref="D24" ca="1">IF(ROW()&lt;=発表者集計!D$13+3,INDIRECT("発表者集計!Y"&amp;2+_xlfn.RANK.EQ($A24,$A$4:INDIRECT("A"&amp;発表者集計!D$13+3))),"")</f>
        <v/>
      </c>
      <c r="O24" t="str" cm="1">
        <f t="array" aca="1" ref="O24" ca="1">IF(ROW()&lt;=発表者集計!$E$13+3,INDIRECT("発表者集計!Z"&amp;2+_xlfn.RANK.EQ($A24,$A$4:INDIRECT("A"&amp;発表者集計!$E$13+3))),"")</f>
        <v>KMM01</v>
      </c>
      <c r="Y24" t="str" cm="1">
        <f t="array" aca="1" ref="Y24" ca="1">IF(ROW()&lt;=発表者集計!$F$13+3,INDIRECT("発表者集計!AA"&amp;2+_xlfn.RANK.EQ($A24,$A$4:INDIRECT("A"&amp;発表者集計!$F$13+3))),"")</f>
        <v>ISK08</v>
      </c>
    </row>
    <row r="25" spans="1:25">
      <c r="A25">
        <v>0.80236518217918407</v>
      </c>
      <c r="B25">
        <f t="shared" si="2"/>
        <v>21</v>
      </c>
      <c r="D25" t="str" cm="1">
        <f t="array" aca="1" ref="D25" ca="1">IF(ROW()&lt;=発表者集計!D$13+3,INDIRECT("発表者集計!Y"&amp;2+_xlfn.RANK.EQ($A25,$A$4:INDIRECT("A"&amp;発表者集計!D$13+3))),"")</f>
        <v/>
      </c>
      <c r="O25" t="str" cm="1">
        <f t="array" aca="1" ref="O25" ca="1">IF(ROW()&lt;=発表者集計!$E$13+3,INDIRECT("発表者集計!Z"&amp;2+_xlfn.RANK.EQ($A25,$A$4:INDIRECT("A"&amp;発表者集計!$E$13+3))),"")</f>
        <v>NNK08</v>
      </c>
      <c r="Y25" t="str" cm="1">
        <f t="array" aca="1" ref="Y25" ca="1">IF(ROW()&lt;=発表者集計!$F$13+3,INDIRECT("発表者集計!AA"&amp;2+_xlfn.RANK.EQ($A25,$A$4:INDIRECT("A"&amp;発表者集計!$F$13+3))),"")</f>
        <v>ISK02</v>
      </c>
    </row>
    <row r="26" spans="1:25">
      <c r="A26">
        <v>0.86120124064938419</v>
      </c>
      <c r="B26">
        <f t="shared" si="2"/>
        <v>9</v>
      </c>
      <c r="D26" t="str" cm="1">
        <f t="array" aca="1" ref="D26" ca="1">IF(ROW()&lt;=発表者集計!D$13+3,INDIRECT("発表者集計!Y"&amp;2+_xlfn.RANK.EQ($A26,$A$4:INDIRECT("A"&amp;発表者集計!D$13+3))),"")</f>
        <v/>
      </c>
      <c r="O26" t="str" cm="1">
        <f t="array" aca="1" ref="O26" ca="1">IF(ROW()&lt;=発表者集計!$E$13+3,INDIRECT("発表者集計!Z"&amp;2+_xlfn.RANK.EQ($A26,$A$4:INDIRECT("A"&amp;発表者集計!$E$13+3))),"")</f>
        <v>NNK05</v>
      </c>
      <c r="Y26" t="str" cm="1">
        <f t="array" aca="1" ref="Y26" ca="1">IF(ROW()&lt;=発表者集計!$F$13+3,INDIRECT("発表者集計!AA"&amp;2+_xlfn.RANK.EQ($A26,$A$4:INDIRECT("A"&amp;発表者集計!$F$13+3))),"")</f>
        <v>NNK15</v>
      </c>
    </row>
    <row r="27" spans="1:25">
      <c r="A27">
        <v>0.77859547573077159</v>
      </c>
      <c r="B27">
        <f t="shared" si="2"/>
        <v>23</v>
      </c>
      <c r="D27" t="str" cm="1">
        <f t="array" aca="1" ref="D27" ca="1">IF(ROW()&lt;=発表者集計!D$13+3,INDIRECT("発表者集計!Y"&amp;2+_xlfn.RANK.EQ($A27,$A$4:INDIRECT("A"&amp;発表者集計!D$13+3))),"")</f>
        <v/>
      </c>
      <c r="O27" t="str" cm="1">
        <f t="array" aca="1" ref="O27" ca="1">IF(ROW()&lt;=発表者集計!$E$13+3,INDIRECT("発表者集計!Z"&amp;2+_xlfn.RANK.EQ($A27,$A$4:INDIRECT("A"&amp;発表者集計!$E$13+3))),"")</f>
        <v>NNK10</v>
      </c>
      <c r="Y27" t="str" cm="1">
        <f t="array" aca="1" ref="Y27" ca="1">IF(ROW()&lt;=発表者集計!$F$13+3,INDIRECT("発表者集計!AA"&amp;2+_xlfn.RANK.EQ($A27,$A$4:INDIRECT("A"&amp;発表者集計!$F$13+3))),"")</f>
        <v>ISK04</v>
      </c>
    </row>
    <row r="28" spans="1:25">
      <c r="A28">
        <v>0.17637634139004454</v>
      </c>
      <c r="B28">
        <f t="shared" si="2"/>
        <v>79</v>
      </c>
      <c r="D28" t="str" cm="1">
        <f t="array" aca="1" ref="D28" ca="1">IF(ROW()&lt;=発表者集計!D$13+3,INDIRECT("発表者集計!Y"&amp;2+_xlfn.RANK.EQ($A28,$A$4:INDIRECT("A"&amp;発表者集計!D$13+3))),"")</f>
        <v/>
      </c>
      <c r="O28" t="str" cm="1">
        <f t="array" aca="1" ref="O28" ca="1">IF(ROW()&lt;=発表者集計!$E$13+3,INDIRECT("発表者集計!Z"&amp;2+_xlfn.RANK.EQ($A28,$A$4:INDIRECT("A"&amp;発表者集計!$E$13+3))),"")</f>
        <v>SIO02</v>
      </c>
      <c r="Y28" t="str" cm="1">
        <f t="array" aca="1" ref="Y28" ca="1">IF(ROW()&lt;=発表者集計!$F$13+3,INDIRECT("発表者集計!AA"&amp;2+_xlfn.RANK.EQ($A28,$A$4:INDIRECT("A"&amp;発表者集計!$F$13+3))),"")</f>
        <v>IWS07</v>
      </c>
    </row>
    <row r="29" spans="1:25">
      <c r="A29">
        <v>8.0217388925184818E-2</v>
      </c>
      <c r="B29">
        <f t="shared" si="2"/>
        <v>91</v>
      </c>
      <c r="D29" t="str" cm="1">
        <f t="array" aca="1" ref="D29" ca="1">IF(ROW()&lt;=発表者集計!D$13+3,INDIRECT("発表者集計!Y"&amp;2+_xlfn.RANK.EQ($A29,$A$4:INDIRECT("A"&amp;発表者集計!D$13+3))),"")</f>
        <v/>
      </c>
      <c r="O29" t="str" cm="1">
        <f t="array" aca="1" ref="O29" ca="1">IF(ROW()&lt;=発表者集計!$E$13+3,INDIRECT("発表者集計!Z"&amp;2+_xlfn.RANK.EQ($A29,$A$4:INDIRECT("A"&amp;発表者集計!$E$13+3))),"")</f>
        <v>Sh05</v>
      </c>
      <c r="Y29" t="str" cm="1">
        <f t="array" aca="1" ref="Y29" ca="1">IF(ROW()&lt;=発表者集計!$F$13+3,INDIRECT("発表者集計!AA"&amp;2+_xlfn.RANK.EQ($A29,$A$4:INDIRECT("A"&amp;発表者集計!$F$13+3))),"")</f>
        <v>IWS10</v>
      </c>
    </row>
    <row r="30" spans="1:25">
      <c r="A30">
        <v>0.15218081565361508</v>
      </c>
      <c r="B30">
        <f t="shared" si="2"/>
        <v>82</v>
      </c>
      <c r="D30" t="str" cm="1">
        <f t="array" aca="1" ref="D30" ca="1">IF(ROW()&lt;=発表者集計!D$13+3,INDIRECT("発表者集計!Y"&amp;2+_xlfn.RANK.EQ($A30,$A$4:INDIRECT("A"&amp;発表者集計!D$13+3))),"")</f>
        <v/>
      </c>
      <c r="O30" t="str" cm="1">
        <f t="array" aca="1" ref="O30" ca="1">IF(ROW()&lt;=発表者集計!$E$13+3,INDIRECT("発表者集計!Z"&amp;2+_xlfn.RANK.EQ($A30,$A$4:INDIRECT("A"&amp;発表者集計!$E$13+3))),"")</f>
        <v>SIO03</v>
      </c>
      <c r="Y30" t="str" cm="1">
        <f t="array" aca="1" ref="Y30" ca="1">IF(ROW()&lt;=発表者集計!$F$13+3,INDIRECT("発表者集計!AA"&amp;2+_xlfn.RANK.EQ($A30,$A$4:INDIRECT("A"&amp;発表者集計!$F$13+3))),"")</f>
        <v/>
      </c>
    </row>
    <row r="31" spans="1:25">
      <c r="A31">
        <v>0.472541151422604</v>
      </c>
      <c r="B31">
        <f t="shared" si="2"/>
        <v>47</v>
      </c>
      <c r="D31" t="str" cm="1">
        <f t="array" aca="1" ref="D31" ca="1">IF(ROW()&lt;=発表者集計!D$13+3,INDIRECT("発表者集計!Y"&amp;2+_xlfn.RANK.EQ($A31,$A$4:INDIRECT("A"&amp;発表者集計!D$13+3))),"")</f>
        <v/>
      </c>
      <c r="O31" t="str" cm="1">
        <f t="array" aca="1" ref="O31" ca="1">IF(ROW()&lt;=発表者集計!$E$13+3,INDIRECT("発表者集計!Z"&amp;2+_xlfn.RANK.EQ($A31,$A$4:INDIRECT("A"&amp;発表者集計!$E$13+3))),"")</f>
        <v>KMM03</v>
      </c>
      <c r="Y31" t="str" cm="1">
        <f t="array" aca="1" ref="Y31" ca="1">IF(ROW()&lt;=発表者集計!$F$13+3,INDIRECT("発表者集計!AA"&amp;2+_xlfn.RANK.EQ($A31,$A$4:INDIRECT("A"&amp;発表者集計!$F$13+3))),"")</f>
        <v/>
      </c>
    </row>
    <row r="32" spans="1:25">
      <c r="A32">
        <v>0.8141271198847535</v>
      </c>
      <c r="B32">
        <f t="shared" si="2"/>
        <v>17</v>
      </c>
      <c r="D32" t="str" cm="1">
        <f t="array" aca="1" ref="D32" ca="1">IF(ROW()&lt;=発表者集計!D$13+3,INDIRECT("発表者集計!Y"&amp;2+_xlfn.RANK.EQ($A32,$A$4:INDIRECT("A"&amp;発表者集計!D$13+3))),"")</f>
        <v/>
      </c>
      <c r="I32" t="str" cm="1">
        <f t="array" aca="1" ref="I32" ca="1">IF(ROW()-3&lt;=$F$5,INDIRECT("G"&amp;ROW()+(I$3-1)*$F$5),"")</f>
        <v/>
      </c>
      <c r="J32" t="str" cm="1">
        <f t="array" aca="1" ref="J32" ca="1">IF(ROW()-3&lt;=$F$5,INDIRECT("G"&amp;ROW()+(J$3-1)*$F$5),"")</f>
        <v/>
      </c>
      <c r="K32" t="str" cm="1">
        <f t="array" aca="1" ref="K32" ca="1">IF(ROW()-3&lt;=$F$5,INDIRECT("G"&amp;ROW()+(K$3-1)*$F$5),"")</f>
        <v/>
      </c>
      <c r="L32" t="str" cm="1">
        <f t="array" aca="1" ref="L32" ca="1">IF(ROW()-3&lt;=$F$5,INDIRECT("G"&amp;ROW()+(L$3-1)*$F$5),"")</f>
        <v/>
      </c>
      <c r="M32" t="str" cm="1">
        <f t="array" aca="1" ref="M32" ca="1">IF(ROW()-3&lt;=$F$5,INDIRECT("G"&amp;ROW()+(M$3-1)*$F$5),"")</f>
        <v/>
      </c>
      <c r="N32" t="str" cm="1">
        <f t="array" aca="1" ref="N32" ca="1">IF(ROW()-3&lt;=$F$5,INDIRECT("G"&amp;ROW()+(N$3-1)*$F$5),"")</f>
        <v/>
      </c>
      <c r="O32" t="str" cm="1">
        <f t="array" aca="1" ref="O32" ca="1">IF(ROW()&lt;=発表者集計!$E$13+3,INDIRECT("発表者集計!Z"&amp;2+_xlfn.RANK.EQ($A32,$A$4:INDIRECT("A"&amp;発表者集計!$E$13+3))),"")</f>
        <v/>
      </c>
      <c r="Y32" t="str" cm="1">
        <f t="array" aca="1" ref="Y32" ca="1">IF(ROW()&lt;=発表者集計!$F$13+3,INDIRECT("発表者集計!AA"&amp;2+_xlfn.RANK.EQ($A32,$A$4:INDIRECT("A"&amp;発表者集計!$F$13+3))),"")</f>
        <v/>
      </c>
    </row>
    <row r="33" spans="1:25">
      <c r="A33">
        <v>0.82388201362062563</v>
      </c>
      <c r="B33">
        <f t="shared" si="2"/>
        <v>15</v>
      </c>
      <c r="D33" t="str" cm="1">
        <f t="array" aca="1" ref="D33" ca="1">IF(ROW()&lt;=発表者集計!D$13+3,INDIRECT("発表者集計!Y"&amp;2+_xlfn.RANK.EQ($A33,$A$4:INDIRECT("A"&amp;発表者集計!D$13+3))),"")</f>
        <v/>
      </c>
      <c r="I33" t="str" cm="1">
        <f t="array" aca="1" ref="I33" ca="1">IF(ROW()-3&lt;=$F$5,INDIRECT("G"&amp;ROW()+(I$3-1)*$F$5),"")</f>
        <v/>
      </c>
      <c r="J33" t="str" cm="1">
        <f t="array" aca="1" ref="J33" ca="1">IF(ROW()-3&lt;=$F$5,INDIRECT("G"&amp;ROW()+(J$3-1)*$F$5),"")</f>
        <v/>
      </c>
      <c r="K33" t="str" cm="1">
        <f t="array" aca="1" ref="K33" ca="1">IF(ROW()-3&lt;=$F$5,INDIRECT("G"&amp;ROW()+(K$3-1)*$F$5),"")</f>
        <v/>
      </c>
      <c r="L33" t="str" cm="1">
        <f t="array" aca="1" ref="L33" ca="1">IF(ROW()-3&lt;=$F$5,INDIRECT("G"&amp;ROW()+(L$3-1)*$F$5),"")</f>
        <v/>
      </c>
      <c r="M33" t="str" cm="1">
        <f t="array" aca="1" ref="M33" ca="1">IF(ROW()-3&lt;=$F$5,INDIRECT("G"&amp;ROW()+(M$3-1)*$F$5),"")</f>
        <v/>
      </c>
      <c r="N33" t="str" cm="1">
        <f t="array" aca="1" ref="N33" ca="1">IF(ROW()-3&lt;=$F$5,INDIRECT("G"&amp;ROW()+(N$3-1)*$F$5),"")</f>
        <v/>
      </c>
      <c r="O33" t="str" cm="1">
        <f t="array" aca="1" ref="O33" ca="1">IF(ROW()&lt;=発表者集計!$E$13+3,INDIRECT("発表者集計!Z"&amp;2+_xlfn.RANK.EQ($A33,$A$4:INDIRECT("A"&amp;発表者集計!$E$13+3))),"")</f>
        <v/>
      </c>
      <c r="Y33" t="str" cm="1">
        <f t="array" aca="1" ref="Y33" ca="1">IF(ROW()&lt;=発表者集計!$F$13+3,INDIRECT("発表者集計!AA"&amp;2+_xlfn.RANK.EQ($A33,$A$4:INDIRECT("A"&amp;発表者集計!$F$13+3))),"")</f>
        <v/>
      </c>
    </row>
    <row r="34" spans="1:25">
      <c r="A34">
        <v>0.37050997028735189</v>
      </c>
      <c r="B34">
        <f t="shared" si="2"/>
        <v>58</v>
      </c>
      <c r="D34" t="str" cm="1">
        <f t="array" aca="1" ref="D34" ca="1">IF(ROW()&lt;=発表者集計!D$13+3,INDIRECT("発表者集計!Y"&amp;2+_xlfn.RANK.EQ($A34,$A$4:INDIRECT("A"&amp;発表者集計!D$13+3))),"")</f>
        <v/>
      </c>
      <c r="I34" t="str" cm="1">
        <f t="array" aca="1" ref="I34" ca="1">IF(ROW()-3&lt;=$F$5,INDIRECT("G"&amp;ROW()+(I$3-1)*$F$5),"")</f>
        <v/>
      </c>
      <c r="J34" t="str" cm="1">
        <f t="array" aca="1" ref="J34" ca="1">IF(ROW()-3&lt;=$F$5,INDIRECT("G"&amp;ROW()+(J$3-1)*$F$5),"")</f>
        <v/>
      </c>
      <c r="K34" t="str" cm="1">
        <f t="array" aca="1" ref="K34" ca="1">IF(ROW()-3&lt;=$F$5,INDIRECT("G"&amp;ROW()+(K$3-1)*$F$5),"")</f>
        <v/>
      </c>
      <c r="L34" t="str" cm="1">
        <f t="array" aca="1" ref="L34" ca="1">IF(ROW()-3&lt;=$F$5,INDIRECT("G"&amp;ROW()+(L$3-1)*$F$5),"")</f>
        <v/>
      </c>
      <c r="M34" t="str" cm="1">
        <f t="array" aca="1" ref="M34" ca="1">IF(ROW()-3&lt;=$F$5,INDIRECT("G"&amp;ROW()+(M$3-1)*$F$5),"")</f>
        <v/>
      </c>
      <c r="N34" t="str" cm="1">
        <f t="array" aca="1" ref="N34" ca="1">IF(ROW()-3&lt;=$F$5,INDIRECT("G"&amp;ROW()+(N$3-1)*$F$5),"")</f>
        <v/>
      </c>
      <c r="O34" t="str" cm="1">
        <f t="array" aca="1" ref="O34" ca="1">IF(ROW()&lt;=発表者集計!$E$13+3,INDIRECT("発表者集計!Z"&amp;2+_xlfn.RANK.EQ($A34,$A$4:INDIRECT("A"&amp;発表者集計!$E$13+3))),"")</f>
        <v/>
      </c>
      <c r="Y34" t="str" cm="1">
        <f t="array" aca="1" ref="Y34" ca="1">IF(ROW()&lt;=発表者集計!$F$13+3,INDIRECT("発表者集計!AA"&amp;2+_xlfn.RANK.EQ($A34,$A$4:INDIRECT("A"&amp;発表者集計!$F$13+3))),"")</f>
        <v/>
      </c>
    </row>
    <row r="35" spans="1:25">
      <c r="A35">
        <v>0.13269015945152862</v>
      </c>
      <c r="B35">
        <f t="shared" si="2"/>
        <v>86</v>
      </c>
      <c r="D35" t="str" cm="1">
        <f t="array" aca="1" ref="D35" ca="1">IF(ROW()&lt;=発表者集計!D$13+3,INDIRECT("発表者集計!Y"&amp;2+_xlfn.RANK.EQ($A35,$A$4:INDIRECT("A"&amp;発表者集計!D$13+3))),"")</f>
        <v/>
      </c>
      <c r="I35" t="str" cm="1">
        <f t="array" aca="1" ref="I35" ca="1">IF(ROW()-3&lt;=$F$5,INDIRECT("G"&amp;ROW()+(I$3-1)*$F$5),"")</f>
        <v/>
      </c>
      <c r="J35" t="str" cm="1">
        <f t="array" aca="1" ref="J35" ca="1">IF(ROW()-3&lt;=$F$5,INDIRECT("G"&amp;ROW()+(J$3-1)*$F$5),"")</f>
        <v/>
      </c>
      <c r="K35" t="str" cm="1">
        <f t="array" aca="1" ref="K35" ca="1">IF(ROW()-3&lt;=$F$5,INDIRECT("G"&amp;ROW()+(K$3-1)*$F$5),"")</f>
        <v/>
      </c>
      <c r="L35" t="str" cm="1">
        <f t="array" aca="1" ref="L35" ca="1">IF(ROW()-3&lt;=$F$5,INDIRECT("G"&amp;ROW()+(L$3-1)*$F$5),"")</f>
        <v/>
      </c>
      <c r="M35" t="str" cm="1">
        <f t="array" aca="1" ref="M35" ca="1">IF(ROW()-3&lt;=$F$5,INDIRECT("G"&amp;ROW()+(M$3-1)*$F$5),"")</f>
        <v/>
      </c>
      <c r="N35" t="str" cm="1">
        <f t="array" aca="1" ref="N35" ca="1">IF(ROW()-3&lt;=$F$5,INDIRECT("G"&amp;ROW()+(N$3-1)*$F$5),"")</f>
        <v/>
      </c>
      <c r="O35" t="str" cm="1">
        <f t="array" aca="1" ref="O35" ca="1">IF(ROW()&lt;=発表者集計!$E$13+3,INDIRECT("発表者集計!Z"&amp;2+_xlfn.RANK.EQ($A35,$A$4:INDIRECT("A"&amp;発表者集計!$E$13+3))),"")</f>
        <v/>
      </c>
      <c r="Y35" t="str" cm="1">
        <f t="array" aca="1" ref="Y35" ca="1">IF(ROW()&lt;=発表者集計!$F$13+3,INDIRECT("発表者集計!AA"&amp;2+_xlfn.RANK.EQ($A35,$A$4:INDIRECT("A"&amp;発表者集計!$F$13+3))),"")</f>
        <v/>
      </c>
    </row>
    <row r="36" spans="1:25">
      <c r="A36">
        <v>0.63737465513495573</v>
      </c>
      <c r="B36">
        <f t="shared" si="2"/>
        <v>34</v>
      </c>
      <c r="D36" t="str" cm="1">
        <f t="array" aca="1" ref="D36" ca="1">IF(ROW()&lt;=発表者集計!D$13+3,INDIRECT("発表者集計!Y"&amp;2+_xlfn.RANK.EQ($A36,$A$4:INDIRECT("A"&amp;発表者集計!D$13+3))),"")</f>
        <v/>
      </c>
      <c r="I36" t="str" cm="1">
        <f t="array" aca="1" ref="I36" ca="1">IF(ROW()-3&lt;=$F$5,INDIRECT("G"&amp;ROW()+(I$3-1)*$F$5),"")</f>
        <v/>
      </c>
      <c r="J36" t="str" cm="1">
        <f t="array" aca="1" ref="J36" ca="1">IF(ROW()-3&lt;=$F$5,INDIRECT("G"&amp;ROW()+(J$3-1)*$F$5),"")</f>
        <v/>
      </c>
      <c r="K36" t="str" cm="1">
        <f t="array" aca="1" ref="K36" ca="1">IF(ROW()-3&lt;=$F$5,INDIRECT("G"&amp;ROW()+(K$3-1)*$F$5),"")</f>
        <v/>
      </c>
      <c r="L36" t="str" cm="1">
        <f t="array" aca="1" ref="L36" ca="1">IF(ROW()-3&lt;=$F$5,INDIRECT("G"&amp;ROW()+(L$3-1)*$F$5),"")</f>
        <v/>
      </c>
      <c r="M36" t="str" cm="1">
        <f t="array" aca="1" ref="M36" ca="1">IF(ROW()-3&lt;=$F$5,INDIRECT("G"&amp;ROW()+(M$3-1)*$F$5),"")</f>
        <v/>
      </c>
      <c r="N36" t="str" cm="1">
        <f t="array" aca="1" ref="N36" ca="1">IF(ROW()-3&lt;=$F$5,INDIRECT("G"&amp;ROW()+(N$3-1)*$F$5),"")</f>
        <v/>
      </c>
      <c r="O36" t="str" cm="1">
        <f t="array" aca="1" ref="O36" ca="1">IF(ROW()&lt;=発表者集計!$E$13+3,INDIRECT("発表者集計!Z"&amp;2+_xlfn.RANK.EQ($A36,$A$4:INDIRECT("A"&amp;発表者集計!$E$13+3))),"")</f>
        <v/>
      </c>
      <c r="Y36" t="str" cm="1">
        <f t="array" aca="1" ref="Y36" ca="1">IF(ROW()&lt;=発表者集計!$F$13+3,INDIRECT("発表者集計!AA"&amp;2+_xlfn.RANK.EQ($A36,$A$4:INDIRECT("A"&amp;発表者集計!$F$13+3))),"")</f>
        <v/>
      </c>
    </row>
    <row r="37" spans="1:25">
      <c r="A37">
        <v>0.19849128430705787</v>
      </c>
      <c r="B37">
        <f t="shared" si="2"/>
        <v>76</v>
      </c>
      <c r="D37" t="str" cm="1">
        <f t="array" aca="1" ref="D37" ca="1">IF(ROW()&lt;=発表者集計!D$13+3,INDIRECT("発表者集計!Y"&amp;2+_xlfn.RANK.EQ($A37,$A$4:INDIRECT("A"&amp;発表者集計!D$13+3))),"")</f>
        <v/>
      </c>
      <c r="I37" t="str" cm="1">
        <f t="array" aca="1" ref="I37" ca="1">IF(ROW()-3&lt;=$F$5,INDIRECT("G"&amp;ROW()+(I$3-1)*$F$5),"")</f>
        <v/>
      </c>
      <c r="J37" t="str" cm="1">
        <f t="array" aca="1" ref="J37" ca="1">IF(ROW()-3&lt;=$F$5,INDIRECT("G"&amp;ROW()+(J$3-1)*$F$5),"")</f>
        <v/>
      </c>
      <c r="K37" t="str" cm="1">
        <f t="array" aca="1" ref="K37" ca="1">IF(ROW()-3&lt;=$F$5,INDIRECT("G"&amp;ROW()+(K$3-1)*$F$5),"")</f>
        <v/>
      </c>
      <c r="L37" t="str" cm="1">
        <f t="array" aca="1" ref="L37" ca="1">IF(ROW()-3&lt;=$F$5,INDIRECT("G"&amp;ROW()+(L$3-1)*$F$5),"")</f>
        <v/>
      </c>
      <c r="M37" t="str" cm="1">
        <f t="array" aca="1" ref="M37" ca="1">IF(ROW()-3&lt;=$F$5,INDIRECT("G"&amp;ROW()+(M$3-1)*$F$5),"")</f>
        <v/>
      </c>
      <c r="N37" t="str" cm="1">
        <f t="array" aca="1" ref="N37" ca="1">IF(ROW()-3&lt;=$F$5,INDIRECT("G"&amp;ROW()+(N$3-1)*$F$5),"")</f>
        <v/>
      </c>
      <c r="O37" t="str" cm="1">
        <f t="array" aca="1" ref="O37" ca="1">IF(ROW()&lt;=発表者集計!$E$13+3,INDIRECT("発表者集計!Z"&amp;2+_xlfn.RANK.EQ($A37,$A$4:INDIRECT("A"&amp;発表者集計!$E$13+3))),"")</f>
        <v/>
      </c>
      <c r="Y37" t="str" cm="1">
        <f t="array" aca="1" ref="Y37" ca="1">IF(ROW()&lt;=発表者集計!$F$13+3,INDIRECT("発表者集計!AA"&amp;2+_xlfn.RANK.EQ($A37,$A$4:INDIRECT("A"&amp;発表者集計!$F$13+3))),"")</f>
        <v/>
      </c>
    </row>
    <row r="38" spans="1:25">
      <c r="A38">
        <v>0.6744698568530697</v>
      </c>
      <c r="B38">
        <f t="shared" si="2"/>
        <v>31</v>
      </c>
      <c r="D38" t="str" cm="1">
        <f t="array" aca="1" ref="D38" ca="1">IF(ROW()&lt;=発表者集計!D$13+3,INDIRECT("発表者集計!Y"&amp;2+_xlfn.RANK.EQ($A38,$A$4:INDIRECT("A"&amp;発表者集計!D$13+3))),"")</f>
        <v/>
      </c>
      <c r="I38" t="str" cm="1">
        <f t="array" aca="1" ref="I38" ca="1">IF(ROW()-3&lt;=$F$5,INDIRECT("G"&amp;ROW()+(I$3-1)*$F$5),"")</f>
        <v/>
      </c>
      <c r="J38" t="str" cm="1">
        <f t="array" aca="1" ref="J38" ca="1">IF(ROW()-3&lt;=$F$5,INDIRECT("G"&amp;ROW()+(J$3-1)*$F$5),"")</f>
        <v/>
      </c>
      <c r="K38" t="str" cm="1">
        <f t="array" aca="1" ref="K38" ca="1">IF(ROW()-3&lt;=$F$5,INDIRECT("G"&amp;ROW()+(K$3-1)*$F$5),"")</f>
        <v/>
      </c>
      <c r="L38" t="str" cm="1">
        <f t="array" aca="1" ref="L38" ca="1">IF(ROW()-3&lt;=$F$5,INDIRECT("G"&amp;ROW()+(L$3-1)*$F$5),"")</f>
        <v/>
      </c>
      <c r="M38" t="str" cm="1">
        <f t="array" aca="1" ref="M38" ca="1">IF(ROW()-3&lt;=$F$5,INDIRECT("G"&amp;ROW()+(M$3-1)*$F$5),"")</f>
        <v/>
      </c>
      <c r="N38" t="str" cm="1">
        <f t="array" aca="1" ref="N38" ca="1">IF(ROW()-3&lt;=$F$5,INDIRECT("G"&amp;ROW()+(N$3-1)*$F$5),"")</f>
        <v/>
      </c>
      <c r="O38" t="str" cm="1">
        <f t="array" aca="1" ref="O38" ca="1">IF(ROW()&lt;=発表者集計!$E$13+3,INDIRECT("発表者集計!Z"&amp;2+_xlfn.RANK.EQ($A38,$A$4:INDIRECT("A"&amp;発表者集計!$E$13+3))),"")</f>
        <v/>
      </c>
      <c r="Y38" t="str" cm="1">
        <f t="array" aca="1" ref="Y38" ca="1">IF(ROW()&lt;=発表者集計!$F$13+3,INDIRECT("発表者集計!AA"&amp;2+_xlfn.RANK.EQ($A38,$A$4:INDIRECT("A"&amp;発表者集計!$F$13+3))),"")</f>
        <v/>
      </c>
    </row>
    <row r="39" spans="1:25">
      <c r="A39">
        <v>0.96526977689369442</v>
      </c>
      <c r="B39">
        <f t="shared" si="2"/>
        <v>4</v>
      </c>
      <c r="D39" t="str" cm="1">
        <f t="array" aca="1" ref="D39" ca="1">IF(ROW()&lt;=発表者集計!D$13+3,INDIRECT("発表者集計!Y"&amp;2+_xlfn.RANK.EQ($A39,$A$4:INDIRECT("A"&amp;発表者集計!D$13+3))),"")</f>
        <v/>
      </c>
      <c r="I39" t="str" cm="1">
        <f t="array" aca="1" ref="I39" ca="1">IF(ROW()-3&lt;=$F$5,INDIRECT("G"&amp;ROW()+(I$3-1)*$F$5),"")</f>
        <v/>
      </c>
      <c r="J39" t="str" cm="1">
        <f t="array" aca="1" ref="J39" ca="1">IF(ROW()-3&lt;=$F$5,INDIRECT("G"&amp;ROW()+(J$3-1)*$F$5),"")</f>
        <v/>
      </c>
      <c r="K39" t="str" cm="1">
        <f t="array" aca="1" ref="K39" ca="1">IF(ROW()-3&lt;=$F$5,INDIRECT("G"&amp;ROW()+(K$3-1)*$F$5),"")</f>
        <v/>
      </c>
      <c r="L39" t="str" cm="1">
        <f t="array" aca="1" ref="L39" ca="1">IF(ROW()-3&lt;=$F$5,INDIRECT("G"&amp;ROW()+(L$3-1)*$F$5),"")</f>
        <v/>
      </c>
      <c r="M39" t="str" cm="1">
        <f t="array" aca="1" ref="M39" ca="1">IF(ROW()-3&lt;=$F$5,INDIRECT("G"&amp;ROW()+(M$3-1)*$F$5),"")</f>
        <v/>
      </c>
      <c r="N39" t="str" cm="1">
        <f t="array" aca="1" ref="N39" ca="1">IF(ROW()-3&lt;=$F$5,INDIRECT("G"&amp;ROW()+(N$3-1)*$F$5),"")</f>
        <v/>
      </c>
      <c r="O39" t="str" cm="1">
        <f t="array" aca="1" ref="O39" ca="1">IF(ROW()&lt;=発表者集計!$E$13+3,INDIRECT("発表者集計!Z"&amp;2+_xlfn.RANK.EQ($A39,$A$4:INDIRECT("A"&amp;発表者集計!$E$13+3))),"")</f>
        <v/>
      </c>
      <c r="Y39" t="str" cm="1">
        <f t="array" aca="1" ref="Y39" ca="1">IF(ROW()&lt;=発表者集計!$F$13+3,INDIRECT("発表者集計!AA"&amp;2+_xlfn.RANK.EQ($A39,$A$4:INDIRECT("A"&amp;発表者集計!$F$13+3))),"")</f>
        <v/>
      </c>
    </row>
    <row r="40" spans="1:25">
      <c r="A40">
        <v>0.3669928122008006</v>
      </c>
      <c r="B40">
        <f t="shared" si="2"/>
        <v>59</v>
      </c>
      <c r="D40" t="str" cm="1">
        <f t="array" aca="1" ref="D40" ca="1">IF(ROW()&lt;=発表者集計!D$13+3,INDIRECT("発表者集計!Y"&amp;2+_xlfn.RANK.EQ($A40,$A$4:INDIRECT("A"&amp;発表者集計!D$13+3))),"")</f>
        <v/>
      </c>
      <c r="I40" t="str" cm="1">
        <f t="array" aca="1" ref="I40" ca="1">IF(ROW()-3&lt;=$F$5,INDIRECT("G"&amp;ROW()+(I$3-1)*$F$5),"")</f>
        <v/>
      </c>
      <c r="J40" t="str" cm="1">
        <f t="array" aca="1" ref="J40" ca="1">IF(ROW()-3&lt;=$F$5,INDIRECT("G"&amp;ROW()+(J$3-1)*$F$5),"")</f>
        <v/>
      </c>
      <c r="K40" t="str" cm="1">
        <f t="array" aca="1" ref="K40" ca="1">IF(ROW()-3&lt;=$F$5,INDIRECT("G"&amp;ROW()+(K$3-1)*$F$5),"")</f>
        <v/>
      </c>
      <c r="L40" t="str" cm="1">
        <f t="array" aca="1" ref="L40" ca="1">IF(ROW()-3&lt;=$F$5,INDIRECT("G"&amp;ROW()+(L$3-1)*$F$5),"")</f>
        <v/>
      </c>
      <c r="M40" t="str" cm="1">
        <f t="array" aca="1" ref="M40" ca="1">IF(ROW()-3&lt;=$F$5,INDIRECT("G"&amp;ROW()+(M$3-1)*$F$5),"")</f>
        <v/>
      </c>
      <c r="N40" t="str" cm="1">
        <f t="array" aca="1" ref="N40" ca="1">IF(ROW()-3&lt;=$F$5,INDIRECT("G"&amp;ROW()+(N$3-1)*$F$5),"")</f>
        <v/>
      </c>
      <c r="O40" t="str" cm="1">
        <f t="array" aca="1" ref="O40" ca="1">IF(ROW()&lt;=発表者集計!$E$13+3,INDIRECT("発表者集計!Z"&amp;2+_xlfn.RANK.EQ($A40,$A$4:INDIRECT("A"&amp;発表者集計!$E$13+3))),"")</f>
        <v/>
      </c>
      <c r="Y40" t="str" cm="1">
        <f t="array" aca="1" ref="Y40" ca="1">IF(ROW()&lt;=発表者集計!$F$13+3,INDIRECT("発表者集計!AA"&amp;2+_xlfn.RANK.EQ($A40,$A$4:INDIRECT("A"&amp;発表者集計!$F$13+3))),"")</f>
        <v/>
      </c>
    </row>
    <row r="41" spans="1:25">
      <c r="A41">
        <v>0.99948464526309166</v>
      </c>
      <c r="B41">
        <f t="shared" si="2"/>
        <v>1</v>
      </c>
      <c r="D41" t="str" cm="1">
        <f t="array" aca="1" ref="D41" ca="1">IF(ROW()&lt;=発表者集計!D$13+3,INDIRECT("発表者集計!Y"&amp;2+_xlfn.RANK.EQ($A41,$A$4:INDIRECT("A"&amp;発表者集計!D$13+3))),"")</f>
        <v/>
      </c>
      <c r="I41" t="str" cm="1">
        <f t="array" aca="1" ref="I41" ca="1">IF(ROW()-3&lt;=$F$5,INDIRECT("G"&amp;ROW()+(I$3-1)*$F$5),"")</f>
        <v/>
      </c>
      <c r="J41" t="str" cm="1">
        <f t="array" aca="1" ref="J41" ca="1">IF(ROW()-3&lt;=$F$5,INDIRECT("G"&amp;ROW()+(J$3-1)*$F$5),"")</f>
        <v/>
      </c>
      <c r="K41" t="str" cm="1">
        <f t="array" aca="1" ref="K41" ca="1">IF(ROW()-3&lt;=$F$5,INDIRECT("G"&amp;ROW()+(K$3-1)*$F$5),"")</f>
        <v/>
      </c>
      <c r="L41" t="str" cm="1">
        <f t="array" aca="1" ref="L41" ca="1">IF(ROW()-3&lt;=$F$5,INDIRECT("G"&amp;ROW()+(L$3-1)*$F$5),"")</f>
        <v/>
      </c>
      <c r="M41" t="str" cm="1">
        <f t="array" aca="1" ref="M41" ca="1">IF(ROW()-3&lt;=$F$5,INDIRECT("G"&amp;ROW()+(M$3-1)*$F$5),"")</f>
        <v/>
      </c>
      <c r="N41" t="str" cm="1">
        <f t="array" aca="1" ref="N41" ca="1">IF(ROW()-3&lt;=$F$5,INDIRECT("G"&amp;ROW()+(N$3-1)*$F$5),"")</f>
        <v/>
      </c>
      <c r="O41" t="str" cm="1">
        <f t="array" aca="1" ref="O41" ca="1">IF(ROW()&lt;=発表者集計!$E$13+3,INDIRECT("発表者集計!Z"&amp;2+_xlfn.RANK.EQ($A41,$A$4:INDIRECT("A"&amp;発表者集計!$E$13+3))),"")</f>
        <v/>
      </c>
      <c r="Y41" t="str" cm="1">
        <f t="array" aca="1" ref="Y41" ca="1">IF(ROW()&lt;=発表者集計!$F$13+3,INDIRECT("発表者集計!AA"&amp;2+_xlfn.RANK.EQ($A41,$A$4:INDIRECT("A"&amp;発表者集計!$F$13+3))),"")</f>
        <v/>
      </c>
    </row>
    <row r="42" spans="1:25">
      <c r="A42">
        <v>0.74516483901046671</v>
      </c>
      <c r="B42">
        <f t="shared" si="2"/>
        <v>24</v>
      </c>
      <c r="D42" t="str" cm="1">
        <f t="array" aca="1" ref="D42" ca="1">IF(ROW()&lt;=発表者集計!D$13+3,INDIRECT("発表者集計!Y"&amp;2+_xlfn.RANK.EQ($A42,$A$4:INDIRECT("A"&amp;発表者集計!D$13+3))),"")</f>
        <v/>
      </c>
      <c r="I42" t="str" cm="1">
        <f t="array" aca="1" ref="I42" ca="1">IF(ROW()-3&lt;=$F$5,INDIRECT("G"&amp;ROW()+(I$3-1)*$F$5),"")</f>
        <v/>
      </c>
      <c r="J42" t="str" cm="1">
        <f t="array" aca="1" ref="J42" ca="1">IF(ROW()-3&lt;=$F$5,INDIRECT("G"&amp;ROW()+(J$3-1)*$F$5),"")</f>
        <v/>
      </c>
      <c r="K42" t="str" cm="1">
        <f t="array" aca="1" ref="K42" ca="1">IF(ROW()-3&lt;=$F$5,INDIRECT("G"&amp;ROW()+(K$3-1)*$F$5),"")</f>
        <v/>
      </c>
      <c r="L42" t="str" cm="1">
        <f t="array" aca="1" ref="L42" ca="1">IF(ROW()-3&lt;=$F$5,INDIRECT("G"&amp;ROW()+(L$3-1)*$F$5),"")</f>
        <v/>
      </c>
      <c r="M42" t="str" cm="1">
        <f t="array" aca="1" ref="M42" ca="1">IF(ROW()-3&lt;=$F$5,INDIRECT("G"&amp;ROW()+(M$3-1)*$F$5),"")</f>
        <v/>
      </c>
      <c r="N42" t="str" cm="1">
        <f t="array" aca="1" ref="N42" ca="1">IF(ROW()-3&lt;=$F$5,INDIRECT("G"&amp;ROW()+(N$3-1)*$F$5),"")</f>
        <v/>
      </c>
      <c r="O42" t="str" cm="1">
        <f t="array" aca="1" ref="O42" ca="1">IF(ROW()&lt;=発表者集計!$E$13+3,INDIRECT("発表者集計!Z"&amp;2+_xlfn.RANK.EQ($A42,$A$4:INDIRECT("A"&amp;発表者集計!$E$13+3))),"")</f>
        <v/>
      </c>
      <c r="Y42" t="str" cm="1">
        <f t="array" aca="1" ref="Y42" ca="1">IF(ROW()&lt;=発表者集計!$F$13+3,INDIRECT("発表者集計!AA"&amp;2+_xlfn.RANK.EQ($A42,$A$4:INDIRECT("A"&amp;発表者集計!$F$13+3))),"")</f>
        <v/>
      </c>
    </row>
    <row r="43" spans="1:25">
      <c r="A43">
        <v>0.71883006542926087</v>
      </c>
      <c r="B43">
        <f t="shared" si="2"/>
        <v>25</v>
      </c>
      <c r="D43" t="str" cm="1">
        <f t="array" aca="1" ref="D43" ca="1">IF(ROW()&lt;=発表者集計!D$13+3,INDIRECT("発表者集計!Y"&amp;2+_xlfn.RANK.EQ($A43,$A$4:INDIRECT("A"&amp;発表者集計!D$13+3))),"")</f>
        <v/>
      </c>
      <c r="I43" t="str" cm="1">
        <f t="array" aca="1" ref="I43" ca="1">IF(ROW()-3&lt;=$F$5,INDIRECT("G"&amp;ROW()+(I$3-1)*$F$5),"")</f>
        <v/>
      </c>
      <c r="J43" t="str" cm="1">
        <f t="array" aca="1" ref="J43" ca="1">IF(ROW()-3&lt;=$F$5,INDIRECT("G"&amp;ROW()+(J$3-1)*$F$5),"")</f>
        <v/>
      </c>
      <c r="K43" t="str" cm="1">
        <f t="array" aca="1" ref="K43" ca="1">IF(ROW()-3&lt;=$F$5,INDIRECT("G"&amp;ROW()+(K$3-1)*$F$5),"")</f>
        <v/>
      </c>
      <c r="L43" t="str" cm="1">
        <f t="array" aca="1" ref="L43" ca="1">IF(ROW()-3&lt;=$F$5,INDIRECT("G"&amp;ROW()+(L$3-1)*$F$5),"")</f>
        <v/>
      </c>
      <c r="M43" t="str" cm="1">
        <f t="array" aca="1" ref="M43" ca="1">IF(ROW()-3&lt;=$F$5,INDIRECT("G"&amp;ROW()+(M$3-1)*$F$5),"")</f>
        <v/>
      </c>
      <c r="N43" t="str" cm="1">
        <f t="array" aca="1" ref="N43" ca="1">IF(ROW()-3&lt;=$F$5,INDIRECT("G"&amp;ROW()+(N$3-1)*$F$5),"")</f>
        <v/>
      </c>
      <c r="O43" t="str" cm="1">
        <f t="array" aca="1" ref="O43" ca="1">IF(ROW()&lt;=発表者集計!$E$13+3,INDIRECT("発表者集計!Z"&amp;2+_xlfn.RANK.EQ($A43,$A$4:INDIRECT("A"&amp;発表者集計!$E$13+3))),"")</f>
        <v/>
      </c>
      <c r="Y43" t="str" cm="1">
        <f t="array" aca="1" ref="Y43" ca="1">IF(ROW()&lt;=発表者集計!$F$13+3,INDIRECT("発表者集計!AA"&amp;2+_xlfn.RANK.EQ($A43,$A$4:INDIRECT("A"&amp;発表者集計!$F$13+3))),"")</f>
        <v/>
      </c>
    </row>
    <row r="44" spans="1:25">
      <c r="A44">
        <v>0.24489459568510963</v>
      </c>
      <c r="B44">
        <f t="shared" si="2"/>
        <v>68</v>
      </c>
      <c r="D44" t="str" cm="1">
        <f t="array" aca="1" ref="D44" ca="1">IF(ROW()&lt;=発表者集計!D$13+3,INDIRECT("発表者集計!Y"&amp;2+_xlfn.RANK.EQ($A44,$A$4:INDIRECT("A"&amp;発表者集計!D$13+3))),"")</f>
        <v/>
      </c>
      <c r="I44" t="str" cm="1">
        <f t="array" aca="1" ref="I44" ca="1">IF(ROW()-3&lt;=$F$5,INDIRECT("G"&amp;ROW()+(I$3-1)*$F$5),"")</f>
        <v/>
      </c>
      <c r="J44" t="str" cm="1">
        <f t="array" aca="1" ref="J44" ca="1">IF(ROW()-3&lt;=$F$5,INDIRECT("G"&amp;ROW()+(J$3-1)*$F$5),"")</f>
        <v/>
      </c>
      <c r="K44" t="str" cm="1">
        <f t="array" aca="1" ref="K44" ca="1">IF(ROW()-3&lt;=$F$5,INDIRECT("G"&amp;ROW()+(K$3-1)*$F$5),"")</f>
        <v/>
      </c>
      <c r="L44" t="str" cm="1">
        <f t="array" aca="1" ref="L44" ca="1">IF(ROW()-3&lt;=$F$5,INDIRECT("G"&amp;ROW()+(L$3-1)*$F$5),"")</f>
        <v/>
      </c>
      <c r="M44" t="str" cm="1">
        <f t="array" aca="1" ref="M44" ca="1">IF(ROW()-3&lt;=$F$5,INDIRECT("G"&amp;ROW()+(M$3-1)*$F$5),"")</f>
        <v/>
      </c>
      <c r="N44" t="str" cm="1">
        <f t="array" aca="1" ref="N44" ca="1">IF(ROW()-3&lt;=$F$5,INDIRECT("G"&amp;ROW()+(N$3-1)*$F$5),"")</f>
        <v/>
      </c>
      <c r="O44" t="str" cm="1">
        <f t="array" aca="1" ref="O44" ca="1">IF(ROW()&lt;=発表者集計!$E$13+3,INDIRECT("発表者集計!Z"&amp;2+_xlfn.RANK.EQ($A44,$A$4:INDIRECT("A"&amp;発表者集計!$E$13+3))),"")</f>
        <v/>
      </c>
      <c r="Y44" t="str" cm="1">
        <f t="array" aca="1" ref="Y44" ca="1">IF(ROW()&lt;=発表者集計!$F$13+3,INDIRECT("発表者集計!AA"&amp;2+_xlfn.RANK.EQ($A44,$A$4:INDIRECT("A"&amp;発表者集計!$F$13+3))),"")</f>
        <v/>
      </c>
    </row>
    <row r="45" spans="1:25">
      <c r="A45">
        <v>0.2848708796114805</v>
      </c>
      <c r="B45">
        <f t="shared" si="2"/>
        <v>65</v>
      </c>
      <c r="D45" t="str" cm="1">
        <f t="array" aca="1" ref="D45" ca="1">IF(ROW()&lt;=発表者集計!D$13+3,INDIRECT("発表者集計!Y"&amp;2+_xlfn.RANK.EQ($A45,$A$4:INDIRECT("A"&amp;発表者集計!D$13+3))),"")</f>
        <v/>
      </c>
      <c r="I45" t="str" cm="1">
        <f t="array" aca="1" ref="I45" ca="1">IF(ROW()-3&lt;=$F$5,INDIRECT("G"&amp;ROW()+(I$3-1)*$F$5),"")</f>
        <v/>
      </c>
      <c r="J45" t="str" cm="1">
        <f t="array" aca="1" ref="J45" ca="1">IF(ROW()-3&lt;=$F$5,INDIRECT("G"&amp;ROW()+(J$3-1)*$F$5),"")</f>
        <v/>
      </c>
      <c r="K45" t="str" cm="1">
        <f t="array" aca="1" ref="K45" ca="1">IF(ROW()-3&lt;=$F$5,INDIRECT("G"&amp;ROW()+(K$3-1)*$F$5),"")</f>
        <v/>
      </c>
      <c r="L45" t="str" cm="1">
        <f t="array" aca="1" ref="L45" ca="1">IF(ROW()-3&lt;=$F$5,INDIRECT("G"&amp;ROW()+(L$3-1)*$F$5),"")</f>
        <v/>
      </c>
      <c r="M45" t="str" cm="1">
        <f t="array" aca="1" ref="M45" ca="1">IF(ROW()-3&lt;=$F$5,INDIRECT("G"&amp;ROW()+(M$3-1)*$F$5),"")</f>
        <v/>
      </c>
      <c r="N45" t="str" cm="1">
        <f t="array" aca="1" ref="N45" ca="1">IF(ROW()-3&lt;=$F$5,INDIRECT("G"&amp;ROW()+(N$3-1)*$F$5),"")</f>
        <v/>
      </c>
      <c r="O45" t="str" cm="1">
        <f t="array" aca="1" ref="O45" ca="1">IF(ROW()&lt;=発表者集計!$E$13+3,INDIRECT("発表者集計!Z"&amp;2+_xlfn.RANK.EQ($A45,$A$4:INDIRECT("A"&amp;発表者集計!$E$13+3))),"")</f>
        <v/>
      </c>
      <c r="Y45" t="str" cm="1">
        <f t="array" aca="1" ref="Y45" ca="1">IF(ROW()&lt;=発表者集計!$F$13+3,INDIRECT("発表者集計!AA"&amp;2+_xlfn.RANK.EQ($A45,$A$4:INDIRECT("A"&amp;発表者集計!$F$13+3))),"")</f>
        <v/>
      </c>
    </row>
    <row r="46" spans="1:25">
      <c r="A46">
        <v>0.80646108894890212</v>
      </c>
      <c r="B46">
        <f t="shared" si="2"/>
        <v>19</v>
      </c>
      <c r="D46" t="str" cm="1">
        <f t="array" aca="1" ref="D46" ca="1">IF(ROW()&lt;=発表者集計!D$13+3,INDIRECT("発表者集計!Y"&amp;2+_xlfn.RANK.EQ($A46,$A$4:INDIRECT("A"&amp;発表者集計!D$13+3))),"")</f>
        <v/>
      </c>
      <c r="I46" t="str" cm="1">
        <f t="array" aca="1" ref="I46" ca="1">IF(ROW()-3&lt;=$F$5,INDIRECT("G"&amp;ROW()+(I$3-1)*$F$5),"")</f>
        <v/>
      </c>
      <c r="J46" t="str" cm="1">
        <f t="array" aca="1" ref="J46" ca="1">IF(ROW()-3&lt;=$F$5,INDIRECT("G"&amp;ROW()+(J$3-1)*$F$5),"")</f>
        <v/>
      </c>
      <c r="K46" t="str" cm="1">
        <f t="array" aca="1" ref="K46" ca="1">IF(ROW()-3&lt;=$F$5,INDIRECT("G"&amp;ROW()+(K$3-1)*$F$5),"")</f>
        <v/>
      </c>
      <c r="L46" t="str" cm="1">
        <f t="array" aca="1" ref="L46" ca="1">IF(ROW()-3&lt;=$F$5,INDIRECT("G"&amp;ROW()+(L$3-1)*$F$5),"")</f>
        <v/>
      </c>
      <c r="M46" t="str" cm="1">
        <f t="array" aca="1" ref="M46" ca="1">IF(ROW()-3&lt;=$F$5,INDIRECT("G"&amp;ROW()+(M$3-1)*$F$5),"")</f>
        <v/>
      </c>
      <c r="N46" t="str" cm="1">
        <f t="array" aca="1" ref="N46" ca="1">IF(ROW()-3&lt;=$F$5,INDIRECT("G"&amp;ROW()+(N$3-1)*$F$5),"")</f>
        <v/>
      </c>
      <c r="O46" t="str" cm="1">
        <f t="array" aca="1" ref="O46" ca="1">IF(ROW()&lt;=発表者集計!$E$13+3,INDIRECT("発表者集計!Z"&amp;2+_xlfn.RANK.EQ($A46,$A$4:INDIRECT("A"&amp;発表者集計!$E$13+3))),"")</f>
        <v/>
      </c>
      <c r="Y46" t="str" cm="1">
        <f t="array" aca="1" ref="Y46" ca="1">IF(ROW()&lt;=発表者集計!$F$13+3,INDIRECT("発表者集計!AA"&amp;2+_xlfn.RANK.EQ($A46,$A$4:INDIRECT("A"&amp;発表者集計!$F$13+3))),"")</f>
        <v/>
      </c>
    </row>
    <row r="47" spans="1:25">
      <c r="A47">
        <v>0.18829290105148155</v>
      </c>
      <c r="B47">
        <f t="shared" si="2"/>
        <v>78</v>
      </c>
      <c r="D47" t="str" cm="1">
        <f t="array" aca="1" ref="D47" ca="1">IF(ROW()&lt;=発表者集計!D$13+3,INDIRECT("発表者集計!Y"&amp;2+_xlfn.RANK.EQ($A47,$A$4:INDIRECT("A"&amp;発表者集計!D$13+3))),"")</f>
        <v/>
      </c>
      <c r="I47" t="str" cm="1">
        <f t="array" aca="1" ref="I47" ca="1">IF(ROW()-3&lt;=$F$5,INDIRECT("G"&amp;ROW()+(I$3-1)*$F$5),"")</f>
        <v/>
      </c>
      <c r="J47" t="str" cm="1">
        <f t="array" aca="1" ref="J47" ca="1">IF(ROW()-3&lt;=$F$5,INDIRECT("G"&amp;ROW()+(J$3-1)*$F$5),"")</f>
        <v/>
      </c>
      <c r="K47" t="str" cm="1">
        <f t="array" aca="1" ref="K47" ca="1">IF(ROW()-3&lt;=$F$5,INDIRECT("G"&amp;ROW()+(K$3-1)*$F$5),"")</f>
        <v/>
      </c>
      <c r="L47" t="str" cm="1">
        <f t="array" aca="1" ref="L47" ca="1">IF(ROW()-3&lt;=$F$5,INDIRECT("G"&amp;ROW()+(L$3-1)*$F$5),"")</f>
        <v/>
      </c>
      <c r="M47" t="str" cm="1">
        <f t="array" aca="1" ref="M47" ca="1">IF(ROW()-3&lt;=$F$5,INDIRECT("G"&amp;ROW()+(M$3-1)*$F$5),"")</f>
        <v/>
      </c>
      <c r="N47" t="str" cm="1">
        <f t="array" aca="1" ref="N47" ca="1">IF(ROW()-3&lt;=$F$5,INDIRECT("G"&amp;ROW()+(N$3-1)*$F$5),"")</f>
        <v/>
      </c>
      <c r="O47" t="str" cm="1">
        <f t="array" aca="1" ref="O47" ca="1">IF(ROW()&lt;=発表者集計!$E$13+3,INDIRECT("発表者集計!Z"&amp;2+_xlfn.RANK.EQ($A47,$A$4:INDIRECT("A"&amp;発表者集計!$E$13+3))),"")</f>
        <v/>
      </c>
      <c r="Y47" t="str" cm="1">
        <f t="array" aca="1" ref="Y47" ca="1">IF(ROW()&lt;=発表者集計!$F$13+3,INDIRECT("発表者集計!AA"&amp;2+_xlfn.RANK.EQ($A47,$A$4:INDIRECT("A"&amp;発表者集計!$F$13+3))),"")</f>
        <v/>
      </c>
    </row>
    <row r="48" spans="1:25">
      <c r="A48">
        <v>7.5448019211185047E-2</v>
      </c>
      <c r="B48">
        <f t="shared" si="2"/>
        <v>92</v>
      </c>
      <c r="D48" t="str" cm="1">
        <f t="array" aca="1" ref="D48" ca="1">IF(ROW()&lt;=発表者集計!D$13+3,INDIRECT("発表者集計!Y"&amp;2+_xlfn.RANK.EQ($A48,$A$4:INDIRECT("A"&amp;発表者集計!D$13+3))),"")</f>
        <v/>
      </c>
      <c r="I48" t="str" cm="1">
        <f t="array" aca="1" ref="I48" ca="1">IF(ROW()-3&lt;=$F$5,INDIRECT("G"&amp;ROW()+(I$3-1)*$F$5),"")</f>
        <v/>
      </c>
      <c r="J48" t="str" cm="1">
        <f t="array" aca="1" ref="J48" ca="1">IF(ROW()-3&lt;=$F$5,INDIRECT("G"&amp;ROW()+(J$3-1)*$F$5),"")</f>
        <v/>
      </c>
      <c r="K48" t="str" cm="1">
        <f t="array" aca="1" ref="K48" ca="1">IF(ROW()-3&lt;=$F$5,INDIRECT("G"&amp;ROW()+(K$3-1)*$F$5),"")</f>
        <v/>
      </c>
      <c r="L48" t="str" cm="1">
        <f t="array" aca="1" ref="L48" ca="1">IF(ROW()-3&lt;=$F$5,INDIRECT("G"&amp;ROW()+(L$3-1)*$F$5),"")</f>
        <v/>
      </c>
      <c r="M48" t="str" cm="1">
        <f t="array" aca="1" ref="M48" ca="1">IF(ROW()-3&lt;=$F$5,INDIRECT("G"&amp;ROW()+(M$3-1)*$F$5),"")</f>
        <v/>
      </c>
      <c r="N48" t="str" cm="1">
        <f t="array" aca="1" ref="N48" ca="1">IF(ROW()-3&lt;=$F$5,INDIRECT("G"&amp;ROW()+(N$3-1)*$F$5),"")</f>
        <v/>
      </c>
      <c r="O48" t="str" cm="1">
        <f t="array" aca="1" ref="O48" ca="1">IF(ROW()&lt;=発表者集計!$E$13+3,INDIRECT("発表者集計!Z"&amp;2+_xlfn.RANK.EQ($A48,$A$4:INDIRECT("A"&amp;発表者集計!$E$13+3))),"")</f>
        <v/>
      </c>
      <c r="Y48" t="str" cm="1">
        <f t="array" aca="1" ref="Y48" ca="1">IF(ROW()&lt;=発表者集計!$F$13+3,INDIRECT("発表者集計!AA"&amp;2+_xlfn.RANK.EQ($A48,$A$4:INDIRECT("A"&amp;発表者集計!$F$13+3))),"")</f>
        <v/>
      </c>
    </row>
    <row r="49" spans="1:25">
      <c r="A49">
        <v>0.54994892070567103</v>
      </c>
      <c r="B49">
        <f t="shared" si="2"/>
        <v>42</v>
      </c>
      <c r="D49" t="str" cm="1">
        <f t="array" aca="1" ref="D49" ca="1">IF(ROW()&lt;=発表者集計!D$13+3,INDIRECT("発表者集計!Y"&amp;2+_xlfn.RANK.EQ($A49,$A$4:INDIRECT("A"&amp;発表者集計!D$13+3))),"")</f>
        <v/>
      </c>
      <c r="I49" t="str" cm="1">
        <f t="array" aca="1" ref="I49" ca="1">IF(ROW()-3&lt;=$F$5,INDIRECT("G"&amp;ROW()+(I$3-1)*$F$5),"")</f>
        <v/>
      </c>
      <c r="J49" t="str" cm="1">
        <f t="array" aca="1" ref="J49" ca="1">IF(ROW()-3&lt;=$F$5,INDIRECT("G"&amp;ROW()+(J$3-1)*$F$5),"")</f>
        <v/>
      </c>
      <c r="K49" t="str" cm="1">
        <f t="array" aca="1" ref="K49" ca="1">IF(ROW()-3&lt;=$F$5,INDIRECT("G"&amp;ROW()+(K$3-1)*$F$5),"")</f>
        <v/>
      </c>
      <c r="L49" t="str" cm="1">
        <f t="array" aca="1" ref="L49" ca="1">IF(ROW()-3&lt;=$F$5,INDIRECT("G"&amp;ROW()+(L$3-1)*$F$5),"")</f>
        <v/>
      </c>
      <c r="M49" t="str" cm="1">
        <f t="array" aca="1" ref="M49" ca="1">IF(ROW()-3&lt;=$F$5,INDIRECT("G"&amp;ROW()+(M$3-1)*$F$5),"")</f>
        <v/>
      </c>
      <c r="N49" t="str" cm="1">
        <f t="array" aca="1" ref="N49" ca="1">IF(ROW()-3&lt;=$F$5,INDIRECT("G"&amp;ROW()+(N$3-1)*$F$5),"")</f>
        <v/>
      </c>
      <c r="O49" t="str" cm="1">
        <f t="array" aca="1" ref="O49" ca="1">IF(ROW()&lt;=発表者集計!$E$13+3,INDIRECT("発表者集計!Z"&amp;2+_xlfn.RANK.EQ($A49,$A$4:INDIRECT("A"&amp;発表者集計!$E$13+3))),"")</f>
        <v/>
      </c>
      <c r="Y49" t="str" cm="1">
        <f t="array" aca="1" ref="Y49" ca="1">IF(ROW()&lt;=発表者集計!$F$13+3,INDIRECT("発表者集計!AA"&amp;2+_xlfn.RANK.EQ($A49,$A$4:INDIRECT("A"&amp;発表者集計!$F$13+3))),"")</f>
        <v/>
      </c>
    </row>
    <row r="50" spans="1:25">
      <c r="A50">
        <v>0.50005328128624071</v>
      </c>
      <c r="B50">
        <f t="shared" si="2"/>
        <v>43</v>
      </c>
      <c r="D50" t="str" cm="1">
        <f t="array" aca="1" ref="D50" ca="1">IF(ROW()&lt;=発表者集計!D$13+3,INDIRECT("発表者集計!Y"&amp;2+_xlfn.RANK.EQ($A50,$A$4:INDIRECT("A"&amp;発表者集計!D$13+3))),"")</f>
        <v/>
      </c>
      <c r="I50" t="str" cm="1">
        <f t="array" aca="1" ref="I50" ca="1">IF(ROW()-3&lt;=$F$5,INDIRECT("G"&amp;ROW()+(I$3-1)*$F$5),"")</f>
        <v/>
      </c>
      <c r="J50" t="str" cm="1">
        <f t="array" aca="1" ref="J50" ca="1">IF(ROW()-3&lt;=$F$5,INDIRECT("G"&amp;ROW()+(J$3-1)*$F$5),"")</f>
        <v/>
      </c>
      <c r="K50" t="str" cm="1">
        <f t="array" aca="1" ref="K50" ca="1">IF(ROW()-3&lt;=$F$5,INDIRECT("G"&amp;ROW()+(K$3-1)*$F$5),"")</f>
        <v/>
      </c>
      <c r="L50" t="str" cm="1">
        <f t="array" aca="1" ref="L50" ca="1">IF(ROW()-3&lt;=$F$5,INDIRECT("G"&amp;ROW()+(L$3-1)*$F$5),"")</f>
        <v/>
      </c>
      <c r="M50" t="str" cm="1">
        <f t="array" aca="1" ref="M50" ca="1">IF(ROW()-3&lt;=$F$5,INDIRECT("G"&amp;ROW()+(M$3-1)*$F$5),"")</f>
        <v/>
      </c>
      <c r="N50" t="str" cm="1">
        <f t="array" aca="1" ref="N50" ca="1">IF(ROW()-3&lt;=$F$5,INDIRECT("G"&amp;ROW()+(N$3-1)*$F$5),"")</f>
        <v/>
      </c>
      <c r="O50" t="str" cm="1">
        <f t="array" aca="1" ref="O50" ca="1">IF(ROW()&lt;=発表者集計!$E$13+3,INDIRECT("発表者集計!Z"&amp;2+_xlfn.RANK.EQ($A50,$A$4:INDIRECT("A"&amp;発表者集計!$E$13+3))),"")</f>
        <v/>
      </c>
      <c r="Y50" t="str" cm="1">
        <f t="array" aca="1" ref="Y50" ca="1">IF(ROW()&lt;=発表者集計!$F$13+3,INDIRECT("発表者集計!AA"&amp;2+_xlfn.RANK.EQ($A50,$A$4:INDIRECT("A"&amp;発表者集計!$F$13+3))),"")</f>
        <v/>
      </c>
    </row>
    <row r="51" spans="1:25">
      <c r="A51">
        <v>0.19621184563507654</v>
      </c>
      <c r="B51">
        <f t="shared" si="2"/>
        <v>77</v>
      </c>
      <c r="D51" t="str" cm="1">
        <f t="array" aca="1" ref="D51" ca="1">IF(ROW()&lt;=発表者集計!D$13+3,INDIRECT("発表者集計!Y"&amp;2+_xlfn.RANK.EQ($A51,$A$4:INDIRECT("A"&amp;発表者集計!D$13+3))),"")</f>
        <v/>
      </c>
      <c r="I51" t="str" cm="1">
        <f t="array" aca="1" ref="I51" ca="1">IF(ROW()-3&lt;=$F$5,INDIRECT("G"&amp;ROW()+(I$3-1)*$F$5),"")</f>
        <v/>
      </c>
      <c r="J51" t="str" cm="1">
        <f t="array" aca="1" ref="J51" ca="1">IF(ROW()-3&lt;=$F$5,INDIRECT("G"&amp;ROW()+(J$3-1)*$F$5),"")</f>
        <v/>
      </c>
      <c r="K51" t="str" cm="1">
        <f t="array" aca="1" ref="K51" ca="1">IF(ROW()-3&lt;=$F$5,INDIRECT("G"&amp;ROW()+(K$3-1)*$F$5),"")</f>
        <v/>
      </c>
      <c r="L51" t="str" cm="1">
        <f t="array" aca="1" ref="L51" ca="1">IF(ROW()-3&lt;=$F$5,INDIRECT("G"&amp;ROW()+(L$3-1)*$F$5),"")</f>
        <v/>
      </c>
      <c r="M51" t="str" cm="1">
        <f t="array" aca="1" ref="M51" ca="1">IF(ROW()-3&lt;=$F$5,INDIRECT("G"&amp;ROW()+(M$3-1)*$F$5),"")</f>
        <v/>
      </c>
      <c r="N51" t="str" cm="1">
        <f t="array" aca="1" ref="N51" ca="1">IF(ROW()-3&lt;=$F$5,INDIRECT("G"&amp;ROW()+(N$3-1)*$F$5),"")</f>
        <v/>
      </c>
      <c r="O51" t="str" cm="1">
        <f t="array" aca="1" ref="O51" ca="1">IF(ROW()&lt;=発表者集計!$E$13+3,INDIRECT("発表者集計!Z"&amp;2+_xlfn.RANK.EQ($A51,$A$4:INDIRECT("A"&amp;発表者集計!$E$13+3))),"")</f>
        <v/>
      </c>
      <c r="Y51" t="str" cm="1">
        <f t="array" aca="1" ref="Y51" ca="1">IF(ROW()&lt;=発表者集計!$F$13+3,INDIRECT("発表者集計!AA"&amp;2+_xlfn.RANK.EQ($A51,$A$4:INDIRECT("A"&amp;発表者集計!$F$13+3))),"")</f>
        <v/>
      </c>
    </row>
    <row r="52" spans="1:25">
      <c r="A52">
        <v>0.1440744855235967</v>
      </c>
      <c r="B52">
        <f t="shared" si="2"/>
        <v>84</v>
      </c>
      <c r="D52" t="str" cm="1">
        <f t="array" aca="1" ref="D52" ca="1">IF(ROW()&lt;=発表者集計!D$13+3,INDIRECT("発表者集計!Y"&amp;2+_xlfn.RANK.EQ($A52,$A$4:INDIRECT("A"&amp;発表者集計!D$13+3))),"")</f>
        <v/>
      </c>
      <c r="I52" t="str" cm="1">
        <f t="array" aca="1" ref="I52" ca="1">IF(ROW()-3&lt;=$F$5,INDIRECT("G"&amp;ROW()+(I$3-1)*$F$5),"")</f>
        <v/>
      </c>
      <c r="J52" t="str" cm="1">
        <f t="array" aca="1" ref="J52" ca="1">IF(ROW()-3&lt;=$F$5,INDIRECT("G"&amp;ROW()+(J$3-1)*$F$5),"")</f>
        <v/>
      </c>
      <c r="K52" t="str" cm="1">
        <f t="array" aca="1" ref="K52" ca="1">IF(ROW()-3&lt;=$F$5,INDIRECT("G"&amp;ROW()+(K$3-1)*$F$5),"")</f>
        <v/>
      </c>
      <c r="L52" t="str" cm="1">
        <f t="array" aca="1" ref="L52" ca="1">IF(ROW()-3&lt;=$F$5,INDIRECT("G"&amp;ROW()+(L$3-1)*$F$5),"")</f>
        <v/>
      </c>
      <c r="M52" t="str" cm="1">
        <f t="array" aca="1" ref="M52" ca="1">IF(ROW()-3&lt;=$F$5,INDIRECT("G"&amp;ROW()+(M$3-1)*$F$5),"")</f>
        <v/>
      </c>
      <c r="N52" t="str" cm="1">
        <f t="array" aca="1" ref="N52" ca="1">IF(ROW()-3&lt;=$F$5,INDIRECT("G"&amp;ROW()+(N$3-1)*$F$5),"")</f>
        <v/>
      </c>
      <c r="O52" t="str" cm="1">
        <f t="array" aca="1" ref="O52" ca="1">IF(ROW()&lt;=発表者集計!$E$13+3,INDIRECT("発表者集計!Z"&amp;2+_xlfn.RANK.EQ($A52,$A$4:INDIRECT("A"&amp;発表者集計!$E$13+3))),"")</f>
        <v/>
      </c>
      <c r="Y52" t="str" cm="1">
        <f t="array" aca="1" ref="Y52" ca="1">IF(ROW()&lt;=発表者集計!$F$13+3,INDIRECT("発表者集計!AA"&amp;2+_xlfn.RANK.EQ($A52,$A$4:INDIRECT("A"&amp;発表者集計!$F$13+3))),"")</f>
        <v/>
      </c>
    </row>
    <row r="53" spans="1:25">
      <c r="A53">
        <v>0.697232696938479</v>
      </c>
      <c r="B53">
        <f t="shared" si="2"/>
        <v>29</v>
      </c>
      <c r="D53" t="str" cm="1">
        <f t="array" aca="1" ref="D53" ca="1">IF(ROW()&lt;=発表者集計!D$13+3,INDIRECT("発表者集計!Y"&amp;2+_xlfn.RANK.EQ($A53,$A$4:INDIRECT("A"&amp;発表者集計!D$13+3))),"")</f>
        <v/>
      </c>
      <c r="I53" t="str" cm="1">
        <f t="array" aca="1" ref="I53" ca="1">IF(ROW()-3&lt;=$F$5,INDIRECT("G"&amp;ROW()+(I$3-1)*$F$5),"")</f>
        <v/>
      </c>
      <c r="J53" t="str" cm="1">
        <f t="array" aca="1" ref="J53" ca="1">IF(ROW()-3&lt;=$F$5,INDIRECT("G"&amp;ROW()+(J$3-1)*$F$5),"")</f>
        <v/>
      </c>
      <c r="K53" t="str" cm="1">
        <f t="array" aca="1" ref="K53" ca="1">IF(ROW()-3&lt;=$F$5,INDIRECT("G"&amp;ROW()+(K$3-1)*$F$5),"")</f>
        <v/>
      </c>
      <c r="L53" t="str" cm="1">
        <f t="array" aca="1" ref="L53" ca="1">IF(ROW()-3&lt;=$F$5,INDIRECT("G"&amp;ROW()+(L$3-1)*$F$5),"")</f>
        <v/>
      </c>
      <c r="M53" t="str" cm="1">
        <f t="array" aca="1" ref="M53" ca="1">IF(ROW()-3&lt;=$F$5,INDIRECT("G"&amp;ROW()+(M$3-1)*$F$5),"")</f>
        <v/>
      </c>
      <c r="N53" t="str" cm="1">
        <f t="array" aca="1" ref="N53" ca="1">IF(ROW()-3&lt;=$F$5,INDIRECT("G"&amp;ROW()+(N$3-1)*$F$5),"")</f>
        <v/>
      </c>
      <c r="O53" t="str" cm="1">
        <f t="array" aca="1" ref="O53" ca="1">IF(ROW()&lt;=発表者集計!$E$13+3,INDIRECT("発表者集計!Z"&amp;2+_xlfn.RANK.EQ($A53,$A$4:INDIRECT("A"&amp;発表者集計!$E$13+3))),"")</f>
        <v/>
      </c>
      <c r="Y53" t="str" cm="1">
        <f t="array" aca="1" ref="Y53" ca="1">IF(ROW()&lt;=発表者集計!$F$13+3,INDIRECT("発表者集計!AA"&amp;2+_xlfn.RANK.EQ($A53,$A$4:INDIRECT("A"&amp;発表者集計!$F$13+3))),"")</f>
        <v/>
      </c>
    </row>
    <row r="54" spans="1:25">
      <c r="A54">
        <v>0.23665631234432249</v>
      </c>
      <c r="B54">
        <f t="shared" si="2"/>
        <v>71</v>
      </c>
      <c r="D54" t="str" cm="1">
        <f t="array" aca="1" ref="D54" ca="1">IF(ROW()&lt;=発表者集計!D$13+3,INDIRECT("発表者集計!Y"&amp;2+_xlfn.RANK.EQ($A54,$A$4:INDIRECT("A"&amp;発表者集計!D$13+3))),"")</f>
        <v/>
      </c>
      <c r="I54" t="str" cm="1">
        <f t="array" aca="1" ref="I54" ca="1">IF(ROW()-3&lt;=$F$5,INDIRECT("G"&amp;ROW()+(I$3-1)*$F$5),"")</f>
        <v/>
      </c>
      <c r="J54" t="str" cm="1">
        <f t="array" aca="1" ref="J54" ca="1">IF(ROW()-3&lt;=$F$5,INDIRECT("G"&amp;ROW()+(J$3-1)*$F$5),"")</f>
        <v/>
      </c>
      <c r="K54" t="str" cm="1">
        <f t="array" aca="1" ref="K54" ca="1">IF(ROW()-3&lt;=$F$5,INDIRECT("G"&amp;ROW()+(K$3-1)*$F$5),"")</f>
        <v/>
      </c>
      <c r="L54" t="str" cm="1">
        <f t="array" aca="1" ref="L54" ca="1">IF(ROW()-3&lt;=$F$5,INDIRECT("G"&amp;ROW()+(L$3-1)*$F$5),"")</f>
        <v/>
      </c>
      <c r="M54" t="str" cm="1">
        <f t="array" aca="1" ref="M54" ca="1">IF(ROW()-3&lt;=$F$5,INDIRECT("G"&amp;ROW()+(M$3-1)*$F$5),"")</f>
        <v/>
      </c>
      <c r="N54" t="str" cm="1">
        <f t="array" aca="1" ref="N54" ca="1">IF(ROW()-3&lt;=$F$5,INDIRECT("G"&amp;ROW()+(N$3-1)*$F$5),"")</f>
        <v/>
      </c>
      <c r="O54" t="str" cm="1">
        <f t="array" aca="1" ref="O54" ca="1">IF(ROW()&lt;=発表者集計!$E$13+3,INDIRECT("発表者集計!Z"&amp;2+_xlfn.RANK.EQ($A54,$A$4:INDIRECT("A"&amp;発表者集計!$E$13+3))),"")</f>
        <v/>
      </c>
      <c r="Y54" t="str" cm="1">
        <f t="array" aca="1" ref="Y54" ca="1">IF(ROW()&lt;=発表者集計!$F$13+3,INDIRECT("発表者集計!AA"&amp;2+_xlfn.RANK.EQ($A54,$A$4:INDIRECT("A"&amp;発表者集計!$F$13+3))),"")</f>
        <v/>
      </c>
    </row>
    <row r="55" spans="1:25">
      <c r="A55">
        <v>0.17112001395011023</v>
      </c>
      <c r="B55">
        <f t="shared" si="2"/>
        <v>81</v>
      </c>
      <c r="D55" t="str" cm="1">
        <f t="array" aca="1" ref="D55" ca="1">IF(ROW()&lt;=発表者集計!D$13+3,INDIRECT("発表者集計!Y"&amp;2+_xlfn.RANK.EQ($A55,$A$4:INDIRECT("A"&amp;発表者集計!D$13+3))),"")</f>
        <v/>
      </c>
      <c r="I55" t="str" cm="1">
        <f t="array" aca="1" ref="I55" ca="1">IF(ROW()-3&lt;=$F$5,INDIRECT("G"&amp;ROW()+(I$3-1)*$F$5),"")</f>
        <v/>
      </c>
      <c r="J55" t="str" cm="1">
        <f t="array" aca="1" ref="J55" ca="1">IF(ROW()-3&lt;=$F$5,INDIRECT("G"&amp;ROW()+(J$3-1)*$F$5),"")</f>
        <v/>
      </c>
      <c r="K55" t="str" cm="1">
        <f t="array" aca="1" ref="K55" ca="1">IF(ROW()-3&lt;=$F$5,INDIRECT("G"&amp;ROW()+(K$3-1)*$F$5),"")</f>
        <v/>
      </c>
      <c r="L55" t="str" cm="1">
        <f t="array" aca="1" ref="L55" ca="1">IF(ROW()-3&lt;=$F$5,INDIRECT("G"&amp;ROW()+(L$3-1)*$F$5),"")</f>
        <v/>
      </c>
      <c r="M55" t="str" cm="1">
        <f t="array" aca="1" ref="M55" ca="1">IF(ROW()-3&lt;=$F$5,INDIRECT("G"&amp;ROW()+(M$3-1)*$F$5),"")</f>
        <v/>
      </c>
      <c r="N55" t="str" cm="1">
        <f t="array" aca="1" ref="N55" ca="1">IF(ROW()-3&lt;=$F$5,INDIRECT("G"&amp;ROW()+(N$3-1)*$F$5),"")</f>
        <v/>
      </c>
      <c r="O55" t="str" cm="1">
        <f t="array" aca="1" ref="O55" ca="1">IF(ROW()&lt;=発表者集計!$E$13+3,INDIRECT("発表者集計!Z"&amp;2+_xlfn.RANK.EQ($A55,$A$4:INDIRECT("A"&amp;発表者集計!$E$13+3))),"")</f>
        <v/>
      </c>
      <c r="Y55" t="str" cm="1">
        <f t="array" aca="1" ref="Y55" ca="1">IF(ROW()&lt;=発表者集計!$F$13+3,INDIRECT("発表者集計!AA"&amp;2+_xlfn.RANK.EQ($A55,$A$4:INDIRECT("A"&amp;発表者集計!$F$13+3))),"")</f>
        <v/>
      </c>
    </row>
    <row r="56" spans="1:25">
      <c r="A56">
        <v>0.97130034313353963</v>
      </c>
      <c r="B56">
        <f t="shared" si="2"/>
        <v>3</v>
      </c>
      <c r="D56" t="str" cm="1">
        <f t="array" aca="1" ref="D56" ca="1">IF(ROW()&lt;=発表者集計!D$13+3,INDIRECT("発表者集計!Y"&amp;2+_xlfn.RANK.EQ($A56,$A$4:INDIRECT("A"&amp;発表者集計!D$13+3))),"")</f>
        <v/>
      </c>
      <c r="I56" t="str" cm="1">
        <f t="array" aca="1" ref="I56" ca="1">IF(ROW()-3&lt;=$F$5,INDIRECT("G"&amp;ROW()+(I$3-1)*$F$5),"")</f>
        <v/>
      </c>
      <c r="J56" t="str" cm="1">
        <f t="array" aca="1" ref="J56" ca="1">IF(ROW()-3&lt;=$F$5,INDIRECT("G"&amp;ROW()+(J$3-1)*$F$5),"")</f>
        <v/>
      </c>
      <c r="K56" t="str" cm="1">
        <f t="array" aca="1" ref="K56" ca="1">IF(ROW()-3&lt;=$F$5,INDIRECT("G"&amp;ROW()+(K$3-1)*$F$5),"")</f>
        <v/>
      </c>
      <c r="L56" t="str" cm="1">
        <f t="array" aca="1" ref="L56" ca="1">IF(ROW()-3&lt;=$F$5,INDIRECT("G"&amp;ROW()+(L$3-1)*$F$5),"")</f>
        <v/>
      </c>
      <c r="M56" t="str" cm="1">
        <f t="array" aca="1" ref="M56" ca="1">IF(ROW()-3&lt;=$F$5,INDIRECT("G"&amp;ROW()+(M$3-1)*$F$5),"")</f>
        <v/>
      </c>
      <c r="N56" t="str" cm="1">
        <f t="array" aca="1" ref="N56" ca="1">IF(ROW()-3&lt;=$F$5,INDIRECT("G"&amp;ROW()+(N$3-1)*$F$5),"")</f>
        <v/>
      </c>
      <c r="O56" t="str" cm="1">
        <f t="array" aca="1" ref="O56" ca="1">IF(ROW()&lt;=発表者集計!$E$13+3,INDIRECT("発表者集計!Z"&amp;2+_xlfn.RANK.EQ($A56,$A$4:INDIRECT("A"&amp;発表者集計!$E$13+3))),"")</f>
        <v/>
      </c>
      <c r="Y56" t="str" cm="1">
        <f t="array" aca="1" ref="Y56" ca="1">IF(ROW()&lt;=発表者集計!$F$13+3,INDIRECT("発表者集計!AA"&amp;2+_xlfn.RANK.EQ($A56,$A$4:INDIRECT("A"&amp;発表者集計!$F$13+3))),"")</f>
        <v/>
      </c>
    </row>
    <row r="57" spans="1:25">
      <c r="A57">
        <v>0.63816442201363832</v>
      </c>
      <c r="B57">
        <f t="shared" si="2"/>
        <v>33</v>
      </c>
      <c r="D57" t="str" cm="1">
        <f t="array" aca="1" ref="D57" ca="1">IF(ROW()&lt;=発表者集計!D$13+3,INDIRECT("発表者集計!Y"&amp;2+_xlfn.RANK.EQ($A57,$A$4:INDIRECT("A"&amp;発表者集計!D$13+3))),"")</f>
        <v/>
      </c>
      <c r="I57" t="str" cm="1">
        <f t="array" aca="1" ref="I57" ca="1">IF(ROW()-3&lt;=$F$5,INDIRECT("G"&amp;ROW()+(I$3-1)*$F$5),"")</f>
        <v/>
      </c>
      <c r="J57" t="str" cm="1">
        <f t="array" aca="1" ref="J57" ca="1">IF(ROW()-3&lt;=$F$5,INDIRECT("G"&amp;ROW()+(J$3-1)*$F$5),"")</f>
        <v/>
      </c>
      <c r="K57" t="str" cm="1">
        <f t="array" aca="1" ref="K57" ca="1">IF(ROW()-3&lt;=$F$5,INDIRECT("G"&amp;ROW()+(K$3-1)*$F$5),"")</f>
        <v/>
      </c>
      <c r="L57" t="str" cm="1">
        <f t="array" aca="1" ref="L57" ca="1">IF(ROW()-3&lt;=$F$5,INDIRECT("G"&amp;ROW()+(L$3-1)*$F$5),"")</f>
        <v/>
      </c>
      <c r="M57" t="str" cm="1">
        <f t="array" aca="1" ref="M57" ca="1">IF(ROW()-3&lt;=$F$5,INDIRECT("G"&amp;ROW()+(M$3-1)*$F$5),"")</f>
        <v/>
      </c>
      <c r="N57" t="str" cm="1">
        <f t="array" aca="1" ref="N57" ca="1">IF(ROW()-3&lt;=$F$5,INDIRECT("G"&amp;ROW()+(N$3-1)*$F$5),"")</f>
        <v/>
      </c>
      <c r="O57" t="str" cm="1">
        <f t="array" aca="1" ref="O57" ca="1">IF(ROW()&lt;=発表者集計!$E$13+3,INDIRECT("発表者集計!Z"&amp;2+_xlfn.RANK.EQ($A57,$A$4:INDIRECT("A"&amp;発表者集計!$E$13+3))),"")</f>
        <v/>
      </c>
      <c r="Y57" t="str" cm="1">
        <f t="array" aca="1" ref="Y57" ca="1">IF(ROW()&lt;=発表者集計!$F$13+3,INDIRECT("発表者集計!AA"&amp;2+_xlfn.RANK.EQ($A57,$A$4:INDIRECT("A"&amp;発表者集計!$F$13+3))),"")</f>
        <v/>
      </c>
    </row>
    <row r="58" spans="1:25">
      <c r="A58">
        <v>0.83500790431906957</v>
      </c>
      <c r="B58">
        <f t="shared" si="2"/>
        <v>13</v>
      </c>
      <c r="D58" t="str" cm="1">
        <f t="array" aca="1" ref="D58" ca="1">IF(ROW()&lt;=発表者集計!D$13+3,INDIRECT("発表者集計!Y"&amp;2+_xlfn.RANK.EQ($A58,$A$4:INDIRECT("A"&amp;発表者集計!D$13+3))),"")</f>
        <v/>
      </c>
      <c r="I58" t="str" cm="1">
        <f t="array" aca="1" ref="I58" ca="1">IF(ROW()-3&lt;=$F$5,INDIRECT("G"&amp;ROW()+(I$3-1)*$F$5),"")</f>
        <v/>
      </c>
      <c r="J58" t="str" cm="1">
        <f t="array" aca="1" ref="J58" ca="1">IF(ROW()-3&lt;=$F$5,INDIRECT("G"&amp;ROW()+(J$3-1)*$F$5),"")</f>
        <v/>
      </c>
      <c r="K58" t="str" cm="1">
        <f t="array" aca="1" ref="K58" ca="1">IF(ROW()-3&lt;=$F$5,INDIRECT("G"&amp;ROW()+(K$3-1)*$F$5),"")</f>
        <v/>
      </c>
      <c r="L58" t="str" cm="1">
        <f t="array" aca="1" ref="L58" ca="1">IF(ROW()-3&lt;=$F$5,INDIRECT("G"&amp;ROW()+(L$3-1)*$F$5),"")</f>
        <v/>
      </c>
      <c r="M58" t="str" cm="1">
        <f t="array" aca="1" ref="M58" ca="1">IF(ROW()-3&lt;=$F$5,INDIRECT("G"&amp;ROW()+(M$3-1)*$F$5),"")</f>
        <v/>
      </c>
      <c r="N58" t="str" cm="1">
        <f t="array" aca="1" ref="N58" ca="1">IF(ROW()-3&lt;=$F$5,INDIRECT("G"&amp;ROW()+(N$3-1)*$F$5),"")</f>
        <v/>
      </c>
      <c r="O58" t="str" cm="1">
        <f t="array" aca="1" ref="O58" ca="1">IF(ROW()&lt;=発表者集計!$E$13+3,INDIRECT("発表者集計!Z"&amp;2+_xlfn.RANK.EQ($A58,$A$4:INDIRECT("A"&amp;発表者集計!$E$13+3))),"")</f>
        <v/>
      </c>
      <c r="Y58" t="str" cm="1">
        <f t="array" aca="1" ref="Y58" ca="1">IF(ROW()&lt;=発表者集計!$F$13+3,INDIRECT("発表者集計!AA"&amp;2+_xlfn.RANK.EQ($A58,$A$4:INDIRECT("A"&amp;発表者集計!$F$13+3))),"")</f>
        <v/>
      </c>
    </row>
    <row r="59" spans="1:25">
      <c r="A59">
        <v>0.22534150011372778</v>
      </c>
      <c r="B59">
        <f t="shared" si="2"/>
        <v>73</v>
      </c>
      <c r="D59" t="str" cm="1">
        <f t="array" aca="1" ref="D59" ca="1">IF(ROW()&lt;=発表者集計!D$13+3,INDIRECT("発表者集計!Y"&amp;2+_xlfn.RANK.EQ($A59,$A$4:INDIRECT("A"&amp;発表者集計!D$13+3))),"")</f>
        <v/>
      </c>
      <c r="I59" t="str" cm="1">
        <f t="array" aca="1" ref="I59" ca="1">IF(ROW()-3&lt;=$F$5,INDIRECT("G"&amp;ROW()+(I$3-1)*$F$5),"")</f>
        <v/>
      </c>
      <c r="J59" t="str" cm="1">
        <f t="array" aca="1" ref="J59" ca="1">IF(ROW()-3&lt;=$F$5,INDIRECT("G"&amp;ROW()+(J$3-1)*$F$5),"")</f>
        <v/>
      </c>
      <c r="K59" t="str" cm="1">
        <f t="array" aca="1" ref="K59" ca="1">IF(ROW()-3&lt;=$F$5,INDIRECT("G"&amp;ROW()+(K$3-1)*$F$5),"")</f>
        <v/>
      </c>
      <c r="L59" t="str" cm="1">
        <f t="array" aca="1" ref="L59" ca="1">IF(ROW()-3&lt;=$F$5,INDIRECT("G"&amp;ROW()+(L$3-1)*$F$5),"")</f>
        <v/>
      </c>
      <c r="M59" t="str" cm="1">
        <f t="array" aca="1" ref="M59" ca="1">IF(ROW()-3&lt;=$F$5,INDIRECT("G"&amp;ROW()+(M$3-1)*$F$5),"")</f>
        <v/>
      </c>
      <c r="N59" t="str" cm="1">
        <f t="array" aca="1" ref="N59" ca="1">IF(ROW()-3&lt;=$F$5,INDIRECT("G"&amp;ROW()+(N$3-1)*$F$5),"")</f>
        <v/>
      </c>
      <c r="O59" t="str" cm="1">
        <f t="array" aca="1" ref="O59" ca="1">IF(ROW()&lt;=発表者集計!$E$13+3,INDIRECT("発表者集計!Z"&amp;2+_xlfn.RANK.EQ($A59,$A$4:INDIRECT("A"&amp;発表者集計!$E$13+3))),"")</f>
        <v/>
      </c>
      <c r="Y59" t="str" cm="1">
        <f t="array" aca="1" ref="Y59" ca="1">IF(ROW()&lt;=発表者集計!$F$13+3,INDIRECT("発表者集計!AA"&amp;2+_xlfn.RANK.EQ($A59,$A$4:INDIRECT("A"&amp;発表者集計!$F$13+3))),"")</f>
        <v/>
      </c>
    </row>
    <row r="60" spans="1:25">
      <c r="A60">
        <v>0.40641051292355357</v>
      </c>
      <c r="B60">
        <f t="shared" si="2"/>
        <v>54</v>
      </c>
      <c r="D60" t="str" cm="1">
        <f t="array" aca="1" ref="D60" ca="1">IF(ROW()&lt;=発表者集計!D$13+3,INDIRECT("発表者集計!Y"&amp;2+_xlfn.RANK.EQ($A60,$A$4:INDIRECT("A"&amp;発表者集計!D$13+3))),"")</f>
        <v/>
      </c>
      <c r="I60" t="str" cm="1">
        <f t="array" aca="1" ref="I60" ca="1">IF(ROW()-3&lt;=$F$5,INDIRECT("G"&amp;ROW()+(I$3-1)*$F$5),"")</f>
        <v/>
      </c>
      <c r="J60" t="str" cm="1">
        <f t="array" aca="1" ref="J60" ca="1">IF(ROW()-3&lt;=$F$5,INDIRECT("G"&amp;ROW()+(J$3-1)*$F$5),"")</f>
        <v/>
      </c>
      <c r="K60" t="str" cm="1">
        <f t="array" aca="1" ref="K60" ca="1">IF(ROW()-3&lt;=$F$5,INDIRECT("G"&amp;ROW()+(K$3-1)*$F$5),"")</f>
        <v/>
      </c>
      <c r="L60" t="str" cm="1">
        <f t="array" aca="1" ref="L60" ca="1">IF(ROW()-3&lt;=$F$5,INDIRECT("G"&amp;ROW()+(L$3-1)*$F$5),"")</f>
        <v/>
      </c>
      <c r="M60" t="str" cm="1">
        <f t="array" aca="1" ref="M60" ca="1">IF(ROW()-3&lt;=$F$5,INDIRECT("G"&amp;ROW()+(M$3-1)*$F$5),"")</f>
        <v/>
      </c>
      <c r="N60" t="str" cm="1">
        <f t="array" aca="1" ref="N60" ca="1">IF(ROW()-3&lt;=$F$5,INDIRECT("G"&amp;ROW()+(N$3-1)*$F$5),"")</f>
        <v/>
      </c>
      <c r="O60" t="str" cm="1">
        <f t="array" aca="1" ref="O60" ca="1">IF(ROW()&lt;=発表者集計!$E$13+3,INDIRECT("発表者集計!Z"&amp;2+_xlfn.RANK.EQ($A60,$A$4:INDIRECT("A"&amp;発表者集計!$E$13+3))),"")</f>
        <v/>
      </c>
      <c r="Y60" t="str" cm="1">
        <f t="array" aca="1" ref="Y60" ca="1">IF(ROW()&lt;=発表者集計!$F$13+3,INDIRECT("発表者集計!AA"&amp;2+_xlfn.RANK.EQ($A60,$A$4:INDIRECT("A"&amp;発表者集計!$F$13+3))),"")</f>
        <v/>
      </c>
    </row>
    <row r="61" spans="1:25">
      <c r="A61">
        <v>0.41043626099993202</v>
      </c>
      <c r="B61">
        <f t="shared" si="2"/>
        <v>52</v>
      </c>
      <c r="D61" t="str" cm="1">
        <f t="array" aca="1" ref="D61" ca="1">IF(ROW()&lt;=発表者集計!D$13+3,INDIRECT("発表者集計!Y"&amp;2+_xlfn.RANK.EQ($A61,$A$4:INDIRECT("A"&amp;発表者集計!D$13+3))),"")</f>
        <v/>
      </c>
      <c r="I61" t="str" cm="1">
        <f t="array" aca="1" ref="I61" ca="1">IF(ROW()-3&lt;=$F$5,INDIRECT("G"&amp;ROW()+(I$3-1)*$F$5),"")</f>
        <v/>
      </c>
      <c r="J61" t="str" cm="1">
        <f t="array" aca="1" ref="J61" ca="1">IF(ROW()-3&lt;=$F$5,INDIRECT("G"&amp;ROW()+(J$3-1)*$F$5),"")</f>
        <v/>
      </c>
      <c r="K61" t="str" cm="1">
        <f t="array" aca="1" ref="K61" ca="1">IF(ROW()-3&lt;=$F$5,INDIRECT("G"&amp;ROW()+(K$3-1)*$F$5),"")</f>
        <v/>
      </c>
      <c r="L61" t="str" cm="1">
        <f t="array" aca="1" ref="L61" ca="1">IF(ROW()-3&lt;=$F$5,INDIRECT("G"&amp;ROW()+(L$3-1)*$F$5),"")</f>
        <v/>
      </c>
      <c r="M61" t="str" cm="1">
        <f t="array" aca="1" ref="M61" ca="1">IF(ROW()-3&lt;=$F$5,INDIRECT("G"&amp;ROW()+(M$3-1)*$F$5),"")</f>
        <v/>
      </c>
      <c r="N61" t="str" cm="1">
        <f t="array" aca="1" ref="N61" ca="1">IF(ROW()-3&lt;=$F$5,INDIRECT("G"&amp;ROW()+(N$3-1)*$F$5),"")</f>
        <v/>
      </c>
      <c r="O61" t="str" cm="1">
        <f t="array" aca="1" ref="O61" ca="1">IF(ROW()&lt;=発表者集計!$E$13+3,INDIRECT("発表者集計!Z"&amp;2+_xlfn.RANK.EQ($A61,$A$4:INDIRECT("A"&amp;発表者集計!$E$13+3))),"")</f>
        <v/>
      </c>
      <c r="Y61" t="str" cm="1">
        <f t="array" aca="1" ref="Y61" ca="1">IF(ROW()&lt;=発表者集計!$F$13+3,INDIRECT("発表者集計!AA"&amp;2+_xlfn.RANK.EQ($A61,$A$4:INDIRECT("A"&amp;発表者集計!$F$13+3))),"")</f>
        <v/>
      </c>
    </row>
    <row r="62" spans="1:25">
      <c r="A62">
        <v>5.1241217383265036E-2</v>
      </c>
      <c r="B62">
        <f t="shared" si="2"/>
        <v>93</v>
      </c>
      <c r="D62" t="str" cm="1">
        <f t="array" aca="1" ref="D62" ca="1">IF(ROW()&lt;=発表者集計!D$13+3,INDIRECT("発表者集計!Y"&amp;2+_xlfn.RANK.EQ($A62,$A$4:INDIRECT("A"&amp;発表者集計!D$13+3))),"")</f>
        <v/>
      </c>
      <c r="I62" t="str" cm="1">
        <f t="array" aca="1" ref="I62" ca="1">IF(ROW()-3&lt;=$F$5,INDIRECT("G"&amp;ROW()+(I$3-1)*$F$5),"")</f>
        <v/>
      </c>
      <c r="J62" t="str" cm="1">
        <f t="array" aca="1" ref="J62" ca="1">IF(ROW()-3&lt;=$F$5,INDIRECT("G"&amp;ROW()+(J$3-1)*$F$5),"")</f>
        <v/>
      </c>
      <c r="K62" t="str" cm="1">
        <f t="array" aca="1" ref="K62" ca="1">IF(ROW()-3&lt;=$F$5,INDIRECT("G"&amp;ROW()+(K$3-1)*$F$5),"")</f>
        <v/>
      </c>
      <c r="L62" t="str" cm="1">
        <f t="array" aca="1" ref="L62" ca="1">IF(ROW()-3&lt;=$F$5,INDIRECT("G"&amp;ROW()+(L$3-1)*$F$5),"")</f>
        <v/>
      </c>
      <c r="M62" t="str" cm="1">
        <f t="array" aca="1" ref="M62" ca="1">IF(ROW()-3&lt;=$F$5,INDIRECT("G"&amp;ROW()+(M$3-1)*$F$5),"")</f>
        <v/>
      </c>
      <c r="N62" t="str" cm="1">
        <f t="array" aca="1" ref="N62" ca="1">IF(ROW()-3&lt;=$F$5,INDIRECT("G"&amp;ROW()+(N$3-1)*$F$5),"")</f>
        <v/>
      </c>
      <c r="O62" t="str" cm="1">
        <f t="array" aca="1" ref="O62" ca="1">IF(ROW()&lt;=発表者集計!$E$13+3,INDIRECT("発表者集計!Z"&amp;2+_xlfn.RANK.EQ($A62,$A$4:INDIRECT("A"&amp;発表者集計!$E$13+3))),"")</f>
        <v/>
      </c>
      <c r="Y62" t="str" cm="1">
        <f t="array" aca="1" ref="Y62" ca="1">IF(ROW()&lt;=発表者集計!$F$13+3,INDIRECT("発表者集計!AA"&amp;2+_xlfn.RANK.EQ($A62,$A$4:INDIRECT("A"&amp;発表者集計!$F$13+3))),"")</f>
        <v/>
      </c>
    </row>
    <row r="63" spans="1:25">
      <c r="A63">
        <v>0.84918828699029458</v>
      </c>
      <c r="B63">
        <f t="shared" si="2"/>
        <v>12</v>
      </c>
      <c r="D63" t="str" cm="1">
        <f t="array" aca="1" ref="D63" ca="1">IF(ROW()&lt;=発表者集計!D$13+3,INDIRECT("発表者集計!Y"&amp;2+_xlfn.RANK.EQ($A63,$A$4:INDIRECT("A"&amp;発表者集計!D$13+3))),"")</f>
        <v/>
      </c>
      <c r="I63" t="str" cm="1">
        <f t="array" aca="1" ref="I63" ca="1">IF(ROW()-3&lt;=$F$5,INDIRECT("G"&amp;ROW()+(I$3-1)*$F$5),"")</f>
        <v/>
      </c>
      <c r="J63" t="str" cm="1">
        <f t="array" aca="1" ref="J63" ca="1">IF(ROW()-3&lt;=$F$5,INDIRECT("G"&amp;ROW()+(J$3-1)*$F$5),"")</f>
        <v/>
      </c>
      <c r="K63" t="str" cm="1">
        <f t="array" aca="1" ref="K63" ca="1">IF(ROW()-3&lt;=$F$5,INDIRECT("G"&amp;ROW()+(K$3-1)*$F$5),"")</f>
        <v/>
      </c>
      <c r="L63" t="str" cm="1">
        <f t="array" aca="1" ref="L63" ca="1">IF(ROW()-3&lt;=$F$5,INDIRECT("G"&amp;ROW()+(L$3-1)*$F$5),"")</f>
        <v/>
      </c>
      <c r="M63" t="str" cm="1">
        <f t="array" aca="1" ref="M63" ca="1">IF(ROW()-3&lt;=$F$5,INDIRECT("G"&amp;ROW()+(M$3-1)*$F$5),"")</f>
        <v/>
      </c>
      <c r="N63" t="str" cm="1">
        <f t="array" aca="1" ref="N63" ca="1">IF(ROW()-3&lt;=$F$5,INDIRECT("G"&amp;ROW()+(N$3-1)*$F$5),"")</f>
        <v/>
      </c>
      <c r="O63" t="str" cm="1">
        <f t="array" aca="1" ref="O63" ca="1">IF(ROW()&lt;=発表者集計!$E$13+3,INDIRECT("発表者集計!Z"&amp;2+_xlfn.RANK.EQ($A63,$A$4:INDIRECT("A"&amp;発表者集計!$E$13+3))),"")</f>
        <v/>
      </c>
      <c r="Y63" t="str" cm="1">
        <f t="array" aca="1" ref="Y63" ca="1">IF(ROW()&lt;=発表者集計!$F$13+3,INDIRECT("発表者集計!AA"&amp;2+_xlfn.RANK.EQ($A63,$A$4:INDIRECT("A"&amp;発表者集計!$F$13+3))),"")</f>
        <v/>
      </c>
    </row>
    <row r="64" spans="1:25">
      <c r="A64">
        <v>0.46382151906274949</v>
      </c>
      <c r="B64">
        <f t="shared" si="2"/>
        <v>48</v>
      </c>
      <c r="D64" t="str" cm="1">
        <f t="array" aca="1" ref="D64" ca="1">IF(ROW()&lt;=発表者集計!D$13+3,INDIRECT("発表者集計!Y"&amp;2+_xlfn.RANK.EQ($A64,$A$4:INDIRECT("A"&amp;発表者集計!D$13+3))),"")</f>
        <v/>
      </c>
      <c r="I64" t="str" cm="1">
        <f t="array" aca="1" ref="I64" ca="1">IF(ROW()-3&lt;=$F$5,INDIRECT("G"&amp;ROW()+(I$3-1)*$F$5),"")</f>
        <v/>
      </c>
      <c r="J64" t="str" cm="1">
        <f t="array" aca="1" ref="J64" ca="1">IF(ROW()-3&lt;=$F$5,INDIRECT("G"&amp;ROW()+(J$3-1)*$F$5),"")</f>
        <v/>
      </c>
      <c r="K64" t="str" cm="1">
        <f t="array" aca="1" ref="K64" ca="1">IF(ROW()-3&lt;=$F$5,INDIRECT("G"&amp;ROW()+(K$3-1)*$F$5),"")</f>
        <v/>
      </c>
      <c r="L64" t="str" cm="1">
        <f t="array" aca="1" ref="L64" ca="1">IF(ROW()-3&lt;=$F$5,INDIRECT("G"&amp;ROW()+(L$3-1)*$F$5),"")</f>
        <v/>
      </c>
      <c r="M64" t="str" cm="1">
        <f t="array" aca="1" ref="M64" ca="1">IF(ROW()-3&lt;=$F$5,INDIRECT("G"&amp;ROW()+(M$3-1)*$F$5),"")</f>
        <v/>
      </c>
      <c r="N64" t="str" cm="1">
        <f t="array" aca="1" ref="N64" ca="1">IF(ROW()-3&lt;=$F$5,INDIRECT("G"&amp;ROW()+(N$3-1)*$F$5),"")</f>
        <v/>
      </c>
      <c r="O64" t="str" cm="1">
        <f t="array" aca="1" ref="O64" ca="1">IF(ROW()&lt;=発表者集計!$E$13+3,INDIRECT("発表者集計!Z"&amp;2+_xlfn.RANK.EQ($A64,$A$4:INDIRECT("A"&amp;発表者集計!$E$13+3))),"")</f>
        <v/>
      </c>
      <c r="Y64" t="str" cm="1">
        <f t="array" aca="1" ref="Y64" ca="1">IF(ROW()&lt;=発表者集計!$F$13+3,INDIRECT("発表者集計!AA"&amp;2+_xlfn.RANK.EQ($A64,$A$4:INDIRECT("A"&amp;発表者集計!$F$13+3))),"")</f>
        <v/>
      </c>
    </row>
    <row r="65" spans="1:25">
      <c r="A65">
        <v>0.62150801452972126</v>
      </c>
      <c r="B65">
        <f t="shared" si="2"/>
        <v>36</v>
      </c>
      <c r="D65" t="str" cm="1">
        <f t="array" aca="1" ref="D65" ca="1">IF(ROW()&lt;=発表者集計!D$13+3,INDIRECT("発表者集計!Y"&amp;2+_xlfn.RANK.EQ($A65,$A$4:INDIRECT("A"&amp;発表者集計!D$13+3))),"")</f>
        <v/>
      </c>
      <c r="I65" t="str" cm="1">
        <f t="array" aca="1" ref="I65" ca="1">IF(ROW()-3&lt;=$F$5,INDIRECT("G"&amp;ROW()+(I$3-1)*$F$5),"")</f>
        <v/>
      </c>
      <c r="J65" t="str" cm="1">
        <f t="array" aca="1" ref="J65" ca="1">IF(ROW()-3&lt;=$F$5,INDIRECT("G"&amp;ROW()+(J$3-1)*$F$5),"")</f>
        <v/>
      </c>
      <c r="K65" t="str" cm="1">
        <f t="array" aca="1" ref="K65" ca="1">IF(ROW()-3&lt;=$F$5,INDIRECT("G"&amp;ROW()+(K$3-1)*$F$5),"")</f>
        <v/>
      </c>
      <c r="L65" t="str" cm="1">
        <f t="array" aca="1" ref="L65" ca="1">IF(ROW()-3&lt;=$F$5,INDIRECT("G"&amp;ROW()+(L$3-1)*$F$5),"")</f>
        <v/>
      </c>
      <c r="M65" t="str" cm="1">
        <f t="array" aca="1" ref="M65" ca="1">IF(ROW()-3&lt;=$F$5,INDIRECT("G"&amp;ROW()+(M$3-1)*$F$5),"")</f>
        <v/>
      </c>
      <c r="N65" t="str" cm="1">
        <f t="array" aca="1" ref="N65" ca="1">IF(ROW()-3&lt;=$F$5,INDIRECT("G"&amp;ROW()+(N$3-1)*$F$5),"")</f>
        <v/>
      </c>
      <c r="O65" t="str" cm="1">
        <f t="array" aca="1" ref="O65" ca="1">IF(ROW()&lt;=発表者集計!$E$13+3,INDIRECT("発表者集計!Z"&amp;2+_xlfn.RANK.EQ($A65,$A$4:INDIRECT("A"&amp;発表者集計!$E$13+3))),"")</f>
        <v/>
      </c>
      <c r="Y65" t="str" cm="1">
        <f t="array" aca="1" ref="Y65" ca="1">IF(ROW()&lt;=発表者集計!$F$13+3,INDIRECT("発表者集計!AA"&amp;2+_xlfn.RANK.EQ($A65,$A$4:INDIRECT("A"&amp;発表者集計!$F$13+3))),"")</f>
        <v/>
      </c>
    </row>
    <row r="66" spans="1:25">
      <c r="A66">
        <v>0.15115666963030927</v>
      </c>
      <c r="B66">
        <f t="shared" si="2"/>
        <v>83</v>
      </c>
      <c r="D66" t="str" cm="1">
        <f t="array" aca="1" ref="D66" ca="1">IF(ROW()&lt;=発表者集計!D$13+3,INDIRECT("発表者集計!Y"&amp;2+_xlfn.RANK.EQ($A66,$A$4:INDIRECT("A"&amp;発表者集計!D$13+3))),"")</f>
        <v/>
      </c>
      <c r="I66" t="str" cm="1">
        <f t="array" aca="1" ref="I66" ca="1">IF(ROW()-3&lt;=$F$5,INDIRECT("G"&amp;ROW()+(I$3-1)*$F$5),"")</f>
        <v/>
      </c>
      <c r="J66" t="str" cm="1">
        <f t="array" aca="1" ref="J66" ca="1">IF(ROW()-3&lt;=$F$5,INDIRECT("G"&amp;ROW()+(J$3-1)*$F$5),"")</f>
        <v/>
      </c>
      <c r="K66" t="str" cm="1">
        <f t="array" aca="1" ref="K66" ca="1">IF(ROW()-3&lt;=$F$5,INDIRECT("G"&amp;ROW()+(K$3-1)*$F$5),"")</f>
        <v/>
      </c>
      <c r="L66" t="str" cm="1">
        <f t="array" aca="1" ref="L66" ca="1">IF(ROW()-3&lt;=$F$5,INDIRECT("G"&amp;ROW()+(L$3-1)*$F$5),"")</f>
        <v/>
      </c>
      <c r="M66" t="str" cm="1">
        <f t="array" aca="1" ref="M66" ca="1">IF(ROW()-3&lt;=$F$5,INDIRECT("G"&amp;ROW()+(M$3-1)*$F$5),"")</f>
        <v/>
      </c>
      <c r="N66" t="str" cm="1">
        <f t="array" aca="1" ref="N66" ca="1">IF(ROW()-3&lt;=$F$5,INDIRECT("G"&amp;ROW()+(N$3-1)*$F$5),"")</f>
        <v/>
      </c>
      <c r="O66" t="str" cm="1">
        <f t="array" aca="1" ref="O66" ca="1">IF(ROW()&lt;=発表者集計!$E$13+3,INDIRECT("発表者集計!Z"&amp;2+_xlfn.RANK.EQ($A66,$A$4:INDIRECT("A"&amp;発表者集計!$E$13+3))),"")</f>
        <v/>
      </c>
      <c r="Y66" t="str" cm="1">
        <f t="array" aca="1" ref="Y66" ca="1">IF(ROW()&lt;=発表者集計!$F$13+3,INDIRECT("発表者集計!AA"&amp;2+_xlfn.RANK.EQ($A66,$A$4:INDIRECT("A"&amp;発表者集計!$F$13+3))),"")</f>
        <v/>
      </c>
    </row>
    <row r="67" spans="1:25">
      <c r="A67">
        <v>0.67876990744950594</v>
      </c>
      <c r="B67">
        <f t="shared" si="2"/>
        <v>30</v>
      </c>
      <c r="D67" t="str" cm="1">
        <f t="array" aca="1" ref="D67" ca="1">IF(ROW()&lt;=発表者集計!D$13+3,INDIRECT("発表者集計!Y"&amp;2+_xlfn.RANK.EQ($A67,$A$4:INDIRECT("A"&amp;発表者集計!D$13+3))),"")</f>
        <v/>
      </c>
      <c r="I67" t="str" cm="1">
        <f t="array" aca="1" ref="I67" ca="1">IF(ROW()-3&lt;=$F$5,INDIRECT("G"&amp;ROW()+(I$3-1)*$F$5),"")</f>
        <v/>
      </c>
      <c r="J67" t="str" cm="1">
        <f t="array" aca="1" ref="J67" ca="1">IF(ROW()-3&lt;=$F$5,INDIRECT("G"&amp;ROW()+(J$3-1)*$F$5),"")</f>
        <v/>
      </c>
      <c r="K67" t="str" cm="1">
        <f t="array" aca="1" ref="K67" ca="1">IF(ROW()-3&lt;=$F$5,INDIRECT("G"&amp;ROW()+(K$3-1)*$F$5),"")</f>
        <v/>
      </c>
      <c r="L67" t="str" cm="1">
        <f t="array" aca="1" ref="L67" ca="1">IF(ROW()-3&lt;=$F$5,INDIRECT("G"&amp;ROW()+(L$3-1)*$F$5),"")</f>
        <v/>
      </c>
      <c r="M67" t="str" cm="1">
        <f t="array" aca="1" ref="M67" ca="1">IF(ROW()-3&lt;=$F$5,INDIRECT("G"&amp;ROW()+(M$3-1)*$F$5),"")</f>
        <v/>
      </c>
      <c r="N67" t="str" cm="1">
        <f t="array" aca="1" ref="N67" ca="1">IF(ROW()-3&lt;=$F$5,INDIRECT("G"&amp;ROW()+(N$3-1)*$F$5),"")</f>
        <v/>
      </c>
      <c r="O67" t="str" cm="1">
        <f t="array" aca="1" ref="O67" ca="1">IF(ROW()&lt;=発表者集計!$E$13+3,INDIRECT("発表者集計!Z"&amp;2+_xlfn.RANK.EQ($A67,$A$4:INDIRECT("A"&amp;発表者集計!$E$13+3))),"")</f>
        <v/>
      </c>
      <c r="Y67" t="str" cm="1">
        <f t="array" aca="1" ref="Y67" ca="1">IF(ROW()&lt;=発表者集計!$F$13+3,INDIRECT("発表者集計!AA"&amp;2+_xlfn.RANK.EQ($A67,$A$4:INDIRECT("A"&amp;発表者集計!$F$13+3))),"")</f>
        <v/>
      </c>
    </row>
    <row r="68" spans="1:25">
      <c r="A68">
        <v>0.25407545830091705</v>
      </c>
      <c r="B68">
        <f t="shared" si="2"/>
        <v>67</v>
      </c>
      <c r="D68" t="str" cm="1">
        <f t="array" aca="1" ref="D68" ca="1">IF(ROW()&lt;=発表者集計!D$13+3,INDIRECT("発表者集計!Y"&amp;2+_xlfn.RANK.EQ($A68,$A$4:INDIRECT("A"&amp;発表者集計!D$13+3))),"")</f>
        <v/>
      </c>
      <c r="I68" t="str" cm="1">
        <f t="array" aca="1" ref="I68" ca="1">IF(ROW()-3&lt;=$F$5,INDIRECT("G"&amp;ROW()+(I$3-1)*$F$5),"")</f>
        <v/>
      </c>
      <c r="J68" t="str" cm="1">
        <f t="array" aca="1" ref="J68" ca="1">IF(ROW()-3&lt;=$F$5,INDIRECT("G"&amp;ROW()+(J$3-1)*$F$5),"")</f>
        <v/>
      </c>
      <c r="K68" t="str" cm="1">
        <f t="array" aca="1" ref="K68" ca="1">IF(ROW()-3&lt;=$F$5,INDIRECT("G"&amp;ROW()+(K$3-1)*$F$5),"")</f>
        <v/>
      </c>
      <c r="L68" t="str" cm="1">
        <f t="array" aca="1" ref="L68" ca="1">IF(ROW()-3&lt;=$F$5,INDIRECT("G"&amp;ROW()+(L$3-1)*$F$5),"")</f>
        <v/>
      </c>
      <c r="M68" t="str" cm="1">
        <f t="array" aca="1" ref="M68" ca="1">IF(ROW()-3&lt;=$F$5,INDIRECT("G"&amp;ROW()+(M$3-1)*$F$5),"")</f>
        <v/>
      </c>
      <c r="N68" t="str" cm="1">
        <f t="array" aca="1" ref="N68" ca="1">IF(ROW()-3&lt;=$F$5,INDIRECT("G"&amp;ROW()+(N$3-1)*$F$5),"")</f>
        <v/>
      </c>
      <c r="O68" t="str" cm="1">
        <f t="array" aca="1" ref="O68" ca="1">IF(ROW()&lt;=発表者集計!$E$13+3,INDIRECT("発表者集計!Z"&amp;2+_xlfn.RANK.EQ($A68,$A$4:INDIRECT("A"&amp;発表者集計!$E$13+3))),"")</f>
        <v/>
      </c>
      <c r="Y68" t="str" cm="1">
        <f t="array" aca="1" ref="Y68" ca="1">IF(ROW()&lt;=発表者集計!$F$13+3,INDIRECT("発表者集計!AA"&amp;2+_xlfn.RANK.EQ($A68,$A$4:INDIRECT("A"&amp;発表者集計!$F$13+3))),"")</f>
        <v/>
      </c>
    </row>
    <row r="69" spans="1:25">
      <c r="A69">
        <v>2.065324463614937E-2</v>
      </c>
      <c r="B69">
        <f t="shared" ref="B69:B100" si="3">_xlfn.RANK.EQ(A69,$A:$A)</f>
        <v>97</v>
      </c>
      <c r="D69" t="str" cm="1">
        <f t="array" aca="1" ref="D69" ca="1">IF(ROW()&lt;=発表者集計!D$13+3,INDIRECT("発表者集計!Y"&amp;2+_xlfn.RANK.EQ($A69,$A$4:INDIRECT("A"&amp;発表者集計!D$13+3))),"")</f>
        <v/>
      </c>
      <c r="I69" t="str" cm="1">
        <f t="array" aca="1" ref="I69" ca="1">IF(ROW()-3&lt;=$F$5,INDIRECT("G"&amp;ROW()+(I$3-1)*$F$5),"")</f>
        <v/>
      </c>
      <c r="J69" t="str" cm="1">
        <f t="array" aca="1" ref="J69" ca="1">IF(ROW()-3&lt;=$F$5,INDIRECT("G"&amp;ROW()+(J$3-1)*$F$5),"")</f>
        <v/>
      </c>
      <c r="K69" t="str" cm="1">
        <f t="array" aca="1" ref="K69" ca="1">IF(ROW()-3&lt;=$F$5,INDIRECT("G"&amp;ROW()+(K$3-1)*$F$5),"")</f>
        <v/>
      </c>
      <c r="L69" t="str" cm="1">
        <f t="array" aca="1" ref="L69" ca="1">IF(ROW()-3&lt;=$F$5,INDIRECT("G"&amp;ROW()+(L$3-1)*$F$5),"")</f>
        <v/>
      </c>
      <c r="M69" t="str" cm="1">
        <f t="array" aca="1" ref="M69" ca="1">IF(ROW()-3&lt;=$F$5,INDIRECT("G"&amp;ROW()+(M$3-1)*$F$5),"")</f>
        <v/>
      </c>
      <c r="N69" t="str" cm="1">
        <f t="array" aca="1" ref="N69" ca="1">IF(ROW()-3&lt;=$F$5,INDIRECT("G"&amp;ROW()+(N$3-1)*$F$5),"")</f>
        <v/>
      </c>
      <c r="O69" t="str" cm="1">
        <f t="array" aca="1" ref="O69" ca="1">IF(ROW()&lt;=発表者集計!$E$13+3,INDIRECT("発表者集計!Z"&amp;2+_xlfn.RANK.EQ($A69,$A$4:INDIRECT("A"&amp;発表者集計!$E$13+3))),"")</f>
        <v/>
      </c>
      <c r="Y69" t="str" cm="1">
        <f t="array" aca="1" ref="Y69" ca="1">IF(ROW()&lt;=発表者集計!$F$13+3,INDIRECT("発表者集計!AA"&amp;2+_xlfn.RANK.EQ($A69,$A$4:INDIRECT("A"&amp;発表者集計!$F$13+3))),"")</f>
        <v/>
      </c>
    </row>
    <row r="70" spans="1:25">
      <c r="A70">
        <v>0.95101092982509783</v>
      </c>
      <c r="B70">
        <f t="shared" si="3"/>
        <v>5</v>
      </c>
      <c r="D70" t="str" cm="1">
        <f t="array" aca="1" ref="D70" ca="1">IF(ROW()&lt;=発表者集計!D$13+3,INDIRECT("発表者集計!Y"&amp;2+_xlfn.RANK.EQ($A70,$A$4:INDIRECT("A"&amp;発表者集計!D$13+3))),"")</f>
        <v/>
      </c>
      <c r="I70" t="str" cm="1">
        <f t="array" aca="1" ref="I70" ca="1">IF(ROW()-3&lt;=$F$5,INDIRECT("G"&amp;ROW()+(I$3-1)*$F$5),"")</f>
        <v/>
      </c>
      <c r="J70" t="str" cm="1">
        <f t="array" aca="1" ref="J70" ca="1">IF(ROW()-3&lt;=$F$5,INDIRECT("G"&amp;ROW()+(J$3-1)*$F$5),"")</f>
        <v/>
      </c>
      <c r="K70" t="str" cm="1">
        <f t="array" aca="1" ref="K70" ca="1">IF(ROW()-3&lt;=$F$5,INDIRECT("G"&amp;ROW()+(K$3-1)*$F$5),"")</f>
        <v/>
      </c>
      <c r="L70" t="str" cm="1">
        <f t="array" aca="1" ref="L70" ca="1">IF(ROW()-3&lt;=$F$5,INDIRECT("G"&amp;ROW()+(L$3-1)*$F$5),"")</f>
        <v/>
      </c>
      <c r="M70" t="str" cm="1">
        <f t="array" aca="1" ref="M70" ca="1">IF(ROW()-3&lt;=$F$5,INDIRECT("G"&amp;ROW()+(M$3-1)*$F$5),"")</f>
        <v/>
      </c>
      <c r="N70" t="str" cm="1">
        <f t="array" aca="1" ref="N70" ca="1">IF(ROW()-3&lt;=$F$5,INDIRECT("G"&amp;ROW()+(N$3-1)*$F$5),"")</f>
        <v/>
      </c>
      <c r="O70" t="str" cm="1">
        <f t="array" aca="1" ref="O70" ca="1">IF(ROW()&lt;=発表者集計!$E$13+3,INDIRECT("発表者集計!Z"&amp;2+_xlfn.RANK.EQ($A70,$A$4:INDIRECT("A"&amp;発表者集計!$E$13+3))),"")</f>
        <v/>
      </c>
      <c r="Y70" t="str" cm="1">
        <f t="array" aca="1" ref="Y70" ca="1">IF(ROW()&lt;=発表者集計!$F$13+3,INDIRECT("発表者集計!AA"&amp;2+_xlfn.RANK.EQ($A70,$A$4:INDIRECT("A"&amp;発表者集計!$F$13+3))),"")</f>
        <v/>
      </c>
    </row>
    <row r="71" spans="1:25">
      <c r="A71">
        <v>0.6148339048892868</v>
      </c>
      <c r="B71">
        <f t="shared" si="3"/>
        <v>37</v>
      </c>
      <c r="D71" t="str" cm="1">
        <f t="array" aca="1" ref="D71" ca="1">IF(ROW()&lt;=発表者集計!D$13+3,INDIRECT("発表者集計!Y"&amp;2+_xlfn.RANK.EQ($A71,$A$4:INDIRECT("A"&amp;発表者集計!D$13+3))),"")</f>
        <v/>
      </c>
      <c r="I71" t="str" cm="1">
        <f t="array" aca="1" ref="I71" ca="1">IF(ROW()-3&lt;=$F$5,INDIRECT("G"&amp;ROW()+(I$3-1)*$F$5),"")</f>
        <v/>
      </c>
      <c r="J71" t="str" cm="1">
        <f t="array" aca="1" ref="J71" ca="1">IF(ROW()-3&lt;=$F$5,INDIRECT("G"&amp;ROW()+(J$3-1)*$F$5),"")</f>
        <v/>
      </c>
      <c r="K71" t="str" cm="1">
        <f t="array" aca="1" ref="K71" ca="1">IF(ROW()-3&lt;=$F$5,INDIRECT("G"&amp;ROW()+(K$3-1)*$F$5),"")</f>
        <v/>
      </c>
      <c r="L71" t="str" cm="1">
        <f t="array" aca="1" ref="L71" ca="1">IF(ROW()-3&lt;=$F$5,INDIRECT("G"&amp;ROW()+(L$3-1)*$F$5),"")</f>
        <v/>
      </c>
      <c r="M71" t="str" cm="1">
        <f t="array" aca="1" ref="M71" ca="1">IF(ROW()-3&lt;=$F$5,INDIRECT("G"&amp;ROW()+(M$3-1)*$F$5),"")</f>
        <v/>
      </c>
      <c r="N71" t="str" cm="1">
        <f t="array" aca="1" ref="N71" ca="1">IF(ROW()-3&lt;=$F$5,INDIRECT("G"&amp;ROW()+(N$3-1)*$F$5),"")</f>
        <v/>
      </c>
      <c r="O71" t="str" cm="1">
        <f t="array" aca="1" ref="O71" ca="1">IF(ROW()&lt;=発表者集計!$E$13+3,INDIRECT("発表者集計!Z"&amp;2+_xlfn.RANK.EQ($A71,$A$4:INDIRECT("A"&amp;発表者集計!$E$13+3))),"")</f>
        <v/>
      </c>
      <c r="Y71" t="str" cm="1">
        <f t="array" aca="1" ref="Y71" ca="1">IF(ROW()&lt;=発表者集計!$F$13+3,INDIRECT("発表者集計!AA"&amp;2+_xlfn.RANK.EQ($A71,$A$4:INDIRECT("A"&amp;発表者集計!$F$13+3))),"")</f>
        <v/>
      </c>
    </row>
    <row r="72" spans="1:25">
      <c r="A72">
        <v>0.23019087782536141</v>
      </c>
      <c r="B72">
        <f t="shared" si="3"/>
        <v>72</v>
      </c>
      <c r="D72" t="str" cm="1">
        <f t="array" aca="1" ref="D72" ca="1">IF(ROW()&lt;=発表者集計!D$13+3,INDIRECT("発表者集計!Y"&amp;2+_xlfn.RANK.EQ($A72,$A$4:INDIRECT("A"&amp;発表者集計!D$13+3))),"")</f>
        <v/>
      </c>
      <c r="I72" t="str" cm="1">
        <f t="array" aca="1" ref="I72" ca="1">IF(ROW()-3&lt;=$F$5,INDIRECT("G"&amp;ROW()+(I$3-1)*$F$5),"")</f>
        <v/>
      </c>
      <c r="J72" t="str" cm="1">
        <f t="array" aca="1" ref="J72" ca="1">IF(ROW()-3&lt;=$F$5,INDIRECT("G"&amp;ROW()+(J$3-1)*$F$5),"")</f>
        <v/>
      </c>
      <c r="K72" t="str" cm="1">
        <f t="array" aca="1" ref="K72" ca="1">IF(ROW()-3&lt;=$F$5,INDIRECT("G"&amp;ROW()+(K$3-1)*$F$5),"")</f>
        <v/>
      </c>
      <c r="L72" t="str" cm="1">
        <f t="array" aca="1" ref="L72" ca="1">IF(ROW()-3&lt;=$F$5,INDIRECT("G"&amp;ROW()+(L$3-1)*$F$5),"")</f>
        <v/>
      </c>
      <c r="M72" t="str" cm="1">
        <f t="array" aca="1" ref="M72" ca="1">IF(ROW()-3&lt;=$F$5,INDIRECT("G"&amp;ROW()+(M$3-1)*$F$5),"")</f>
        <v/>
      </c>
      <c r="N72" t="str" cm="1">
        <f t="array" aca="1" ref="N72" ca="1">IF(ROW()-3&lt;=$F$5,INDIRECT("G"&amp;ROW()+(N$3-1)*$F$5),"")</f>
        <v/>
      </c>
      <c r="O72" t="str" cm="1">
        <f t="array" aca="1" ref="O72" ca="1">IF(ROW()&lt;=発表者集計!$E$13+3,INDIRECT("発表者集計!Z"&amp;2+_xlfn.RANK.EQ($A72,$A$4:INDIRECT("A"&amp;発表者集計!$E$13+3))),"")</f>
        <v/>
      </c>
      <c r="Y72" t="str" cm="1">
        <f t="array" aca="1" ref="Y72" ca="1">IF(ROW()&lt;=発表者集計!$F$13+3,INDIRECT("発表者集計!AA"&amp;2+_xlfn.RANK.EQ($A72,$A$4:INDIRECT("A"&amp;発表者集計!$F$13+3))),"")</f>
        <v/>
      </c>
    </row>
    <row r="73" spans="1:25">
      <c r="A73">
        <v>0.69987532583878265</v>
      </c>
      <c r="B73">
        <f t="shared" si="3"/>
        <v>27</v>
      </c>
      <c r="D73" t="str" cm="1">
        <f t="array" aca="1" ref="D73" ca="1">IF(ROW()&lt;=発表者集計!D$13+3,INDIRECT("発表者集計!Y"&amp;2+_xlfn.RANK.EQ($A73,$A$4:INDIRECT("A"&amp;発表者集計!D$13+3))),"")</f>
        <v/>
      </c>
      <c r="I73" t="str" cm="1">
        <f t="array" aca="1" ref="I73" ca="1">IF(ROW()-3&lt;=$F$5,INDIRECT("G"&amp;ROW()+(I$3-1)*$F$5),"")</f>
        <v/>
      </c>
      <c r="J73" t="str" cm="1">
        <f t="array" aca="1" ref="J73" ca="1">IF(ROW()-3&lt;=$F$5,INDIRECT("G"&amp;ROW()+(J$3-1)*$F$5),"")</f>
        <v/>
      </c>
      <c r="K73" t="str" cm="1">
        <f t="array" aca="1" ref="K73" ca="1">IF(ROW()-3&lt;=$F$5,INDIRECT("G"&amp;ROW()+(K$3-1)*$F$5),"")</f>
        <v/>
      </c>
      <c r="L73" t="str" cm="1">
        <f t="array" aca="1" ref="L73" ca="1">IF(ROW()-3&lt;=$F$5,INDIRECT("G"&amp;ROW()+(L$3-1)*$F$5),"")</f>
        <v/>
      </c>
      <c r="M73" t="str" cm="1">
        <f t="array" aca="1" ref="M73" ca="1">IF(ROW()-3&lt;=$F$5,INDIRECT("G"&amp;ROW()+(M$3-1)*$F$5),"")</f>
        <v/>
      </c>
      <c r="N73" t="str" cm="1">
        <f t="array" aca="1" ref="N73" ca="1">IF(ROW()-3&lt;=$F$5,INDIRECT("G"&amp;ROW()+(N$3-1)*$F$5),"")</f>
        <v/>
      </c>
      <c r="O73" t="str" cm="1">
        <f t="array" aca="1" ref="O73" ca="1">IF(ROW()&lt;=発表者集計!$E$13+3,INDIRECT("発表者集計!Z"&amp;2+_xlfn.RANK.EQ($A73,$A$4:INDIRECT("A"&amp;発表者集計!$E$13+3))),"")</f>
        <v/>
      </c>
      <c r="Y73" t="str" cm="1">
        <f t="array" aca="1" ref="Y73" ca="1">IF(ROW()&lt;=発表者集計!$F$13+3,INDIRECT("発表者集計!AA"&amp;2+_xlfn.RANK.EQ($A73,$A$4:INDIRECT("A"&amp;発表者集計!$F$13+3))),"")</f>
        <v/>
      </c>
    </row>
    <row r="74" spans="1:25">
      <c r="A74">
        <v>0.82253264900166356</v>
      </c>
      <c r="B74">
        <f t="shared" si="3"/>
        <v>16</v>
      </c>
      <c r="D74" t="str" cm="1">
        <f t="array" aca="1" ref="D74" ca="1">IF(ROW()&lt;=発表者集計!D$13+3,INDIRECT("発表者集計!Y"&amp;2+_xlfn.RANK.EQ($A74,$A$4:INDIRECT("A"&amp;発表者集計!D$13+3))),"")</f>
        <v/>
      </c>
      <c r="I74" t="str" cm="1">
        <f t="array" aca="1" ref="I74" ca="1">IF(ROW()-3&lt;=$F$5,INDIRECT("G"&amp;ROW()+(I$3-1)*$F$5),"")</f>
        <v/>
      </c>
      <c r="J74" t="str" cm="1">
        <f t="array" aca="1" ref="J74" ca="1">IF(ROW()-3&lt;=$F$5,INDIRECT("G"&amp;ROW()+(J$3-1)*$F$5),"")</f>
        <v/>
      </c>
      <c r="K74" t="str" cm="1">
        <f t="array" aca="1" ref="K74" ca="1">IF(ROW()-3&lt;=$F$5,INDIRECT("G"&amp;ROW()+(K$3-1)*$F$5),"")</f>
        <v/>
      </c>
      <c r="L74" t="str" cm="1">
        <f t="array" aca="1" ref="L74" ca="1">IF(ROW()-3&lt;=$F$5,INDIRECT("G"&amp;ROW()+(L$3-1)*$F$5),"")</f>
        <v/>
      </c>
      <c r="M74" t="str" cm="1">
        <f t="array" aca="1" ref="M74" ca="1">IF(ROW()-3&lt;=$F$5,INDIRECT("G"&amp;ROW()+(M$3-1)*$F$5),"")</f>
        <v/>
      </c>
      <c r="N74" t="str" cm="1">
        <f t="array" aca="1" ref="N74" ca="1">IF(ROW()-3&lt;=$F$5,INDIRECT("G"&amp;ROW()+(N$3-1)*$F$5),"")</f>
        <v/>
      </c>
      <c r="O74" t="str" cm="1">
        <f t="array" aca="1" ref="O74" ca="1">IF(ROW()&lt;=発表者集計!$E$13+3,INDIRECT("発表者集計!Z"&amp;2+_xlfn.RANK.EQ($A74,$A$4:INDIRECT("A"&amp;発表者集計!$E$13+3))),"")</f>
        <v/>
      </c>
      <c r="Y74" t="str" cm="1">
        <f t="array" aca="1" ref="Y74" ca="1">IF(ROW()&lt;=発表者集計!$F$13+3,INDIRECT("発表者集計!AA"&amp;2+_xlfn.RANK.EQ($A74,$A$4:INDIRECT("A"&amp;発表者集計!$F$13+3))),"")</f>
        <v/>
      </c>
    </row>
    <row r="75" spans="1:25">
      <c r="A75">
        <v>0.12546428676993382</v>
      </c>
      <c r="B75">
        <f t="shared" si="3"/>
        <v>87</v>
      </c>
      <c r="D75" t="str" cm="1">
        <f t="array" aca="1" ref="D75" ca="1">IF(ROW()&lt;=発表者集計!D$13+3,INDIRECT("発表者集計!Y"&amp;2+_xlfn.RANK.EQ($A75,$A$4:INDIRECT("A"&amp;発表者集計!D$13+3))),"")</f>
        <v/>
      </c>
      <c r="I75" t="str" cm="1">
        <f t="array" aca="1" ref="I75" ca="1">IF(ROW()-3&lt;=$F$5,INDIRECT("G"&amp;ROW()+(I$3-1)*$F$5),"")</f>
        <v/>
      </c>
      <c r="J75" t="str" cm="1">
        <f t="array" aca="1" ref="J75" ca="1">IF(ROW()-3&lt;=$F$5,INDIRECT("G"&amp;ROW()+(J$3-1)*$F$5),"")</f>
        <v/>
      </c>
      <c r="K75" t="str" cm="1">
        <f t="array" aca="1" ref="K75" ca="1">IF(ROW()-3&lt;=$F$5,INDIRECT("G"&amp;ROW()+(K$3-1)*$F$5),"")</f>
        <v/>
      </c>
      <c r="L75" t="str" cm="1">
        <f t="array" aca="1" ref="L75" ca="1">IF(ROW()-3&lt;=$F$5,INDIRECT("G"&amp;ROW()+(L$3-1)*$F$5),"")</f>
        <v/>
      </c>
      <c r="M75" t="str" cm="1">
        <f t="array" aca="1" ref="M75" ca="1">IF(ROW()-3&lt;=$F$5,INDIRECT("G"&amp;ROW()+(M$3-1)*$F$5),"")</f>
        <v/>
      </c>
      <c r="N75" t="str" cm="1">
        <f t="array" aca="1" ref="N75" ca="1">IF(ROW()-3&lt;=$F$5,INDIRECT("G"&amp;ROW()+(N$3-1)*$F$5),"")</f>
        <v/>
      </c>
      <c r="O75" t="str" cm="1">
        <f t="array" aca="1" ref="O75" ca="1">IF(ROW()&lt;=発表者集計!$E$13+3,INDIRECT("発表者集計!Z"&amp;2+_xlfn.RANK.EQ($A75,$A$4:INDIRECT("A"&amp;発表者集計!$E$13+3))),"")</f>
        <v/>
      </c>
      <c r="Y75" t="str" cm="1">
        <f t="array" aca="1" ref="Y75" ca="1">IF(ROW()&lt;=発表者集計!$F$13+3,INDIRECT("発表者集計!AA"&amp;2+_xlfn.RANK.EQ($A75,$A$4:INDIRECT("A"&amp;発表者集計!$F$13+3))),"")</f>
        <v/>
      </c>
    </row>
    <row r="76" spans="1:25">
      <c r="A76">
        <v>0.57886502128420037</v>
      </c>
      <c r="B76">
        <f t="shared" si="3"/>
        <v>41</v>
      </c>
      <c r="D76" t="str" cm="1">
        <f t="array" aca="1" ref="D76" ca="1">IF(ROW()&lt;=発表者集計!D$13+3,INDIRECT("発表者集計!Y"&amp;2+_xlfn.RANK.EQ($A76,$A$4:INDIRECT("A"&amp;発表者集計!D$13+3))),"")</f>
        <v/>
      </c>
      <c r="I76" t="str" cm="1">
        <f t="array" aca="1" ref="I76" ca="1">IF(ROW()-3&lt;=$F$5,INDIRECT("G"&amp;ROW()+(I$3-1)*$F$5),"")</f>
        <v/>
      </c>
      <c r="J76" t="str" cm="1">
        <f t="array" aca="1" ref="J76" ca="1">IF(ROW()-3&lt;=$F$5,INDIRECT("G"&amp;ROW()+(J$3-1)*$F$5),"")</f>
        <v/>
      </c>
      <c r="K76" t="str" cm="1">
        <f t="array" aca="1" ref="K76" ca="1">IF(ROW()-3&lt;=$F$5,INDIRECT("G"&amp;ROW()+(K$3-1)*$F$5),"")</f>
        <v/>
      </c>
      <c r="L76" t="str" cm="1">
        <f t="array" aca="1" ref="L76" ca="1">IF(ROW()-3&lt;=$F$5,INDIRECT("G"&amp;ROW()+(L$3-1)*$F$5),"")</f>
        <v/>
      </c>
      <c r="M76" t="str" cm="1">
        <f t="array" aca="1" ref="M76" ca="1">IF(ROW()-3&lt;=$F$5,INDIRECT("G"&amp;ROW()+(M$3-1)*$F$5),"")</f>
        <v/>
      </c>
      <c r="N76" t="str" cm="1">
        <f t="array" aca="1" ref="N76" ca="1">IF(ROW()-3&lt;=$F$5,INDIRECT("G"&amp;ROW()+(N$3-1)*$F$5),"")</f>
        <v/>
      </c>
      <c r="O76" t="str" cm="1">
        <f t="array" aca="1" ref="O76" ca="1">IF(ROW()&lt;=発表者集計!$E$13+3,INDIRECT("発表者集計!Z"&amp;2+_xlfn.RANK.EQ($A76,$A$4:INDIRECT("A"&amp;発表者集計!$E$13+3))),"")</f>
        <v/>
      </c>
      <c r="Y76" t="str" cm="1">
        <f t="array" aca="1" ref="Y76" ca="1">IF(ROW()&lt;=発表者集計!$F$13+3,INDIRECT("発表者集計!AA"&amp;2+_xlfn.RANK.EQ($A76,$A$4:INDIRECT("A"&amp;発表者集計!$F$13+3))),"")</f>
        <v/>
      </c>
    </row>
    <row r="77" spans="1:25">
      <c r="A77">
        <v>0.34692082096462828</v>
      </c>
      <c r="B77">
        <f t="shared" si="3"/>
        <v>61</v>
      </c>
      <c r="D77" t="str" cm="1">
        <f t="array" aca="1" ref="D77" ca="1">IF(ROW()&lt;=発表者集計!D$13+3,INDIRECT("発表者集計!Y"&amp;2+_xlfn.RANK.EQ($A77,$A$4:INDIRECT("A"&amp;発表者集計!D$13+3))),"")</f>
        <v/>
      </c>
      <c r="I77" t="str" cm="1">
        <f t="array" aca="1" ref="I77" ca="1">IF(ROW()-3&lt;=$F$5,INDIRECT("G"&amp;ROW()+(I$3-1)*$F$5),"")</f>
        <v/>
      </c>
      <c r="J77" t="str" cm="1">
        <f t="array" aca="1" ref="J77" ca="1">IF(ROW()-3&lt;=$F$5,INDIRECT("G"&amp;ROW()+(J$3-1)*$F$5),"")</f>
        <v/>
      </c>
      <c r="K77" t="str" cm="1">
        <f t="array" aca="1" ref="K77" ca="1">IF(ROW()-3&lt;=$F$5,INDIRECT("G"&amp;ROW()+(K$3-1)*$F$5),"")</f>
        <v/>
      </c>
      <c r="L77" t="str" cm="1">
        <f t="array" aca="1" ref="L77" ca="1">IF(ROW()-3&lt;=$F$5,INDIRECT("G"&amp;ROW()+(L$3-1)*$F$5),"")</f>
        <v/>
      </c>
      <c r="M77" t="str" cm="1">
        <f t="array" aca="1" ref="M77" ca="1">IF(ROW()-3&lt;=$F$5,INDIRECT("G"&amp;ROW()+(M$3-1)*$F$5),"")</f>
        <v/>
      </c>
      <c r="N77" t="str" cm="1">
        <f t="array" aca="1" ref="N77" ca="1">IF(ROW()-3&lt;=$F$5,INDIRECT("G"&amp;ROW()+(N$3-1)*$F$5),"")</f>
        <v/>
      </c>
      <c r="O77" t="str" cm="1">
        <f t="array" aca="1" ref="O77" ca="1">IF(ROW()&lt;=発表者集計!$E$13+3,INDIRECT("発表者集計!Z"&amp;2+_xlfn.RANK.EQ($A77,$A$4:INDIRECT("A"&amp;発表者集計!$E$13+3))),"")</f>
        <v/>
      </c>
      <c r="Y77" t="str" cm="1">
        <f t="array" aca="1" ref="Y77" ca="1">IF(ROW()&lt;=発表者集計!$F$13+3,INDIRECT("発表者集計!AA"&amp;2+_xlfn.RANK.EQ($A77,$A$4:INDIRECT("A"&amp;発表者集計!$F$13+3))),"")</f>
        <v/>
      </c>
    </row>
    <row r="78" spans="1:25">
      <c r="A78">
        <v>0.62227067282071413</v>
      </c>
      <c r="B78">
        <f t="shared" si="3"/>
        <v>35</v>
      </c>
      <c r="D78" t="str" cm="1">
        <f t="array" aca="1" ref="D78" ca="1">IF(ROW()&lt;=発表者集計!D$13+3,INDIRECT("発表者集計!Y"&amp;2+_xlfn.RANK.EQ($A78,$A$4:INDIRECT("A"&amp;発表者集計!D$13+3))),"")</f>
        <v/>
      </c>
      <c r="I78" t="str" cm="1">
        <f t="array" aca="1" ref="I78" ca="1">IF(ROW()-3&lt;=$F$5,INDIRECT("G"&amp;ROW()+(I$3-1)*$F$5),"")</f>
        <v/>
      </c>
      <c r="J78" t="str" cm="1">
        <f t="array" aca="1" ref="J78" ca="1">IF(ROW()-3&lt;=$F$5,INDIRECT("G"&amp;ROW()+(J$3-1)*$F$5),"")</f>
        <v/>
      </c>
      <c r="K78" t="str" cm="1">
        <f t="array" aca="1" ref="K78" ca="1">IF(ROW()-3&lt;=$F$5,INDIRECT("G"&amp;ROW()+(K$3-1)*$F$5),"")</f>
        <v/>
      </c>
      <c r="L78" t="str" cm="1">
        <f t="array" aca="1" ref="L78" ca="1">IF(ROW()-3&lt;=$F$5,INDIRECT("G"&amp;ROW()+(L$3-1)*$F$5),"")</f>
        <v/>
      </c>
      <c r="M78" t="str" cm="1">
        <f t="array" aca="1" ref="M78" ca="1">IF(ROW()-3&lt;=$F$5,INDIRECT("G"&amp;ROW()+(M$3-1)*$F$5),"")</f>
        <v/>
      </c>
      <c r="N78" t="str" cm="1">
        <f t="array" aca="1" ref="N78" ca="1">IF(ROW()-3&lt;=$F$5,INDIRECT("G"&amp;ROW()+(N$3-1)*$F$5),"")</f>
        <v/>
      </c>
      <c r="O78" t="str" cm="1">
        <f t="array" aca="1" ref="O78" ca="1">IF(ROW()&lt;=発表者集計!$E$13+3,INDIRECT("発表者集計!Z"&amp;2+_xlfn.RANK.EQ($A78,$A$4:INDIRECT("A"&amp;発表者集計!$E$13+3))),"")</f>
        <v/>
      </c>
      <c r="Y78" t="str" cm="1">
        <f t="array" aca="1" ref="Y78" ca="1">IF(ROW()&lt;=発表者集計!$F$13+3,INDIRECT("発表者集計!AA"&amp;2+_xlfn.RANK.EQ($A78,$A$4:INDIRECT("A"&amp;発表者集計!$F$13+3))),"")</f>
        <v/>
      </c>
    </row>
    <row r="79" spans="1:25">
      <c r="A79">
        <v>0.13276097022157618</v>
      </c>
      <c r="B79">
        <f t="shared" si="3"/>
        <v>85</v>
      </c>
      <c r="D79" t="str" cm="1">
        <f t="array" aca="1" ref="D79" ca="1">IF(ROW()&lt;=発表者集計!D$13+3,INDIRECT("発表者集計!Y"&amp;2+_xlfn.RANK.EQ($A79,$A$4:INDIRECT("A"&amp;発表者集計!D$13+3))),"")</f>
        <v/>
      </c>
      <c r="I79" t="str" cm="1">
        <f t="array" aca="1" ref="I79" ca="1">IF(ROW()-3&lt;=$F$5,INDIRECT("G"&amp;ROW()+(I$3-1)*$F$5),"")</f>
        <v/>
      </c>
      <c r="J79" t="str" cm="1">
        <f t="array" aca="1" ref="J79" ca="1">IF(ROW()-3&lt;=$F$5,INDIRECT("G"&amp;ROW()+(J$3-1)*$F$5),"")</f>
        <v/>
      </c>
      <c r="K79" t="str" cm="1">
        <f t="array" aca="1" ref="K79" ca="1">IF(ROW()-3&lt;=$F$5,INDIRECT("G"&amp;ROW()+(K$3-1)*$F$5),"")</f>
        <v/>
      </c>
      <c r="L79" t="str" cm="1">
        <f t="array" aca="1" ref="L79" ca="1">IF(ROW()-3&lt;=$F$5,INDIRECT("G"&amp;ROW()+(L$3-1)*$F$5),"")</f>
        <v/>
      </c>
      <c r="M79" t="str" cm="1">
        <f t="array" aca="1" ref="M79" ca="1">IF(ROW()-3&lt;=$F$5,INDIRECT("G"&amp;ROW()+(M$3-1)*$F$5),"")</f>
        <v/>
      </c>
      <c r="N79" t="str" cm="1">
        <f t="array" aca="1" ref="N79" ca="1">IF(ROW()-3&lt;=$F$5,INDIRECT("G"&amp;ROW()+(N$3-1)*$F$5),"")</f>
        <v/>
      </c>
      <c r="O79" t="str" cm="1">
        <f t="array" aca="1" ref="O79" ca="1">IF(ROW()&lt;=発表者集計!$E$13+3,INDIRECT("発表者集計!Z"&amp;2+_xlfn.RANK.EQ($A79,$A$4:INDIRECT("A"&amp;発表者集計!$E$13+3))),"")</f>
        <v/>
      </c>
      <c r="Y79" t="str" cm="1">
        <f t="array" aca="1" ref="Y79" ca="1">IF(ROW()&lt;=発表者集計!$F$13+3,INDIRECT("発表者集計!AA"&amp;2+_xlfn.RANK.EQ($A79,$A$4:INDIRECT("A"&amp;発表者集計!$F$13+3))),"")</f>
        <v/>
      </c>
    </row>
    <row r="80" spans="1:25">
      <c r="A80">
        <v>0.4457942055894778</v>
      </c>
      <c r="B80">
        <f t="shared" si="3"/>
        <v>50</v>
      </c>
      <c r="D80" t="str" cm="1">
        <f t="array" aca="1" ref="D80" ca="1">IF(ROW()&lt;=発表者集計!D$13+3,INDIRECT("発表者集計!Y"&amp;2+_xlfn.RANK.EQ($A80,$A$4:INDIRECT("A"&amp;発表者集計!D$13+3))),"")</f>
        <v/>
      </c>
      <c r="I80" t="str" cm="1">
        <f t="array" aca="1" ref="I80" ca="1">IF(ROW()-3&lt;=$F$5,INDIRECT("G"&amp;ROW()+(I$3-1)*$F$5),"")</f>
        <v/>
      </c>
      <c r="J80" t="str" cm="1">
        <f t="array" aca="1" ref="J80" ca="1">IF(ROW()-3&lt;=$F$5,INDIRECT("G"&amp;ROW()+(J$3-1)*$F$5),"")</f>
        <v/>
      </c>
      <c r="K80" t="str" cm="1">
        <f t="array" aca="1" ref="K80" ca="1">IF(ROW()-3&lt;=$F$5,INDIRECT("G"&amp;ROW()+(K$3-1)*$F$5),"")</f>
        <v/>
      </c>
      <c r="L80" t="str" cm="1">
        <f t="array" aca="1" ref="L80" ca="1">IF(ROW()-3&lt;=$F$5,INDIRECT("G"&amp;ROW()+(L$3-1)*$F$5),"")</f>
        <v/>
      </c>
      <c r="M80" t="str" cm="1">
        <f t="array" aca="1" ref="M80" ca="1">IF(ROW()-3&lt;=$F$5,INDIRECT("G"&amp;ROW()+(M$3-1)*$F$5),"")</f>
        <v/>
      </c>
      <c r="N80" t="str" cm="1">
        <f t="array" aca="1" ref="N80" ca="1">IF(ROW()-3&lt;=$F$5,INDIRECT("G"&amp;ROW()+(N$3-1)*$F$5),"")</f>
        <v/>
      </c>
      <c r="O80" t="str" cm="1">
        <f t="array" aca="1" ref="O80" ca="1">IF(ROW()&lt;=発表者集計!$E$13+3,INDIRECT("発表者集計!Z"&amp;2+_xlfn.RANK.EQ($A80,$A$4:INDIRECT("A"&amp;発表者集計!$E$13+3))),"")</f>
        <v/>
      </c>
      <c r="Y80" t="str" cm="1">
        <f t="array" aca="1" ref="Y80" ca="1">IF(ROW()&lt;=発表者集計!$F$13+3,INDIRECT("発表者集計!AA"&amp;2+_xlfn.RANK.EQ($A80,$A$4:INDIRECT("A"&amp;発表者集計!$F$13+3))),"")</f>
        <v/>
      </c>
    </row>
    <row r="81" spans="1:25">
      <c r="A81">
        <v>0.33980104387315824</v>
      </c>
      <c r="B81">
        <f t="shared" si="3"/>
        <v>62</v>
      </c>
      <c r="D81" t="str" cm="1">
        <f t="array" aca="1" ref="D81" ca="1">IF(ROW()&lt;=発表者集計!D$13+3,INDIRECT("発表者集計!Y"&amp;2+_xlfn.RANK.EQ($A81,$A$4:INDIRECT("A"&amp;発表者集計!D$13+3))),"")</f>
        <v/>
      </c>
      <c r="I81" t="str" cm="1">
        <f t="array" aca="1" ref="I81" ca="1">IF(ROW()-3&lt;=$F$5,INDIRECT("G"&amp;ROW()+(I$3-1)*$F$5),"")</f>
        <v/>
      </c>
      <c r="J81" t="str" cm="1">
        <f t="array" aca="1" ref="J81" ca="1">IF(ROW()-3&lt;=$F$5,INDIRECT("G"&amp;ROW()+(J$3-1)*$F$5),"")</f>
        <v/>
      </c>
      <c r="K81" t="str" cm="1">
        <f t="array" aca="1" ref="K81" ca="1">IF(ROW()-3&lt;=$F$5,INDIRECT("G"&amp;ROW()+(K$3-1)*$F$5),"")</f>
        <v/>
      </c>
      <c r="L81" t="str" cm="1">
        <f t="array" aca="1" ref="L81" ca="1">IF(ROW()-3&lt;=$F$5,INDIRECT("G"&amp;ROW()+(L$3-1)*$F$5),"")</f>
        <v/>
      </c>
      <c r="M81" t="str" cm="1">
        <f t="array" aca="1" ref="M81" ca="1">IF(ROW()-3&lt;=$F$5,INDIRECT("G"&amp;ROW()+(M$3-1)*$F$5),"")</f>
        <v/>
      </c>
      <c r="N81" t="str" cm="1">
        <f t="array" aca="1" ref="N81" ca="1">IF(ROW()-3&lt;=$F$5,INDIRECT("G"&amp;ROW()+(N$3-1)*$F$5),"")</f>
        <v/>
      </c>
      <c r="O81" t="str" cm="1">
        <f t="array" aca="1" ref="O81" ca="1">IF(ROW()&lt;=発表者集計!$E$13+3,INDIRECT("発表者集計!Z"&amp;2+_xlfn.RANK.EQ($A81,$A$4:INDIRECT("A"&amp;発表者集計!$E$13+3))),"")</f>
        <v/>
      </c>
      <c r="Y81" t="str" cm="1">
        <f t="array" aca="1" ref="Y81" ca="1">IF(ROW()&lt;=発表者集計!$F$13+3,INDIRECT("発表者集計!AA"&amp;2+_xlfn.RANK.EQ($A81,$A$4:INDIRECT("A"&amp;発表者集計!$F$13+3))),"")</f>
        <v/>
      </c>
    </row>
    <row r="82" spans="1:25">
      <c r="A82">
        <v>0.83154619073127445</v>
      </c>
      <c r="B82">
        <f t="shared" si="3"/>
        <v>14</v>
      </c>
      <c r="D82" t="str" cm="1">
        <f t="array" aca="1" ref="D82" ca="1">IF(ROW()&lt;=発表者集計!D$13+3,INDIRECT("発表者集計!Y"&amp;2+_xlfn.RANK.EQ($A82,$A$4:INDIRECT("A"&amp;発表者集計!D$13+3))),"")</f>
        <v/>
      </c>
      <c r="I82" t="str" cm="1">
        <f t="array" aca="1" ref="I82" ca="1">IF(ROW()-3&lt;=$F$5,INDIRECT("G"&amp;ROW()+(I$3-1)*$F$5),"")</f>
        <v/>
      </c>
      <c r="J82" t="str" cm="1">
        <f t="array" aca="1" ref="J82" ca="1">IF(ROW()-3&lt;=$F$5,INDIRECT("G"&amp;ROW()+(J$3-1)*$F$5),"")</f>
        <v/>
      </c>
      <c r="K82" t="str" cm="1">
        <f t="array" aca="1" ref="K82" ca="1">IF(ROW()-3&lt;=$F$5,INDIRECT("G"&amp;ROW()+(K$3-1)*$F$5),"")</f>
        <v/>
      </c>
      <c r="L82" t="str" cm="1">
        <f t="array" aca="1" ref="L82" ca="1">IF(ROW()-3&lt;=$F$5,INDIRECT("G"&amp;ROW()+(L$3-1)*$F$5),"")</f>
        <v/>
      </c>
      <c r="M82" t="str" cm="1">
        <f t="array" aca="1" ref="M82" ca="1">IF(ROW()-3&lt;=$F$5,INDIRECT("G"&amp;ROW()+(M$3-1)*$F$5),"")</f>
        <v/>
      </c>
      <c r="N82" t="str" cm="1">
        <f t="array" aca="1" ref="N82" ca="1">IF(ROW()-3&lt;=$F$5,INDIRECT("G"&amp;ROW()+(N$3-1)*$F$5),"")</f>
        <v/>
      </c>
      <c r="O82" t="str" cm="1">
        <f t="array" aca="1" ref="O82" ca="1">IF(ROW()&lt;=発表者集計!$E$13+3,INDIRECT("発表者集計!Z"&amp;2+_xlfn.RANK.EQ($A82,$A$4:INDIRECT("A"&amp;発表者集計!$E$13+3))),"")</f>
        <v/>
      </c>
      <c r="Y82" t="str" cm="1">
        <f t="array" aca="1" ref="Y82" ca="1">IF(ROW()&lt;=発表者集計!$F$13+3,INDIRECT("発表者集計!AA"&amp;2+_xlfn.RANK.EQ($A82,$A$4:INDIRECT("A"&amp;発表者集計!$F$13+3))),"")</f>
        <v/>
      </c>
    </row>
    <row r="83" spans="1:25">
      <c r="A83">
        <v>0.58628174151632784</v>
      </c>
      <c r="B83">
        <f t="shared" si="3"/>
        <v>40</v>
      </c>
      <c r="D83" t="str" cm="1">
        <f t="array" aca="1" ref="D83" ca="1">IF(ROW()&lt;=発表者集計!D$13+3,INDIRECT("発表者集計!Y"&amp;2+_xlfn.RANK.EQ($A83,$A$4:INDIRECT("A"&amp;発表者集計!D$13+3))),"")</f>
        <v/>
      </c>
      <c r="I83" t="str" cm="1">
        <f t="array" aca="1" ref="I83" ca="1">IF(ROW()-3&lt;=$F$5,INDIRECT("G"&amp;ROW()+(I$3-1)*$F$5),"")</f>
        <v/>
      </c>
      <c r="J83" t="str" cm="1">
        <f t="array" aca="1" ref="J83" ca="1">IF(ROW()-3&lt;=$F$5,INDIRECT("G"&amp;ROW()+(J$3-1)*$F$5),"")</f>
        <v/>
      </c>
      <c r="K83" t="str" cm="1">
        <f t="array" aca="1" ref="K83" ca="1">IF(ROW()-3&lt;=$F$5,INDIRECT("G"&amp;ROW()+(K$3-1)*$F$5),"")</f>
        <v/>
      </c>
      <c r="L83" t="str" cm="1">
        <f t="array" aca="1" ref="L83" ca="1">IF(ROW()-3&lt;=$F$5,INDIRECT("G"&amp;ROW()+(L$3-1)*$F$5),"")</f>
        <v/>
      </c>
      <c r="M83" t="str" cm="1">
        <f t="array" aca="1" ref="M83" ca="1">IF(ROW()-3&lt;=$F$5,INDIRECT("G"&amp;ROW()+(M$3-1)*$F$5),"")</f>
        <v/>
      </c>
      <c r="N83" t="str" cm="1">
        <f t="array" aca="1" ref="N83" ca="1">IF(ROW()-3&lt;=$F$5,INDIRECT("G"&amp;ROW()+(N$3-1)*$F$5),"")</f>
        <v/>
      </c>
      <c r="O83" t="str" cm="1">
        <f t="array" aca="1" ref="O83" ca="1">IF(ROW()&lt;=発表者集計!$E$13+3,INDIRECT("発表者集計!Z"&amp;2+_xlfn.RANK.EQ($A83,$A$4:INDIRECT("A"&amp;発表者集計!$E$13+3))),"")</f>
        <v/>
      </c>
      <c r="Y83" t="str" cm="1">
        <f t="array" aca="1" ref="Y83" ca="1">IF(ROW()&lt;=発表者集計!$F$13+3,INDIRECT("発表者集計!AA"&amp;2+_xlfn.RANK.EQ($A83,$A$4:INDIRECT("A"&amp;発表者集計!$F$13+3))),"")</f>
        <v/>
      </c>
    </row>
    <row r="84" spans="1:25">
      <c r="A84">
        <v>0.32903735427328629</v>
      </c>
      <c r="B84">
        <f t="shared" si="3"/>
        <v>63</v>
      </c>
      <c r="D84" t="str" cm="1">
        <f t="array" aca="1" ref="D84" ca="1">IF(ROW()&lt;=発表者集計!D$13+3,INDIRECT("発表者集計!Y"&amp;2+_xlfn.RANK.EQ($A84,$A$4:INDIRECT("A"&amp;発表者集計!D$13+3))),"")</f>
        <v/>
      </c>
      <c r="I84" t="str" cm="1">
        <f t="array" aca="1" ref="I84" ca="1">IF(ROW()-3&lt;=$F$5,INDIRECT("G"&amp;ROW()+(I$3-1)*$F$5),"")</f>
        <v/>
      </c>
      <c r="J84" t="str" cm="1">
        <f t="array" aca="1" ref="J84" ca="1">IF(ROW()-3&lt;=$F$5,INDIRECT("G"&amp;ROW()+(J$3-1)*$F$5),"")</f>
        <v/>
      </c>
      <c r="K84" t="str" cm="1">
        <f t="array" aca="1" ref="K84" ca="1">IF(ROW()-3&lt;=$F$5,INDIRECT("G"&amp;ROW()+(K$3-1)*$F$5),"")</f>
        <v/>
      </c>
      <c r="L84" t="str" cm="1">
        <f t="array" aca="1" ref="L84" ca="1">IF(ROW()-3&lt;=$F$5,INDIRECT("G"&amp;ROW()+(L$3-1)*$F$5),"")</f>
        <v/>
      </c>
      <c r="M84" t="str" cm="1">
        <f t="array" aca="1" ref="M84" ca="1">IF(ROW()-3&lt;=$F$5,INDIRECT("G"&amp;ROW()+(M$3-1)*$F$5),"")</f>
        <v/>
      </c>
      <c r="N84" t="str" cm="1">
        <f t="array" aca="1" ref="N84" ca="1">IF(ROW()-3&lt;=$F$5,INDIRECT("G"&amp;ROW()+(N$3-1)*$F$5),"")</f>
        <v/>
      </c>
      <c r="O84" t="str" cm="1">
        <f t="array" aca="1" ref="O84" ca="1">IF(ROW()&lt;=発表者集計!$E$13+3,INDIRECT("発表者集計!Z"&amp;2+_xlfn.RANK.EQ($A84,$A$4:INDIRECT("A"&amp;発表者集計!$E$13+3))),"")</f>
        <v/>
      </c>
      <c r="Y84" t="str" cm="1">
        <f t="array" aca="1" ref="Y84" ca="1">IF(ROW()&lt;=発表者集計!$F$13+3,INDIRECT("発表者集計!AA"&amp;2+_xlfn.RANK.EQ($A84,$A$4:INDIRECT("A"&amp;発表者集計!$F$13+3))),"")</f>
        <v/>
      </c>
    </row>
    <row r="85" spans="1:25">
      <c r="A85">
        <v>0.69796170366465804</v>
      </c>
      <c r="B85">
        <f t="shared" si="3"/>
        <v>28</v>
      </c>
      <c r="D85" t="str" cm="1">
        <f t="array" aca="1" ref="D85" ca="1">IF(ROW()&lt;=発表者集計!D$13+3,INDIRECT("発表者集計!Y"&amp;2+_xlfn.RANK.EQ($A85,$A$4:INDIRECT("A"&amp;発表者集計!D$13+3))),"")</f>
        <v/>
      </c>
      <c r="I85" t="str" cm="1">
        <f t="array" aca="1" ref="I85" ca="1">IF(ROW()-3&lt;=$F$5,INDIRECT("G"&amp;ROW()+(I$3-1)*$F$5),"")</f>
        <v/>
      </c>
      <c r="J85" t="str" cm="1">
        <f t="array" aca="1" ref="J85" ca="1">IF(ROW()-3&lt;=$F$5,INDIRECT("G"&amp;ROW()+(J$3-1)*$F$5),"")</f>
        <v/>
      </c>
      <c r="K85" t="str" cm="1">
        <f t="array" aca="1" ref="K85" ca="1">IF(ROW()-3&lt;=$F$5,INDIRECT("G"&amp;ROW()+(K$3-1)*$F$5),"")</f>
        <v/>
      </c>
      <c r="L85" t="str" cm="1">
        <f t="array" aca="1" ref="L85" ca="1">IF(ROW()-3&lt;=$F$5,INDIRECT("G"&amp;ROW()+(L$3-1)*$F$5),"")</f>
        <v/>
      </c>
      <c r="M85" t="str" cm="1">
        <f t="array" aca="1" ref="M85" ca="1">IF(ROW()-3&lt;=$F$5,INDIRECT("G"&amp;ROW()+(M$3-1)*$F$5),"")</f>
        <v/>
      </c>
      <c r="N85" t="str" cm="1">
        <f t="array" aca="1" ref="N85" ca="1">IF(ROW()-3&lt;=$F$5,INDIRECT("G"&amp;ROW()+(N$3-1)*$F$5),"")</f>
        <v/>
      </c>
      <c r="O85" t="str" cm="1">
        <f t="array" aca="1" ref="O85" ca="1">IF(ROW()&lt;=発表者集計!$E$13+3,INDIRECT("発表者集計!Z"&amp;2+_xlfn.RANK.EQ($A85,$A$4:INDIRECT("A"&amp;発表者集計!$E$13+3))),"")</f>
        <v/>
      </c>
      <c r="Q85" t="str" cm="1">
        <f t="array" aca="1" ref="Q85" ca="1">IF(ROW()&lt;=発表者集計!F$13+3,INDIRECT("発表者集計!AA"&amp;2+_xlfn.RANK.EQ($A85,$A$4:INDIRECT("A"&amp;発表者集計!F$13+3))),"")</f>
        <v/>
      </c>
      <c r="Y85" t="str" cm="1">
        <f t="array" aca="1" ref="Y85" ca="1">IF(ROW()&lt;=発表者集計!$F$13+3,INDIRECT("発表者集計!AA"&amp;2+_xlfn.RANK.EQ($A85,$A$4:INDIRECT("A"&amp;発表者集計!$F$13+3))),"")</f>
        <v/>
      </c>
    </row>
    <row r="86" spans="1:25">
      <c r="A86">
        <v>0.40714681964405031</v>
      </c>
      <c r="B86">
        <f t="shared" si="3"/>
        <v>53</v>
      </c>
      <c r="D86" t="str" cm="1">
        <f t="array" aca="1" ref="D86" ca="1">IF(ROW()&lt;=発表者集計!D$13+3,INDIRECT("発表者集計!Y"&amp;2+_xlfn.RANK.EQ($A86,$A$4:INDIRECT("A"&amp;発表者集計!D$13+3))),"")</f>
        <v/>
      </c>
      <c r="I86" t="str" cm="1">
        <f t="array" aca="1" ref="I86" ca="1">IF(ROW()-3&lt;=$F$5,INDIRECT("G"&amp;ROW()+(I$3-1)*$F$5),"")</f>
        <v/>
      </c>
      <c r="J86" t="str" cm="1">
        <f t="array" aca="1" ref="J86" ca="1">IF(ROW()-3&lt;=$F$5,INDIRECT("G"&amp;ROW()+(J$3-1)*$F$5),"")</f>
        <v/>
      </c>
      <c r="K86" t="str" cm="1">
        <f t="array" aca="1" ref="K86" ca="1">IF(ROW()-3&lt;=$F$5,INDIRECT("G"&amp;ROW()+(K$3-1)*$F$5),"")</f>
        <v/>
      </c>
      <c r="L86" t="str" cm="1">
        <f t="array" aca="1" ref="L86" ca="1">IF(ROW()-3&lt;=$F$5,INDIRECT("G"&amp;ROW()+(L$3-1)*$F$5),"")</f>
        <v/>
      </c>
      <c r="M86" t="str" cm="1">
        <f t="array" aca="1" ref="M86" ca="1">IF(ROW()-3&lt;=$F$5,INDIRECT("G"&amp;ROW()+(M$3-1)*$F$5),"")</f>
        <v/>
      </c>
      <c r="N86" t="str" cm="1">
        <f t="array" aca="1" ref="N86" ca="1">IF(ROW()-3&lt;=$F$5,INDIRECT("G"&amp;ROW()+(N$3-1)*$F$5),"")</f>
        <v/>
      </c>
      <c r="O86" t="str" cm="1">
        <f t="array" aca="1" ref="O86" ca="1">IF(ROW()&lt;=発表者集計!$E$13+3,INDIRECT("発表者集計!Z"&amp;2+_xlfn.RANK.EQ($A86,$A$4:INDIRECT("A"&amp;発表者集計!$E$13+3))),"")</f>
        <v/>
      </c>
      <c r="Q86" t="str" cm="1">
        <f t="array" aca="1" ref="Q86" ca="1">IF(ROW()&lt;=発表者集計!F$13+3,INDIRECT("発表者集計!AA"&amp;2+_xlfn.RANK.EQ($A86,$A$4:INDIRECT("A"&amp;発表者集計!F$13+3))),"")</f>
        <v/>
      </c>
      <c r="Y86" t="str" cm="1">
        <f t="array" aca="1" ref="Y86" ca="1">IF(ROW()&lt;=発表者集計!$F$13+3,INDIRECT("発表者集計!AA"&amp;2+_xlfn.RANK.EQ($A86,$A$4:INDIRECT("A"&amp;発表者集計!$F$13+3))),"")</f>
        <v/>
      </c>
    </row>
    <row r="87" spans="1:25">
      <c r="A87">
        <v>0.23741806308191804</v>
      </c>
      <c r="B87">
        <f t="shared" si="3"/>
        <v>70</v>
      </c>
      <c r="D87" t="str" cm="1">
        <f t="array" aca="1" ref="D87" ca="1">IF(ROW()&lt;=発表者集計!D$13+3,INDIRECT("発表者集計!Y"&amp;2+_xlfn.RANK.EQ($A87,$A$4:INDIRECT("A"&amp;発表者集計!D$13+3))),"")</f>
        <v/>
      </c>
      <c r="I87" t="str" cm="1">
        <f t="array" aca="1" ref="I87" ca="1">IF(ROW()-3&lt;=$F$5,INDIRECT("G"&amp;ROW()+(I$3-1)*$F$5),"")</f>
        <v/>
      </c>
      <c r="J87" t="str" cm="1">
        <f t="array" aca="1" ref="J87" ca="1">IF(ROW()-3&lt;=$F$5,INDIRECT("G"&amp;ROW()+(J$3-1)*$F$5),"")</f>
        <v/>
      </c>
      <c r="K87" t="str" cm="1">
        <f t="array" aca="1" ref="K87" ca="1">IF(ROW()-3&lt;=$F$5,INDIRECT("G"&amp;ROW()+(K$3-1)*$F$5),"")</f>
        <v/>
      </c>
      <c r="L87" t="str" cm="1">
        <f t="array" aca="1" ref="L87" ca="1">IF(ROW()-3&lt;=$F$5,INDIRECT("G"&amp;ROW()+(L$3-1)*$F$5),"")</f>
        <v/>
      </c>
      <c r="M87" t="str" cm="1">
        <f t="array" aca="1" ref="M87" ca="1">IF(ROW()-3&lt;=$F$5,INDIRECT("G"&amp;ROW()+(M$3-1)*$F$5),"")</f>
        <v/>
      </c>
      <c r="N87" t="str" cm="1">
        <f t="array" aca="1" ref="N87" ca="1">IF(ROW()-3&lt;=$F$5,INDIRECT("G"&amp;ROW()+(N$3-1)*$F$5),"")</f>
        <v/>
      </c>
      <c r="O87" t="str" cm="1">
        <f t="array" aca="1" ref="O87" ca="1">IF(ROW()&lt;=発表者集計!$E$13+3,INDIRECT("発表者集計!Z"&amp;2+_xlfn.RANK.EQ($A87,$A$4:INDIRECT("A"&amp;発表者集計!$E$13+3))),"")</f>
        <v/>
      </c>
      <c r="Q87" t="str" cm="1">
        <f t="array" aca="1" ref="Q87" ca="1">IF(ROW()&lt;=発表者集計!F$13+3,INDIRECT("発表者集計!AA"&amp;2+_xlfn.RANK.EQ($A87,$A$4:INDIRECT("A"&amp;発表者集計!F$13+3))),"")</f>
        <v/>
      </c>
      <c r="Y87" t="str" cm="1">
        <f t="array" aca="1" ref="Y87" ca="1">IF(ROW()&lt;=発表者集計!$F$13+3,INDIRECT("発表者集計!AA"&amp;2+_xlfn.RANK.EQ($A87,$A$4:INDIRECT("A"&amp;発表者集計!$F$13+3))),"")</f>
        <v/>
      </c>
    </row>
    <row r="88" spans="1:25">
      <c r="A88">
        <v>0.49791740252093442</v>
      </c>
      <c r="B88">
        <f t="shared" si="3"/>
        <v>44</v>
      </c>
      <c r="D88" t="str" cm="1">
        <f t="array" aca="1" ref="D88" ca="1">IF(ROW()&lt;=発表者集計!D$13+3,INDIRECT("発表者集計!Y"&amp;2+_xlfn.RANK.EQ($A88,$A$4:INDIRECT("A"&amp;発表者集計!D$13+3))),"")</f>
        <v/>
      </c>
      <c r="I88" t="str" cm="1">
        <f t="array" aca="1" ref="I88" ca="1">IF(ROW()-3&lt;=$F$5,INDIRECT("G"&amp;ROW()+(I$3-1)*$F$5),"")</f>
        <v/>
      </c>
      <c r="J88" t="str" cm="1">
        <f t="array" aca="1" ref="J88" ca="1">IF(ROW()-3&lt;=$F$5,INDIRECT("G"&amp;ROW()+(J$3-1)*$F$5),"")</f>
        <v/>
      </c>
      <c r="K88" t="str" cm="1">
        <f t="array" aca="1" ref="K88" ca="1">IF(ROW()-3&lt;=$F$5,INDIRECT("G"&amp;ROW()+(K$3-1)*$F$5),"")</f>
        <v/>
      </c>
      <c r="L88" t="str" cm="1">
        <f t="array" aca="1" ref="L88" ca="1">IF(ROW()-3&lt;=$F$5,INDIRECT("G"&amp;ROW()+(L$3-1)*$F$5),"")</f>
        <v/>
      </c>
      <c r="M88" t="str" cm="1">
        <f t="array" aca="1" ref="M88" ca="1">IF(ROW()-3&lt;=$F$5,INDIRECT("G"&amp;ROW()+(M$3-1)*$F$5),"")</f>
        <v/>
      </c>
      <c r="N88" t="str" cm="1">
        <f t="array" aca="1" ref="N88" ca="1">IF(ROW()-3&lt;=$F$5,INDIRECT("G"&amp;ROW()+(N$3-1)*$F$5),"")</f>
        <v/>
      </c>
      <c r="O88" t="str" cm="1">
        <f t="array" aca="1" ref="O88" ca="1">IF(ROW()&lt;=発表者集計!$E$13+3,INDIRECT("発表者集計!Z"&amp;2+_xlfn.RANK.EQ($A88,$A$4:INDIRECT("A"&amp;発表者集計!$E$13+3))),"")</f>
        <v/>
      </c>
      <c r="Q88" t="str" cm="1">
        <f t="array" aca="1" ref="Q88" ca="1">IF(ROW()&lt;=発表者集計!F$13+3,INDIRECT("発表者集計!AA"&amp;2+_xlfn.RANK.EQ($A88,$A$4:INDIRECT("A"&amp;発表者集計!F$13+3))),"")</f>
        <v/>
      </c>
      <c r="Y88" t="str" cm="1">
        <f t="array" aca="1" ref="Y88" ca="1">IF(ROW()&lt;=発表者集計!$F$13+3,INDIRECT("発表者集計!AA"&amp;2+_xlfn.RANK.EQ($A88,$A$4:INDIRECT("A"&amp;発表者集計!$F$13+3))),"")</f>
        <v/>
      </c>
    </row>
    <row r="89" spans="1:25">
      <c r="A89">
        <v>0.89647045814190329</v>
      </c>
      <c r="B89">
        <f t="shared" si="3"/>
        <v>6</v>
      </c>
      <c r="D89" t="str" cm="1">
        <f t="array" aca="1" ref="D89" ca="1">IF(ROW()&lt;=発表者集計!D$13+3,INDIRECT("発表者集計!Y"&amp;2+_xlfn.RANK.EQ($A89,$A$4:INDIRECT("A"&amp;発表者集計!D$13+3))),"")</f>
        <v/>
      </c>
      <c r="I89" t="str" cm="1">
        <f t="array" aca="1" ref="I89" ca="1">IF(ROW()-3&lt;=$F$5,INDIRECT("G"&amp;ROW()+(I$3-1)*$F$5),"")</f>
        <v/>
      </c>
      <c r="J89" t="str" cm="1">
        <f t="array" aca="1" ref="J89" ca="1">IF(ROW()-3&lt;=$F$5,INDIRECT("G"&amp;ROW()+(J$3-1)*$F$5),"")</f>
        <v/>
      </c>
      <c r="K89" t="str" cm="1">
        <f t="array" aca="1" ref="K89" ca="1">IF(ROW()-3&lt;=$F$5,INDIRECT("G"&amp;ROW()+(K$3-1)*$F$5),"")</f>
        <v/>
      </c>
      <c r="L89" t="str" cm="1">
        <f t="array" aca="1" ref="L89" ca="1">IF(ROW()-3&lt;=$F$5,INDIRECT("G"&amp;ROW()+(L$3-1)*$F$5),"")</f>
        <v/>
      </c>
      <c r="M89" t="str" cm="1">
        <f t="array" aca="1" ref="M89" ca="1">IF(ROW()-3&lt;=$F$5,INDIRECT("G"&amp;ROW()+(M$3-1)*$F$5),"")</f>
        <v/>
      </c>
      <c r="N89" t="str" cm="1">
        <f t="array" aca="1" ref="N89" ca="1">IF(ROW()-3&lt;=$F$5,INDIRECT("G"&amp;ROW()+(N$3-1)*$F$5),"")</f>
        <v/>
      </c>
      <c r="O89" t="str" cm="1">
        <f t="array" aca="1" ref="O89" ca="1">IF(ROW()&lt;=発表者集計!$E$13+3,INDIRECT("発表者集計!Z"&amp;2+_xlfn.RANK.EQ($A89,$A$4:INDIRECT("A"&amp;発表者集計!$E$13+3))),"")</f>
        <v/>
      </c>
      <c r="Q89" t="str" cm="1">
        <f t="array" aca="1" ref="Q89" ca="1">IF(ROW()&lt;=発表者集計!F$13+3,INDIRECT("発表者集計!AA"&amp;2+_xlfn.RANK.EQ($A89,$A$4:INDIRECT("A"&amp;発表者集計!F$13+3))),"")</f>
        <v/>
      </c>
      <c r="Y89" t="str" cm="1">
        <f t="array" aca="1" ref="Y89" ca="1">IF(ROW()&lt;=発表者集計!$F$13+3,INDIRECT("発表者集計!AA"&amp;2+_xlfn.RANK.EQ($A89,$A$4:INDIRECT("A"&amp;発表者集計!$F$13+3))),"")</f>
        <v/>
      </c>
    </row>
    <row r="90" spans="1:25">
      <c r="A90">
        <v>4.7759957265996467E-2</v>
      </c>
      <c r="B90">
        <f t="shared" si="3"/>
        <v>94</v>
      </c>
      <c r="D90" t="str" cm="1">
        <f t="array" aca="1" ref="D90" ca="1">IF(ROW()&lt;=発表者集計!D$13+3,INDIRECT("発表者集計!Y"&amp;2+_xlfn.RANK.EQ($A90,$A$4:INDIRECT("A"&amp;発表者集計!D$13+3))),"")</f>
        <v/>
      </c>
      <c r="I90" t="str" cm="1">
        <f t="array" aca="1" ref="I90" ca="1">IF(ROW()-3&lt;=$F$5,INDIRECT("G"&amp;ROW()+(I$3-1)*$F$5),"")</f>
        <v/>
      </c>
      <c r="J90" t="str" cm="1">
        <f t="array" aca="1" ref="J90" ca="1">IF(ROW()-3&lt;=$F$5,INDIRECT("G"&amp;ROW()+(J$3-1)*$F$5),"")</f>
        <v/>
      </c>
      <c r="K90" t="str" cm="1">
        <f t="array" aca="1" ref="K90" ca="1">IF(ROW()-3&lt;=$F$5,INDIRECT("G"&amp;ROW()+(K$3-1)*$F$5),"")</f>
        <v/>
      </c>
      <c r="L90" t="str" cm="1">
        <f t="array" aca="1" ref="L90" ca="1">IF(ROW()-3&lt;=$F$5,INDIRECT("G"&amp;ROW()+(L$3-1)*$F$5),"")</f>
        <v/>
      </c>
      <c r="M90" t="str" cm="1">
        <f t="array" aca="1" ref="M90" ca="1">IF(ROW()-3&lt;=$F$5,INDIRECT("G"&amp;ROW()+(M$3-1)*$F$5),"")</f>
        <v/>
      </c>
      <c r="N90" t="str" cm="1">
        <f t="array" aca="1" ref="N90" ca="1">IF(ROW()-3&lt;=$F$5,INDIRECT("G"&amp;ROW()+(N$3-1)*$F$5),"")</f>
        <v/>
      </c>
      <c r="O90" t="str" cm="1">
        <f t="array" aca="1" ref="O90" ca="1">IF(ROW()&lt;=発表者集計!$E$13+3,INDIRECT("発表者集計!Z"&amp;2+_xlfn.RANK.EQ($A90,$A$4:INDIRECT("A"&amp;発表者集計!$E$13+3))),"")</f>
        <v/>
      </c>
      <c r="Q90" t="str" cm="1">
        <f t="array" aca="1" ref="Q90" ca="1">IF(ROW()&lt;=発表者集計!F$13+3,INDIRECT("発表者集計!AA"&amp;2+_xlfn.RANK.EQ($A90,$A$4:INDIRECT("A"&amp;発表者集計!F$13+3))),"")</f>
        <v/>
      </c>
      <c r="Y90" t="str" cm="1">
        <f t="array" aca="1" ref="Y90" ca="1">IF(ROW()&lt;=発表者集計!$F$13+3,INDIRECT("発表者集計!AA"&amp;2+_xlfn.RANK.EQ($A90,$A$4:INDIRECT("A"&amp;発表者集計!$F$13+3))),"")</f>
        <v/>
      </c>
    </row>
    <row r="91" spans="1:25">
      <c r="A91">
        <v>0.17533132603951118</v>
      </c>
      <c r="B91">
        <f t="shared" si="3"/>
        <v>80</v>
      </c>
      <c r="D91" t="str" cm="1">
        <f t="array" aca="1" ref="D91" ca="1">IF(ROW()&lt;=発表者集計!D$13+3,INDIRECT("発表者集計!Y"&amp;2+_xlfn.RANK.EQ($A91,$A$4:INDIRECT("A"&amp;発表者集計!D$13+3))),"")</f>
        <v/>
      </c>
      <c r="I91" t="str" cm="1">
        <f t="array" aca="1" ref="I91" ca="1">IF(ROW()-3&lt;=$F$5,INDIRECT("G"&amp;ROW()+(I$3-1)*$F$5),"")</f>
        <v/>
      </c>
      <c r="J91" t="str" cm="1">
        <f t="array" aca="1" ref="J91" ca="1">IF(ROW()-3&lt;=$F$5,INDIRECT("G"&amp;ROW()+(J$3-1)*$F$5),"")</f>
        <v/>
      </c>
      <c r="K91" t="str" cm="1">
        <f t="array" aca="1" ref="K91" ca="1">IF(ROW()-3&lt;=$F$5,INDIRECT("G"&amp;ROW()+(K$3-1)*$F$5),"")</f>
        <v/>
      </c>
      <c r="L91" t="str" cm="1">
        <f t="array" aca="1" ref="L91" ca="1">IF(ROW()-3&lt;=$F$5,INDIRECT("G"&amp;ROW()+(L$3-1)*$F$5),"")</f>
        <v/>
      </c>
      <c r="M91" t="str" cm="1">
        <f t="array" aca="1" ref="M91" ca="1">IF(ROW()-3&lt;=$F$5,INDIRECT("G"&amp;ROW()+(M$3-1)*$F$5),"")</f>
        <v/>
      </c>
      <c r="N91" t="str" cm="1">
        <f t="array" aca="1" ref="N91" ca="1">IF(ROW()-3&lt;=$F$5,INDIRECT("G"&amp;ROW()+(N$3-1)*$F$5),"")</f>
        <v/>
      </c>
      <c r="O91" t="str" cm="1">
        <f t="array" aca="1" ref="O91" ca="1">IF(ROW()&lt;=発表者集計!$E$13+3,INDIRECT("発表者集計!Z"&amp;2+_xlfn.RANK.EQ($A91,$A$4:INDIRECT("A"&amp;発表者集計!$E$13+3))),"")</f>
        <v/>
      </c>
      <c r="Q91" t="str" cm="1">
        <f t="array" aca="1" ref="Q91" ca="1">IF(ROW()&lt;=発表者集計!F$13+3,INDIRECT("発表者集計!AA"&amp;2+_xlfn.RANK.EQ($A91,$A$4:INDIRECT("A"&amp;発表者集計!F$13+3))),"")</f>
        <v/>
      </c>
      <c r="Y91" t="str" cm="1">
        <f t="array" aca="1" ref="Y91" ca="1">IF(ROW()&lt;=発表者集計!$F$13+3,INDIRECT("発表者集計!AA"&amp;2+_xlfn.RANK.EQ($A91,$A$4:INDIRECT("A"&amp;発表者集計!$F$13+3))),"")</f>
        <v/>
      </c>
    </row>
    <row r="92" spans="1:25">
      <c r="A92">
        <v>9.219123465550394E-2</v>
      </c>
      <c r="B92">
        <f t="shared" si="3"/>
        <v>89</v>
      </c>
      <c r="D92" t="str" cm="1">
        <f t="array" aca="1" ref="D92" ca="1">IF(ROW()&lt;=発表者集計!D$13+3,INDIRECT("発表者集計!Y"&amp;2+_xlfn.RANK.EQ($A92,$A$4:INDIRECT("A"&amp;発表者集計!D$13+3))),"")</f>
        <v/>
      </c>
      <c r="I92" t="str" cm="1">
        <f t="array" aca="1" ref="I92" ca="1">IF(ROW()-3&lt;=$F$5,INDIRECT("G"&amp;ROW()+(I$3-1)*$F$5),"")</f>
        <v/>
      </c>
      <c r="J92" t="str" cm="1">
        <f t="array" aca="1" ref="J92" ca="1">IF(ROW()-3&lt;=$F$5,INDIRECT("G"&amp;ROW()+(J$3-1)*$F$5),"")</f>
        <v/>
      </c>
      <c r="K92" t="str" cm="1">
        <f t="array" aca="1" ref="K92" ca="1">IF(ROW()-3&lt;=$F$5,INDIRECT("G"&amp;ROW()+(K$3-1)*$F$5),"")</f>
        <v/>
      </c>
      <c r="L92" t="str" cm="1">
        <f t="array" aca="1" ref="L92" ca="1">IF(ROW()-3&lt;=$F$5,INDIRECT("G"&amp;ROW()+(L$3-1)*$F$5),"")</f>
        <v/>
      </c>
      <c r="M92" t="str" cm="1">
        <f t="array" aca="1" ref="M92" ca="1">IF(ROW()-3&lt;=$F$5,INDIRECT("G"&amp;ROW()+(M$3-1)*$F$5),"")</f>
        <v/>
      </c>
      <c r="N92" t="str" cm="1">
        <f t="array" aca="1" ref="N92" ca="1">IF(ROW()-3&lt;=$F$5,INDIRECT("G"&amp;ROW()+(N$3-1)*$F$5),"")</f>
        <v/>
      </c>
      <c r="O92" t="str" cm="1">
        <f t="array" aca="1" ref="O92" ca="1">IF(ROW()&lt;=発表者集計!$E$13+3,INDIRECT("発表者集計!Z"&amp;2+_xlfn.RANK.EQ($A92,$A$4:INDIRECT("A"&amp;発表者集計!$E$13+3))),"")</f>
        <v/>
      </c>
      <c r="Q92" t="str" cm="1">
        <f t="array" aca="1" ref="Q92" ca="1">IF(ROW()&lt;=発表者集計!F$13+3,INDIRECT("発表者集計!AA"&amp;2+_xlfn.RANK.EQ($A92,$A$4:INDIRECT("A"&amp;発表者集計!F$13+3))),"")</f>
        <v/>
      </c>
      <c r="Y92" t="str" cm="1">
        <f t="array" aca="1" ref="Y92" ca="1">IF(ROW()&lt;=発表者集計!$F$13+3,INDIRECT("発表者集計!AA"&amp;2+_xlfn.RANK.EQ($A92,$A$4:INDIRECT("A"&amp;発表者集計!$F$13+3))),"")</f>
        <v/>
      </c>
    </row>
    <row r="93" spans="1:25">
      <c r="A93">
        <v>0.39643062249295224</v>
      </c>
      <c r="B93">
        <f t="shared" si="3"/>
        <v>56</v>
      </c>
      <c r="D93" t="str" cm="1">
        <f t="array" aca="1" ref="D93" ca="1">IF(ROW()&lt;=発表者集計!D$13+3,INDIRECT("発表者集計!Y"&amp;2+_xlfn.RANK.EQ($A93,$A$4:INDIRECT("A"&amp;発表者集計!D$13+3))),"")</f>
        <v/>
      </c>
      <c r="I93" t="str" cm="1">
        <f t="array" aca="1" ref="I93" ca="1">IF(ROW()-3&lt;=$F$5,INDIRECT("G"&amp;ROW()+(I$3-1)*$F$5),"")</f>
        <v/>
      </c>
      <c r="J93" t="str" cm="1">
        <f t="array" aca="1" ref="J93" ca="1">IF(ROW()-3&lt;=$F$5,INDIRECT("G"&amp;ROW()+(J$3-1)*$F$5),"")</f>
        <v/>
      </c>
      <c r="K93" t="str" cm="1">
        <f t="array" aca="1" ref="K93" ca="1">IF(ROW()-3&lt;=$F$5,INDIRECT("G"&amp;ROW()+(K$3-1)*$F$5),"")</f>
        <v/>
      </c>
      <c r="L93" t="str" cm="1">
        <f t="array" aca="1" ref="L93" ca="1">IF(ROW()-3&lt;=$F$5,INDIRECT("G"&amp;ROW()+(L$3-1)*$F$5),"")</f>
        <v/>
      </c>
      <c r="M93" t="str" cm="1">
        <f t="array" aca="1" ref="M93" ca="1">IF(ROW()-3&lt;=$F$5,INDIRECT("G"&amp;ROW()+(M$3-1)*$F$5),"")</f>
        <v/>
      </c>
      <c r="N93" t="str" cm="1">
        <f t="array" aca="1" ref="N93" ca="1">IF(ROW()-3&lt;=$F$5,INDIRECT("G"&amp;ROW()+(N$3-1)*$F$5),"")</f>
        <v/>
      </c>
      <c r="O93" t="str" cm="1">
        <f t="array" aca="1" ref="O93" ca="1">IF(ROW()&lt;=発表者集計!$E$13+3,INDIRECT("発表者集計!Z"&amp;2+_xlfn.RANK.EQ($A93,$A$4:INDIRECT("A"&amp;発表者集計!$E$13+3))),"")</f>
        <v/>
      </c>
      <c r="Y93" t="str" cm="1">
        <f t="array" aca="1" ref="Y93" ca="1">IF(ROW()&lt;=発表者集計!$F$13+3,INDIRECT("発表者集計!AA"&amp;2+_xlfn.RANK.EQ($A93,$A$4:INDIRECT("A"&amp;発表者集計!$F$13+3))),"")</f>
        <v/>
      </c>
    </row>
    <row r="94" spans="1:25">
      <c r="A94">
        <v>0.85533178604704119</v>
      </c>
      <c r="B94">
        <f t="shared" si="3"/>
        <v>10</v>
      </c>
      <c r="D94" t="str" cm="1">
        <f t="array" aca="1" ref="D94" ca="1">IF(ROW()&lt;=発表者集計!D$13+3,INDIRECT("発表者集計!Y"&amp;2+_xlfn.RANK.EQ($A94,$A$4:INDIRECT("A"&amp;発表者集計!D$13+3))),"")</f>
        <v/>
      </c>
      <c r="I94" t="str" cm="1">
        <f t="array" aca="1" ref="I94" ca="1">IF(ROW()-3&lt;=$F$5,INDIRECT("G"&amp;ROW()+(I$3-1)*$F$5),"")</f>
        <v/>
      </c>
      <c r="J94" t="str" cm="1">
        <f t="array" aca="1" ref="J94" ca="1">IF(ROW()-3&lt;=$F$5,INDIRECT("G"&amp;ROW()+(J$3-1)*$F$5),"")</f>
        <v/>
      </c>
      <c r="K94" t="str" cm="1">
        <f t="array" aca="1" ref="K94" ca="1">IF(ROW()-3&lt;=$F$5,INDIRECT("G"&amp;ROW()+(K$3-1)*$F$5),"")</f>
        <v/>
      </c>
      <c r="L94" t="str" cm="1">
        <f t="array" aca="1" ref="L94" ca="1">IF(ROW()-3&lt;=$F$5,INDIRECT("G"&amp;ROW()+(L$3-1)*$F$5),"")</f>
        <v/>
      </c>
      <c r="M94" t="str" cm="1">
        <f t="array" aca="1" ref="M94" ca="1">IF(ROW()-3&lt;=$F$5,INDIRECT("G"&amp;ROW()+(M$3-1)*$F$5),"")</f>
        <v/>
      </c>
      <c r="N94" t="str" cm="1">
        <f t="array" aca="1" ref="N94" ca="1">IF(ROW()-3&lt;=$F$5,INDIRECT("G"&amp;ROW()+(N$3-1)*$F$5),"")</f>
        <v/>
      </c>
      <c r="O94" t="str" cm="1">
        <f t="array" aca="1" ref="O94" ca="1">IF(ROW()&lt;=発表者集計!$E$13+3,INDIRECT("発表者集計!Z"&amp;2+_xlfn.RANK.EQ($A94,$A$4:INDIRECT("A"&amp;発表者集計!$E$13+3))),"")</f>
        <v/>
      </c>
      <c r="Y94" t="str" cm="1">
        <f t="array" aca="1" ref="Y94" ca="1">IF(ROW()&lt;=発表者集計!$F$13+3,INDIRECT("発表者集計!AA"&amp;2+_xlfn.RANK.EQ($A94,$A$4:INDIRECT("A"&amp;発表者集計!$F$13+3))),"")</f>
        <v/>
      </c>
    </row>
    <row r="95" spans="1:25">
      <c r="A95">
        <v>0.28513307377374519</v>
      </c>
      <c r="B95">
        <f t="shared" si="3"/>
        <v>64</v>
      </c>
      <c r="D95" t="str" cm="1">
        <f t="array" aca="1" ref="D95" ca="1">IF(ROW()&lt;=発表者集計!D$13+3,INDIRECT("発表者集計!Y"&amp;2+_xlfn.RANK.EQ($A95,$A$4:INDIRECT("A"&amp;発表者集計!D$13+3))),"")</f>
        <v/>
      </c>
      <c r="I95" t="str" cm="1">
        <f t="array" aca="1" ref="I95" ca="1">IF(ROW()-3&lt;=$F$5,INDIRECT("G"&amp;ROW()+(I$3-1)*$F$5),"")</f>
        <v/>
      </c>
      <c r="J95" t="str" cm="1">
        <f t="array" aca="1" ref="J95" ca="1">IF(ROW()-3&lt;=$F$5,INDIRECT("G"&amp;ROW()+(J$3-1)*$F$5),"")</f>
        <v/>
      </c>
      <c r="K95" t="str" cm="1">
        <f t="array" aca="1" ref="K95" ca="1">IF(ROW()-3&lt;=$F$5,INDIRECT("G"&amp;ROW()+(K$3-1)*$F$5),"")</f>
        <v/>
      </c>
      <c r="L95" t="str" cm="1">
        <f t="array" aca="1" ref="L95" ca="1">IF(ROW()-3&lt;=$F$5,INDIRECT("G"&amp;ROW()+(L$3-1)*$F$5),"")</f>
        <v/>
      </c>
      <c r="M95" t="str" cm="1">
        <f t="array" aca="1" ref="M95" ca="1">IF(ROW()-3&lt;=$F$5,INDIRECT("G"&amp;ROW()+(M$3-1)*$F$5),"")</f>
        <v/>
      </c>
      <c r="N95" t="str" cm="1">
        <f t="array" aca="1" ref="N95" ca="1">IF(ROW()-3&lt;=$F$5,INDIRECT("G"&amp;ROW()+(N$3-1)*$F$5),"")</f>
        <v/>
      </c>
      <c r="O95" t="str" cm="1">
        <f t="array" aca="1" ref="O95" ca="1">IF(ROW()&lt;=発表者集計!$E$13+3,INDIRECT("発表者集計!Z"&amp;2+_xlfn.RANK.EQ($A95,$A$4:INDIRECT("A"&amp;発表者集計!$E$13+3))),"")</f>
        <v/>
      </c>
      <c r="Y95" t="str" cm="1">
        <f t="array" aca="1" ref="Y95" ca="1">IF(ROW()&lt;=発表者集計!$F$13+3,INDIRECT("発表者集計!AA"&amp;2+_xlfn.RANK.EQ($A95,$A$4:INDIRECT("A"&amp;発表者集計!$F$13+3))),"")</f>
        <v/>
      </c>
    </row>
    <row r="96" spans="1:25">
      <c r="A96">
        <v>4.6906186433630204E-2</v>
      </c>
      <c r="B96">
        <f t="shared" si="3"/>
        <v>95</v>
      </c>
      <c r="D96" t="str" cm="1">
        <f t="array" aca="1" ref="D96" ca="1">IF(ROW()&lt;=発表者集計!D$13+3,INDIRECT("発表者集計!Y"&amp;2+_xlfn.RANK.EQ($A96,$A$4:INDIRECT("A"&amp;発表者集計!D$13+3))),"")</f>
        <v/>
      </c>
      <c r="I96" t="str" cm="1">
        <f t="array" aca="1" ref="I96" ca="1">IF(ROW()-3&lt;=$F$5,INDIRECT("G"&amp;ROW()+(I$3-1)*$F$5),"")</f>
        <v/>
      </c>
      <c r="J96" t="str" cm="1">
        <f t="array" aca="1" ref="J96" ca="1">IF(ROW()-3&lt;=$F$5,INDIRECT("G"&amp;ROW()+(J$3-1)*$F$5),"")</f>
        <v/>
      </c>
      <c r="K96" t="str" cm="1">
        <f t="array" aca="1" ref="K96" ca="1">IF(ROW()-3&lt;=$F$5,INDIRECT("G"&amp;ROW()+(K$3-1)*$F$5),"")</f>
        <v/>
      </c>
      <c r="L96" t="str" cm="1">
        <f t="array" aca="1" ref="L96" ca="1">IF(ROW()-3&lt;=$F$5,INDIRECT("G"&amp;ROW()+(L$3-1)*$F$5),"")</f>
        <v/>
      </c>
      <c r="M96" t="str" cm="1">
        <f t="array" aca="1" ref="M96" ca="1">IF(ROW()-3&lt;=$F$5,INDIRECT("G"&amp;ROW()+(M$3-1)*$F$5),"")</f>
        <v/>
      </c>
      <c r="N96" t="str" cm="1">
        <f t="array" aca="1" ref="N96" ca="1">IF(ROW()-3&lt;=$F$5,INDIRECT("G"&amp;ROW()+(N$3-1)*$F$5),"")</f>
        <v/>
      </c>
      <c r="O96" t="str" cm="1">
        <f t="array" aca="1" ref="O96" ca="1">IF(ROW()&lt;=発表者集計!$E$13+3,INDIRECT("発表者集計!Z"&amp;2+_xlfn.RANK.EQ($A96,$A$4:INDIRECT("A"&amp;発表者集計!$E$13+3))),"")</f>
        <v/>
      </c>
      <c r="Y96" t="str" cm="1">
        <f t="array" aca="1" ref="Y96" ca="1">IF(ROW()&lt;=発表者集計!$F$13+3,INDIRECT("発表者集計!AA"&amp;2+_xlfn.RANK.EQ($A96,$A$4:INDIRECT("A"&amp;発表者集計!$F$13+3))),"")</f>
        <v/>
      </c>
    </row>
    <row r="97" spans="1:25">
      <c r="A97">
        <v>0.45609454451755127</v>
      </c>
      <c r="B97">
        <f t="shared" si="3"/>
        <v>49</v>
      </c>
      <c r="D97" t="str" cm="1">
        <f t="array" aca="1" ref="D97" ca="1">IF(ROW()&lt;=発表者集計!D$13+3,INDIRECT("発表者集計!Y"&amp;2+_xlfn.RANK.EQ($A97,$A$4:INDIRECT("A"&amp;発表者集計!D$13+3))),"")</f>
        <v/>
      </c>
      <c r="I97" t="str" cm="1">
        <f t="array" aca="1" ref="I97" ca="1">IF(ROW()-3&lt;=$F$5,INDIRECT("G"&amp;ROW()+(I$3-1)*$F$5),"")</f>
        <v/>
      </c>
      <c r="J97" t="str" cm="1">
        <f t="array" aca="1" ref="J97" ca="1">IF(ROW()-3&lt;=$F$5,INDIRECT("G"&amp;ROW()+(J$3-1)*$F$5),"")</f>
        <v/>
      </c>
      <c r="K97" t="str" cm="1">
        <f t="array" aca="1" ref="K97" ca="1">IF(ROW()-3&lt;=$F$5,INDIRECT("G"&amp;ROW()+(K$3-1)*$F$5),"")</f>
        <v/>
      </c>
      <c r="L97" t="str" cm="1">
        <f t="array" aca="1" ref="L97" ca="1">IF(ROW()-3&lt;=$F$5,INDIRECT("G"&amp;ROW()+(L$3-1)*$F$5),"")</f>
        <v/>
      </c>
      <c r="M97" t="str" cm="1">
        <f t="array" aca="1" ref="M97" ca="1">IF(ROW()-3&lt;=$F$5,INDIRECT("G"&amp;ROW()+(M$3-1)*$F$5),"")</f>
        <v/>
      </c>
      <c r="N97" t="str" cm="1">
        <f t="array" aca="1" ref="N97" ca="1">IF(ROW()-3&lt;=$F$5,INDIRECT("G"&amp;ROW()+(N$3-1)*$F$5),"")</f>
        <v/>
      </c>
      <c r="O97" t="str" cm="1">
        <f t="array" aca="1" ref="O97" ca="1">IF(ROW()&lt;=発表者集計!$E$13+3,INDIRECT("発表者集計!Z"&amp;2+_xlfn.RANK.EQ($A97,$A$4:INDIRECT("A"&amp;発表者集計!$E$13+3))),"")</f>
        <v/>
      </c>
      <c r="Y97" t="str" cm="1">
        <f t="array" aca="1" ref="Y97" ca="1">IF(ROW()&lt;=発表者集計!$F$13+3,INDIRECT("発表者集計!AA"&amp;2+_xlfn.RANK.EQ($A97,$A$4:INDIRECT("A"&amp;発表者集計!$F$13+3))),"")</f>
        <v/>
      </c>
    </row>
    <row r="98" spans="1:25">
      <c r="A98">
        <v>0.36661001928743875</v>
      </c>
      <c r="B98">
        <f t="shared" si="3"/>
        <v>60</v>
      </c>
      <c r="D98" t="str" cm="1">
        <f t="array" aca="1" ref="D98" ca="1">IF(ROW()&lt;=発表者集計!D$13+3,INDIRECT("発表者集計!Y"&amp;2+_xlfn.RANK.EQ($A98,$A$4:INDIRECT("A"&amp;発表者集計!D$13+3))),"")</f>
        <v/>
      </c>
      <c r="I98" t="str" cm="1">
        <f t="array" aca="1" ref="I98" ca="1">IF(ROW()-3&lt;=$F$5,INDIRECT("G"&amp;ROW()+(I$3-1)*$F$5),"")</f>
        <v/>
      </c>
      <c r="J98" t="str" cm="1">
        <f t="array" aca="1" ref="J98" ca="1">IF(ROW()-3&lt;=$F$5,INDIRECT("G"&amp;ROW()+(J$3-1)*$F$5),"")</f>
        <v/>
      </c>
      <c r="K98" t="str" cm="1">
        <f t="array" aca="1" ref="K98" ca="1">IF(ROW()-3&lt;=$F$5,INDIRECT("G"&amp;ROW()+(K$3-1)*$F$5),"")</f>
        <v/>
      </c>
      <c r="L98" t="str" cm="1">
        <f t="array" aca="1" ref="L98" ca="1">IF(ROW()-3&lt;=$F$5,INDIRECT("G"&amp;ROW()+(L$3-1)*$F$5),"")</f>
        <v/>
      </c>
      <c r="M98" t="str" cm="1">
        <f t="array" aca="1" ref="M98" ca="1">IF(ROW()-3&lt;=$F$5,INDIRECT("G"&amp;ROW()+(M$3-1)*$F$5),"")</f>
        <v/>
      </c>
      <c r="N98" t="str" cm="1">
        <f t="array" aca="1" ref="N98" ca="1">IF(ROW()-3&lt;=$F$5,INDIRECT("G"&amp;ROW()+(N$3-1)*$F$5),"")</f>
        <v/>
      </c>
      <c r="O98" t="str" cm="1">
        <f t="array" aca="1" ref="O98" ca="1">IF(ROW()&lt;=発表者集計!$E$13+3,INDIRECT("発表者集計!Z"&amp;2+_xlfn.RANK.EQ($A98,$A$4:INDIRECT("A"&amp;発表者集計!$E$13+3))),"")</f>
        <v/>
      </c>
      <c r="Y98" t="str" cm="1">
        <f t="array" aca="1" ref="Y98" ca="1">IF(ROW()&lt;=発表者集計!$F$13+3,INDIRECT("発表者集計!AA"&amp;2+_xlfn.RANK.EQ($A98,$A$4:INDIRECT("A"&amp;発表者集計!$F$13+3))),"")</f>
        <v/>
      </c>
    </row>
    <row r="99" spans="1:25">
      <c r="A99">
        <v>0.70245516785079565</v>
      </c>
      <c r="B99">
        <f t="shared" si="3"/>
        <v>26</v>
      </c>
      <c r="D99" t="str" cm="1">
        <f t="array" aca="1" ref="D99" ca="1">IF(ROW()&lt;=発表者集計!D$13+3,INDIRECT("発表者集計!Y"&amp;2+_xlfn.RANK.EQ($A99,$A$4:INDIRECT("A"&amp;発表者集計!D$13+3))),"")</f>
        <v/>
      </c>
      <c r="I99" t="str" cm="1">
        <f t="array" aca="1" ref="I99" ca="1">IF(ROW()-3&lt;=$F$5,INDIRECT("G"&amp;ROW()+(I$3-1)*$F$5),"")</f>
        <v/>
      </c>
      <c r="J99" t="str" cm="1">
        <f t="array" aca="1" ref="J99" ca="1">IF(ROW()-3&lt;=$F$5,INDIRECT("G"&amp;ROW()+(J$3-1)*$F$5),"")</f>
        <v/>
      </c>
      <c r="K99" t="str" cm="1">
        <f t="array" aca="1" ref="K99" ca="1">IF(ROW()-3&lt;=$F$5,INDIRECT("G"&amp;ROW()+(K$3-1)*$F$5),"")</f>
        <v/>
      </c>
      <c r="L99" t="str" cm="1">
        <f t="array" aca="1" ref="L99" ca="1">IF(ROW()-3&lt;=$F$5,INDIRECT("G"&amp;ROW()+(L$3-1)*$F$5),"")</f>
        <v/>
      </c>
      <c r="M99" t="str" cm="1">
        <f t="array" aca="1" ref="M99" ca="1">IF(ROW()-3&lt;=$F$5,INDIRECT("G"&amp;ROW()+(M$3-1)*$F$5),"")</f>
        <v/>
      </c>
      <c r="N99" t="str" cm="1">
        <f t="array" aca="1" ref="N99" ca="1">IF(ROW()-3&lt;=$F$5,INDIRECT("G"&amp;ROW()+(N$3-1)*$F$5),"")</f>
        <v/>
      </c>
      <c r="O99" t="str" cm="1">
        <f t="array" aca="1" ref="O99" ca="1">IF(ROW()&lt;=発表者集計!$E$13+3,INDIRECT("発表者集計!Z"&amp;2+_xlfn.RANK.EQ($A99,$A$4:INDIRECT("A"&amp;発表者集計!$E$13+3))),"")</f>
        <v/>
      </c>
      <c r="Y99" t="str" cm="1">
        <f t="array" aca="1" ref="Y99" ca="1">IF(ROW()&lt;=発表者集計!$F$13+3,INDIRECT("発表者集計!AA"&amp;2+_xlfn.RANK.EQ($A99,$A$4:INDIRECT("A"&amp;発表者集計!$F$13+3))),"")</f>
        <v/>
      </c>
    </row>
    <row r="100" spans="1:25">
      <c r="A100">
        <v>0.8111792565617183</v>
      </c>
      <c r="B100">
        <f t="shared" si="3"/>
        <v>18</v>
      </c>
      <c r="D100" t="str" cm="1">
        <f t="array" aca="1" ref="D100" ca="1">IF(ROW()&lt;=発表者集計!D$13+3,INDIRECT("発表者集計!Y"&amp;2+_xlfn.RANK.EQ($A100,$A$4:INDIRECT("A"&amp;発表者集計!D$13+3))),"")</f>
        <v/>
      </c>
      <c r="I100" t="str" cm="1">
        <f t="array" aca="1" ref="I100" ca="1">IF(ROW()-3&lt;=$F$5,INDIRECT("G"&amp;ROW()+(I$3-1)*$F$5),"")</f>
        <v/>
      </c>
      <c r="J100" t="str" cm="1">
        <f t="array" aca="1" ref="J100" ca="1">IF(ROW()-3&lt;=$F$5,INDIRECT("G"&amp;ROW()+(J$3-1)*$F$5),"")</f>
        <v/>
      </c>
      <c r="K100" t="str" cm="1">
        <f t="array" aca="1" ref="K100" ca="1">IF(ROW()-3&lt;=$F$5,INDIRECT("G"&amp;ROW()+(K$3-1)*$F$5),"")</f>
        <v/>
      </c>
      <c r="L100" t="str" cm="1">
        <f t="array" aca="1" ref="L100" ca="1">IF(ROW()-3&lt;=$F$5,INDIRECT("G"&amp;ROW()+(L$3-1)*$F$5),"")</f>
        <v/>
      </c>
      <c r="M100" t="str" cm="1">
        <f t="array" aca="1" ref="M100" ca="1">IF(ROW()-3&lt;=$F$5,INDIRECT("G"&amp;ROW()+(M$3-1)*$F$5),"")</f>
        <v/>
      </c>
      <c r="N100" t="str" cm="1">
        <f t="array" aca="1" ref="N100" ca="1">IF(ROW()-3&lt;=$F$5,INDIRECT("G"&amp;ROW()+(N$3-1)*$F$5),"")</f>
        <v/>
      </c>
      <c r="O100" t="str" cm="1">
        <f t="array" aca="1" ref="O100" ca="1">IF(ROW()&lt;=発表者集計!$E$13+3,INDIRECT("発表者集計!Z"&amp;2+_xlfn.RANK.EQ($A100,$A$4:INDIRECT("A"&amp;発表者集計!$E$13+3))),"")</f>
        <v/>
      </c>
      <c r="Y100" t="str" cm="1">
        <f t="array" aca="1" ref="Y100" ca="1">IF(ROW()&lt;=発表者集計!$F$13+3,INDIRECT("発表者集計!AA"&amp;2+_xlfn.RANK.EQ($A100,$A$4:INDIRECT("A"&amp;発表者集計!$F$13+3))),"")</f>
        <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447A-E96C-4F85-ACD7-CDF6F139AA59}">
  <sheetPr codeName="Sheet12"/>
  <dimension ref="A2:AC38"/>
  <sheetViews>
    <sheetView topLeftCell="L1" workbookViewId="0">
      <selection activeCell="Y3" sqref="Y3"/>
    </sheetView>
  </sheetViews>
  <sheetFormatPr defaultRowHeight="18"/>
  <cols>
    <col min="2" max="2" width="17.9140625" bestFit="1" customWidth="1"/>
    <col min="3" max="3" width="6.83203125" customWidth="1"/>
    <col min="7" max="12" width="8.6640625" customWidth="1"/>
    <col min="13" max="13" width="4.33203125" customWidth="1"/>
    <col min="14" max="14" width="5.75" customWidth="1"/>
    <col min="15" max="15" width="7.4140625" customWidth="1"/>
    <col min="16" max="17" width="5.25" customWidth="1"/>
    <col min="18" max="18" width="6.58203125" customWidth="1"/>
    <col min="19" max="24" width="8.6640625" customWidth="1"/>
    <col min="25" max="25" width="22.1640625" customWidth="1"/>
    <col min="26" max="26" width="22.1640625" bestFit="1" customWidth="1"/>
    <col min="27" max="27" width="21.75" bestFit="1" customWidth="1"/>
  </cols>
  <sheetData>
    <row r="2" spans="1:29">
      <c r="B2" t="s">
        <v>510</v>
      </c>
      <c r="D2" t="s">
        <v>146</v>
      </c>
      <c r="E2" t="s">
        <v>148</v>
      </c>
      <c r="F2" t="s">
        <v>147</v>
      </c>
      <c r="G2" t="s">
        <v>522</v>
      </c>
      <c r="H2" t="s">
        <v>522</v>
      </c>
      <c r="I2" t="s">
        <v>522</v>
      </c>
      <c r="J2" t="s">
        <v>523</v>
      </c>
      <c r="K2" t="s">
        <v>524</v>
      </c>
      <c r="L2" t="s">
        <v>525</v>
      </c>
      <c r="M2" t="s">
        <v>531</v>
      </c>
      <c r="N2" t="s">
        <v>532</v>
      </c>
      <c r="O2" t="s">
        <v>533</v>
      </c>
      <c r="P2" t="s">
        <v>534</v>
      </c>
      <c r="Q2" t="s">
        <v>535</v>
      </c>
      <c r="R2" t="s">
        <v>536</v>
      </c>
      <c r="S2" t="s">
        <v>537</v>
      </c>
      <c r="T2" t="s">
        <v>538</v>
      </c>
      <c r="U2" t="s">
        <v>539</v>
      </c>
      <c r="V2" t="s">
        <v>527</v>
      </c>
      <c r="W2" t="s">
        <v>526</v>
      </c>
      <c r="X2" t="s">
        <v>528</v>
      </c>
      <c r="Y2" t="s">
        <v>521</v>
      </c>
      <c r="Z2" t="s">
        <v>529</v>
      </c>
      <c r="AA2" t="s">
        <v>530</v>
      </c>
    </row>
    <row r="3" spans="1:29">
      <c r="A3">
        <f ca="1">MATCH("未選択",INDIRECT(B3&amp;"!E:E"),0)-6</f>
        <v>34</v>
      </c>
      <c r="B3" t="s">
        <v>511</v>
      </c>
      <c r="C3" t="s">
        <v>502</v>
      </c>
      <c r="D3">
        <f ca="1">COUNTIF(INDIRECT($B3&amp;"!F:F"),D$2)-1</f>
        <v>1</v>
      </c>
      <c r="E3">
        <f ca="1">COUNTIF(INDIRECT($B3&amp;"!F:F"),E$2)-1</f>
        <v>10</v>
      </c>
      <c r="F3">
        <f ca="1">COUNTIF(INDIRECT($B3&amp;"!F:F"),F$2)-1</f>
        <v>6</v>
      </c>
      <c r="G3">
        <f ca="1">SUM(D$3:INDIRECT("D"&amp;ROW()))</f>
        <v>1</v>
      </c>
      <c r="H3">
        <f ca="1">SUM(E$3:INDIRECT("E"&amp;ROW()))</f>
        <v>10</v>
      </c>
      <c r="I3">
        <f ca="1">SUM(F$3:INDIRECT("F"&amp;ROW()))</f>
        <v>6</v>
      </c>
      <c r="J3">
        <f ca="1">D3</f>
        <v>1</v>
      </c>
      <c r="K3">
        <f ca="1">D3+1</f>
        <v>2</v>
      </c>
      <c r="L3">
        <f ca="1">D3+E3+1</f>
        <v>12</v>
      </c>
      <c r="M3" t="str" cm="1">
        <f t="array" aca="1" ref="M3" ca="1">INDIRECT("B"&amp;3+COUNTIF(G:G,"&lt;="&amp;ROW()-3))</f>
        <v>野中・関口研</v>
      </c>
      <c r="N3" t="str" cm="1">
        <f t="array" aca="1" ref="N3" ca="1">INDIRECT("B"&amp;3+COUNTIF(H:H,"&lt;="&amp;ROW()-3))</f>
        <v>野中・関口研</v>
      </c>
      <c r="O3" t="str" cm="1">
        <f t="array" aca="1" ref="O3" ca="1">INDIRECT("B"&amp;3+COUNTIF(I:I,"&lt;="&amp;ROW()-3))</f>
        <v>野中・関口研</v>
      </c>
      <c r="P3">
        <f t="shared" ref="P3:R6" ca="1" si="0">IF(M3=M2,P2+1,1)</f>
        <v>1</v>
      </c>
      <c r="Q3">
        <f t="shared" ca="1" si="0"/>
        <v>1</v>
      </c>
      <c r="R3">
        <f t="shared" ca="1" si="0"/>
        <v>1</v>
      </c>
      <c r="S3" t="str">
        <f t="shared" ref="S3:S38" ca="1" si="1">VLOOKUP(M3,$B$3:$C$11,2,0)&amp;REPT("0",2-LEN(P3))&amp;TEXT(P3,"##")</f>
        <v>NNK01</v>
      </c>
      <c r="T3" t="str">
        <f t="shared" ref="T3:T38" ca="1" si="2">VLOOKUP(N3,$B$3:$C$11,2,0)&amp;REPT("0",2-LEN(Q3+_xlfn.XLOOKUP(N3,$B:$B,K:K,"")-1))&amp;TEXT(Q3+_xlfn.XLOOKUP(N3,$B:$B,K:K,"")-1,"##")</f>
        <v>NNK02</v>
      </c>
      <c r="U3" t="str">
        <f t="shared" ref="U3:U38" ca="1" si="3">VLOOKUP(O3,$B$3:$C$11,2,0)&amp;REPT("0",2-LEN(R3+_xlfn.XLOOKUP(O3,$B:$B,L:L,"")-1))&amp;TEXT(R3+_xlfn.XLOOKUP(O3,$B:$B,L:L,"")-1,"##")</f>
        <v>NNK12</v>
      </c>
      <c r="V3">
        <f t="shared" ref="V3:X7" ca="1" si="4">IF(P3=1,MATCH(D$2,INDIRECT(M3&amp;"!$F1:$F100"),0),MATCH(D$2,INDIRECT(TEXT(M3&amp;"!$F"&amp;V2+1&amp;":$F60","#")),0)+V2)</f>
        <v>6</v>
      </c>
      <c r="W3">
        <f t="shared" ca="1" si="4"/>
        <v>7</v>
      </c>
      <c r="X3">
        <f t="shared" ca="1" si="4"/>
        <v>17</v>
      </c>
      <c r="Y3" t="str">
        <f ca="1">S3</f>
        <v>NNK01</v>
      </c>
      <c r="Z3" t="str">
        <f t="shared" ref="Z3:AA18" ca="1" si="5">T3</f>
        <v>NNK02</v>
      </c>
      <c r="AA3" t="str">
        <f t="shared" ca="1" si="5"/>
        <v>NNK12</v>
      </c>
      <c r="AC3">
        <f ca="1">A3</f>
        <v>34</v>
      </c>
    </row>
    <row r="4" spans="1:29">
      <c r="A4">
        <f t="shared" ref="A4:A10" ca="1" si="6">MATCH("未選択",INDIRECT(B4&amp;"!E:E"),0)-6</f>
        <v>20</v>
      </c>
      <c r="B4" t="s">
        <v>512</v>
      </c>
      <c r="C4" t="s">
        <v>503</v>
      </c>
      <c r="D4">
        <f t="shared" ref="D4:F10" ca="1" si="7">COUNTIF(INDIRECT($B4&amp;"!F:F"),D$2)-1</f>
        <v>0</v>
      </c>
      <c r="E4">
        <f t="shared" ca="1" si="7"/>
        <v>1</v>
      </c>
      <c r="F4">
        <f t="shared" ca="1" si="7"/>
        <v>10</v>
      </c>
      <c r="G4">
        <f ca="1">SUM(D$3:INDIRECT("D"&amp;ROW()))</f>
        <v>1</v>
      </c>
      <c r="H4">
        <f ca="1">SUM(E$3:INDIRECT("E"&amp;ROW()))</f>
        <v>11</v>
      </c>
      <c r="I4">
        <f ca="1">SUM(F$3:INDIRECT("F"&amp;ROW()))</f>
        <v>16</v>
      </c>
      <c r="J4">
        <f t="shared" ref="J4:J37" ca="1" si="8">D4</f>
        <v>0</v>
      </c>
      <c r="K4">
        <f t="shared" ref="K4:K37" ca="1" si="9">D4+1</f>
        <v>1</v>
      </c>
      <c r="L4">
        <f t="shared" ref="L4:L37" ca="1" si="10">D4+E4+1</f>
        <v>2</v>
      </c>
      <c r="M4" t="str" cm="1">
        <f t="array" aca="1" ref="M4" ca="1">INDIRECT("B"&amp;3+COUNTIF(G:G,"&lt;="&amp;ROW()-3))</f>
        <v>佘研</v>
      </c>
      <c r="N4" t="str" cm="1">
        <f t="array" aca="1" ref="N4" ca="1">INDIRECT("B"&amp;3+COUNTIF(H:H,"&lt;="&amp;ROW()-3))</f>
        <v>野中・関口研</v>
      </c>
      <c r="O4" t="str" cm="1">
        <f t="array" aca="1" ref="O4" ca="1">INDIRECT("B"&amp;3+COUNTIF(I:I,"&lt;="&amp;ROW()-3))</f>
        <v>野中・関口研</v>
      </c>
      <c r="P4">
        <f t="shared" ca="1" si="0"/>
        <v>1</v>
      </c>
      <c r="Q4">
        <f t="shared" ca="1" si="0"/>
        <v>2</v>
      </c>
      <c r="R4">
        <f t="shared" ca="1" si="0"/>
        <v>2</v>
      </c>
      <c r="S4" t="str">
        <f t="shared" ca="1" si="1"/>
        <v>Sh01</v>
      </c>
      <c r="T4" t="str">
        <f t="shared" ca="1" si="2"/>
        <v>NNK03</v>
      </c>
      <c r="U4" t="str">
        <f t="shared" ca="1" si="3"/>
        <v>NNK13</v>
      </c>
      <c r="V4">
        <f t="shared" ca="1" si="4"/>
        <v>6</v>
      </c>
      <c r="W4">
        <f t="shared" ca="1" si="4"/>
        <v>8</v>
      </c>
      <c r="X4">
        <f t="shared" ca="1" si="4"/>
        <v>18</v>
      </c>
      <c r="Y4" t="str">
        <f t="shared" ref="Y4:AA38" ca="1" si="11">S4</f>
        <v>Sh01</v>
      </c>
      <c r="Z4" t="str">
        <f t="shared" ca="1" si="5"/>
        <v>NNK03</v>
      </c>
      <c r="AA4" t="str">
        <f t="shared" ca="1" si="5"/>
        <v>NNK13</v>
      </c>
      <c r="AC4">
        <f ca="1">A4+AC3</f>
        <v>54</v>
      </c>
    </row>
    <row r="5" spans="1:29">
      <c r="A5">
        <f t="shared" ca="1" si="6"/>
        <v>3</v>
      </c>
      <c r="B5" t="s">
        <v>513</v>
      </c>
      <c r="C5" t="s">
        <v>504</v>
      </c>
      <c r="D5">
        <f t="shared" ca="1" si="7"/>
        <v>0</v>
      </c>
      <c r="E5">
        <f t="shared" ca="1" si="7"/>
        <v>1</v>
      </c>
      <c r="F5">
        <f t="shared" ca="1" si="7"/>
        <v>0</v>
      </c>
      <c r="G5">
        <f ca="1">SUM(D$3:INDIRECT("D"&amp;ROW()))</f>
        <v>1</v>
      </c>
      <c r="H5">
        <f ca="1">SUM(E$3:INDIRECT("E"&amp;ROW()))</f>
        <v>12</v>
      </c>
      <c r="I5">
        <f ca="1">SUM(F$3:INDIRECT("F"&amp;ROW()))</f>
        <v>16</v>
      </c>
      <c r="J5">
        <f t="shared" ca="1" si="8"/>
        <v>0</v>
      </c>
      <c r="K5">
        <f t="shared" ca="1" si="9"/>
        <v>1</v>
      </c>
      <c r="L5">
        <f t="shared" ca="1" si="10"/>
        <v>2</v>
      </c>
      <c r="M5" t="str" cm="1">
        <f t="array" aca="1" ref="M5" ca="1">INDIRECT("B"&amp;3+COUNTIF(G:G,"&lt;="&amp;ROW()-3))</f>
        <v>佘研</v>
      </c>
      <c r="N5" t="str" cm="1">
        <f t="array" aca="1" ref="N5" ca="1">INDIRECT("B"&amp;3+COUNTIF(H:H,"&lt;="&amp;ROW()-3))</f>
        <v>野中・関口研</v>
      </c>
      <c r="O5" t="str" cm="1">
        <f t="array" aca="1" ref="O5" ca="1">INDIRECT("B"&amp;3+COUNTIF(I:I,"&lt;="&amp;ROW()-3))</f>
        <v>野中・関口研</v>
      </c>
      <c r="P5">
        <f t="shared" ca="1" si="0"/>
        <v>2</v>
      </c>
      <c r="Q5">
        <f t="shared" ca="1" si="0"/>
        <v>3</v>
      </c>
      <c r="R5">
        <f t="shared" ca="1" si="0"/>
        <v>3</v>
      </c>
      <c r="S5" t="str">
        <f t="shared" ca="1" si="1"/>
        <v>Sh02</v>
      </c>
      <c r="T5" t="str">
        <f t="shared" ca="1" si="2"/>
        <v>NNK04</v>
      </c>
      <c r="U5" t="str">
        <f t="shared" ca="1" si="3"/>
        <v>NNK14</v>
      </c>
      <c r="V5">
        <f t="shared" ca="1" si="4"/>
        <v>7</v>
      </c>
      <c r="W5">
        <f t="shared" ca="1" si="4"/>
        <v>9</v>
      </c>
      <c r="X5">
        <f t="shared" ca="1" si="4"/>
        <v>19</v>
      </c>
      <c r="Y5" t="str">
        <f t="shared" ca="1" si="11"/>
        <v>Sh02</v>
      </c>
      <c r="Z5" t="str">
        <f t="shared" ca="1" si="5"/>
        <v>NNK04</v>
      </c>
      <c r="AA5" t="str">
        <f t="shared" ca="1" si="5"/>
        <v>NNK14</v>
      </c>
      <c r="AC5">
        <f t="shared" ref="AC5:AC10" ca="1" si="12">A5+AC4</f>
        <v>57</v>
      </c>
    </row>
    <row r="6" spans="1:29">
      <c r="A6">
        <f t="shared" ca="1" si="6"/>
        <v>4</v>
      </c>
      <c r="B6" t="s">
        <v>514</v>
      </c>
      <c r="C6" t="s">
        <v>505</v>
      </c>
      <c r="D6">
        <f t="shared" ca="1" si="7"/>
        <v>0</v>
      </c>
      <c r="E6">
        <f t="shared" ca="1" si="7"/>
        <v>0</v>
      </c>
      <c r="F6">
        <f t="shared" ca="1" si="7"/>
        <v>3</v>
      </c>
      <c r="G6">
        <f ca="1">SUM(D$3:INDIRECT("D"&amp;ROW()))</f>
        <v>1</v>
      </c>
      <c r="H6">
        <f ca="1">SUM(E$3:INDIRECT("E"&amp;ROW()))</f>
        <v>12</v>
      </c>
      <c r="I6">
        <f ca="1">SUM(F$3:INDIRECT("F"&amp;ROW()))</f>
        <v>19</v>
      </c>
      <c r="J6">
        <f t="shared" ca="1" si="8"/>
        <v>0</v>
      </c>
      <c r="K6">
        <f t="shared" ca="1" si="9"/>
        <v>1</v>
      </c>
      <c r="L6">
        <f t="shared" ca="1" si="10"/>
        <v>1</v>
      </c>
      <c r="M6" t="str" cm="1">
        <f t="array" aca="1" ref="M6" ca="1">INDIRECT("B"&amp;3+COUNTIF(G:G,"&lt;="&amp;ROW()-3))</f>
        <v>佘研</v>
      </c>
      <c r="N6" t="str" cm="1">
        <f t="array" aca="1" ref="N6" ca="1">INDIRECT("B"&amp;3+COUNTIF(H:H,"&lt;="&amp;ROW()-3))</f>
        <v>野中・関口研</v>
      </c>
      <c r="O6" t="str" cm="1">
        <f t="array" aca="1" ref="O6" ca="1">INDIRECT("B"&amp;3+COUNTIF(I:I,"&lt;="&amp;ROW()-3))</f>
        <v>野中・関口研</v>
      </c>
      <c r="P6">
        <f t="shared" ca="1" si="0"/>
        <v>3</v>
      </c>
      <c r="Q6">
        <f t="shared" ca="1" si="0"/>
        <v>4</v>
      </c>
      <c r="R6">
        <f t="shared" ca="1" si="0"/>
        <v>4</v>
      </c>
      <c r="S6" t="str">
        <f t="shared" ca="1" si="1"/>
        <v>Sh03</v>
      </c>
      <c r="T6" t="str">
        <f t="shared" ca="1" si="2"/>
        <v>NNK05</v>
      </c>
      <c r="U6" t="str">
        <f t="shared" ca="1" si="3"/>
        <v>NNK15</v>
      </c>
      <c r="V6">
        <f t="shared" ca="1" si="4"/>
        <v>8</v>
      </c>
      <c r="W6">
        <f t="shared" ca="1" si="4"/>
        <v>10</v>
      </c>
      <c r="X6">
        <f t="shared" ca="1" si="4"/>
        <v>20</v>
      </c>
      <c r="Y6" t="str">
        <f t="shared" ca="1" si="11"/>
        <v>Sh03</v>
      </c>
      <c r="Z6" t="str">
        <f t="shared" ca="1" si="5"/>
        <v>NNK05</v>
      </c>
      <c r="AA6" t="str">
        <f t="shared" ca="1" si="5"/>
        <v>NNK15</v>
      </c>
      <c r="AC6">
        <f t="shared" ca="1" si="12"/>
        <v>61</v>
      </c>
    </row>
    <row r="7" spans="1:29">
      <c r="A7">
        <f t="shared" ca="1" si="6"/>
        <v>17</v>
      </c>
      <c r="B7" t="s">
        <v>515</v>
      </c>
      <c r="C7" t="s">
        <v>506</v>
      </c>
      <c r="D7">
        <f t="shared" ca="1" si="7"/>
        <v>0</v>
      </c>
      <c r="E7">
        <f t="shared" ca="1" si="7"/>
        <v>3</v>
      </c>
      <c r="F7">
        <f t="shared" ca="1" si="7"/>
        <v>2</v>
      </c>
      <c r="G7">
        <f ca="1">SUM(D$3:INDIRECT("D"&amp;ROW()))</f>
        <v>1</v>
      </c>
      <c r="H7">
        <f ca="1">SUM(E$3:INDIRECT("E"&amp;ROW()))</f>
        <v>15</v>
      </c>
      <c r="I7">
        <f ca="1">SUM(F$3:INDIRECT("F"&amp;ROW()))</f>
        <v>21</v>
      </c>
      <c r="J7">
        <f t="shared" ca="1" si="8"/>
        <v>0</v>
      </c>
      <c r="K7">
        <f t="shared" ca="1" si="9"/>
        <v>1</v>
      </c>
      <c r="L7">
        <f t="shared" ca="1" si="10"/>
        <v>4</v>
      </c>
      <c r="M7" cm="1">
        <f t="array" aca="1" ref="M7" ca="1">INDIRECT("B"&amp;3+COUNTIF(G:G,"&lt;="&amp;ROW()-3))</f>
        <v>0</v>
      </c>
      <c r="N7" t="str" cm="1">
        <f t="array" aca="1" ref="N7" ca="1">INDIRECT("B"&amp;3+COUNTIF(H:H,"&lt;="&amp;ROW()-3))</f>
        <v>野中・関口研</v>
      </c>
      <c r="O7" t="str" cm="1">
        <f t="array" aca="1" ref="O7" ca="1">INDIRECT("B"&amp;3+COUNTIF(I:I,"&lt;="&amp;ROW()-3))</f>
        <v>野中・関口研</v>
      </c>
      <c r="Q7">
        <f t="shared" ref="Q7:Q38" ca="1" si="13">IF(N7=N6,Q6+1,1)</f>
        <v>5</v>
      </c>
      <c r="R7">
        <f t="shared" ref="R7:R38" ca="1" si="14">IF(O7=O6,R6+1,1)</f>
        <v>5</v>
      </c>
      <c r="S7" t="e">
        <f t="shared" ca="1" si="1"/>
        <v>#N/A</v>
      </c>
      <c r="T7" t="str">
        <f t="shared" ca="1" si="2"/>
        <v>NNK06</v>
      </c>
      <c r="U7" t="str">
        <f t="shared" ca="1" si="3"/>
        <v>NNK16</v>
      </c>
      <c r="V7" t="e">
        <f t="shared" ca="1" si="4"/>
        <v>#REF!</v>
      </c>
      <c r="W7">
        <f t="shared" ca="1" si="4"/>
        <v>11</v>
      </c>
      <c r="X7">
        <f t="shared" ca="1" si="4"/>
        <v>21</v>
      </c>
      <c r="Y7" t="e">
        <f t="shared" ca="1" si="11"/>
        <v>#N/A</v>
      </c>
      <c r="Z7" t="str">
        <f t="shared" ca="1" si="5"/>
        <v>NNK06</v>
      </c>
      <c r="AA7" t="str">
        <f t="shared" ca="1" si="5"/>
        <v>NNK16</v>
      </c>
      <c r="AC7">
        <f t="shared" ca="1" si="12"/>
        <v>78</v>
      </c>
    </row>
    <row r="8" spans="1:29">
      <c r="A8">
        <f t="shared" ca="1" si="6"/>
        <v>21</v>
      </c>
      <c r="B8" t="s">
        <v>516</v>
      </c>
      <c r="C8" t="s">
        <v>507</v>
      </c>
      <c r="D8">
        <f t="shared" ca="1" si="7"/>
        <v>0</v>
      </c>
      <c r="E8">
        <f t="shared" ca="1" si="7"/>
        <v>6</v>
      </c>
      <c r="F8">
        <f t="shared" ca="1" si="7"/>
        <v>5</v>
      </c>
      <c r="G8">
        <f ca="1">SUM(D$3:INDIRECT("D"&amp;ROW()))</f>
        <v>1</v>
      </c>
      <c r="H8">
        <f ca="1">SUM(E$3:INDIRECT("E"&amp;ROW()))</f>
        <v>21</v>
      </c>
      <c r="I8">
        <f ca="1">SUM(F$3:INDIRECT("F"&amp;ROW()))</f>
        <v>26</v>
      </c>
      <c r="J8">
        <f t="shared" ca="1" si="8"/>
        <v>0</v>
      </c>
      <c r="K8">
        <f t="shared" ca="1" si="9"/>
        <v>1</v>
      </c>
      <c r="L8">
        <f t="shared" ca="1" si="10"/>
        <v>7</v>
      </c>
      <c r="N8" t="str" cm="1">
        <f t="array" aca="1" ref="N8" ca="1">INDIRECT("B"&amp;3+COUNTIF(H:H,"&lt;="&amp;ROW()-3))</f>
        <v>野中・関口研</v>
      </c>
      <c r="O8" t="str" cm="1">
        <f t="array" aca="1" ref="O8" ca="1">INDIRECT("B"&amp;3+COUNTIF(I:I,"&lt;="&amp;ROW()-3))</f>
        <v>野中・関口研</v>
      </c>
      <c r="Q8">
        <f t="shared" ca="1" si="13"/>
        <v>6</v>
      </c>
      <c r="R8">
        <f t="shared" ca="1" si="14"/>
        <v>6</v>
      </c>
      <c r="S8" t="e">
        <f t="shared" si="1"/>
        <v>#N/A</v>
      </c>
      <c r="T8" t="str">
        <f t="shared" ca="1" si="2"/>
        <v>NNK07</v>
      </c>
      <c r="U8" t="str">
        <f t="shared" ca="1" si="3"/>
        <v>NNK17</v>
      </c>
      <c r="W8">
        <f t="shared" ref="W8:W38" ca="1" si="15">IF(Q8=1,MATCH(E$2,INDIRECT(N8&amp;"!$F1:$F100"),0),MATCH(E$2,INDIRECT(TEXT(N8&amp;"!$F"&amp;W7+1&amp;":$F60","#")),0)+W7)</f>
        <v>12</v>
      </c>
      <c r="X8">
        <f t="shared" ref="X8:X38" ca="1" si="16">IF(R8=1,MATCH(F$2,INDIRECT(O8&amp;"!$F1:$F100"),0),MATCH(F$2,INDIRECT(TEXT(O8&amp;"!$F"&amp;X7+1&amp;":$F60","#")),0)+X7)</f>
        <v>22</v>
      </c>
      <c r="Y8" t="e">
        <f t="shared" si="11"/>
        <v>#N/A</v>
      </c>
      <c r="Z8" t="str">
        <f t="shared" ca="1" si="5"/>
        <v>NNK07</v>
      </c>
      <c r="AA8" t="str">
        <f t="shared" ca="1" si="5"/>
        <v>NNK17</v>
      </c>
      <c r="AC8">
        <f t="shared" ca="1" si="12"/>
        <v>99</v>
      </c>
    </row>
    <row r="9" spans="1:29">
      <c r="A9">
        <f t="shared" ca="1" si="6"/>
        <v>9</v>
      </c>
      <c r="B9" t="s">
        <v>517</v>
      </c>
      <c r="C9" t="s">
        <v>508</v>
      </c>
      <c r="D9">
        <f t="shared" ca="1" si="7"/>
        <v>0</v>
      </c>
      <c r="E9">
        <f t="shared" ca="1" si="7"/>
        <v>4</v>
      </c>
      <c r="F9">
        <f t="shared" ca="1" si="7"/>
        <v>0</v>
      </c>
      <c r="G9">
        <f ca="1">SUM(D$3:INDIRECT("D"&amp;ROW()))</f>
        <v>1</v>
      </c>
      <c r="H9">
        <f ca="1">SUM(E$3:INDIRECT("E"&amp;ROW()))</f>
        <v>25</v>
      </c>
      <c r="I9">
        <f ca="1">SUM(F$3:INDIRECT("F"&amp;ROW()))</f>
        <v>26</v>
      </c>
      <c r="J9">
        <f t="shared" ca="1" si="8"/>
        <v>0</v>
      </c>
      <c r="K9">
        <f t="shared" ca="1" si="9"/>
        <v>1</v>
      </c>
      <c r="L9">
        <f t="shared" ca="1" si="10"/>
        <v>5</v>
      </c>
      <c r="N9" t="str" cm="1">
        <f t="array" aca="1" ref="N9" ca="1">INDIRECT("B"&amp;3+COUNTIF(H:H,"&lt;="&amp;ROW()-3))</f>
        <v>野中・関口研</v>
      </c>
      <c r="O9" t="str" cm="1">
        <f t="array" aca="1" ref="O9" ca="1">INDIRECT("B"&amp;3+COUNTIF(I:I,"&lt;="&amp;ROW()-3))</f>
        <v>石川研</v>
      </c>
      <c r="Q9">
        <f t="shared" ca="1" si="13"/>
        <v>7</v>
      </c>
      <c r="R9">
        <f t="shared" ca="1" si="14"/>
        <v>1</v>
      </c>
      <c r="S9" t="e">
        <f t="shared" si="1"/>
        <v>#N/A</v>
      </c>
      <c r="T9" t="str">
        <f t="shared" ca="1" si="2"/>
        <v>NNK08</v>
      </c>
      <c r="U9" t="str">
        <f t="shared" ca="1" si="3"/>
        <v>ISK02</v>
      </c>
      <c r="W9">
        <f t="shared" ca="1" si="15"/>
        <v>13</v>
      </c>
      <c r="X9">
        <f t="shared" ca="1" si="16"/>
        <v>5</v>
      </c>
      <c r="Y9" t="e">
        <f t="shared" si="11"/>
        <v>#N/A</v>
      </c>
      <c r="Z9" t="str">
        <f t="shared" ca="1" si="5"/>
        <v>NNK08</v>
      </c>
      <c r="AA9" t="str">
        <f t="shared" ca="1" si="5"/>
        <v>ISK02</v>
      </c>
      <c r="AC9">
        <f t="shared" ca="1" si="12"/>
        <v>108</v>
      </c>
    </row>
    <row r="10" spans="1:29">
      <c r="A10">
        <f t="shared" ca="1" si="6"/>
        <v>12</v>
      </c>
      <c r="B10" t="s">
        <v>518</v>
      </c>
      <c r="C10" t="s">
        <v>509</v>
      </c>
      <c r="D10">
        <f t="shared" ca="1" si="7"/>
        <v>3</v>
      </c>
      <c r="E10">
        <f t="shared" ca="1" si="7"/>
        <v>3</v>
      </c>
      <c r="F10">
        <f t="shared" ca="1" si="7"/>
        <v>0</v>
      </c>
      <c r="G10">
        <f ca="1">SUM(D$3:INDIRECT("D"&amp;ROW()))</f>
        <v>4</v>
      </c>
      <c r="H10">
        <f ca="1">SUM(E$3:INDIRECT("E"&amp;ROW()))</f>
        <v>28</v>
      </c>
      <c r="I10">
        <f ca="1">SUM(F$3:INDIRECT("F"&amp;ROW()))</f>
        <v>26</v>
      </c>
      <c r="J10">
        <f t="shared" ca="1" si="8"/>
        <v>3</v>
      </c>
      <c r="K10">
        <f t="shared" ca="1" si="9"/>
        <v>4</v>
      </c>
      <c r="L10">
        <f t="shared" ca="1" si="10"/>
        <v>7</v>
      </c>
      <c r="N10" t="str" cm="1">
        <f t="array" aca="1" ref="N10" ca="1">INDIRECT("B"&amp;3+COUNTIF(H:H,"&lt;="&amp;ROW()-3))</f>
        <v>野中・関口研</v>
      </c>
      <c r="O10" t="str" cm="1">
        <f t="array" aca="1" ref="O10" ca="1">INDIRECT("B"&amp;3+COUNTIF(I:I,"&lt;="&amp;ROW()-3))</f>
        <v>石川研</v>
      </c>
      <c r="Q10">
        <f t="shared" ca="1" si="13"/>
        <v>8</v>
      </c>
      <c r="R10">
        <f t="shared" ca="1" si="14"/>
        <v>2</v>
      </c>
      <c r="S10" t="e">
        <f t="shared" si="1"/>
        <v>#N/A</v>
      </c>
      <c r="T10" t="str">
        <f t="shared" ca="1" si="2"/>
        <v>NNK09</v>
      </c>
      <c r="U10" t="str">
        <f t="shared" ca="1" si="3"/>
        <v>ISK03</v>
      </c>
      <c r="W10">
        <f t="shared" ca="1" si="15"/>
        <v>14</v>
      </c>
      <c r="X10">
        <f t="shared" ca="1" si="16"/>
        <v>6</v>
      </c>
      <c r="Y10" t="e">
        <f t="shared" si="11"/>
        <v>#N/A</v>
      </c>
      <c r="Z10" t="str">
        <f t="shared" ca="1" si="5"/>
        <v>NNK09</v>
      </c>
      <c r="AA10" t="str">
        <f t="shared" ca="1" si="5"/>
        <v>ISK03</v>
      </c>
      <c r="AC10">
        <f t="shared" ca="1" si="12"/>
        <v>120</v>
      </c>
    </row>
    <row r="11" spans="1:29">
      <c r="A11">
        <v>0</v>
      </c>
      <c r="J11">
        <f t="shared" si="8"/>
        <v>0</v>
      </c>
      <c r="K11">
        <f t="shared" si="9"/>
        <v>1</v>
      </c>
      <c r="L11">
        <f t="shared" si="10"/>
        <v>1</v>
      </c>
      <c r="N11" t="str" cm="1">
        <f t="array" aca="1" ref="N11" ca="1">INDIRECT("B"&amp;3+COUNTIF(H:H,"&lt;="&amp;ROW()-3))</f>
        <v>野中・関口研</v>
      </c>
      <c r="O11" t="str" cm="1">
        <f t="array" aca="1" ref="O11" ca="1">INDIRECT("B"&amp;3+COUNTIF(I:I,"&lt;="&amp;ROW()-3))</f>
        <v>石川研</v>
      </c>
      <c r="Q11">
        <f t="shared" ca="1" si="13"/>
        <v>9</v>
      </c>
      <c r="R11">
        <f t="shared" ca="1" si="14"/>
        <v>3</v>
      </c>
      <c r="S11" t="e">
        <f t="shared" si="1"/>
        <v>#N/A</v>
      </c>
      <c r="T11" t="str">
        <f t="shared" ca="1" si="2"/>
        <v>NNK10</v>
      </c>
      <c r="U11" t="str">
        <f t="shared" ca="1" si="3"/>
        <v>ISK04</v>
      </c>
      <c r="W11">
        <f t="shared" ca="1" si="15"/>
        <v>15</v>
      </c>
      <c r="X11">
        <f t="shared" ca="1" si="16"/>
        <v>7</v>
      </c>
      <c r="Y11" t="e">
        <f t="shared" si="11"/>
        <v>#N/A</v>
      </c>
      <c r="Z11" t="str">
        <f t="shared" ca="1" si="5"/>
        <v>NNK10</v>
      </c>
      <c r="AA11" t="str">
        <f t="shared" ca="1" si="5"/>
        <v>ISK04</v>
      </c>
    </row>
    <row r="12" spans="1:29">
      <c r="A12">
        <v>0</v>
      </c>
      <c r="J12">
        <f t="shared" si="8"/>
        <v>0</v>
      </c>
      <c r="K12">
        <f t="shared" si="9"/>
        <v>1</v>
      </c>
      <c r="L12">
        <f t="shared" si="10"/>
        <v>1</v>
      </c>
      <c r="N12" t="str" cm="1">
        <f t="array" aca="1" ref="N12" ca="1">INDIRECT("B"&amp;3+COUNTIF(H:H,"&lt;="&amp;ROW()-3))</f>
        <v>野中・関口研</v>
      </c>
      <c r="O12" t="str" cm="1">
        <f t="array" aca="1" ref="O12" ca="1">INDIRECT("B"&amp;3+COUNTIF(I:I,"&lt;="&amp;ROW()-3))</f>
        <v>石川研</v>
      </c>
      <c r="Q12">
        <f t="shared" ca="1" si="13"/>
        <v>10</v>
      </c>
      <c r="R12">
        <f t="shared" ca="1" si="14"/>
        <v>4</v>
      </c>
      <c r="S12" t="e">
        <f t="shared" si="1"/>
        <v>#N/A</v>
      </c>
      <c r="T12" t="str">
        <f t="shared" ca="1" si="2"/>
        <v>NNK11</v>
      </c>
      <c r="U12" t="str">
        <f t="shared" ca="1" si="3"/>
        <v>ISK05</v>
      </c>
      <c r="W12">
        <f t="shared" ca="1" si="15"/>
        <v>16</v>
      </c>
      <c r="X12">
        <f t="shared" ca="1" si="16"/>
        <v>8</v>
      </c>
      <c r="Y12" t="e">
        <f t="shared" si="11"/>
        <v>#N/A</v>
      </c>
      <c r="Z12" t="str">
        <f t="shared" ca="1" si="5"/>
        <v>NNK11</v>
      </c>
      <c r="AA12" t="str">
        <f t="shared" ca="1" si="5"/>
        <v>ISK05</v>
      </c>
    </row>
    <row r="13" spans="1:29">
      <c r="B13" t="s">
        <v>519</v>
      </c>
      <c r="D13">
        <f ca="1">SUM(D3:D11)</f>
        <v>4</v>
      </c>
      <c r="E13">
        <f ca="1">SUM(E3:E11)</f>
        <v>28</v>
      </c>
      <c r="F13">
        <f ca="1">SUM(F3:F11)</f>
        <v>26</v>
      </c>
      <c r="J13">
        <f t="shared" ca="1" si="8"/>
        <v>4</v>
      </c>
      <c r="K13">
        <f t="shared" ca="1" si="9"/>
        <v>5</v>
      </c>
      <c r="L13">
        <f t="shared" ca="1" si="10"/>
        <v>33</v>
      </c>
      <c r="N13" t="str" cm="1">
        <f t="array" aca="1" ref="N13" ca="1">INDIRECT("B"&amp;3+COUNTIF(H:H,"&lt;="&amp;ROW()-3))</f>
        <v>石川研</v>
      </c>
      <c r="O13" t="str" cm="1">
        <f t="array" aca="1" ref="O13" ca="1">INDIRECT("B"&amp;3+COUNTIF(I:I,"&lt;="&amp;ROW()-3))</f>
        <v>石川研</v>
      </c>
      <c r="Q13">
        <f t="shared" ca="1" si="13"/>
        <v>1</v>
      </c>
      <c r="R13">
        <f t="shared" ca="1" si="14"/>
        <v>5</v>
      </c>
      <c r="S13" t="e">
        <f t="shared" si="1"/>
        <v>#N/A</v>
      </c>
      <c r="T13" t="str">
        <f t="shared" ca="1" si="2"/>
        <v>ISK01</v>
      </c>
      <c r="U13" t="str">
        <f t="shared" ca="1" si="3"/>
        <v>ISK06</v>
      </c>
      <c r="W13">
        <f t="shared" ca="1" si="15"/>
        <v>11</v>
      </c>
      <c r="X13">
        <f t="shared" ca="1" si="16"/>
        <v>9</v>
      </c>
      <c r="Y13" t="e">
        <f t="shared" si="11"/>
        <v>#N/A</v>
      </c>
      <c r="Z13" t="str">
        <f t="shared" ca="1" si="5"/>
        <v>ISK01</v>
      </c>
      <c r="AA13" t="str">
        <f t="shared" ca="1" si="5"/>
        <v>ISK06</v>
      </c>
    </row>
    <row r="14" spans="1:29">
      <c r="J14">
        <f t="shared" si="8"/>
        <v>0</v>
      </c>
      <c r="K14">
        <f t="shared" si="9"/>
        <v>1</v>
      </c>
      <c r="L14">
        <f t="shared" si="10"/>
        <v>1</v>
      </c>
      <c r="N14" t="str" cm="1">
        <f t="array" aca="1" ref="N14" ca="1">INDIRECT("B"&amp;3+COUNTIF(H:H,"&lt;="&amp;ROW()-3))</f>
        <v>三平研</v>
      </c>
      <c r="O14" t="str" cm="1">
        <f t="array" aca="1" ref="O14" ca="1">INDIRECT("B"&amp;3+COUNTIF(I:I,"&lt;="&amp;ROW()-3))</f>
        <v>石川研</v>
      </c>
      <c r="Q14">
        <f t="shared" ca="1" si="13"/>
        <v>1</v>
      </c>
      <c r="R14">
        <f t="shared" ca="1" si="14"/>
        <v>6</v>
      </c>
      <c r="S14" t="e">
        <f t="shared" si="1"/>
        <v>#N/A</v>
      </c>
      <c r="T14" t="str">
        <f t="shared" ca="1" si="2"/>
        <v>SMP01</v>
      </c>
      <c r="U14" t="str">
        <f t="shared" ca="1" si="3"/>
        <v>ISK07</v>
      </c>
      <c r="W14">
        <f t="shared" ca="1" si="15"/>
        <v>8</v>
      </c>
      <c r="X14">
        <f t="shared" ca="1" si="16"/>
        <v>10</v>
      </c>
      <c r="Y14" t="e">
        <f t="shared" si="11"/>
        <v>#N/A</v>
      </c>
      <c r="Z14" t="str">
        <f t="shared" ca="1" si="5"/>
        <v>SMP01</v>
      </c>
      <c r="AA14" t="str">
        <f t="shared" ca="1" si="5"/>
        <v>ISK07</v>
      </c>
    </row>
    <row r="15" spans="1:29">
      <c r="J15">
        <f t="shared" si="8"/>
        <v>0</v>
      </c>
      <c r="K15">
        <f t="shared" si="9"/>
        <v>1</v>
      </c>
      <c r="L15">
        <f t="shared" si="10"/>
        <v>1</v>
      </c>
      <c r="N15" t="str" cm="1">
        <f t="array" aca="1" ref="N15" ca="1">INDIRECT("B"&amp;3+COUNTIF(H:H,"&lt;="&amp;ROW()-3))</f>
        <v>釜道研</v>
      </c>
      <c r="O15" t="str" cm="1">
        <f t="array" aca="1" ref="O15" ca="1">INDIRECT("B"&amp;3+COUNTIF(I:I,"&lt;="&amp;ROW()-3))</f>
        <v>石川研</v>
      </c>
      <c r="Q15">
        <f t="shared" ca="1" si="13"/>
        <v>1</v>
      </c>
      <c r="R15">
        <f t="shared" ca="1" si="14"/>
        <v>7</v>
      </c>
      <c r="S15" t="e">
        <f t="shared" si="1"/>
        <v>#N/A</v>
      </c>
      <c r="T15" t="str">
        <f t="shared" ca="1" si="2"/>
        <v>KMM01</v>
      </c>
      <c r="U15" t="str">
        <f t="shared" ca="1" si="3"/>
        <v>ISK08</v>
      </c>
      <c r="W15">
        <f t="shared" ca="1" si="15"/>
        <v>8</v>
      </c>
      <c r="X15">
        <f t="shared" ca="1" si="16"/>
        <v>12</v>
      </c>
      <c r="Y15" t="e">
        <f t="shared" si="11"/>
        <v>#N/A</v>
      </c>
      <c r="Z15" t="str">
        <f t="shared" ca="1" si="5"/>
        <v>KMM01</v>
      </c>
      <c r="AA15" t="str">
        <f t="shared" ca="1" si="5"/>
        <v>ISK08</v>
      </c>
    </row>
    <row r="16" spans="1:29">
      <c r="J16">
        <f t="shared" si="8"/>
        <v>0</v>
      </c>
      <c r="K16">
        <f t="shared" si="9"/>
        <v>1</v>
      </c>
      <c r="L16">
        <f t="shared" si="10"/>
        <v>1</v>
      </c>
      <c r="N16" t="str" cm="1">
        <f t="array" aca="1" ref="N16" ca="1">INDIRECT("B"&amp;3+COUNTIF(H:H,"&lt;="&amp;ROW()-3))</f>
        <v>釜道研</v>
      </c>
      <c r="O16" t="str" cm="1">
        <f t="array" aca="1" ref="O16" ca="1">INDIRECT("B"&amp;3+COUNTIF(I:I,"&lt;="&amp;ROW()-3))</f>
        <v>石川研</v>
      </c>
      <c r="Q16">
        <f t="shared" ca="1" si="13"/>
        <v>2</v>
      </c>
      <c r="R16">
        <f t="shared" ca="1" si="14"/>
        <v>8</v>
      </c>
      <c r="S16" t="e">
        <f t="shared" si="1"/>
        <v>#N/A</v>
      </c>
      <c r="T16" t="str">
        <f t="shared" ca="1" si="2"/>
        <v>KMM02</v>
      </c>
      <c r="U16" t="str">
        <f t="shared" ca="1" si="3"/>
        <v>ISK09</v>
      </c>
      <c r="W16">
        <f t="shared" ca="1" si="15"/>
        <v>9</v>
      </c>
      <c r="X16">
        <f t="shared" ca="1" si="16"/>
        <v>13</v>
      </c>
      <c r="Y16" t="e">
        <f t="shared" si="11"/>
        <v>#N/A</v>
      </c>
      <c r="Z16" t="str">
        <f t="shared" ca="1" si="5"/>
        <v>KMM02</v>
      </c>
      <c r="AA16" t="str">
        <f t="shared" ca="1" si="5"/>
        <v>ISK09</v>
      </c>
    </row>
    <row r="17" spans="10:27">
      <c r="J17">
        <f t="shared" si="8"/>
        <v>0</v>
      </c>
      <c r="K17">
        <f t="shared" si="9"/>
        <v>1</v>
      </c>
      <c r="L17">
        <f t="shared" si="10"/>
        <v>1</v>
      </c>
      <c r="N17" t="str" cm="1">
        <f t="array" aca="1" ref="N17" ca="1">INDIRECT("B"&amp;3+COUNTIF(H:H,"&lt;="&amp;ROW()-3))</f>
        <v>釜道研</v>
      </c>
      <c r="O17" t="str" cm="1">
        <f t="array" aca="1" ref="O17" ca="1">INDIRECT("B"&amp;3+COUNTIF(I:I,"&lt;="&amp;ROW()-3))</f>
        <v>石川研</v>
      </c>
      <c r="Q17">
        <f t="shared" ca="1" si="13"/>
        <v>3</v>
      </c>
      <c r="R17">
        <f t="shared" ca="1" si="14"/>
        <v>9</v>
      </c>
      <c r="S17" t="e">
        <f t="shared" si="1"/>
        <v>#N/A</v>
      </c>
      <c r="T17" t="str">
        <f t="shared" ca="1" si="2"/>
        <v>KMM03</v>
      </c>
      <c r="U17" t="str">
        <f t="shared" ca="1" si="3"/>
        <v>ISK10</v>
      </c>
      <c r="W17">
        <f t="shared" ca="1" si="15"/>
        <v>10</v>
      </c>
      <c r="X17">
        <f t="shared" ca="1" si="16"/>
        <v>14</v>
      </c>
      <c r="Y17" t="e">
        <f t="shared" si="11"/>
        <v>#N/A</v>
      </c>
      <c r="Z17" t="str">
        <f t="shared" ca="1" si="5"/>
        <v>KMM03</v>
      </c>
      <c r="AA17" t="str">
        <f t="shared" ca="1" si="5"/>
        <v>ISK10</v>
      </c>
    </row>
    <row r="18" spans="10:27">
      <c r="J18">
        <f t="shared" si="8"/>
        <v>0</v>
      </c>
      <c r="K18">
        <f t="shared" si="9"/>
        <v>1</v>
      </c>
      <c r="L18">
        <f t="shared" si="10"/>
        <v>1</v>
      </c>
      <c r="N18" t="str" cm="1">
        <f t="array" aca="1" ref="N18" ca="1">INDIRECT("B"&amp;3+COUNTIF(H:H,"&lt;="&amp;ROW()-3))</f>
        <v>岩瀬研</v>
      </c>
      <c r="O18" t="str" cm="1">
        <f t="array" aca="1" ref="O18" ca="1">INDIRECT("B"&amp;3+COUNTIF(I:I,"&lt;="&amp;ROW()-3))</f>
        <v>石川研</v>
      </c>
      <c r="Q18">
        <f t="shared" ca="1" si="13"/>
        <v>1</v>
      </c>
      <c r="R18">
        <f t="shared" ca="1" si="14"/>
        <v>10</v>
      </c>
      <c r="S18" t="e">
        <f t="shared" si="1"/>
        <v>#N/A</v>
      </c>
      <c r="T18" t="str">
        <f t="shared" ca="1" si="2"/>
        <v>IWS01</v>
      </c>
      <c r="U18" t="str">
        <f t="shared" ca="1" si="3"/>
        <v>ISK11</v>
      </c>
      <c r="W18">
        <f t="shared" ca="1" si="15"/>
        <v>6</v>
      </c>
      <c r="X18">
        <f t="shared" ca="1" si="16"/>
        <v>15</v>
      </c>
      <c r="Y18" t="e">
        <f t="shared" si="11"/>
        <v>#N/A</v>
      </c>
      <c r="Z18" t="str">
        <f t="shared" ca="1" si="5"/>
        <v>IWS01</v>
      </c>
      <c r="AA18" t="str">
        <f t="shared" ca="1" si="5"/>
        <v>ISK11</v>
      </c>
    </row>
    <row r="19" spans="10:27">
      <c r="J19">
        <f t="shared" si="8"/>
        <v>0</v>
      </c>
      <c r="K19">
        <f t="shared" si="9"/>
        <v>1</v>
      </c>
      <c r="L19">
        <f t="shared" si="10"/>
        <v>1</v>
      </c>
      <c r="N19" t="str" cm="1">
        <f t="array" aca="1" ref="N19" ca="1">INDIRECT("B"&amp;3+COUNTIF(H:H,"&lt;="&amp;ROW()-3))</f>
        <v>岩瀬研</v>
      </c>
      <c r="O19" t="str" cm="1">
        <f t="array" aca="1" ref="O19" ca="1">INDIRECT("B"&amp;3+COUNTIF(I:I,"&lt;="&amp;ROW()-3))</f>
        <v>山北研</v>
      </c>
      <c r="Q19">
        <f t="shared" ca="1" si="13"/>
        <v>2</v>
      </c>
      <c r="R19">
        <f t="shared" ca="1" si="14"/>
        <v>1</v>
      </c>
      <c r="S19" t="e">
        <f t="shared" si="1"/>
        <v>#N/A</v>
      </c>
      <c r="T19" t="str">
        <f t="shared" ca="1" si="2"/>
        <v>IWS02</v>
      </c>
      <c r="U19" t="str">
        <f t="shared" ca="1" si="3"/>
        <v>YMK01</v>
      </c>
      <c r="W19">
        <f t="shared" ca="1" si="15"/>
        <v>7</v>
      </c>
      <c r="X19">
        <f t="shared" ca="1" si="16"/>
        <v>7</v>
      </c>
      <c r="Y19" t="e">
        <f t="shared" si="11"/>
        <v>#N/A</v>
      </c>
      <c r="Z19" t="str">
        <f t="shared" ca="1" si="11"/>
        <v>IWS02</v>
      </c>
      <c r="AA19" t="str">
        <f t="shared" ca="1" si="11"/>
        <v>YMK01</v>
      </c>
    </row>
    <row r="20" spans="10:27">
      <c r="J20">
        <f t="shared" si="8"/>
        <v>0</v>
      </c>
      <c r="K20">
        <f t="shared" si="9"/>
        <v>1</v>
      </c>
      <c r="L20">
        <f t="shared" si="10"/>
        <v>1</v>
      </c>
      <c r="N20" t="str" cm="1">
        <f t="array" aca="1" ref="N20" ca="1">INDIRECT("B"&amp;3+COUNTIF(H:H,"&lt;="&amp;ROW()-3))</f>
        <v>岩瀬研</v>
      </c>
      <c r="O20" t="str" cm="1">
        <f t="array" aca="1" ref="O20" ca="1">INDIRECT("B"&amp;3+COUNTIF(I:I,"&lt;="&amp;ROW()-3))</f>
        <v>山北研</v>
      </c>
      <c r="Q20">
        <f t="shared" ca="1" si="13"/>
        <v>3</v>
      </c>
      <c r="R20">
        <f t="shared" ca="1" si="14"/>
        <v>2</v>
      </c>
      <c r="S20" t="e">
        <f t="shared" si="1"/>
        <v>#N/A</v>
      </c>
      <c r="T20" t="str">
        <f t="shared" ca="1" si="2"/>
        <v>IWS03</v>
      </c>
      <c r="U20" t="str">
        <f t="shared" ca="1" si="3"/>
        <v>YMK02</v>
      </c>
      <c r="W20">
        <f t="shared" ca="1" si="15"/>
        <v>8</v>
      </c>
      <c r="X20">
        <f t="shared" ca="1" si="16"/>
        <v>8</v>
      </c>
      <c r="Y20" t="e">
        <f t="shared" si="11"/>
        <v>#N/A</v>
      </c>
      <c r="Z20" t="str">
        <f t="shared" ca="1" si="11"/>
        <v>IWS03</v>
      </c>
      <c r="AA20" t="str">
        <f t="shared" ca="1" si="11"/>
        <v>YMK02</v>
      </c>
    </row>
    <row r="21" spans="10:27">
      <c r="J21">
        <f t="shared" si="8"/>
        <v>0</v>
      </c>
      <c r="K21">
        <f t="shared" si="9"/>
        <v>1</v>
      </c>
      <c r="L21">
        <f t="shared" si="10"/>
        <v>1</v>
      </c>
      <c r="N21" t="str" cm="1">
        <f t="array" aca="1" ref="N21" ca="1">INDIRECT("B"&amp;3+COUNTIF(H:H,"&lt;="&amp;ROW()-3))</f>
        <v>岩瀬研</v>
      </c>
      <c r="O21" t="str" cm="1">
        <f t="array" aca="1" ref="O21" ca="1">INDIRECT("B"&amp;3+COUNTIF(I:I,"&lt;="&amp;ROW()-3))</f>
        <v>山北研</v>
      </c>
      <c r="Q21">
        <f t="shared" ca="1" si="13"/>
        <v>4</v>
      </c>
      <c r="R21">
        <f t="shared" ca="1" si="14"/>
        <v>3</v>
      </c>
      <c r="S21" t="e">
        <f t="shared" si="1"/>
        <v>#N/A</v>
      </c>
      <c r="T21" t="str">
        <f t="shared" ca="1" si="2"/>
        <v>IWS04</v>
      </c>
      <c r="U21" t="str">
        <f t="shared" ca="1" si="3"/>
        <v>YMK03</v>
      </c>
      <c r="W21">
        <f t="shared" ca="1" si="15"/>
        <v>9</v>
      </c>
      <c r="X21">
        <f t="shared" ca="1" si="16"/>
        <v>9</v>
      </c>
      <c r="Y21" t="e">
        <f t="shared" si="11"/>
        <v>#N/A</v>
      </c>
      <c r="Z21" t="str">
        <f t="shared" ca="1" si="11"/>
        <v>IWS04</v>
      </c>
      <c r="AA21" t="str">
        <f t="shared" ca="1" si="11"/>
        <v>YMK03</v>
      </c>
    </row>
    <row r="22" spans="10:27">
      <c r="J22">
        <f t="shared" si="8"/>
        <v>0</v>
      </c>
      <c r="K22">
        <f t="shared" si="9"/>
        <v>1</v>
      </c>
      <c r="L22">
        <f t="shared" si="10"/>
        <v>1</v>
      </c>
      <c r="N22" t="str" cm="1">
        <f t="array" aca="1" ref="N22" ca="1">INDIRECT("B"&amp;3+COUNTIF(H:H,"&lt;="&amp;ROW()-3))</f>
        <v>岩瀬研</v>
      </c>
      <c r="O22" t="str" cm="1">
        <f t="array" aca="1" ref="O22" ca="1">INDIRECT("B"&amp;3+COUNTIF(I:I,"&lt;="&amp;ROW()-3))</f>
        <v>釜道研</v>
      </c>
      <c r="Q22">
        <f t="shared" ca="1" si="13"/>
        <v>5</v>
      </c>
      <c r="R22">
        <f t="shared" ca="1" si="14"/>
        <v>1</v>
      </c>
      <c r="S22" t="e">
        <f t="shared" si="1"/>
        <v>#N/A</v>
      </c>
      <c r="T22" t="str">
        <f t="shared" ca="1" si="2"/>
        <v>IWS05</v>
      </c>
      <c r="U22" t="str">
        <f t="shared" ca="1" si="3"/>
        <v>KMM04</v>
      </c>
      <c r="W22">
        <f t="shared" ca="1" si="15"/>
        <v>10</v>
      </c>
      <c r="X22">
        <f t="shared" ca="1" si="16"/>
        <v>6</v>
      </c>
      <c r="Y22" t="e">
        <f t="shared" si="11"/>
        <v>#N/A</v>
      </c>
      <c r="Z22" t="str">
        <f t="shared" ca="1" si="11"/>
        <v>IWS05</v>
      </c>
      <c r="AA22" t="str">
        <f t="shared" ca="1" si="11"/>
        <v>KMM04</v>
      </c>
    </row>
    <row r="23" spans="10:27">
      <c r="J23">
        <f t="shared" si="8"/>
        <v>0</v>
      </c>
      <c r="K23">
        <f t="shared" si="9"/>
        <v>1</v>
      </c>
      <c r="L23">
        <f t="shared" si="10"/>
        <v>1</v>
      </c>
      <c r="N23" t="str" cm="1">
        <f t="array" aca="1" ref="N23" ca="1">INDIRECT("B"&amp;3+COUNTIF(H:H,"&lt;="&amp;ROW()-3))</f>
        <v>岩瀬研</v>
      </c>
      <c r="O23" t="str" cm="1">
        <f t="array" aca="1" ref="O23" ca="1">INDIRECT("B"&amp;3+COUNTIF(I:I,"&lt;="&amp;ROW()-3))</f>
        <v>釜道研</v>
      </c>
      <c r="Q23">
        <f t="shared" ca="1" si="13"/>
        <v>6</v>
      </c>
      <c r="R23">
        <f t="shared" ca="1" si="14"/>
        <v>2</v>
      </c>
      <c r="S23" t="e">
        <f t="shared" si="1"/>
        <v>#N/A</v>
      </c>
      <c r="T23" t="str">
        <f t="shared" ca="1" si="2"/>
        <v>IWS06</v>
      </c>
      <c r="U23" t="str">
        <f t="shared" ca="1" si="3"/>
        <v>KMM05</v>
      </c>
      <c r="W23">
        <f t="shared" ca="1" si="15"/>
        <v>11</v>
      </c>
      <c r="X23">
        <f t="shared" ca="1" si="16"/>
        <v>7</v>
      </c>
      <c r="Y23" t="e">
        <f t="shared" si="11"/>
        <v>#N/A</v>
      </c>
      <c r="Z23" t="str">
        <f t="shared" ca="1" si="11"/>
        <v>IWS06</v>
      </c>
      <c r="AA23" t="str">
        <f t="shared" ca="1" si="11"/>
        <v>KMM05</v>
      </c>
    </row>
    <row r="24" spans="10:27">
      <c r="J24">
        <f t="shared" si="8"/>
        <v>0</v>
      </c>
      <c r="K24">
        <f t="shared" si="9"/>
        <v>1</v>
      </c>
      <c r="L24">
        <f t="shared" si="10"/>
        <v>1</v>
      </c>
      <c r="N24" t="str" cm="1">
        <f t="array" aca="1" ref="N24" ca="1">INDIRECT("B"&amp;3+COUNTIF(H:H,"&lt;="&amp;ROW()-3))</f>
        <v>汐月研</v>
      </c>
      <c r="O24" t="str" cm="1">
        <f t="array" aca="1" ref="O24" ca="1">INDIRECT("B"&amp;3+COUNTIF(I:I,"&lt;="&amp;ROW()-3))</f>
        <v>岩瀬研</v>
      </c>
      <c r="Q24">
        <f t="shared" ca="1" si="13"/>
        <v>1</v>
      </c>
      <c r="R24">
        <f t="shared" ca="1" si="14"/>
        <v>1</v>
      </c>
      <c r="S24" t="e">
        <f t="shared" si="1"/>
        <v>#N/A</v>
      </c>
      <c r="T24" t="str">
        <f t="shared" ca="1" si="2"/>
        <v>SIO01</v>
      </c>
      <c r="U24" t="str">
        <f t="shared" ca="1" si="3"/>
        <v>IWS07</v>
      </c>
      <c r="W24">
        <f t="shared" ca="1" si="15"/>
        <v>6</v>
      </c>
      <c r="X24">
        <f t="shared" ca="1" si="16"/>
        <v>12</v>
      </c>
      <c r="Y24" t="e">
        <f t="shared" si="11"/>
        <v>#N/A</v>
      </c>
      <c r="Z24" t="str">
        <f t="shared" ca="1" si="11"/>
        <v>SIO01</v>
      </c>
      <c r="AA24" t="str">
        <f t="shared" ca="1" si="11"/>
        <v>IWS07</v>
      </c>
    </row>
    <row r="25" spans="10:27">
      <c r="J25">
        <f t="shared" si="8"/>
        <v>0</v>
      </c>
      <c r="K25">
        <f t="shared" si="9"/>
        <v>1</v>
      </c>
      <c r="L25">
        <f t="shared" si="10"/>
        <v>1</v>
      </c>
      <c r="N25" t="str" cm="1">
        <f t="array" aca="1" ref="N25" ca="1">INDIRECT("B"&amp;3+COUNTIF(H:H,"&lt;="&amp;ROW()-3))</f>
        <v>汐月研</v>
      </c>
      <c r="O25" t="str" cm="1">
        <f t="array" aca="1" ref="O25" ca="1">INDIRECT("B"&amp;3+COUNTIF(I:I,"&lt;="&amp;ROW()-3))</f>
        <v>岩瀬研</v>
      </c>
      <c r="Q25">
        <f t="shared" ca="1" si="13"/>
        <v>2</v>
      </c>
      <c r="R25">
        <f t="shared" ca="1" si="14"/>
        <v>2</v>
      </c>
      <c r="S25" t="e">
        <f t="shared" si="1"/>
        <v>#N/A</v>
      </c>
      <c r="T25" t="str">
        <f t="shared" ca="1" si="2"/>
        <v>SIO02</v>
      </c>
      <c r="U25" t="str">
        <f t="shared" ca="1" si="3"/>
        <v>IWS08</v>
      </c>
      <c r="W25">
        <f t="shared" ca="1" si="15"/>
        <v>7</v>
      </c>
      <c r="X25">
        <f t="shared" ca="1" si="16"/>
        <v>13</v>
      </c>
      <c r="Y25" t="e">
        <f t="shared" si="11"/>
        <v>#N/A</v>
      </c>
      <c r="Z25" t="str">
        <f t="shared" ca="1" si="11"/>
        <v>SIO02</v>
      </c>
      <c r="AA25" t="str">
        <f t="shared" ca="1" si="11"/>
        <v>IWS08</v>
      </c>
    </row>
    <row r="26" spans="10:27">
      <c r="J26">
        <f t="shared" si="8"/>
        <v>0</v>
      </c>
      <c r="K26">
        <f t="shared" si="9"/>
        <v>1</v>
      </c>
      <c r="L26">
        <f t="shared" si="10"/>
        <v>1</v>
      </c>
      <c r="N26" t="str" cm="1">
        <f t="array" aca="1" ref="N26" ca="1">INDIRECT("B"&amp;3+COUNTIF(H:H,"&lt;="&amp;ROW()-3))</f>
        <v>汐月研</v>
      </c>
      <c r="O26" t="str" cm="1">
        <f t="array" aca="1" ref="O26" ca="1">INDIRECT("B"&amp;3+COUNTIF(I:I,"&lt;="&amp;ROW()-3))</f>
        <v>岩瀬研</v>
      </c>
      <c r="Q26">
        <f t="shared" ca="1" si="13"/>
        <v>3</v>
      </c>
      <c r="R26">
        <f t="shared" ca="1" si="14"/>
        <v>3</v>
      </c>
      <c r="S26" t="e">
        <f t="shared" si="1"/>
        <v>#N/A</v>
      </c>
      <c r="T26" t="str">
        <f t="shared" ca="1" si="2"/>
        <v>SIO03</v>
      </c>
      <c r="U26" t="str">
        <f t="shared" ca="1" si="3"/>
        <v>IWS09</v>
      </c>
      <c r="W26">
        <f t="shared" ca="1" si="15"/>
        <v>8</v>
      </c>
      <c r="X26">
        <f t="shared" ca="1" si="16"/>
        <v>14</v>
      </c>
      <c r="Y26" t="e">
        <f t="shared" si="11"/>
        <v>#N/A</v>
      </c>
      <c r="Z26" t="str">
        <f t="shared" ca="1" si="11"/>
        <v>SIO03</v>
      </c>
      <c r="AA26" t="str">
        <f t="shared" ca="1" si="11"/>
        <v>IWS09</v>
      </c>
    </row>
    <row r="27" spans="10:27">
      <c r="J27">
        <f t="shared" si="8"/>
        <v>0</v>
      </c>
      <c r="K27">
        <f t="shared" si="9"/>
        <v>1</v>
      </c>
      <c r="L27">
        <f t="shared" si="10"/>
        <v>1</v>
      </c>
      <c r="N27" t="str" cm="1">
        <f t="array" aca="1" ref="N27" ca="1">INDIRECT("B"&amp;3+COUNTIF(H:H,"&lt;="&amp;ROW()-3))</f>
        <v>汐月研</v>
      </c>
      <c r="O27" t="str" cm="1">
        <f t="array" aca="1" ref="O27" ca="1">INDIRECT("B"&amp;3+COUNTIF(I:I,"&lt;="&amp;ROW()-3))</f>
        <v>岩瀬研</v>
      </c>
      <c r="Q27">
        <f t="shared" ca="1" si="13"/>
        <v>4</v>
      </c>
      <c r="R27">
        <f t="shared" ca="1" si="14"/>
        <v>4</v>
      </c>
      <c r="S27" t="e">
        <f t="shared" si="1"/>
        <v>#N/A</v>
      </c>
      <c r="T27" t="str">
        <f t="shared" ca="1" si="2"/>
        <v>SIO04</v>
      </c>
      <c r="U27" t="str">
        <f t="shared" ca="1" si="3"/>
        <v>IWS10</v>
      </c>
      <c r="W27">
        <f t="shared" ca="1" si="15"/>
        <v>9</v>
      </c>
      <c r="X27">
        <f t="shared" ca="1" si="16"/>
        <v>15</v>
      </c>
      <c r="Y27" t="e">
        <f t="shared" si="11"/>
        <v>#N/A</v>
      </c>
      <c r="Z27" t="str">
        <f t="shared" ca="1" si="11"/>
        <v>SIO04</v>
      </c>
      <c r="AA27" t="str">
        <f t="shared" ca="1" si="11"/>
        <v>IWS10</v>
      </c>
    </row>
    <row r="28" spans="10:27">
      <c r="J28">
        <f t="shared" si="8"/>
        <v>0</v>
      </c>
      <c r="K28">
        <f t="shared" si="9"/>
        <v>1</v>
      </c>
      <c r="L28">
        <f t="shared" si="10"/>
        <v>1</v>
      </c>
      <c r="N28" t="str" cm="1">
        <f t="array" aca="1" ref="N28" ca="1">INDIRECT("B"&amp;3+COUNTIF(H:H,"&lt;="&amp;ROW()-3))</f>
        <v>佘研</v>
      </c>
      <c r="O28" t="str" cm="1">
        <f t="array" aca="1" ref="O28" ca="1">INDIRECT("B"&amp;3+COUNTIF(I:I,"&lt;="&amp;ROW()-3))</f>
        <v>岩瀬研</v>
      </c>
      <c r="Q28">
        <f t="shared" ca="1" si="13"/>
        <v>1</v>
      </c>
      <c r="R28">
        <f t="shared" ca="1" si="14"/>
        <v>5</v>
      </c>
      <c r="S28" t="e">
        <f t="shared" si="1"/>
        <v>#N/A</v>
      </c>
      <c r="T28" t="str">
        <f t="shared" ca="1" si="2"/>
        <v>Sh04</v>
      </c>
      <c r="U28" t="str">
        <f t="shared" ca="1" si="3"/>
        <v>IWS11</v>
      </c>
      <c r="W28">
        <f t="shared" ca="1" si="15"/>
        <v>9</v>
      </c>
      <c r="X28">
        <f t="shared" ca="1" si="16"/>
        <v>16</v>
      </c>
      <c r="Y28" t="e">
        <f t="shared" si="11"/>
        <v>#N/A</v>
      </c>
      <c r="Z28" t="str">
        <f t="shared" ca="1" si="11"/>
        <v>Sh04</v>
      </c>
      <c r="AA28" t="str">
        <f t="shared" ca="1" si="11"/>
        <v>IWS11</v>
      </c>
    </row>
    <row r="29" spans="10:27">
      <c r="J29">
        <f t="shared" si="8"/>
        <v>0</v>
      </c>
      <c r="K29">
        <f t="shared" si="9"/>
        <v>1</v>
      </c>
      <c r="L29">
        <f t="shared" si="10"/>
        <v>1</v>
      </c>
      <c r="N29" t="str" cm="1">
        <f t="array" aca="1" ref="N29" ca="1">INDIRECT("B"&amp;3+COUNTIF(H:H,"&lt;="&amp;ROW()-3))</f>
        <v>佘研</v>
      </c>
      <c r="O29" cm="1">
        <f t="array" aca="1" ref="O29" ca="1">INDIRECT("B"&amp;3+COUNTIF(I:I,"&lt;="&amp;ROW()-3))</f>
        <v>0</v>
      </c>
      <c r="Q29">
        <f t="shared" ca="1" si="13"/>
        <v>2</v>
      </c>
      <c r="R29">
        <f t="shared" ca="1" si="14"/>
        <v>1</v>
      </c>
      <c r="S29" t="e">
        <f t="shared" si="1"/>
        <v>#N/A</v>
      </c>
      <c r="T29" t="str">
        <f t="shared" ca="1" si="2"/>
        <v>Sh05</v>
      </c>
      <c r="U29" t="e">
        <f t="shared" ca="1" si="3"/>
        <v>#N/A</v>
      </c>
      <c r="W29">
        <f t="shared" ca="1" si="15"/>
        <v>10</v>
      </c>
      <c r="X29" t="e">
        <f t="shared" ca="1" si="16"/>
        <v>#REF!</v>
      </c>
      <c r="Y29" t="e">
        <f t="shared" si="11"/>
        <v>#N/A</v>
      </c>
      <c r="Z29" t="str">
        <f t="shared" ca="1" si="11"/>
        <v>Sh05</v>
      </c>
      <c r="AA29" t="e">
        <f t="shared" ca="1" si="11"/>
        <v>#N/A</v>
      </c>
    </row>
    <row r="30" spans="10:27">
      <c r="J30">
        <f t="shared" si="8"/>
        <v>0</v>
      </c>
      <c r="K30">
        <f t="shared" si="9"/>
        <v>1</v>
      </c>
      <c r="L30">
        <f t="shared" si="10"/>
        <v>1</v>
      </c>
      <c r="N30" t="str" cm="1">
        <f t="array" aca="1" ref="N30" ca="1">INDIRECT("B"&amp;3+COUNTIF(H:H,"&lt;="&amp;ROW()-3))</f>
        <v>佘研</v>
      </c>
      <c r="O30" cm="1">
        <f t="array" aca="1" ref="O30" ca="1">INDIRECT("B"&amp;3+COUNTIF(I:I,"&lt;="&amp;ROW()-3))</f>
        <v>0</v>
      </c>
      <c r="Q30">
        <f t="shared" ca="1" si="13"/>
        <v>3</v>
      </c>
      <c r="R30">
        <f t="shared" ca="1" si="14"/>
        <v>2</v>
      </c>
      <c r="S30" t="e">
        <f t="shared" si="1"/>
        <v>#N/A</v>
      </c>
      <c r="T30" t="str">
        <f t="shared" ca="1" si="2"/>
        <v>Sh06</v>
      </c>
      <c r="U30" t="e">
        <f t="shared" ca="1" si="3"/>
        <v>#N/A</v>
      </c>
      <c r="W30">
        <f t="shared" ca="1" si="15"/>
        <v>11</v>
      </c>
      <c r="X30" t="e">
        <f t="shared" ca="1" si="16"/>
        <v>#REF!</v>
      </c>
      <c r="Y30" t="e">
        <f t="shared" si="11"/>
        <v>#N/A</v>
      </c>
      <c r="Z30" t="str">
        <f t="shared" ca="1" si="11"/>
        <v>Sh06</v>
      </c>
      <c r="AA30" t="e">
        <f t="shared" ca="1" si="11"/>
        <v>#N/A</v>
      </c>
    </row>
    <row r="31" spans="10:27">
      <c r="J31">
        <f t="shared" si="8"/>
        <v>0</v>
      </c>
      <c r="K31">
        <f t="shared" si="9"/>
        <v>1</v>
      </c>
      <c r="L31">
        <f t="shared" si="10"/>
        <v>1</v>
      </c>
      <c r="N31" cm="1">
        <f t="array" aca="1" ref="N31" ca="1">INDIRECT("B"&amp;3+COUNTIF(H:H,"&lt;="&amp;ROW()-3))</f>
        <v>0</v>
      </c>
      <c r="O31" cm="1">
        <f t="array" aca="1" ref="O31" ca="1">INDIRECT("B"&amp;3+COUNTIF(I:I,"&lt;="&amp;ROW()-3))</f>
        <v>0</v>
      </c>
      <c r="Q31">
        <f t="shared" ca="1" si="13"/>
        <v>1</v>
      </c>
      <c r="R31">
        <f t="shared" ca="1" si="14"/>
        <v>3</v>
      </c>
      <c r="S31" t="e">
        <f t="shared" si="1"/>
        <v>#N/A</v>
      </c>
      <c r="T31" t="e">
        <f t="shared" ca="1" si="2"/>
        <v>#N/A</v>
      </c>
      <c r="U31" t="e">
        <f t="shared" ca="1" si="3"/>
        <v>#N/A</v>
      </c>
      <c r="W31" t="e">
        <f t="shared" ca="1" si="15"/>
        <v>#REF!</v>
      </c>
      <c r="X31" t="e">
        <f t="shared" ca="1" si="16"/>
        <v>#REF!</v>
      </c>
      <c r="Y31" t="e">
        <f t="shared" si="11"/>
        <v>#N/A</v>
      </c>
      <c r="Z31" t="e">
        <f t="shared" ca="1" si="11"/>
        <v>#N/A</v>
      </c>
      <c r="AA31" t="e">
        <f t="shared" ca="1" si="11"/>
        <v>#N/A</v>
      </c>
    </row>
    <row r="32" spans="10:27">
      <c r="J32">
        <f t="shared" si="8"/>
        <v>0</v>
      </c>
      <c r="K32">
        <f t="shared" si="9"/>
        <v>1</v>
      </c>
      <c r="L32">
        <f t="shared" si="10"/>
        <v>1</v>
      </c>
      <c r="N32" cm="1">
        <f t="array" aca="1" ref="N32" ca="1">INDIRECT("B"&amp;3+COUNTIF(H:H,"&lt;="&amp;ROW()-3))</f>
        <v>0</v>
      </c>
      <c r="O32" cm="1">
        <f t="array" aca="1" ref="O32" ca="1">INDIRECT("B"&amp;3+COUNTIF(I:I,"&lt;="&amp;ROW()-3))</f>
        <v>0</v>
      </c>
      <c r="Q32">
        <f t="shared" ca="1" si="13"/>
        <v>2</v>
      </c>
      <c r="R32">
        <f t="shared" ca="1" si="14"/>
        <v>4</v>
      </c>
      <c r="S32" t="e">
        <f t="shared" si="1"/>
        <v>#N/A</v>
      </c>
      <c r="T32" t="e">
        <f t="shared" ca="1" si="2"/>
        <v>#N/A</v>
      </c>
      <c r="U32" t="e">
        <f t="shared" ca="1" si="3"/>
        <v>#N/A</v>
      </c>
      <c r="W32" t="e">
        <f t="shared" ca="1" si="15"/>
        <v>#REF!</v>
      </c>
      <c r="X32" t="e">
        <f t="shared" ca="1" si="16"/>
        <v>#REF!</v>
      </c>
      <c r="Y32" t="e">
        <f t="shared" si="11"/>
        <v>#N/A</v>
      </c>
      <c r="Z32" t="e">
        <f t="shared" ca="1" si="11"/>
        <v>#N/A</v>
      </c>
      <c r="AA32" t="e">
        <f t="shared" ca="1" si="11"/>
        <v>#N/A</v>
      </c>
    </row>
    <row r="33" spans="10:27">
      <c r="J33">
        <f t="shared" si="8"/>
        <v>0</v>
      </c>
      <c r="K33">
        <f t="shared" si="9"/>
        <v>1</v>
      </c>
      <c r="L33">
        <f t="shared" si="10"/>
        <v>1</v>
      </c>
      <c r="N33" cm="1">
        <f t="array" aca="1" ref="N33" ca="1">INDIRECT("B"&amp;3+COUNTIF(H:H,"&lt;="&amp;ROW()-3))</f>
        <v>0</v>
      </c>
      <c r="O33" cm="1">
        <f t="array" aca="1" ref="O33" ca="1">INDIRECT("B"&amp;3+COUNTIF(I:I,"&lt;="&amp;ROW()-3))</f>
        <v>0</v>
      </c>
      <c r="Q33">
        <f t="shared" ca="1" si="13"/>
        <v>3</v>
      </c>
      <c r="R33">
        <f t="shared" ca="1" si="14"/>
        <v>5</v>
      </c>
      <c r="S33" t="e">
        <f t="shared" si="1"/>
        <v>#N/A</v>
      </c>
      <c r="T33" t="e">
        <f t="shared" ca="1" si="2"/>
        <v>#N/A</v>
      </c>
      <c r="U33" t="e">
        <f t="shared" ca="1" si="3"/>
        <v>#N/A</v>
      </c>
      <c r="W33" t="e">
        <f t="shared" ca="1" si="15"/>
        <v>#REF!</v>
      </c>
      <c r="X33" t="e">
        <f t="shared" ca="1" si="16"/>
        <v>#REF!</v>
      </c>
      <c r="Y33" t="e">
        <f t="shared" si="11"/>
        <v>#N/A</v>
      </c>
      <c r="Z33" t="e">
        <f t="shared" ca="1" si="11"/>
        <v>#N/A</v>
      </c>
      <c r="AA33" t="e">
        <f t="shared" ca="1" si="11"/>
        <v>#N/A</v>
      </c>
    </row>
    <row r="34" spans="10:27">
      <c r="J34">
        <f t="shared" si="8"/>
        <v>0</v>
      </c>
      <c r="K34">
        <f t="shared" si="9"/>
        <v>1</v>
      </c>
      <c r="L34">
        <f t="shared" si="10"/>
        <v>1</v>
      </c>
      <c r="N34" cm="1">
        <f t="array" aca="1" ref="N34" ca="1">INDIRECT("B"&amp;3+COUNTIF(H:H,"&lt;="&amp;ROW()-3))</f>
        <v>0</v>
      </c>
      <c r="O34" cm="1">
        <f t="array" aca="1" ref="O34" ca="1">INDIRECT("B"&amp;3+COUNTIF(I:I,"&lt;="&amp;ROW()-3))</f>
        <v>0</v>
      </c>
      <c r="Q34">
        <f t="shared" ca="1" si="13"/>
        <v>4</v>
      </c>
      <c r="R34">
        <f t="shared" ca="1" si="14"/>
        <v>6</v>
      </c>
      <c r="S34" t="e">
        <f t="shared" si="1"/>
        <v>#N/A</v>
      </c>
      <c r="T34" t="e">
        <f t="shared" ca="1" si="2"/>
        <v>#N/A</v>
      </c>
      <c r="U34" t="e">
        <f t="shared" ca="1" si="3"/>
        <v>#N/A</v>
      </c>
      <c r="W34" t="e">
        <f t="shared" ca="1" si="15"/>
        <v>#REF!</v>
      </c>
      <c r="X34" t="e">
        <f t="shared" ca="1" si="16"/>
        <v>#REF!</v>
      </c>
      <c r="Y34" t="e">
        <f t="shared" si="11"/>
        <v>#N/A</v>
      </c>
      <c r="Z34" t="e">
        <f t="shared" ca="1" si="11"/>
        <v>#N/A</v>
      </c>
      <c r="AA34" t="e">
        <f t="shared" ca="1" si="11"/>
        <v>#N/A</v>
      </c>
    </row>
    <row r="35" spans="10:27">
      <c r="J35">
        <f t="shared" si="8"/>
        <v>0</v>
      </c>
      <c r="K35">
        <f t="shared" si="9"/>
        <v>1</v>
      </c>
      <c r="L35">
        <f t="shared" si="10"/>
        <v>1</v>
      </c>
      <c r="N35" cm="1">
        <f t="array" aca="1" ref="N35" ca="1">INDIRECT("B"&amp;3+COUNTIF(H:H,"&lt;="&amp;ROW()-3))</f>
        <v>0</v>
      </c>
      <c r="O35" cm="1">
        <f t="array" aca="1" ref="O35" ca="1">INDIRECT("B"&amp;3+COUNTIF(I:I,"&lt;="&amp;ROW()-3))</f>
        <v>0</v>
      </c>
      <c r="Q35">
        <f t="shared" ca="1" si="13"/>
        <v>5</v>
      </c>
      <c r="R35">
        <f t="shared" ca="1" si="14"/>
        <v>7</v>
      </c>
      <c r="S35" t="e">
        <f t="shared" si="1"/>
        <v>#N/A</v>
      </c>
      <c r="T35" t="e">
        <f t="shared" ca="1" si="2"/>
        <v>#N/A</v>
      </c>
      <c r="U35" t="e">
        <f t="shared" ca="1" si="3"/>
        <v>#N/A</v>
      </c>
      <c r="W35" t="e">
        <f t="shared" ca="1" si="15"/>
        <v>#REF!</v>
      </c>
      <c r="X35" t="e">
        <f t="shared" ca="1" si="16"/>
        <v>#REF!</v>
      </c>
      <c r="Y35" t="e">
        <f t="shared" si="11"/>
        <v>#N/A</v>
      </c>
      <c r="Z35" t="e">
        <f t="shared" ca="1" si="11"/>
        <v>#N/A</v>
      </c>
      <c r="AA35" t="e">
        <f t="shared" ca="1" si="11"/>
        <v>#N/A</v>
      </c>
    </row>
    <row r="36" spans="10:27">
      <c r="J36">
        <f t="shared" si="8"/>
        <v>0</v>
      </c>
      <c r="K36">
        <f t="shared" si="9"/>
        <v>1</v>
      </c>
      <c r="L36">
        <f t="shared" si="10"/>
        <v>1</v>
      </c>
      <c r="N36" cm="1">
        <f t="array" aca="1" ref="N36" ca="1">INDIRECT("B"&amp;3+COUNTIF(H:H,"&lt;="&amp;ROW()-3))</f>
        <v>0</v>
      </c>
      <c r="O36" cm="1">
        <f t="array" aca="1" ref="O36" ca="1">INDIRECT("B"&amp;3+COUNTIF(I:I,"&lt;="&amp;ROW()-3))</f>
        <v>0</v>
      </c>
      <c r="Q36">
        <f t="shared" ca="1" si="13"/>
        <v>6</v>
      </c>
      <c r="R36">
        <f t="shared" ca="1" si="14"/>
        <v>8</v>
      </c>
      <c r="S36" t="e">
        <f t="shared" si="1"/>
        <v>#N/A</v>
      </c>
      <c r="T36" t="e">
        <f t="shared" ca="1" si="2"/>
        <v>#N/A</v>
      </c>
      <c r="U36" t="e">
        <f t="shared" ca="1" si="3"/>
        <v>#N/A</v>
      </c>
      <c r="W36" t="e">
        <f t="shared" ca="1" si="15"/>
        <v>#REF!</v>
      </c>
      <c r="X36" t="e">
        <f t="shared" ca="1" si="16"/>
        <v>#REF!</v>
      </c>
      <c r="Y36" t="e">
        <f t="shared" si="11"/>
        <v>#N/A</v>
      </c>
      <c r="Z36" t="e">
        <f t="shared" ca="1" si="11"/>
        <v>#N/A</v>
      </c>
      <c r="AA36" t="e">
        <f t="shared" ca="1" si="11"/>
        <v>#N/A</v>
      </c>
    </row>
    <row r="37" spans="10:27">
      <c r="J37">
        <f t="shared" si="8"/>
        <v>0</v>
      </c>
      <c r="K37">
        <f t="shared" si="9"/>
        <v>1</v>
      </c>
      <c r="L37">
        <f t="shared" si="10"/>
        <v>1</v>
      </c>
      <c r="N37" cm="1">
        <f t="array" aca="1" ref="N37" ca="1">INDIRECT("B"&amp;3+COUNTIF(H:H,"&lt;="&amp;ROW()-3))</f>
        <v>0</v>
      </c>
      <c r="O37" cm="1">
        <f t="array" aca="1" ref="O37" ca="1">INDIRECT("B"&amp;3+COUNTIF(I:I,"&lt;="&amp;ROW()-3))</f>
        <v>0</v>
      </c>
      <c r="Q37">
        <f t="shared" ca="1" si="13"/>
        <v>7</v>
      </c>
      <c r="R37">
        <f t="shared" ca="1" si="14"/>
        <v>9</v>
      </c>
      <c r="S37" t="e">
        <f t="shared" si="1"/>
        <v>#N/A</v>
      </c>
      <c r="T37" t="e">
        <f t="shared" ca="1" si="2"/>
        <v>#N/A</v>
      </c>
      <c r="U37" t="e">
        <f t="shared" ca="1" si="3"/>
        <v>#N/A</v>
      </c>
      <c r="W37" t="e">
        <f t="shared" ca="1" si="15"/>
        <v>#REF!</v>
      </c>
      <c r="X37" t="e">
        <f t="shared" ca="1" si="16"/>
        <v>#REF!</v>
      </c>
      <c r="Y37" t="e">
        <f t="shared" si="11"/>
        <v>#N/A</v>
      </c>
      <c r="Z37" t="e">
        <f t="shared" ca="1" si="11"/>
        <v>#N/A</v>
      </c>
      <c r="AA37" t="e">
        <f t="shared" ca="1" si="11"/>
        <v>#N/A</v>
      </c>
    </row>
    <row r="38" spans="10:27">
      <c r="Q38">
        <f t="shared" ca="1" si="13"/>
        <v>8</v>
      </c>
      <c r="R38">
        <f t="shared" ca="1" si="14"/>
        <v>10</v>
      </c>
      <c r="S38" t="e">
        <f t="shared" si="1"/>
        <v>#N/A</v>
      </c>
      <c r="T38" t="e">
        <f t="shared" ca="1" si="2"/>
        <v>#N/A</v>
      </c>
      <c r="U38" t="e">
        <f t="shared" ca="1" si="3"/>
        <v>#N/A</v>
      </c>
      <c r="W38" t="e">
        <f t="shared" ca="1" si="15"/>
        <v>#REF!</v>
      </c>
      <c r="X38" t="e">
        <f t="shared" ca="1" si="16"/>
        <v>#REF!</v>
      </c>
      <c r="Y38" t="e">
        <f t="shared" si="11"/>
        <v>#N/A</v>
      </c>
      <c r="Z38" t="e">
        <f t="shared" ca="1" si="11"/>
        <v>#N/A</v>
      </c>
      <c r="AA38" t="e">
        <f t="shared" ca="1" si="11"/>
        <v>#N/A</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68"/>
  <sheetViews>
    <sheetView topLeftCell="C28" zoomScale="50" zoomScaleNormal="50" workbookViewId="0">
      <selection activeCell="B40" sqref="B40"/>
    </sheetView>
  </sheetViews>
  <sheetFormatPr defaultColWidth="9" defaultRowHeight="18"/>
  <cols>
    <col min="1" max="1" width="17.4140625" style="4" bestFit="1" customWidth="1"/>
    <col min="2" max="2" width="21.08203125" style="4" customWidth="1"/>
    <col min="3" max="3" width="26" style="4" customWidth="1"/>
    <col min="4" max="4" width="28.83203125" style="4" customWidth="1"/>
    <col min="5" max="5" width="20.33203125" style="4" customWidth="1"/>
    <col min="6" max="6" width="28" style="4" customWidth="1"/>
    <col min="7" max="9" width="26.25" style="4" customWidth="1"/>
    <col min="10" max="10" width="46.5" style="4" customWidth="1"/>
    <col min="11" max="11" width="40.75" style="4" customWidth="1"/>
    <col min="12" max="16384" width="9" style="4"/>
  </cols>
  <sheetData>
    <row r="1" spans="1:11">
      <c r="A1" s="66" t="s">
        <v>501</v>
      </c>
      <c r="B1" s="66" t="s">
        <v>0</v>
      </c>
      <c r="C1" s="66" t="s">
        <v>1</v>
      </c>
      <c r="D1" s="66" t="s">
        <v>2</v>
      </c>
      <c r="E1" s="66" t="s">
        <v>3</v>
      </c>
      <c r="F1" s="66" t="s">
        <v>4</v>
      </c>
      <c r="G1" s="70" t="s">
        <v>5</v>
      </c>
      <c r="H1" s="71"/>
      <c r="I1" s="72"/>
      <c r="J1" s="68" t="s">
        <v>6</v>
      </c>
      <c r="K1" s="68" t="s">
        <v>7</v>
      </c>
    </row>
    <row r="2" spans="1:11">
      <c r="A2" s="67"/>
      <c r="B2" s="67"/>
      <c r="C2" s="67"/>
      <c r="D2" s="67"/>
      <c r="E2" s="67"/>
      <c r="F2" s="67"/>
      <c r="G2" s="73"/>
      <c r="H2" s="74"/>
      <c r="I2" s="75"/>
      <c r="J2" s="67"/>
      <c r="K2" s="69"/>
    </row>
    <row r="3" spans="1:11">
      <c r="A3" s="3"/>
      <c r="B3" s="3" t="s">
        <v>8</v>
      </c>
      <c r="C3" s="3" t="s">
        <v>8</v>
      </c>
      <c r="D3" s="3" t="s">
        <v>8</v>
      </c>
      <c r="E3" s="3" t="s">
        <v>8</v>
      </c>
      <c r="F3" s="3" t="s">
        <v>8</v>
      </c>
      <c r="G3" s="76" t="s">
        <v>9</v>
      </c>
      <c r="H3" s="77"/>
      <c r="I3" s="78"/>
      <c r="J3" s="2" t="s">
        <v>9</v>
      </c>
      <c r="K3" s="67"/>
    </row>
    <row r="4" spans="1:11" ht="18.5" thickBot="1">
      <c r="A4" s="7"/>
      <c r="B4" s="7"/>
      <c r="C4" s="5"/>
      <c r="D4" s="5"/>
      <c r="E4" s="5"/>
      <c r="F4" s="6"/>
      <c r="G4" s="6"/>
      <c r="H4" s="6"/>
      <c r="I4" s="6"/>
      <c r="J4" s="6"/>
      <c r="K4" s="1"/>
    </row>
    <row r="5" spans="1:11">
      <c r="A5" s="4" t="s">
        <v>502</v>
      </c>
      <c r="B5" s="8" t="s">
        <v>10</v>
      </c>
      <c r="C5" s="9" t="s">
        <v>11</v>
      </c>
      <c r="D5" s="9" t="s">
        <v>12</v>
      </c>
      <c r="E5" s="9" t="s">
        <v>13</v>
      </c>
      <c r="F5" s="9" t="s">
        <v>13</v>
      </c>
      <c r="G5" s="10" t="s">
        <v>14</v>
      </c>
      <c r="H5" s="10" t="s">
        <v>15</v>
      </c>
      <c r="I5" s="10" t="s">
        <v>16</v>
      </c>
      <c r="J5" s="10" t="s">
        <v>17</v>
      </c>
      <c r="K5" s="10" t="s">
        <v>18</v>
      </c>
    </row>
    <row r="6" spans="1:11">
      <c r="A6" s="4" t="str">
        <f>$A$5&amp;REPT("0",2-LEN(ROW()-5))&amp;TEXT(ROW()-5,"##")</f>
        <v>NNK01</v>
      </c>
      <c r="B6" s="40" t="s">
        <v>520</v>
      </c>
      <c r="C6" s="41" t="s">
        <v>19</v>
      </c>
      <c r="D6" s="12"/>
      <c r="E6" s="12" t="s">
        <v>20</v>
      </c>
      <c r="F6" s="12" t="s">
        <v>21</v>
      </c>
      <c r="G6" s="12"/>
      <c r="H6" s="12"/>
      <c r="I6" s="12"/>
      <c r="J6" s="12"/>
      <c r="K6" s="12"/>
    </row>
    <row r="7" spans="1:11">
      <c r="A7" s="4" t="str">
        <f t="shared" ref="A7:A49" si="0">$A$5&amp;REPT("0",2-LEN(ROW()-5))&amp;TEXT(ROW()-5,"##")</f>
        <v>NNK02</v>
      </c>
      <c r="B7" s="11" t="s">
        <v>22</v>
      </c>
      <c r="C7" s="12" t="s">
        <v>23</v>
      </c>
      <c r="D7" s="37" t="s">
        <v>24</v>
      </c>
      <c r="E7" s="12" t="s">
        <v>25</v>
      </c>
      <c r="F7" s="12" t="s">
        <v>148</v>
      </c>
      <c r="G7" s="12" t="s">
        <v>27</v>
      </c>
      <c r="H7" s="12" t="s">
        <v>28</v>
      </c>
      <c r="I7" s="12" t="s">
        <v>29</v>
      </c>
      <c r="J7" s="12"/>
      <c r="K7" s="12" t="s">
        <v>30</v>
      </c>
    </row>
    <row r="8" spans="1:11">
      <c r="A8" s="4" t="str">
        <f t="shared" si="0"/>
        <v>NNK03</v>
      </c>
      <c r="B8" s="11" t="s">
        <v>31</v>
      </c>
      <c r="C8" s="12" t="s">
        <v>32</v>
      </c>
      <c r="D8" s="37" t="s">
        <v>33</v>
      </c>
      <c r="E8" s="12" t="s">
        <v>25</v>
      </c>
      <c r="F8" s="12" t="s">
        <v>148</v>
      </c>
      <c r="G8" s="12" t="s">
        <v>34</v>
      </c>
      <c r="H8" s="12" t="s">
        <v>35</v>
      </c>
      <c r="I8" s="12" t="s">
        <v>29</v>
      </c>
      <c r="J8" s="12" t="s">
        <v>36</v>
      </c>
      <c r="K8" s="12" t="s">
        <v>37</v>
      </c>
    </row>
    <row r="9" spans="1:11">
      <c r="A9" s="4" t="str">
        <f t="shared" si="0"/>
        <v>NNK04</v>
      </c>
      <c r="B9" s="11" t="s">
        <v>38</v>
      </c>
      <c r="C9" s="12" t="s">
        <v>39</v>
      </c>
      <c r="D9" s="37" t="s">
        <v>40</v>
      </c>
      <c r="E9" s="12" t="s">
        <v>25</v>
      </c>
      <c r="F9" s="12" t="s">
        <v>148</v>
      </c>
      <c r="G9" s="12"/>
      <c r="H9" s="12"/>
      <c r="I9" s="12"/>
      <c r="J9" s="12"/>
      <c r="K9" s="12" t="s">
        <v>37</v>
      </c>
    </row>
    <row r="10" spans="1:11">
      <c r="A10" s="4" t="str">
        <f t="shared" si="0"/>
        <v>NNK05</v>
      </c>
      <c r="B10" s="11" t="s">
        <v>554</v>
      </c>
      <c r="C10" s="12" t="s">
        <v>41</v>
      </c>
      <c r="D10" s="37" t="s">
        <v>42</v>
      </c>
      <c r="E10" s="12" t="s">
        <v>25</v>
      </c>
      <c r="F10" s="12" t="s">
        <v>148</v>
      </c>
      <c r="G10" s="12" t="s">
        <v>43</v>
      </c>
      <c r="H10" s="12" t="s">
        <v>44</v>
      </c>
      <c r="I10" s="12" t="s">
        <v>45</v>
      </c>
      <c r="J10" s="12" t="s">
        <v>46</v>
      </c>
      <c r="K10" s="12" t="s">
        <v>37</v>
      </c>
    </row>
    <row r="11" spans="1:11">
      <c r="A11" s="4" t="str">
        <f t="shared" si="0"/>
        <v>NNK06</v>
      </c>
      <c r="B11" s="11" t="s">
        <v>47</v>
      </c>
      <c r="C11" s="12" t="s">
        <v>48</v>
      </c>
      <c r="D11" s="37" t="s">
        <v>49</v>
      </c>
      <c r="E11" s="12" t="s">
        <v>25</v>
      </c>
      <c r="F11" s="12" t="s">
        <v>148</v>
      </c>
      <c r="G11" s="12" t="s">
        <v>50</v>
      </c>
      <c r="H11" s="12" t="s">
        <v>51</v>
      </c>
      <c r="I11" s="12" t="s">
        <v>52</v>
      </c>
      <c r="J11" s="12" t="s">
        <v>53</v>
      </c>
      <c r="K11" s="12" t="s">
        <v>37</v>
      </c>
    </row>
    <row r="12" spans="1:11">
      <c r="A12" s="4" t="str">
        <f t="shared" si="0"/>
        <v>NNK07</v>
      </c>
      <c r="B12" s="11" t="s">
        <v>54</v>
      </c>
      <c r="C12" s="12" t="s">
        <v>55</v>
      </c>
      <c r="D12" s="37" t="s">
        <v>56</v>
      </c>
      <c r="E12" s="12" t="s">
        <v>25</v>
      </c>
      <c r="F12" s="12" t="s">
        <v>148</v>
      </c>
      <c r="G12" s="12"/>
      <c r="H12" s="12"/>
      <c r="I12" s="12"/>
      <c r="J12" s="12"/>
      <c r="K12" s="12" t="s">
        <v>37</v>
      </c>
    </row>
    <row r="13" spans="1:11">
      <c r="A13" s="4" t="str">
        <f t="shared" si="0"/>
        <v>NNK08</v>
      </c>
      <c r="B13" s="11" t="s">
        <v>57</v>
      </c>
      <c r="C13" s="12" t="s">
        <v>58</v>
      </c>
      <c r="D13" s="37" t="s">
        <v>59</v>
      </c>
      <c r="E13" s="12" t="s">
        <v>25</v>
      </c>
      <c r="F13" s="12" t="s">
        <v>148</v>
      </c>
      <c r="G13" s="12" t="s">
        <v>60</v>
      </c>
      <c r="H13" s="12" t="s">
        <v>61</v>
      </c>
      <c r="I13" s="12" t="s">
        <v>51</v>
      </c>
      <c r="J13" s="12" t="s">
        <v>62</v>
      </c>
      <c r="K13" s="12" t="s">
        <v>37</v>
      </c>
    </row>
    <row r="14" spans="1:11">
      <c r="A14" s="4" t="str">
        <f t="shared" si="0"/>
        <v>NNK09</v>
      </c>
      <c r="B14" s="11" t="s">
        <v>63</v>
      </c>
      <c r="C14" s="12" t="s">
        <v>64</v>
      </c>
      <c r="D14" s="37" t="s">
        <v>65</v>
      </c>
      <c r="E14" s="12" t="s">
        <v>25</v>
      </c>
      <c r="F14" s="12" t="s">
        <v>148</v>
      </c>
      <c r="G14" s="12" t="s">
        <v>27</v>
      </c>
      <c r="H14" s="12" t="s">
        <v>29</v>
      </c>
      <c r="I14" s="12" t="s">
        <v>52</v>
      </c>
      <c r="J14" s="12" t="s">
        <v>66</v>
      </c>
      <c r="K14" s="12" t="s">
        <v>37</v>
      </c>
    </row>
    <row r="15" spans="1:11">
      <c r="A15" s="4" t="str">
        <f t="shared" si="0"/>
        <v>NNK10</v>
      </c>
      <c r="B15" s="11" t="s">
        <v>67</v>
      </c>
      <c r="C15" s="12" t="s">
        <v>68</v>
      </c>
      <c r="D15" s="42" t="s">
        <v>69</v>
      </c>
      <c r="E15" s="12" t="s">
        <v>25</v>
      </c>
      <c r="F15" s="12" t="s">
        <v>148</v>
      </c>
      <c r="G15" s="16" t="s">
        <v>52</v>
      </c>
      <c r="H15" s="16" t="s">
        <v>70</v>
      </c>
      <c r="I15" s="16" t="s">
        <v>29</v>
      </c>
      <c r="J15" s="16" t="s">
        <v>71</v>
      </c>
      <c r="K15" s="12" t="s">
        <v>37</v>
      </c>
    </row>
    <row r="16" spans="1:11">
      <c r="A16" s="4" t="str">
        <f t="shared" si="0"/>
        <v>NNK11</v>
      </c>
      <c r="B16" s="15" t="s">
        <v>72</v>
      </c>
      <c r="C16" s="16" t="s">
        <v>73</v>
      </c>
      <c r="D16" s="42" t="s">
        <v>74</v>
      </c>
      <c r="E16" s="12" t="s">
        <v>25</v>
      </c>
      <c r="F16" s="12" t="s">
        <v>148</v>
      </c>
      <c r="G16" s="16" t="s">
        <v>75</v>
      </c>
      <c r="H16" s="16" t="s">
        <v>76</v>
      </c>
      <c r="I16" s="16" t="s">
        <v>51</v>
      </c>
      <c r="J16" s="16" t="s">
        <v>77</v>
      </c>
      <c r="K16" s="12" t="s">
        <v>37</v>
      </c>
    </row>
    <row r="17" spans="1:11">
      <c r="A17" s="4" t="str">
        <f t="shared" si="0"/>
        <v>NNK12</v>
      </c>
      <c r="B17" s="15" t="s">
        <v>78</v>
      </c>
      <c r="C17" s="16" t="s">
        <v>79</v>
      </c>
      <c r="D17" s="16"/>
      <c r="E17" s="12" t="s">
        <v>80</v>
      </c>
      <c r="F17" s="12" t="s">
        <v>81</v>
      </c>
      <c r="G17" s="16"/>
      <c r="H17" s="16"/>
      <c r="I17" s="16"/>
      <c r="J17" s="16"/>
      <c r="K17" s="16"/>
    </row>
    <row r="18" spans="1:11">
      <c r="A18" s="4" t="str">
        <f t="shared" si="0"/>
        <v>NNK13</v>
      </c>
      <c r="B18" s="15" t="s">
        <v>82</v>
      </c>
      <c r="C18" s="16" t="s">
        <v>83</v>
      </c>
      <c r="D18" s="16"/>
      <c r="E18" s="12" t="s">
        <v>80</v>
      </c>
      <c r="F18" s="12" t="s">
        <v>81</v>
      </c>
      <c r="G18" s="16"/>
      <c r="H18" s="16"/>
      <c r="I18" s="16"/>
      <c r="J18" s="16"/>
      <c r="K18" s="16"/>
    </row>
    <row r="19" spans="1:11">
      <c r="A19" s="4" t="str">
        <f t="shared" si="0"/>
        <v>NNK14</v>
      </c>
      <c r="B19" s="15" t="s">
        <v>84</v>
      </c>
      <c r="C19" s="16" t="s">
        <v>85</v>
      </c>
      <c r="D19" s="42" t="s">
        <v>86</v>
      </c>
      <c r="E19" s="12" t="s">
        <v>80</v>
      </c>
      <c r="F19" s="12" t="s">
        <v>81</v>
      </c>
      <c r="G19" s="16"/>
      <c r="H19" s="16"/>
      <c r="I19" s="16"/>
      <c r="J19" s="16"/>
      <c r="K19" s="16"/>
    </row>
    <row r="20" spans="1:11">
      <c r="A20" s="4" t="str">
        <f t="shared" si="0"/>
        <v>NNK15</v>
      </c>
      <c r="B20" s="15" t="s">
        <v>87</v>
      </c>
      <c r="C20" s="16" t="s">
        <v>88</v>
      </c>
      <c r="D20" s="42" t="s">
        <v>89</v>
      </c>
      <c r="E20" s="12" t="s">
        <v>80</v>
      </c>
      <c r="F20" s="12" t="s">
        <v>81</v>
      </c>
      <c r="G20" s="16"/>
      <c r="H20" s="16"/>
      <c r="I20" s="16"/>
      <c r="J20" s="16"/>
      <c r="K20" s="16"/>
    </row>
    <row r="21" spans="1:11">
      <c r="A21" s="4" t="str">
        <f t="shared" si="0"/>
        <v>NNK16</v>
      </c>
      <c r="B21" s="15" t="s">
        <v>90</v>
      </c>
      <c r="C21" s="16" t="s">
        <v>91</v>
      </c>
      <c r="D21" s="16"/>
      <c r="E21" s="12" t="s">
        <v>80</v>
      </c>
      <c r="F21" s="12" t="s">
        <v>81</v>
      </c>
      <c r="G21" s="16"/>
      <c r="H21" s="16"/>
      <c r="I21" s="16"/>
      <c r="J21" s="16"/>
      <c r="K21" s="16"/>
    </row>
    <row r="22" spans="1:11">
      <c r="A22" s="4" t="str">
        <f t="shared" si="0"/>
        <v>NNK17</v>
      </c>
      <c r="B22" s="15" t="s">
        <v>92</v>
      </c>
      <c r="C22" s="16" t="s">
        <v>93</v>
      </c>
      <c r="D22" s="16"/>
      <c r="E22" s="12" t="s">
        <v>80</v>
      </c>
      <c r="F22" s="12" t="s">
        <v>81</v>
      </c>
      <c r="G22" s="16"/>
      <c r="H22" s="16"/>
      <c r="I22" s="16"/>
      <c r="J22" s="16"/>
      <c r="K22" s="16"/>
    </row>
    <row r="23" spans="1:11">
      <c r="A23" s="4" t="str">
        <f t="shared" si="0"/>
        <v>NNK18</v>
      </c>
      <c r="B23" s="15" t="s">
        <v>94</v>
      </c>
      <c r="C23" s="16" t="s">
        <v>95</v>
      </c>
      <c r="D23" s="42" t="s">
        <v>96</v>
      </c>
      <c r="E23" s="12" t="s">
        <v>97</v>
      </c>
      <c r="F23" s="12" t="s">
        <v>98</v>
      </c>
      <c r="G23" s="16"/>
      <c r="H23" s="16"/>
      <c r="I23" s="16"/>
      <c r="J23" s="16"/>
      <c r="K23" s="16"/>
    </row>
    <row r="24" spans="1:11">
      <c r="A24" s="4" t="str">
        <f t="shared" si="0"/>
        <v>NNK19</v>
      </c>
      <c r="B24" s="15" t="s">
        <v>99</v>
      </c>
      <c r="C24" s="16" t="s">
        <v>100</v>
      </c>
      <c r="D24" s="43" t="s">
        <v>101</v>
      </c>
      <c r="E24" s="12" t="s">
        <v>97</v>
      </c>
      <c r="F24" s="12" t="s">
        <v>98</v>
      </c>
      <c r="G24" s="16"/>
      <c r="H24" s="16"/>
      <c r="I24" s="16"/>
      <c r="J24" s="16"/>
      <c r="K24" s="16"/>
    </row>
    <row r="25" spans="1:11">
      <c r="A25" s="4" t="str">
        <f t="shared" si="0"/>
        <v>NNK20</v>
      </c>
      <c r="B25" s="15" t="s">
        <v>102</v>
      </c>
      <c r="C25" s="16" t="s">
        <v>103</v>
      </c>
      <c r="D25" s="44" t="s">
        <v>104</v>
      </c>
      <c r="E25" s="12" t="s">
        <v>97</v>
      </c>
      <c r="F25" s="12" t="s">
        <v>98</v>
      </c>
      <c r="G25" s="16"/>
      <c r="H25" s="16"/>
      <c r="I25" s="16"/>
      <c r="J25" s="16"/>
      <c r="K25" s="16"/>
    </row>
    <row r="26" spans="1:11">
      <c r="A26" s="4" t="str">
        <f t="shared" si="0"/>
        <v>NNK21</v>
      </c>
      <c r="B26" s="15" t="s">
        <v>105</v>
      </c>
      <c r="C26" s="16" t="s">
        <v>106</v>
      </c>
      <c r="D26" s="42" t="s">
        <v>107</v>
      </c>
      <c r="E26" s="12" t="s">
        <v>97</v>
      </c>
      <c r="F26" s="12" t="s">
        <v>98</v>
      </c>
      <c r="G26" s="16"/>
      <c r="H26" s="16"/>
      <c r="I26" s="16"/>
      <c r="J26" s="16"/>
      <c r="K26" s="16"/>
    </row>
    <row r="27" spans="1:11">
      <c r="A27" s="4" t="str">
        <f t="shared" si="0"/>
        <v>NNK22</v>
      </c>
      <c r="B27" s="15" t="s">
        <v>108</v>
      </c>
      <c r="C27" s="16" t="s">
        <v>109</v>
      </c>
      <c r="D27" s="42" t="s">
        <v>110</v>
      </c>
      <c r="E27" s="12" t="s">
        <v>97</v>
      </c>
      <c r="F27" s="12" t="s">
        <v>98</v>
      </c>
      <c r="G27" s="16"/>
      <c r="H27" s="16"/>
      <c r="I27" s="16"/>
      <c r="J27" s="16"/>
      <c r="K27" s="16"/>
    </row>
    <row r="28" spans="1:11">
      <c r="A28" s="4" t="str">
        <f t="shared" si="0"/>
        <v>NNK23</v>
      </c>
      <c r="B28" s="15" t="s">
        <v>111</v>
      </c>
      <c r="C28" s="16" t="s">
        <v>112</v>
      </c>
      <c r="D28" s="16"/>
      <c r="E28" s="12" t="s">
        <v>97</v>
      </c>
      <c r="F28" s="12" t="s">
        <v>98</v>
      </c>
      <c r="G28" s="16"/>
      <c r="H28" s="16"/>
      <c r="I28" s="16"/>
      <c r="J28" s="16"/>
      <c r="K28" s="16"/>
    </row>
    <row r="29" spans="1:11">
      <c r="A29" s="4" t="str">
        <f t="shared" si="0"/>
        <v>NNK24</v>
      </c>
      <c r="B29" s="15" t="s">
        <v>113</v>
      </c>
      <c r="C29" s="16" t="s">
        <v>114</v>
      </c>
      <c r="D29" s="42" t="s">
        <v>115</v>
      </c>
      <c r="E29" s="12" t="s">
        <v>97</v>
      </c>
      <c r="F29" s="12" t="s">
        <v>98</v>
      </c>
      <c r="G29" s="16"/>
      <c r="H29" s="16"/>
      <c r="I29" s="16"/>
      <c r="J29" s="16"/>
      <c r="K29" s="16"/>
    </row>
    <row r="30" spans="1:11">
      <c r="A30" s="4" t="str">
        <f t="shared" si="0"/>
        <v>NNK25</v>
      </c>
      <c r="B30" s="15" t="s">
        <v>116</v>
      </c>
      <c r="C30" s="16" t="s">
        <v>117</v>
      </c>
      <c r="D30" s="42" t="s">
        <v>118</v>
      </c>
      <c r="E30" s="12" t="s">
        <v>97</v>
      </c>
      <c r="F30" s="12" t="s">
        <v>98</v>
      </c>
      <c r="G30" s="16"/>
      <c r="H30" s="16"/>
      <c r="I30" s="16"/>
      <c r="J30" s="16"/>
      <c r="K30" s="16"/>
    </row>
    <row r="31" spans="1:11">
      <c r="A31" s="4" t="str">
        <f t="shared" si="0"/>
        <v>NNK26</v>
      </c>
      <c r="B31" s="15" t="s">
        <v>119</v>
      </c>
      <c r="C31" s="16" t="s">
        <v>120</v>
      </c>
      <c r="D31" s="16"/>
      <c r="E31" s="12" t="s">
        <v>97</v>
      </c>
      <c r="F31" s="12" t="s">
        <v>98</v>
      </c>
      <c r="G31" s="16"/>
      <c r="H31" s="16"/>
      <c r="I31" s="16"/>
      <c r="J31" s="16"/>
      <c r="K31" s="16"/>
    </row>
    <row r="32" spans="1:11">
      <c r="A32" s="4" t="str">
        <f t="shared" si="0"/>
        <v>NNK27</v>
      </c>
      <c r="B32" s="15" t="s">
        <v>121</v>
      </c>
      <c r="C32" s="16" t="s">
        <v>122</v>
      </c>
      <c r="D32" s="42" t="s">
        <v>123</v>
      </c>
      <c r="E32" s="12" t="s">
        <v>97</v>
      </c>
      <c r="F32" s="12" t="s">
        <v>98</v>
      </c>
      <c r="G32" s="16"/>
      <c r="H32" s="16"/>
      <c r="I32" s="16"/>
      <c r="J32" s="16"/>
      <c r="K32" s="16"/>
    </row>
    <row r="33" spans="1:11">
      <c r="A33" s="4" t="str">
        <f t="shared" si="0"/>
        <v>NNK28</v>
      </c>
      <c r="B33" s="15" t="s">
        <v>124</v>
      </c>
      <c r="C33" s="16" t="s">
        <v>125</v>
      </c>
      <c r="D33" s="16"/>
      <c r="E33" s="12" t="s">
        <v>97</v>
      </c>
      <c r="F33" s="12" t="s">
        <v>98</v>
      </c>
      <c r="G33" s="16"/>
      <c r="H33" s="16"/>
      <c r="I33" s="16"/>
      <c r="J33" s="16"/>
      <c r="K33" s="16"/>
    </row>
    <row r="34" spans="1:11">
      <c r="A34" s="4" t="str">
        <f t="shared" si="0"/>
        <v>NNK29</v>
      </c>
      <c r="B34" s="15" t="s">
        <v>126</v>
      </c>
      <c r="C34" s="16" t="s">
        <v>127</v>
      </c>
      <c r="D34" s="42" t="s">
        <v>128</v>
      </c>
      <c r="E34" s="12" t="s">
        <v>97</v>
      </c>
      <c r="F34" s="12" t="s">
        <v>98</v>
      </c>
      <c r="G34" s="16"/>
      <c r="H34" s="16"/>
      <c r="I34" s="16"/>
      <c r="J34" s="16"/>
      <c r="K34" s="16"/>
    </row>
    <row r="35" spans="1:11">
      <c r="A35" s="4" t="str">
        <f t="shared" si="0"/>
        <v>NNK30</v>
      </c>
      <c r="B35" s="15" t="s">
        <v>129</v>
      </c>
      <c r="C35" s="16" t="s">
        <v>130</v>
      </c>
      <c r="D35" s="42" t="s">
        <v>131</v>
      </c>
      <c r="E35" s="12" t="s">
        <v>97</v>
      </c>
      <c r="F35" s="12" t="s">
        <v>98</v>
      </c>
      <c r="G35" s="16"/>
      <c r="H35" s="16"/>
      <c r="I35" s="16"/>
      <c r="J35" s="16"/>
      <c r="K35" s="16"/>
    </row>
    <row r="36" spans="1:11">
      <c r="A36" s="4" t="str">
        <f t="shared" si="0"/>
        <v>NNK31</v>
      </c>
      <c r="B36" s="15" t="s">
        <v>132</v>
      </c>
      <c r="C36" s="12" t="s">
        <v>133</v>
      </c>
      <c r="D36" s="42" t="s">
        <v>134</v>
      </c>
      <c r="E36" s="12" t="s">
        <v>97</v>
      </c>
      <c r="F36" s="12" t="s">
        <v>98</v>
      </c>
      <c r="G36" s="16"/>
      <c r="H36" s="16"/>
      <c r="I36" s="16"/>
      <c r="J36" s="16"/>
      <c r="K36" s="16"/>
    </row>
    <row r="37" spans="1:11">
      <c r="A37" s="4" t="str">
        <f t="shared" si="0"/>
        <v>NNK32</v>
      </c>
      <c r="B37" s="15" t="s">
        <v>135</v>
      </c>
      <c r="C37" s="4" t="s">
        <v>136</v>
      </c>
      <c r="D37" s="42" t="s">
        <v>137</v>
      </c>
      <c r="E37" s="12" t="s">
        <v>97</v>
      </c>
      <c r="F37" s="12" t="s">
        <v>98</v>
      </c>
      <c r="G37" s="16"/>
      <c r="H37" s="16"/>
      <c r="I37" s="16"/>
      <c r="J37" s="16"/>
      <c r="K37" s="16"/>
    </row>
    <row r="38" spans="1:11">
      <c r="A38" s="4" t="str">
        <f t="shared" si="0"/>
        <v>NNK33</v>
      </c>
      <c r="B38" s="15" t="s">
        <v>138</v>
      </c>
      <c r="C38" s="16" t="s">
        <v>139</v>
      </c>
      <c r="D38" s="42" t="s">
        <v>140</v>
      </c>
      <c r="E38" s="12" t="s">
        <v>97</v>
      </c>
      <c r="F38" s="12" t="s">
        <v>98</v>
      </c>
      <c r="G38" s="16"/>
      <c r="H38" s="16"/>
      <c r="I38" s="16"/>
      <c r="J38" s="16"/>
      <c r="K38" s="16"/>
    </row>
    <row r="39" spans="1:11">
      <c r="A39" s="4" t="str">
        <f t="shared" si="0"/>
        <v>NNK34</v>
      </c>
      <c r="B39" s="15" t="s">
        <v>141</v>
      </c>
      <c r="C39" s="16" t="s">
        <v>142</v>
      </c>
      <c r="D39" s="42" t="s">
        <v>143</v>
      </c>
      <c r="E39" s="12" t="s">
        <v>144</v>
      </c>
      <c r="F39" s="12" t="s">
        <v>98</v>
      </c>
      <c r="G39" s="16"/>
      <c r="H39" s="16"/>
      <c r="I39" s="16"/>
      <c r="J39" s="16"/>
      <c r="K39" s="16"/>
    </row>
    <row r="40" spans="1:11">
      <c r="A40" s="4" t="str">
        <f t="shared" si="0"/>
        <v>NNK35</v>
      </c>
      <c r="B40" s="15"/>
      <c r="C40" s="16"/>
      <c r="D40" s="16"/>
      <c r="E40" s="12" t="s">
        <v>26</v>
      </c>
      <c r="F40" s="12" t="s">
        <v>26</v>
      </c>
      <c r="G40" s="16"/>
      <c r="H40" s="16"/>
      <c r="I40" s="16"/>
      <c r="J40" s="16"/>
      <c r="K40" s="16"/>
    </row>
    <row r="41" spans="1:11">
      <c r="A41" s="4" t="str">
        <f t="shared" si="0"/>
        <v>NNK36</v>
      </c>
      <c r="B41" s="15"/>
      <c r="C41" s="16"/>
      <c r="D41" s="16"/>
      <c r="E41" s="12" t="s">
        <v>26</v>
      </c>
      <c r="F41" s="12" t="s">
        <v>26</v>
      </c>
      <c r="G41" s="16"/>
      <c r="H41" s="16"/>
      <c r="I41" s="16"/>
      <c r="J41" s="16"/>
      <c r="K41" s="16"/>
    </row>
    <row r="42" spans="1:11">
      <c r="A42" s="4" t="str">
        <f t="shared" si="0"/>
        <v>NNK37</v>
      </c>
      <c r="B42" s="15"/>
      <c r="C42" s="16"/>
      <c r="D42" s="16"/>
      <c r="E42" s="12" t="s">
        <v>26</v>
      </c>
      <c r="F42" s="12" t="s">
        <v>26</v>
      </c>
      <c r="G42" s="16"/>
      <c r="H42" s="16"/>
      <c r="I42" s="16"/>
      <c r="J42" s="16"/>
      <c r="K42" s="16"/>
    </row>
    <row r="43" spans="1:11">
      <c r="A43" s="4" t="str">
        <f t="shared" si="0"/>
        <v>NNK38</v>
      </c>
      <c r="B43" s="15"/>
      <c r="C43" s="16"/>
      <c r="D43" s="16"/>
      <c r="E43" s="12" t="s">
        <v>26</v>
      </c>
      <c r="F43" s="12" t="s">
        <v>26</v>
      </c>
      <c r="G43" s="16"/>
      <c r="H43" s="16"/>
      <c r="I43" s="16"/>
      <c r="J43" s="16"/>
      <c r="K43" s="16"/>
    </row>
    <row r="44" spans="1:11">
      <c r="A44" s="4" t="str">
        <f t="shared" si="0"/>
        <v>NNK39</v>
      </c>
      <c r="B44" s="15"/>
      <c r="C44" s="16"/>
      <c r="D44" s="16"/>
      <c r="E44" s="12" t="s">
        <v>26</v>
      </c>
      <c r="F44" s="12" t="s">
        <v>26</v>
      </c>
      <c r="G44" s="16"/>
      <c r="H44" s="16"/>
      <c r="I44" s="16"/>
      <c r="J44" s="16"/>
      <c r="K44" s="16"/>
    </row>
    <row r="45" spans="1:11">
      <c r="A45" s="4" t="str">
        <f t="shared" si="0"/>
        <v>NNK40</v>
      </c>
      <c r="B45" s="15"/>
      <c r="C45" s="16"/>
      <c r="D45" s="16"/>
      <c r="E45" s="12" t="s">
        <v>26</v>
      </c>
      <c r="F45" s="12" t="s">
        <v>26</v>
      </c>
      <c r="G45" s="16"/>
      <c r="H45" s="16"/>
      <c r="I45" s="16"/>
      <c r="J45" s="16"/>
      <c r="K45" s="16"/>
    </row>
    <row r="46" spans="1:11">
      <c r="A46" s="4" t="str">
        <f t="shared" si="0"/>
        <v>NNK41</v>
      </c>
      <c r="B46" s="15"/>
      <c r="C46" s="16"/>
      <c r="D46" s="16"/>
      <c r="E46" s="12" t="s">
        <v>26</v>
      </c>
      <c r="F46" s="12" t="s">
        <v>26</v>
      </c>
      <c r="G46" s="16"/>
      <c r="H46" s="16"/>
      <c r="I46" s="16"/>
      <c r="J46" s="16"/>
      <c r="K46" s="16"/>
    </row>
    <row r="47" spans="1:11">
      <c r="A47" s="4" t="str">
        <f t="shared" si="0"/>
        <v>NNK42</v>
      </c>
      <c r="B47" s="15"/>
      <c r="C47" s="16"/>
      <c r="D47" s="16"/>
      <c r="E47" s="12" t="s">
        <v>26</v>
      </c>
      <c r="F47" s="12" t="s">
        <v>26</v>
      </c>
      <c r="G47" s="16"/>
      <c r="H47" s="16"/>
      <c r="I47" s="16"/>
      <c r="J47" s="16"/>
      <c r="K47" s="16"/>
    </row>
    <row r="48" spans="1:11">
      <c r="A48" s="4" t="str">
        <f t="shared" si="0"/>
        <v>NNK43</v>
      </c>
      <c r="B48" s="15"/>
      <c r="C48" s="16"/>
      <c r="D48" s="16"/>
      <c r="E48" s="12" t="s">
        <v>26</v>
      </c>
      <c r="F48" s="12" t="s">
        <v>26</v>
      </c>
      <c r="G48" s="16"/>
      <c r="H48" s="16"/>
      <c r="I48" s="16"/>
      <c r="J48" s="16"/>
      <c r="K48" s="16"/>
    </row>
    <row r="49" spans="1:11" ht="18.5" thickBot="1">
      <c r="A49" s="4" t="str">
        <f t="shared" si="0"/>
        <v>NNK44</v>
      </c>
      <c r="B49" s="13"/>
      <c r="C49" s="14"/>
      <c r="D49" s="14"/>
      <c r="E49" s="12" t="s">
        <v>26</v>
      </c>
      <c r="F49" s="12" t="s">
        <v>26</v>
      </c>
      <c r="G49" s="14"/>
      <c r="H49" s="14"/>
      <c r="I49" s="14"/>
      <c r="J49" s="14"/>
      <c r="K49" s="14"/>
    </row>
    <row r="59" spans="1:11">
      <c r="E59" s="4" t="s">
        <v>26</v>
      </c>
      <c r="F59" s="4" t="s">
        <v>26</v>
      </c>
    </row>
    <row r="60" spans="1:11">
      <c r="E60" s="4" t="s">
        <v>145</v>
      </c>
      <c r="F60" s="4" t="s">
        <v>146</v>
      </c>
    </row>
    <row r="61" spans="1:11">
      <c r="E61" s="4" t="s">
        <v>97</v>
      </c>
      <c r="F61" s="4" t="s">
        <v>147</v>
      </c>
    </row>
    <row r="62" spans="1:11">
      <c r="E62" s="4" t="s">
        <v>80</v>
      </c>
      <c r="F62" s="4" t="s">
        <v>148</v>
      </c>
    </row>
    <row r="63" spans="1:11">
      <c r="E63" s="4" t="s">
        <v>149</v>
      </c>
      <c r="F63" s="4" t="s">
        <v>98</v>
      </c>
    </row>
    <row r="64" spans="1:11">
      <c r="E64" s="4" t="s">
        <v>150</v>
      </c>
    </row>
    <row r="65" spans="5:5">
      <c r="E65" s="4" t="s">
        <v>151</v>
      </c>
    </row>
    <row r="66" spans="5:5">
      <c r="E66" s="4" t="s">
        <v>152</v>
      </c>
    </row>
    <row r="67" spans="5:5">
      <c r="E67" s="4" t="s">
        <v>153</v>
      </c>
    </row>
    <row r="68" spans="5:5">
      <c r="E68" s="4" t="s">
        <v>144</v>
      </c>
    </row>
  </sheetData>
  <mergeCells count="10">
    <mergeCell ref="K1:K3"/>
    <mergeCell ref="J1:J2"/>
    <mergeCell ref="F1:F2"/>
    <mergeCell ref="G1:I2"/>
    <mergeCell ref="G3:I3"/>
    <mergeCell ref="A1:A2"/>
    <mergeCell ref="B1:B2"/>
    <mergeCell ref="C1:C2"/>
    <mergeCell ref="D1:D2"/>
    <mergeCell ref="E1:E2"/>
  </mergeCells>
  <phoneticPr fontId="1"/>
  <dataValidations count="2">
    <dataValidation type="list" showInputMessage="1" showErrorMessage="1" sqref="F6:F49" xr:uid="{8546FE88-A1DF-4822-AE03-5EFB0C7C3AD4}">
      <formula1>$F$59:$F$63</formula1>
    </dataValidation>
    <dataValidation type="list" showInputMessage="1" showErrorMessage="1" sqref="E6:E49" xr:uid="{A881A797-AAFE-4939-A59D-01186B4A66E6}">
      <formula1>$E$59:$E$68</formula1>
    </dataValidation>
  </dataValidations>
  <hyperlinks>
    <hyperlink ref="D26" r:id="rId1" xr:uid="{755C2F71-CBB1-4F17-A1A5-CFA7CC9ABE2B}"/>
    <hyperlink ref="D35" r:id="rId2" xr:uid="{8ECEB6F5-C38C-4AD4-87BB-3DAAD8B38C0D}"/>
    <hyperlink ref="D39" r:id="rId3" xr:uid="{9671F340-40F0-49CC-B765-A8BFB97C36D2}"/>
    <hyperlink ref="D24" r:id="rId4" xr:uid="{A88D4166-28D9-4F99-A46A-4B3BA8DC81CF}"/>
    <hyperlink ref="D30" r:id="rId5" xr:uid="{E7A8D997-61DE-49C8-8011-4228DB1784C6}"/>
    <hyperlink ref="D37" r:id="rId6" xr:uid="{28B7D2F0-4D93-40E2-AB09-AA13304008C9}"/>
    <hyperlink ref="D19" r:id="rId7" xr:uid="{B03F0B77-C1AE-4A98-96FC-8F74A4A17A86}"/>
    <hyperlink ref="D20" r:id="rId8" xr:uid="{855C2002-E02F-44BC-80B3-AA5E4CAE9F7E}"/>
    <hyperlink ref="D29" r:id="rId9" xr:uid="{273FDE12-893B-4C12-A273-934756513517}"/>
    <hyperlink ref="D32" r:id="rId10" xr:uid="{050EEF31-921F-442C-931F-E166E9312087}"/>
    <hyperlink ref="D34" r:id="rId11" xr:uid="{09D7810E-0429-4E72-9C08-9541C9A171CD}"/>
    <hyperlink ref="D27" r:id="rId12" xr:uid="{210168A4-8FAF-4060-BBBD-726F679BEBCD}"/>
    <hyperlink ref="D38" r:id="rId13" xr:uid="{CA79EE9E-8EFD-4811-B0AB-5B822FB8EA93}"/>
    <hyperlink ref="D25" r:id="rId14" xr:uid="{DCB7DEEE-A912-4442-972F-5928B8285BF9}"/>
    <hyperlink ref="D11" r:id="rId15" xr:uid="{BEDEA20F-BFE8-4EA3-8120-9DF28AD1F9CF}"/>
    <hyperlink ref="D12" r:id="rId16" xr:uid="{3E2A0C94-1FD9-47EE-9DDD-E927BB255DC5}"/>
    <hyperlink ref="D16" r:id="rId17" xr:uid="{3E243F40-472A-4298-A493-CD68F0DA29FD}"/>
    <hyperlink ref="D13" r:id="rId18" xr:uid="{66746A8C-0F3A-4D2C-9CFB-E2F476548615}"/>
    <hyperlink ref="D36" r:id="rId19" xr:uid="{E6B6AF37-5D7B-44AA-97D7-41BC5434BAEF}"/>
    <hyperlink ref="D14" r:id="rId20" xr:uid="{268A7EA6-480B-44EE-BC55-D6A6A308D5D2}"/>
    <hyperlink ref="D8" r:id="rId21" xr:uid="{BC187C73-FF59-4E85-AF5C-EA59C1C3F8FF}"/>
    <hyperlink ref="D7" r:id="rId22" xr:uid="{B073FE69-9692-4E01-8F85-B90DDB9ECA6E}"/>
    <hyperlink ref="D9" r:id="rId23" xr:uid="{7E67A052-58AC-444E-B333-CBE2C2C61BC8}"/>
    <hyperlink ref="D15" r:id="rId24" xr:uid="{3BB41254-898D-4FCF-8346-C093185314F8}"/>
    <hyperlink ref="D10" r:id="rId25" xr:uid="{5A94A7A8-0B37-4733-9633-D7FECD17A550}"/>
    <hyperlink ref="D23" r:id="rId26" xr:uid="{6FDD7DAD-8CFA-44E2-9F8C-214AD7B012DF}"/>
  </hyperlinks>
  <pageMargins left="0.7" right="0.7" top="0.75" bottom="0.75" header="0.3" footer="0.3"/>
  <drawing r:id="rId2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716BD-516A-49E3-A090-635B75D74676}">
  <sheetPr codeName="Sheet2"/>
  <dimension ref="A1:K61"/>
  <sheetViews>
    <sheetView topLeftCell="A15" zoomScaleNormal="100" workbookViewId="0">
      <selection activeCell="A6" sqref="A6"/>
    </sheetView>
  </sheetViews>
  <sheetFormatPr defaultRowHeight="18"/>
  <cols>
    <col min="1" max="1" width="17.4140625" style="4" bestFit="1" customWidth="1"/>
    <col min="2" max="2" width="16.5" style="4" customWidth="1"/>
    <col min="3" max="3" width="21.25" style="4" customWidth="1"/>
    <col min="4" max="4" width="31.75" style="4" customWidth="1"/>
    <col min="5" max="5" width="20.33203125" style="4" customWidth="1"/>
    <col min="6" max="6" width="22.08203125" style="4" customWidth="1"/>
    <col min="7" max="9" width="26.25" style="4" customWidth="1"/>
    <col min="10" max="10" width="76.5" style="4" customWidth="1"/>
    <col min="11" max="11" width="40.75" style="4" customWidth="1"/>
  </cols>
  <sheetData>
    <row r="1" spans="1:11">
      <c r="A1" s="66" t="s">
        <v>501</v>
      </c>
      <c r="B1" s="66" t="s">
        <v>0</v>
      </c>
      <c r="C1" s="66" t="s">
        <v>1</v>
      </c>
      <c r="D1" s="66" t="s">
        <v>2</v>
      </c>
      <c r="E1" s="66" t="s">
        <v>3</v>
      </c>
      <c r="F1" s="66" t="s">
        <v>4</v>
      </c>
      <c r="G1" s="70" t="s">
        <v>5</v>
      </c>
      <c r="H1" s="71"/>
      <c r="I1" s="72"/>
      <c r="J1" s="68" t="s">
        <v>6</v>
      </c>
      <c r="K1" s="68" t="s">
        <v>7</v>
      </c>
    </row>
    <row r="2" spans="1:11">
      <c r="A2" s="67"/>
      <c r="B2" s="67"/>
      <c r="C2" s="67"/>
      <c r="D2" s="67"/>
      <c r="E2" s="67"/>
      <c r="F2" s="67"/>
      <c r="G2" s="73"/>
      <c r="H2" s="74"/>
      <c r="I2" s="75"/>
      <c r="J2" s="67"/>
      <c r="K2" s="69"/>
    </row>
    <row r="3" spans="1:11">
      <c r="A3" s="3"/>
      <c r="B3" s="3" t="s">
        <v>154</v>
      </c>
      <c r="C3" s="3" t="s">
        <v>155</v>
      </c>
      <c r="D3" s="3" t="s">
        <v>154</v>
      </c>
      <c r="E3" s="3" t="s">
        <v>156</v>
      </c>
      <c r="F3" s="3" t="s">
        <v>154</v>
      </c>
      <c r="G3" s="76" t="s">
        <v>9</v>
      </c>
      <c r="H3" s="77"/>
      <c r="I3" s="78"/>
      <c r="J3" s="2" t="s">
        <v>9</v>
      </c>
      <c r="K3" s="67"/>
    </row>
    <row r="4" spans="1:11">
      <c r="A4" s="7"/>
      <c r="B4" s="7"/>
      <c r="C4" s="5"/>
      <c r="D4" s="5"/>
      <c r="E4" s="5"/>
      <c r="F4" s="6"/>
      <c r="G4" s="6"/>
      <c r="H4" s="6"/>
      <c r="I4" s="6"/>
      <c r="J4" s="6"/>
      <c r="K4" s="1"/>
    </row>
    <row r="5" spans="1:11">
      <c r="A5" s="4" t="s">
        <v>503</v>
      </c>
      <c r="B5" s="11" t="s">
        <v>157</v>
      </c>
      <c r="C5" s="12" t="s">
        <v>158</v>
      </c>
      <c r="D5" s="37" t="s">
        <v>159</v>
      </c>
      <c r="E5" s="12" t="s">
        <v>25</v>
      </c>
      <c r="F5" s="12" t="s">
        <v>81</v>
      </c>
      <c r="G5" s="12" t="s">
        <v>160</v>
      </c>
      <c r="H5" s="12" t="s">
        <v>161</v>
      </c>
      <c r="I5" s="12" t="s">
        <v>162</v>
      </c>
      <c r="J5" s="38" t="s">
        <v>163</v>
      </c>
      <c r="K5" s="12" t="s">
        <v>164</v>
      </c>
    </row>
    <row r="6" spans="1:11">
      <c r="A6" s="4" t="str">
        <f>$A$5&amp;REPT("0",2-LEN(ROW()-5))&amp;TEXT(ROW()-5,"##")</f>
        <v>ISK01</v>
      </c>
      <c r="B6" s="11" t="s">
        <v>165</v>
      </c>
      <c r="C6" s="12" t="s">
        <v>166</v>
      </c>
      <c r="D6" s="37" t="s">
        <v>167</v>
      </c>
      <c r="E6" s="12" t="s">
        <v>25</v>
      </c>
      <c r="F6" s="12" t="s">
        <v>81</v>
      </c>
      <c r="G6" s="12" t="s">
        <v>168</v>
      </c>
      <c r="H6" s="12" t="s">
        <v>169</v>
      </c>
      <c r="I6" s="12" t="s">
        <v>170</v>
      </c>
      <c r="J6" s="12" t="s">
        <v>171</v>
      </c>
      <c r="K6" s="12" t="s">
        <v>164</v>
      </c>
    </row>
    <row r="7" spans="1:11">
      <c r="A7" s="4" t="str">
        <f t="shared" ref="A7:A49" si="0">$A$5&amp;REPT("0",2-LEN(ROW()-5))&amp;TEXT(ROW()-5,"##")</f>
        <v>ISK02</v>
      </c>
      <c r="B7" s="11" t="s">
        <v>172</v>
      </c>
      <c r="C7" s="12" t="s">
        <v>173</v>
      </c>
      <c r="D7" s="37" t="s">
        <v>174</v>
      </c>
      <c r="E7" s="12" t="s">
        <v>25</v>
      </c>
      <c r="F7" s="12" t="s">
        <v>81</v>
      </c>
      <c r="G7" s="12" t="s">
        <v>175</v>
      </c>
      <c r="H7" s="12" t="s">
        <v>169</v>
      </c>
      <c r="I7" s="12" t="s">
        <v>176</v>
      </c>
      <c r="J7" s="12" t="s">
        <v>177</v>
      </c>
      <c r="K7" s="12" t="s">
        <v>164</v>
      </c>
    </row>
    <row r="8" spans="1:11">
      <c r="A8" s="4" t="str">
        <f t="shared" si="0"/>
        <v>ISK03</v>
      </c>
      <c r="B8" s="11" t="s">
        <v>178</v>
      </c>
      <c r="C8" s="11" t="s">
        <v>178</v>
      </c>
      <c r="D8" s="37" t="s">
        <v>179</v>
      </c>
      <c r="E8" s="12" t="s">
        <v>25</v>
      </c>
      <c r="F8" s="12" t="s">
        <v>81</v>
      </c>
      <c r="G8" s="12" t="s">
        <v>160</v>
      </c>
      <c r="H8" s="12" t="s">
        <v>180</v>
      </c>
      <c r="I8" s="12" t="s">
        <v>181</v>
      </c>
      <c r="J8" s="12" t="s">
        <v>182</v>
      </c>
      <c r="K8" s="12" t="s">
        <v>183</v>
      </c>
    </row>
    <row r="9" spans="1:11">
      <c r="A9" s="4" t="str">
        <f t="shared" si="0"/>
        <v>ISK04</v>
      </c>
      <c r="B9" s="11" t="s">
        <v>184</v>
      </c>
      <c r="C9" s="12" t="s">
        <v>185</v>
      </c>
      <c r="D9" s="37" t="s">
        <v>186</v>
      </c>
      <c r="E9" s="12" t="s">
        <v>25</v>
      </c>
      <c r="F9" s="12" t="s">
        <v>81</v>
      </c>
      <c r="G9" s="12" t="s">
        <v>187</v>
      </c>
      <c r="H9" s="12" t="s">
        <v>188</v>
      </c>
      <c r="I9" s="12" t="s">
        <v>189</v>
      </c>
      <c r="J9" s="12" t="s">
        <v>190</v>
      </c>
      <c r="K9" s="12" t="s">
        <v>164</v>
      </c>
    </row>
    <row r="10" spans="1:11">
      <c r="A10" s="4" t="str">
        <f t="shared" si="0"/>
        <v>ISK05</v>
      </c>
      <c r="B10" s="11" t="s">
        <v>191</v>
      </c>
      <c r="C10" s="12" t="s">
        <v>192</v>
      </c>
      <c r="D10" s="37" t="s">
        <v>193</v>
      </c>
      <c r="E10" s="12" t="s">
        <v>25</v>
      </c>
      <c r="F10" s="12" t="s">
        <v>81</v>
      </c>
      <c r="G10" s="12" t="s">
        <v>194</v>
      </c>
      <c r="H10" s="12" t="s">
        <v>169</v>
      </c>
      <c r="I10" s="12" t="s">
        <v>195</v>
      </c>
      <c r="J10" s="12" t="s">
        <v>196</v>
      </c>
      <c r="K10" s="12" t="s">
        <v>164</v>
      </c>
    </row>
    <row r="11" spans="1:11">
      <c r="A11" s="4" t="str">
        <f t="shared" si="0"/>
        <v>ISK06</v>
      </c>
      <c r="B11" s="11" t="s">
        <v>197</v>
      </c>
      <c r="C11" s="12" t="s">
        <v>198</v>
      </c>
      <c r="D11" s="17" t="s">
        <v>199</v>
      </c>
      <c r="E11" s="12" t="s">
        <v>80</v>
      </c>
      <c r="F11" s="12" t="s">
        <v>148</v>
      </c>
      <c r="G11" s="12" t="s">
        <v>200</v>
      </c>
      <c r="H11" s="12" t="s">
        <v>201</v>
      </c>
      <c r="I11" s="12" t="s">
        <v>202</v>
      </c>
      <c r="J11" s="12" t="s">
        <v>203</v>
      </c>
      <c r="K11" s="12" t="s">
        <v>164</v>
      </c>
    </row>
    <row r="12" spans="1:11">
      <c r="A12" s="4" t="str">
        <f t="shared" si="0"/>
        <v>ISK07</v>
      </c>
      <c r="B12" s="11" t="s">
        <v>204</v>
      </c>
      <c r="C12" s="12" t="s">
        <v>205</v>
      </c>
      <c r="D12" s="17" t="s">
        <v>206</v>
      </c>
      <c r="E12" s="12" t="s">
        <v>80</v>
      </c>
      <c r="F12" s="12" t="s">
        <v>81</v>
      </c>
      <c r="G12" s="12" t="s">
        <v>75</v>
      </c>
      <c r="H12" s="12" t="s">
        <v>207</v>
      </c>
      <c r="I12" s="12" t="s">
        <v>208</v>
      </c>
      <c r="J12" s="12" t="s">
        <v>209</v>
      </c>
      <c r="K12" s="12" t="s">
        <v>164</v>
      </c>
    </row>
    <row r="13" spans="1:11">
      <c r="A13" s="4" t="str">
        <f t="shared" si="0"/>
        <v>ISK08</v>
      </c>
      <c r="B13" s="11" t="s">
        <v>210</v>
      </c>
      <c r="C13" s="12" t="s">
        <v>211</v>
      </c>
      <c r="D13" s="17" t="s">
        <v>212</v>
      </c>
      <c r="E13" s="12" t="s">
        <v>80</v>
      </c>
      <c r="F13" s="12" t="s">
        <v>81</v>
      </c>
      <c r="G13" s="12" t="s">
        <v>213</v>
      </c>
      <c r="H13" s="12" t="s">
        <v>214</v>
      </c>
      <c r="I13" s="12" t="s">
        <v>215</v>
      </c>
      <c r="J13" s="12" t="s">
        <v>216</v>
      </c>
      <c r="K13" s="12" t="s">
        <v>164</v>
      </c>
    </row>
    <row r="14" spans="1:11">
      <c r="A14" s="4" t="str">
        <f t="shared" si="0"/>
        <v>ISK09</v>
      </c>
      <c r="B14" s="11" t="s">
        <v>217</v>
      </c>
      <c r="C14" s="12" t="s">
        <v>218</v>
      </c>
      <c r="D14" s="17" t="s">
        <v>219</v>
      </c>
      <c r="E14" s="12" t="s">
        <v>80</v>
      </c>
      <c r="F14" s="12" t="s">
        <v>81</v>
      </c>
      <c r="G14" s="12" t="s">
        <v>220</v>
      </c>
      <c r="H14" s="12" t="s">
        <v>221</v>
      </c>
      <c r="I14" s="12" t="s">
        <v>222</v>
      </c>
      <c r="J14" s="12" t="s">
        <v>223</v>
      </c>
      <c r="K14" s="12" t="s">
        <v>164</v>
      </c>
    </row>
    <row r="15" spans="1:11">
      <c r="A15" s="4" t="str">
        <f t="shared" si="0"/>
        <v>ISK10</v>
      </c>
      <c r="B15" s="11" t="s">
        <v>224</v>
      </c>
      <c r="C15" s="12" t="s">
        <v>225</v>
      </c>
      <c r="D15" s="17" t="s">
        <v>226</v>
      </c>
      <c r="E15" s="12" t="s">
        <v>80</v>
      </c>
      <c r="F15" s="12" t="s">
        <v>81</v>
      </c>
      <c r="G15" s="4" t="s">
        <v>227</v>
      </c>
      <c r="H15" s="12" t="s">
        <v>228</v>
      </c>
      <c r="I15" s="12" t="s">
        <v>229</v>
      </c>
      <c r="J15" s="12" t="s">
        <v>230</v>
      </c>
      <c r="K15" s="12" t="s">
        <v>164</v>
      </c>
    </row>
    <row r="16" spans="1:11">
      <c r="A16" s="4" t="str">
        <f t="shared" si="0"/>
        <v>ISK11</v>
      </c>
      <c r="B16" s="11" t="s">
        <v>231</v>
      </c>
      <c r="C16" s="12" t="s">
        <v>232</v>
      </c>
      <c r="D16" s="17" t="s">
        <v>233</v>
      </c>
      <c r="E16" s="12" t="s">
        <v>97</v>
      </c>
      <c r="F16" s="12" t="s">
        <v>98</v>
      </c>
      <c r="G16" s="16"/>
      <c r="H16" s="16"/>
      <c r="I16" s="16"/>
      <c r="J16" s="16"/>
      <c r="K16" s="12" t="s">
        <v>164</v>
      </c>
    </row>
    <row r="17" spans="1:11">
      <c r="A17" s="4" t="str">
        <f t="shared" si="0"/>
        <v>ISK12</v>
      </c>
      <c r="B17" s="11" t="s">
        <v>234</v>
      </c>
      <c r="C17" s="12" t="s">
        <v>235</v>
      </c>
      <c r="D17" s="17" t="s">
        <v>236</v>
      </c>
      <c r="E17" s="12" t="s">
        <v>97</v>
      </c>
      <c r="F17" s="12" t="s">
        <v>98</v>
      </c>
      <c r="G17" s="16"/>
      <c r="H17" s="16"/>
      <c r="I17" s="16"/>
      <c r="J17" s="16"/>
      <c r="K17" s="12" t="s">
        <v>164</v>
      </c>
    </row>
    <row r="18" spans="1:11">
      <c r="A18" s="4" t="str">
        <f t="shared" si="0"/>
        <v>ISK13</v>
      </c>
      <c r="B18" s="11" t="s">
        <v>237</v>
      </c>
      <c r="C18" s="12" t="s">
        <v>238</v>
      </c>
      <c r="D18" s="17" t="s">
        <v>239</v>
      </c>
      <c r="E18" s="12" t="s">
        <v>97</v>
      </c>
      <c r="F18" s="12" t="s">
        <v>98</v>
      </c>
      <c r="G18" s="16"/>
      <c r="H18" s="16"/>
      <c r="I18" s="16"/>
      <c r="J18" s="16"/>
      <c r="K18" s="12" t="s">
        <v>164</v>
      </c>
    </row>
    <row r="19" spans="1:11">
      <c r="A19" s="4" t="str">
        <f t="shared" si="0"/>
        <v>ISK14</v>
      </c>
      <c r="B19" s="11" t="s">
        <v>240</v>
      </c>
      <c r="C19" s="12" t="s">
        <v>241</v>
      </c>
      <c r="D19" s="17" t="s">
        <v>242</v>
      </c>
      <c r="E19" s="12" t="s">
        <v>97</v>
      </c>
      <c r="F19" s="12" t="s">
        <v>98</v>
      </c>
      <c r="G19" s="16"/>
      <c r="H19" s="16"/>
      <c r="I19" s="16"/>
      <c r="J19" s="16"/>
      <c r="K19" s="12" t="s">
        <v>164</v>
      </c>
    </row>
    <row r="20" spans="1:11">
      <c r="A20" s="4" t="str">
        <f t="shared" si="0"/>
        <v>ISK15</v>
      </c>
      <c r="B20" s="11" t="s">
        <v>243</v>
      </c>
      <c r="C20" s="12" t="s">
        <v>244</v>
      </c>
      <c r="D20" s="17" t="s">
        <v>245</v>
      </c>
      <c r="E20" s="12" t="s">
        <v>97</v>
      </c>
      <c r="F20" s="12" t="s">
        <v>98</v>
      </c>
      <c r="G20" s="16"/>
      <c r="H20" s="16"/>
      <c r="I20" s="16"/>
      <c r="J20" s="16"/>
      <c r="K20" s="12" t="s">
        <v>164</v>
      </c>
    </row>
    <row r="21" spans="1:11">
      <c r="A21" s="4" t="str">
        <f t="shared" si="0"/>
        <v>ISK16</v>
      </c>
      <c r="B21" s="11" t="s">
        <v>246</v>
      </c>
      <c r="C21" s="12" t="s">
        <v>247</v>
      </c>
      <c r="D21" s="17" t="s">
        <v>248</v>
      </c>
      <c r="E21" s="12" t="s">
        <v>97</v>
      </c>
      <c r="F21" s="12" t="s">
        <v>98</v>
      </c>
      <c r="G21" s="16"/>
      <c r="H21" s="16"/>
      <c r="I21" s="16"/>
      <c r="J21" s="16"/>
      <c r="K21" s="12" t="s">
        <v>164</v>
      </c>
    </row>
    <row r="22" spans="1:11">
      <c r="A22" s="4" t="str">
        <f t="shared" si="0"/>
        <v>ISK17</v>
      </c>
      <c r="B22" s="11" t="s">
        <v>249</v>
      </c>
      <c r="C22" s="12" t="s">
        <v>250</v>
      </c>
      <c r="D22" s="17" t="s">
        <v>251</v>
      </c>
      <c r="E22" s="12" t="s">
        <v>97</v>
      </c>
      <c r="F22" s="12" t="s">
        <v>98</v>
      </c>
      <c r="G22" s="16"/>
      <c r="H22" s="16"/>
      <c r="I22" s="16"/>
      <c r="J22" s="16"/>
      <c r="K22" s="12" t="s">
        <v>164</v>
      </c>
    </row>
    <row r="23" spans="1:11">
      <c r="A23" s="4" t="str">
        <f t="shared" si="0"/>
        <v>ISK18</v>
      </c>
      <c r="B23" s="11" t="s">
        <v>252</v>
      </c>
      <c r="C23" s="12" t="s">
        <v>253</v>
      </c>
      <c r="D23" s="17" t="s">
        <v>254</v>
      </c>
      <c r="E23" s="12" t="s">
        <v>97</v>
      </c>
      <c r="F23" s="12" t="s">
        <v>98</v>
      </c>
      <c r="G23" s="16"/>
      <c r="H23" s="16"/>
      <c r="I23" s="16"/>
      <c r="J23" s="16"/>
      <c r="K23" s="12" t="s">
        <v>164</v>
      </c>
    </row>
    <row r="24" spans="1:11">
      <c r="A24" s="4" t="str">
        <f t="shared" si="0"/>
        <v>ISK19</v>
      </c>
      <c r="B24" s="15" t="s">
        <v>255</v>
      </c>
      <c r="C24" s="16" t="s">
        <v>256</v>
      </c>
      <c r="D24" s="39" t="s">
        <v>257</v>
      </c>
      <c r="E24" s="12" t="s">
        <v>97</v>
      </c>
      <c r="F24" s="12" t="s">
        <v>98</v>
      </c>
      <c r="G24" s="16"/>
      <c r="H24" s="16"/>
      <c r="I24" s="16"/>
      <c r="J24" s="16"/>
      <c r="K24" s="12" t="s">
        <v>164</v>
      </c>
    </row>
    <row r="25" spans="1:11">
      <c r="A25" s="4" t="str">
        <f t="shared" si="0"/>
        <v>ISK20</v>
      </c>
      <c r="B25" s="15" t="s">
        <v>258</v>
      </c>
      <c r="C25" s="16" t="s">
        <v>259</v>
      </c>
      <c r="D25" s="39" t="s">
        <v>260</v>
      </c>
      <c r="E25" s="12" t="s">
        <v>97</v>
      </c>
      <c r="F25" s="12" t="s">
        <v>98</v>
      </c>
      <c r="G25" s="16"/>
      <c r="H25" s="16"/>
      <c r="I25" s="16"/>
      <c r="J25" s="16"/>
      <c r="K25" s="12" t="s">
        <v>164</v>
      </c>
    </row>
    <row r="26" spans="1:11">
      <c r="A26" s="4" t="str">
        <f t="shared" si="0"/>
        <v>ISK21</v>
      </c>
      <c r="B26" s="15"/>
      <c r="C26" s="16"/>
      <c r="D26" s="16"/>
      <c r="E26" s="12" t="s">
        <v>26</v>
      </c>
      <c r="F26" s="12" t="s">
        <v>26</v>
      </c>
      <c r="G26" s="16"/>
      <c r="H26" s="16"/>
      <c r="I26" s="16"/>
      <c r="J26" s="16"/>
      <c r="K26" s="16"/>
    </row>
    <row r="27" spans="1:11">
      <c r="A27" s="4" t="str">
        <f t="shared" si="0"/>
        <v>ISK22</v>
      </c>
      <c r="B27" s="15"/>
      <c r="C27" s="16"/>
      <c r="D27" s="16"/>
      <c r="E27" s="12" t="s">
        <v>26</v>
      </c>
      <c r="F27" s="12" t="s">
        <v>26</v>
      </c>
      <c r="G27" s="16"/>
      <c r="H27" s="16"/>
      <c r="I27" s="16"/>
      <c r="J27" s="16"/>
      <c r="K27" s="16"/>
    </row>
    <row r="28" spans="1:11">
      <c r="A28" s="4" t="str">
        <f t="shared" si="0"/>
        <v>ISK23</v>
      </c>
      <c r="B28" s="15"/>
      <c r="C28" s="16"/>
      <c r="D28" s="16"/>
      <c r="E28" s="12" t="s">
        <v>26</v>
      </c>
      <c r="F28" s="12" t="s">
        <v>26</v>
      </c>
      <c r="G28" s="16"/>
      <c r="H28" s="16"/>
      <c r="I28" s="16"/>
      <c r="J28" s="16"/>
      <c r="K28" s="16"/>
    </row>
    <row r="29" spans="1:11">
      <c r="A29" s="4" t="str">
        <f t="shared" si="0"/>
        <v>ISK24</v>
      </c>
      <c r="B29" s="15"/>
      <c r="C29" s="16"/>
      <c r="D29" s="16"/>
      <c r="E29" s="12" t="s">
        <v>26</v>
      </c>
      <c r="F29" s="12" t="s">
        <v>26</v>
      </c>
      <c r="G29" s="16"/>
      <c r="H29" s="16"/>
      <c r="I29" s="16"/>
      <c r="J29" s="16"/>
      <c r="K29" s="16"/>
    </row>
    <row r="30" spans="1:11">
      <c r="A30" s="4" t="str">
        <f t="shared" si="0"/>
        <v>ISK25</v>
      </c>
      <c r="B30" s="15"/>
      <c r="C30" s="16"/>
      <c r="D30" s="16"/>
      <c r="E30" s="12" t="s">
        <v>26</v>
      </c>
      <c r="F30" s="12" t="s">
        <v>26</v>
      </c>
      <c r="G30" s="16"/>
      <c r="H30" s="16"/>
      <c r="I30" s="16"/>
      <c r="J30" s="16"/>
      <c r="K30" s="16"/>
    </row>
    <row r="31" spans="1:11">
      <c r="A31" s="4" t="str">
        <f t="shared" si="0"/>
        <v>ISK26</v>
      </c>
      <c r="B31" s="15"/>
      <c r="C31" s="16"/>
      <c r="D31" s="16"/>
      <c r="E31" s="12" t="s">
        <v>26</v>
      </c>
      <c r="F31" s="12" t="s">
        <v>26</v>
      </c>
      <c r="G31" s="16"/>
      <c r="H31" s="16"/>
      <c r="I31" s="16"/>
      <c r="J31" s="16"/>
      <c r="K31" s="16"/>
    </row>
    <row r="32" spans="1:11">
      <c r="A32" s="4" t="str">
        <f t="shared" si="0"/>
        <v>ISK27</v>
      </c>
      <c r="B32" s="15"/>
      <c r="C32" s="16"/>
      <c r="D32" s="16"/>
      <c r="E32" s="12" t="s">
        <v>26</v>
      </c>
      <c r="F32" s="12" t="s">
        <v>26</v>
      </c>
      <c r="G32" s="16"/>
      <c r="H32" s="16"/>
      <c r="I32" s="16"/>
      <c r="J32" s="16"/>
      <c r="K32" s="16"/>
    </row>
    <row r="33" spans="1:11">
      <c r="A33" s="4" t="str">
        <f t="shared" si="0"/>
        <v>ISK28</v>
      </c>
      <c r="B33" s="15"/>
      <c r="C33" s="16"/>
      <c r="D33" s="16"/>
      <c r="E33" s="12" t="s">
        <v>26</v>
      </c>
      <c r="F33" s="12" t="s">
        <v>26</v>
      </c>
      <c r="G33" s="16"/>
      <c r="H33" s="16"/>
      <c r="I33" s="16"/>
      <c r="J33" s="16"/>
      <c r="K33" s="16"/>
    </row>
    <row r="34" spans="1:11">
      <c r="A34" s="4" t="str">
        <f t="shared" si="0"/>
        <v>ISK29</v>
      </c>
      <c r="B34" s="15"/>
      <c r="C34" s="16"/>
      <c r="D34" s="16"/>
      <c r="E34" s="12" t="s">
        <v>26</v>
      </c>
      <c r="F34" s="12" t="s">
        <v>26</v>
      </c>
      <c r="G34" s="16"/>
      <c r="H34" s="16"/>
      <c r="I34" s="16"/>
      <c r="J34" s="16"/>
      <c r="K34" s="16"/>
    </row>
    <row r="35" spans="1:11">
      <c r="A35" s="4" t="str">
        <f t="shared" si="0"/>
        <v>ISK30</v>
      </c>
      <c r="B35" s="15"/>
      <c r="C35" s="16"/>
      <c r="D35" s="16"/>
      <c r="E35" s="12" t="s">
        <v>26</v>
      </c>
      <c r="F35" s="12" t="s">
        <v>26</v>
      </c>
      <c r="G35" s="16"/>
      <c r="H35" s="16"/>
      <c r="I35" s="16"/>
      <c r="J35" s="16"/>
      <c r="K35" s="16"/>
    </row>
    <row r="36" spans="1:11">
      <c r="A36" s="4" t="str">
        <f t="shared" si="0"/>
        <v>ISK31</v>
      </c>
      <c r="B36" s="15"/>
      <c r="C36" s="16"/>
      <c r="D36" s="16"/>
      <c r="E36" s="12" t="s">
        <v>26</v>
      </c>
      <c r="F36" s="12" t="s">
        <v>26</v>
      </c>
      <c r="G36" s="16"/>
      <c r="H36" s="16"/>
      <c r="I36" s="16"/>
      <c r="J36" s="16"/>
      <c r="K36" s="16"/>
    </row>
    <row r="37" spans="1:11">
      <c r="A37" s="4" t="str">
        <f t="shared" si="0"/>
        <v>ISK32</v>
      </c>
      <c r="B37" s="15"/>
      <c r="C37" s="16"/>
      <c r="D37" s="16"/>
      <c r="E37" s="12" t="s">
        <v>26</v>
      </c>
      <c r="F37" s="12" t="s">
        <v>26</v>
      </c>
      <c r="G37" s="16"/>
      <c r="H37" s="16"/>
      <c r="I37" s="16"/>
      <c r="J37" s="16"/>
      <c r="K37" s="16"/>
    </row>
    <row r="38" spans="1:11">
      <c r="A38" s="4" t="str">
        <f t="shared" si="0"/>
        <v>ISK33</v>
      </c>
      <c r="B38" s="15"/>
      <c r="C38" s="16"/>
      <c r="D38" s="16"/>
      <c r="E38" s="12" t="s">
        <v>26</v>
      </c>
      <c r="F38" s="12" t="s">
        <v>26</v>
      </c>
      <c r="G38" s="16"/>
      <c r="H38" s="16"/>
      <c r="I38" s="16"/>
      <c r="J38" s="16"/>
      <c r="K38" s="16"/>
    </row>
    <row r="39" spans="1:11">
      <c r="A39" s="4" t="str">
        <f t="shared" si="0"/>
        <v>ISK34</v>
      </c>
      <c r="B39" s="15"/>
      <c r="C39" s="16"/>
      <c r="D39" s="16"/>
      <c r="E39" s="12" t="s">
        <v>26</v>
      </c>
      <c r="F39" s="12" t="s">
        <v>26</v>
      </c>
      <c r="G39" s="16"/>
      <c r="H39" s="16"/>
      <c r="I39" s="16"/>
      <c r="J39" s="16"/>
      <c r="K39" s="16"/>
    </row>
    <row r="40" spans="1:11">
      <c r="A40" s="4" t="str">
        <f t="shared" si="0"/>
        <v>ISK35</v>
      </c>
      <c r="B40" s="15"/>
      <c r="C40" s="16"/>
      <c r="D40" s="16"/>
      <c r="E40" s="12" t="s">
        <v>26</v>
      </c>
      <c r="F40" s="12" t="s">
        <v>26</v>
      </c>
      <c r="G40" s="16"/>
      <c r="H40" s="16"/>
      <c r="I40" s="16"/>
      <c r="J40" s="16"/>
      <c r="K40" s="16"/>
    </row>
    <row r="41" spans="1:11">
      <c r="A41" s="4" t="str">
        <f t="shared" si="0"/>
        <v>ISK36</v>
      </c>
      <c r="B41" s="15"/>
      <c r="C41" s="16"/>
      <c r="D41" s="16"/>
      <c r="E41" s="12" t="s">
        <v>26</v>
      </c>
      <c r="F41" s="12" t="s">
        <v>26</v>
      </c>
      <c r="G41" s="16"/>
      <c r="H41" s="16"/>
      <c r="I41" s="16"/>
      <c r="J41" s="16"/>
      <c r="K41" s="16"/>
    </row>
    <row r="42" spans="1:11" ht="18.5" thickBot="1">
      <c r="A42" s="4" t="str">
        <f t="shared" si="0"/>
        <v>ISK37</v>
      </c>
      <c r="B42" s="13"/>
      <c r="C42" s="14"/>
      <c r="D42" s="14"/>
      <c r="E42" s="14" t="s">
        <v>26</v>
      </c>
      <c r="F42" s="14" t="s">
        <v>26</v>
      </c>
      <c r="G42" s="14"/>
      <c r="H42" s="14"/>
      <c r="I42" s="14"/>
      <c r="J42" s="14"/>
      <c r="K42" s="14"/>
    </row>
    <row r="43" spans="1:11">
      <c r="A43" s="4" t="str">
        <f t="shared" si="0"/>
        <v>ISK38</v>
      </c>
    </row>
    <row r="44" spans="1:11">
      <c r="A44" s="4" t="str">
        <f t="shared" si="0"/>
        <v>ISK39</v>
      </c>
    </row>
    <row r="45" spans="1:11">
      <c r="A45" s="4" t="str">
        <f t="shared" si="0"/>
        <v>ISK40</v>
      </c>
    </row>
    <row r="46" spans="1:11">
      <c r="A46" s="4" t="str">
        <f t="shared" si="0"/>
        <v>ISK41</v>
      </c>
    </row>
    <row r="47" spans="1:11">
      <c r="A47" s="4" t="str">
        <f t="shared" si="0"/>
        <v>ISK42</v>
      </c>
    </row>
    <row r="48" spans="1:11">
      <c r="A48" s="4" t="str">
        <f t="shared" si="0"/>
        <v>ISK43</v>
      </c>
    </row>
    <row r="49" spans="1:6">
      <c r="A49" s="4" t="str">
        <f t="shared" si="0"/>
        <v>ISK44</v>
      </c>
    </row>
    <row r="52" spans="1:6">
      <c r="E52" s="4" t="s">
        <v>26</v>
      </c>
      <c r="F52" s="4" t="s">
        <v>26</v>
      </c>
    </row>
    <row r="53" spans="1:6">
      <c r="E53" s="4" t="s">
        <v>145</v>
      </c>
      <c r="F53" s="4" t="s">
        <v>146</v>
      </c>
    </row>
    <row r="54" spans="1:6">
      <c r="E54" s="4" t="s">
        <v>97</v>
      </c>
      <c r="F54" s="4" t="s">
        <v>147</v>
      </c>
    </row>
    <row r="55" spans="1:6">
      <c r="E55" s="4" t="s">
        <v>80</v>
      </c>
      <c r="F55" s="4" t="s">
        <v>148</v>
      </c>
    </row>
    <row r="56" spans="1:6">
      <c r="E56" s="4" t="s">
        <v>149</v>
      </c>
      <c r="F56" s="4" t="s">
        <v>98</v>
      </c>
    </row>
    <row r="57" spans="1:6">
      <c r="E57" s="4" t="s">
        <v>150</v>
      </c>
    </row>
    <row r="58" spans="1:6">
      <c r="E58" s="4" t="s">
        <v>151</v>
      </c>
    </row>
    <row r="59" spans="1:6">
      <c r="E59" s="4" t="s">
        <v>152</v>
      </c>
    </row>
    <row r="60" spans="1:6">
      <c r="E60" s="4" t="s">
        <v>153</v>
      </c>
    </row>
    <row r="61" spans="1:6">
      <c r="E61" s="4" t="s">
        <v>144</v>
      </c>
    </row>
  </sheetData>
  <mergeCells count="10">
    <mergeCell ref="A1:A2"/>
    <mergeCell ref="J1:J2"/>
    <mergeCell ref="K1:K3"/>
    <mergeCell ref="G3:I3"/>
    <mergeCell ref="B1:B2"/>
    <mergeCell ref="C1:C2"/>
    <mergeCell ref="D1:D2"/>
    <mergeCell ref="E1:E2"/>
    <mergeCell ref="F1:F2"/>
    <mergeCell ref="G1:I2"/>
  </mergeCells>
  <phoneticPr fontId="1"/>
  <dataValidations count="2">
    <dataValidation type="list" showInputMessage="1" showErrorMessage="1" sqref="F5:F42" xr:uid="{706D3A6E-B1A0-49AB-B079-E55C3DC255DC}">
      <formula1>$F$52:$F$56</formula1>
    </dataValidation>
    <dataValidation type="list" showInputMessage="1" showErrorMessage="1" sqref="E5:E42" xr:uid="{626B83F5-13A2-430C-B5F9-CE91C3AED015}">
      <formula1>$E$52:$E$61</formula1>
    </dataValidation>
  </dataValidations>
  <hyperlinks>
    <hyperlink ref="D6" r:id="rId1" xr:uid="{59175092-D4B8-40E2-83E8-7F606436444D}"/>
    <hyperlink ref="D7" r:id="rId2" xr:uid="{D4FB3F0F-D031-4187-B699-0423E503A4EB}"/>
    <hyperlink ref="D5" r:id="rId3" xr:uid="{E79D3986-84E8-41E9-8D63-BFA56339736E}"/>
    <hyperlink ref="D8" r:id="rId4" xr:uid="{EF3BEB95-E47C-4FE9-A89E-37B7A5322B34}"/>
    <hyperlink ref="D9" r:id="rId5" xr:uid="{1236F650-D5A9-4F62-AF40-3F535B081BA2}"/>
    <hyperlink ref="D10" r:id="rId6" xr:uid="{04D90DA7-265C-4831-88A4-167531D1060C}"/>
    <hyperlink ref="D15" r:id="rId7" display="24fmr24@ms.dendai.ac.jp" xr:uid="{5B82FD0D-11B0-459B-B230-52CFFA0D4AE9}"/>
    <hyperlink ref="D11" r:id="rId8" xr:uid="{FDDD5A0A-323E-4405-8D6D-DA5B17430953}"/>
    <hyperlink ref="D16" r:id="rId9" xr:uid="{548AF361-D17E-4D9E-A1C5-28812806F189}"/>
    <hyperlink ref="D17" r:id="rId10" xr:uid="{B84B4C68-3768-424F-9405-412F018989D9}"/>
    <hyperlink ref="D18" r:id="rId11" xr:uid="{B33CB48A-10A7-4A1F-B92E-9884D9CEB8E0}"/>
    <hyperlink ref="D19" r:id="rId12" display="miyauchit@robotics.fr.dendai.ac.jp" xr:uid="{FF53F0ED-5230-40C6-9CEA-BD0A69686D9F}"/>
  </hyperlinks>
  <pageMargins left="0.7" right="0.7" top="0.75" bottom="0.75" header="0.3" footer="0.3"/>
  <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23D67-4D61-4898-92ED-475AE506F677}">
  <sheetPr codeName="Sheet3"/>
  <dimension ref="A1:K62"/>
  <sheetViews>
    <sheetView zoomScale="96" zoomScaleNormal="50" workbookViewId="0">
      <selection activeCell="A6" sqref="A6"/>
    </sheetView>
  </sheetViews>
  <sheetFormatPr defaultRowHeight="18"/>
  <cols>
    <col min="1" max="1" width="17.4140625" style="4" bestFit="1" customWidth="1"/>
    <col min="2" max="2" width="16.5" style="4" customWidth="1"/>
    <col min="3" max="3" width="21.25" style="4" customWidth="1"/>
    <col min="4" max="4" width="28.83203125" style="4" customWidth="1"/>
    <col min="5" max="5" width="20.33203125" style="4" customWidth="1"/>
    <col min="6" max="6" width="22.08203125" style="4" customWidth="1"/>
    <col min="7" max="9" width="26.25" style="4" customWidth="1"/>
    <col min="10" max="10" width="46.5" style="4" customWidth="1"/>
    <col min="11" max="11" width="40.75" style="4" customWidth="1"/>
  </cols>
  <sheetData>
    <row r="1" spans="1:11">
      <c r="A1" s="66" t="s">
        <v>501</v>
      </c>
      <c r="B1" s="79" t="s">
        <v>0</v>
      </c>
      <c r="C1" s="68" t="s">
        <v>1</v>
      </c>
      <c r="D1" s="68" t="s">
        <v>2</v>
      </c>
      <c r="E1" s="68" t="s">
        <v>3</v>
      </c>
      <c r="F1" s="68" t="s">
        <v>4</v>
      </c>
      <c r="G1" s="82" t="s">
        <v>5</v>
      </c>
      <c r="H1" s="83"/>
      <c r="I1" s="84"/>
      <c r="J1" s="68" t="s">
        <v>6</v>
      </c>
      <c r="K1" s="68" t="s">
        <v>7</v>
      </c>
    </row>
    <row r="2" spans="1:11">
      <c r="A2" s="67"/>
      <c r="B2" s="80"/>
      <c r="C2" s="69"/>
      <c r="D2" s="69"/>
      <c r="E2" s="69"/>
      <c r="F2" s="67"/>
      <c r="G2" s="85"/>
      <c r="H2" s="86"/>
      <c r="I2" s="87"/>
      <c r="J2" s="67"/>
      <c r="K2" s="69"/>
    </row>
    <row r="3" spans="1:11">
      <c r="A3" s="3"/>
      <c r="B3" s="81"/>
      <c r="C3" s="67"/>
      <c r="D3" s="67"/>
      <c r="E3" s="67"/>
      <c r="F3" s="3">
        <v>45545</v>
      </c>
      <c r="G3" s="73"/>
      <c r="H3" s="74"/>
      <c r="I3" s="75"/>
      <c r="J3" s="2" t="s">
        <v>9</v>
      </c>
      <c r="K3" s="67"/>
    </row>
    <row r="4" spans="1:11" ht="18.5" thickBot="1">
      <c r="A4" s="7"/>
      <c r="B4" s="7"/>
      <c r="C4" s="5"/>
      <c r="D4" s="5"/>
      <c r="E4" s="5"/>
      <c r="F4" s="6"/>
      <c r="G4" s="6"/>
      <c r="H4" s="6"/>
      <c r="I4" s="6"/>
      <c r="J4" s="6"/>
      <c r="K4" s="1"/>
    </row>
    <row r="5" spans="1:11">
      <c r="A5" s="4" t="s">
        <v>504</v>
      </c>
      <c r="B5" s="8" t="s">
        <v>10</v>
      </c>
      <c r="C5" s="9" t="s">
        <v>11</v>
      </c>
      <c r="D5" s="9" t="s">
        <v>12</v>
      </c>
      <c r="E5" s="9" t="s">
        <v>13</v>
      </c>
      <c r="F5" s="9" t="s">
        <v>13</v>
      </c>
      <c r="G5" s="10" t="s">
        <v>14</v>
      </c>
      <c r="H5" s="10" t="s">
        <v>15</v>
      </c>
      <c r="I5" s="10" t="s">
        <v>16</v>
      </c>
      <c r="J5" s="10" t="s">
        <v>17</v>
      </c>
      <c r="K5" s="10" t="s">
        <v>261</v>
      </c>
    </row>
    <row r="6" spans="1:11">
      <c r="A6" s="4" t="str">
        <f>$A$5&amp;REPT("0",2-LEN(ROW()-5))&amp;TEXT(ROW()-5,"##")</f>
        <v>SMP01</v>
      </c>
      <c r="B6" s="11" t="s">
        <v>262</v>
      </c>
      <c r="C6" s="12" t="s">
        <v>263</v>
      </c>
      <c r="D6" s="17" t="s">
        <v>264</v>
      </c>
      <c r="E6" s="12" t="s">
        <v>80</v>
      </c>
      <c r="F6" s="12" t="s">
        <v>98</v>
      </c>
      <c r="G6" s="12"/>
      <c r="H6" s="12"/>
      <c r="I6" s="12"/>
      <c r="J6" s="12"/>
      <c r="K6" s="12"/>
    </row>
    <row r="7" spans="1:11">
      <c r="A7" s="4" t="str">
        <f t="shared" ref="A7:A49" si="0">$A$5&amp;REPT("0",2-LEN(ROW()-5))&amp;TEXT(ROW()-5,"##")</f>
        <v>SMP02</v>
      </c>
      <c r="B7" s="11" t="s">
        <v>265</v>
      </c>
      <c r="C7" s="12" t="s">
        <v>266</v>
      </c>
      <c r="D7" s="17" t="s">
        <v>267</v>
      </c>
      <c r="E7" s="12" t="s">
        <v>80</v>
      </c>
      <c r="F7" s="12" t="s">
        <v>98</v>
      </c>
      <c r="G7" s="12"/>
      <c r="H7" s="12"/>
      <c r="I7" s="12"/>
      <c r="J7" s="12"/>
      <c r="K7" s="12"/>
    </row>
    <row r="8" spans="1:11">
      <c r="A8" s="4" t="str">
        <f t="shared" si="0"/>
        <v>SMP03</v>
      </c>
      <c r="B8" s="11" t="s">
        <v>268</v>
      </c>
      <c r="C8" s="12" t="s">
        <v>269</v>
      </c>
      <c r="D8" s="17" t="s">
        <v>270</v>
      </c>
      <c r="E8" s="12" t="s">
        <v>271</v>
      </c>
      <c r="F8" s="12" t="s">
        <v>148</v>
      </c>
      <c r="G8" s="12"/>
      <c r="H8" s="12"/>
      <c r="I8" s="12"/>
      <c r="J8" s="12"/>
      <c r="K8" s="12"/>
    </row>
    <row r="9" spans="1:11">
      <c r="A9" s="4" t="str">
        <f t="shared" si="0"/>
        <v>SMP04</v>
      </c>
      <c r="B9" s="11"/>
      <c r="C9" s="12"/>
      <c r="D9" s="12"/>
      <c r="E9" s="12" t="s">
        <v>26</v>
      </c>
      <c r="F9" s="12" t="s">
        <v>26</v>
      </c>
      <c r="G9" s="12"/>
      <c r="H9" s="12"/>
      <c r="I9" s="12"/>
      <c r="J9" s="12"/>
      <c r="K9" s="12"/>
    </row>
    <row r="10" spans="1:11">
      <c r="A10" s="4" t="str">
        <f t="shared" si="0"/>
        <v>SMP05</v>
      </c>
      <c r="B10" s="11"/>
      <c r="C10" s="12"/>
      <c r="D10" s="12"/>
      <c r="E10" s="12" t="s">
        <v>26</v>
      </c>
      <c r="F10" s="12" t="s">
        <v>26</v>
      </c>
      <c r="G10" s="12"/>
      <c r="H10" s="12"/>
      <c r="I10" s="12"/>
      <c r="J10" s="12"/>
      <c r="K10" s="12"/>
    </row>
    <row r="11" spans="1:11">
      <c r="A11" s="4" t="str">
        <f t="shared" si="0"/>
        <v>SMP06</v>
      </c>
      <c r="B11" s="11"/>
      <c r="C11" s="12"/>
      <c r="D11" s="12"/>
      <c r="E11" s="12" t="s">
        <v>26</v>
      </c>
      <c r="F11" s="12" t="s">
        <v>26</v>
      </c>
      <c r="G11" s="12"/>
      <c r="H11" s="12"/>
      <c r="I11" s="12"/>
      <c r="J11" s="12"/>
      <c r="K11" s="12"/>
    </row>
    <row r="12" spans="1:11">
      <c r="A12" s="4" t="str">
        <f t="shared" si="0"/>
        <v>SMP07</v>
      </c>
      <c r="B12" s="11"/>
      <c r="C12" s="12"/>
      <c r="D12" s="12"/>
      <c r="E12" s="12" t="s">
        <v>26</v>
      </c>
      <c r="F12" s="12" t="s">
        <v>26</v>
      </c>
      <c r="G12" s="12"/>
      <c r="H12" s="12"/>
      <c r="I12" s="12"/>
      <c r="J12" s="12"/>
      <c r="K12" s="12"/>
    </row>
    <row r="13" spans="1:11">
      <c r="A13" s="4" t="str">
        <f t="shared" si="0"/>
        <v>SMP08</v>
      </c>
      <c r="B13" s="11"/>
      <c r="C13" s="12"/>
      <c r="D13" s="12"/>
      <c r="E13" s="12" t="s">
        <v>26</v>
      </c>
      <c r="F13" s="12" t="s">
        <v>26</v>
      </c>
      <c r="G13" s="12"/>
      <c r="H13" s="12"/>
      <c r="I13" s="12"/>
      <c r="J13" s="12"/>
      <c r="K13" s="12"/>
    </row>
    <row r="14" spans="1:11">
      <c r="A14" s="4" t="str">
        <f t="shared" si="0"/>
        <v>SMP09</v>
      </c>
      <c r="B14" s="11"/>
      <c r="C14" s="12"/>
      <c r="D14" s="12"/>
      <c r="E14" s="12" t="s">
        <v>26</v>
      </c>
      <c r="F14" s="12" t="s">
        <v>26</v>
      </c>
      <c r="G14" s="12"/>
      <c r="H14" s="12"/>
      <c r="I14" s="12"/>
      <c r="J14" s="12"/>
      <c r="K14" s="12"/>
    </row>
    <row r="15" spans="1:11">
      <c r="A15" s="4" t="str">
        <f t="shared" si="0"/>
        <v>SMP10</v>
      </c>
      <c r="B15" s="15"/>
      <c r="C15" s="16"/>
      <c r="D15" s="16"/>
      <c r="E15" s="12" t="s">
        <v>26</v>
      </c>
      <c r="F15" s="12" t="s">
        <v>26</v>
      </c>
      <c r="G15" s="16"/>
      <c r="H15" s="16"/>
      <c r="I15" s="16"/>
      <c r="J15" s="16"/>
      <c r="K15" s="16"/>
    </row>
    <row r="16" spans="1:11">
      <c r="A16" s="4" t="str">
        <f t="shared" si="0"/>
        <v>SMP11</v>
      </c>
      <c r="B16" s="15"/>
      <c r="C16" s="16"/>
      <c r="D16" s="16"/>
      <c r="E16" s="12" t="s">
        <v>26</v>
      </c>
      <c r="F16" s="12" t="s">
        <v>26</v>
      </c>
      <c r="G16" s="16"/>
      <c r="H16" s="16"/>
      <c r="I16" s="16"/>
      <c r="J16" s="16"/>
      <c r="K16" s="16"/>
    </row>
    <row r="17" spans="1:11">
      <c r="A17" s="4" t="str">
        <f t="shared" si="0"/>
        <v>SMP12</v>
      </c>
      <c r="B17" s="15"/>
      <c r="C17" s="16"/>
      <c r="D17" s="16"/>
      <c r="E17" s="12" t="s">
        <v>26</v>
      </c>
      <c r="F17" s="12" t="s">
        <v>26</v>
      </c>
      <c r="G17" s="16"/>
      <c r="H17" s="16"/>
      <c r="I17" s="16"/>
      <c r="J17" s="16"/>
      <c r="K17" s="16"/>
    </row>
    <row r="18" spans="1:11">
      <c r="A18" s="4" t="str">
        <f t="shared" si="0"/>
        <v>SMP13</v>
      </c>
      <c r="B18" s="15"/>
      <c r="C18" s="16"/>
      <c r="D18" s="16"/>
      <c r="E18" s="12" t="s">
        <v>26</v>
      </c>
      <c r="F18" s="12" t="s">
        <v>26</v>
      </c>
      <c r="G18" s="16"/>
      <c r="H18" s="16"/>
      <c r="I18" s="16"/>
      <c r="J18" s="16"/>
      <c r="K18" s="16"/>
    </row>
    <row r="19" spans="1:11">
      <c r="A19" s="4" t="str">
        <f t="shared" si="0"/>
        <v>SMP14</v>
      </c>
      <c r="B19" s="15"/>
      <c r="C19" s="16"/>
      <c r="D19" s="16"/>
      <c r="E19" s="12" t="s">
        <v>26</v>
      </c>
      <c r="F19" s="12" t="s">
        <v>26</v>
      </c>
      <c r="G19" s="16"/>
      <c r="H19" s="16"/>
      <c r="I19" s="16"/>
      <c r="J19" s="16"/>
      <c r="K19" s="16"/>
    </row>
    <row r="20" spans="1:11">
      <c r="A20" s="4" t="str">
        <f t="shared" si="0"/>
        <v>SMP15</v>
      </c>
      <c r="B20" s="15"/>
      <c r="C20" s="16"/>
      <c r="D20" s="16"/>
      <c r="E20" s="12" t="s">
        <v>26</v>
      </c>
      <c r="F20" s="12" t="s">
        <v>26</v>
      </c>
      <c r="G20" s="16"/>
      <c r="H20" s="16"/>
      <c r="I20" s="16"/>
      <c r="J20" s="16"/>
      <c r="K20" s="16"/>
    </row>
    <row r="21" spans="1:11">
      <c r="A21" s="4" t="str">
        <f t="shared" si="0"/>
        <v>SMP16</v>
      </c>
      <c r="B21" s="15"/>
      <c r="C21" s="16"/>
      <c r="D21" s="16"/>
      <c r="E21" s="12" t="s">
        <v>26</v>
      </c>
      <c r="F21" s="12" t="s">
        <v>26</v>
      </c>
      <c r="G21" s="16"/>
      <c r="H21" s="16"/>
      <c r="I21" s="16"/>
      <c r="J21" s="16"/>
      <c r="K21" s="16"/>
    </row>
    <row r="22" spans="1:11">
      <c r="A22" s="4" t="str">
        <f t="shared" si="0"/>
        <v>SMP17</v>
      </c>
      <c r="B22" s="15"/>
      <c r="C22" s="16"/>
      <c r="D22" s="16"/>
      <c r="E22" s="12" t="s">
        <v>26</v>
      </c>
      <c r="F22" s="12" t="s">
        <v>26</v>
      </c>
      <c r="G22" s="16"/>
      <c r="H22" s="16"/>
      <c r="I22" s="16"/>
      <c r="J22" s="16"/>
      <c r="K22" s="16"/>
    </row>
    <row r="23" spans="1:11">
      <c r="A23" s="4" t="str">
        <f t="shared" si="0"/>
        <v>SMP18</v>
      </c>
      <c r="B23" s="15"/>
      <c r="C23" s="16"/>
      <c r="D23" s="16"/>
      <c r="E23" s="12" t="s">
        <v>26</v>
      </c>
      <c r="F23" s="12" t="s">
        <v>26</v>
      </c>
      <c r="G23" s="16"/>
      <c r="H23" s="16"/>
      <c r="I23" s="16"/>
      <c r="J23" s="16"/>
      <c r="K23" s="16"/>
    </row>
    <row r="24" spans="1:11">
      <c r="A24" s="4" t="str">
        <f t="shared" si="0"/>
        <v>SMP19</v>
      </c>
      <c r="B24" s="15"/>
      <c r="C24" s="16"/>
      <c r="D24" s="16"/>
      <c r="E24" s="12" t="s">
        <v>26</v>
      </c>
      <c r="F24" s="12" t="s">
        <v>26</v>
      </c>
      <c r="G24" s="16"/>
      <c r="H24" s="16"/>
      <c r="I24" s="16"/>
      <c r="J24" s="16"/>
      <c r="K24" s="16"/>
    </row>
    <row r="25" spans="1:11">
      <c r="A25" s="4" t="str">
        <f t="shared" si="0"/>
        <v>SMP20</v>
      </c>
      <c r="B25" s="15"/>
      <c r="C25" s="16"/>
      <c r="D25" s="16"/>
      <c r="E25" s="12" t="s">
        <v>26</v>
      </c>
      <c r="F25" s="12" t="s">
        <v>26</v>
      </c>
      <c r="G25" s="16"/>
      <c r="H25" s="16"/>
      <c r="I25" s="16"/>
      <c r="J25" s="16"/>
      <c r="K25" s="16"/>
    </row>
    <row r="26" spans="1:11">
      <c r="A26" s="4" t="str">
        <f t="shared" si="0"/>
        <v>SMP21</v>
      </c>
      <c r="B26" s="15"/>
      <c r="C26" s="16"/>
      <c r="D26" s="16"/>
      <c r="E26" s="12" t="s">
        <v>26</v>
      </c>
      <c r="F26" s="12" t="s">
        <v>26</v>
      </c>
      <c r="G26" s="16"/>
      <c r="H26" s="16"/>
      <c r="I26" s="16"/>
      <c r="J26" s="16"/>
      <c r="K26" s="16"/>
    </row>
    <row r="27" spans="1:11">
      <c r="A27" s="4" t="str">
        <f t="shared" si="0"/>
        <v>SMP22</v>
      </c>
      <c r="B27" s="15"/>
      <c r="C27" s="16"/>
      <c r="D27" s="16"/>
      <c r="E27" s="12" t="s">
        <v>26</v>
      </c>
      <c r="F27" s="12" t="s">
        <v>26</v>
      </c>
      <c r="G27" s="16"/>
      <c r="H27" s="16"/>
      <c r="I27" s="16"/>
      <c r="J27" s="16"/>
      <c r="K27" s="16"/>
    </row>
    <row r="28" spans="1:11">
      <c r="A28" s="4" t="str">
        <f t="shared" si="0"/>
        <v>SMP23</v>
      </c>
      <c r="B28" s="15"/>
      <c r="C28" s="16"/>
      <c r="D28" s="16"/>
      <c r="E28" s="12" t="s">
        <v>26</v>
      </c>
      <c r="F28" s="12" t="s">
        <v>26</v>
      </c>
      <c r="G28" s="16"/>
      <c r="H28" s="16"/>
      <c r="I28" s="16"/>
      <c r="J28" s="16"/>
      <c r="K28" s="16"/>
    </row>
    <row r="29" spans="1:11">
      <c r="A29" s="4" t="str">
        <f t="shared" si="0"/>
        <v>SMP24</v>
      </c>
      <c r="B29" s="15"/>
      <c r="C29" s="16"/>
      <c r="D29" s="16"/>
      <c r="E29" s="12" t="s">
        <v>26</v>
      </c>
      <c r="F29" s="12" t="s">
        <v>26</v>
      </c>
      <c r="G29" s="16"/>
      <c r="H29" s="16"/>
      <c r="I29" s="16"/>
      <c r="J29" s="16"/>
      <c r="K29" s="16"/>
    </row>
    <row r="30" spans="1:11">
      <c r="A30" s="4" t="str">
        <f t="shared" si="0"/>
        <v>SMP25</v>
      </c>
      <c r="B30" s="15"/>
      <c r="C30" s="16"/>
      <c r="D30" s="16"/>
      <c r="E30" s="12" t="s">
        <v>26</v>
      </c>
      <c r="F30" s="12" t="s">
        <v>26</v>
      </c>
      <c r="G30" s="16"/>
      <c r="H30" s="16"/>
      <c r="I30" s="16"/>
      <c r="J30" s="16"/>
      <c r="K30" s="16"/>
    </row>
    <row r="31" spans="1:11">
      <c r="A31" s="4" t="str">
        <f t="shared" si="0"/>
        <v>SMP26</v>
      </c>
      <c r="B31" s="15"/>
      <c r="C31" s="16"/>
      <c r="D31" s="16"/>
      <c r="E31" s="12" t="s">
        <v>26</v>
      </c>
      <c r="F31" s="12" t="s">
        <v>26</v>
      </c>
      <c r="G31" s="16"/>
      <c r="H31" s="16"/>
      <c r="I31" s="16"/>
      <c r="J31" s="16"/>
      <c r="K31" s="16"/>
    </row>
    <row r="32" spans="1:11">
      <c r="A32" s="4" t="str">
        <f t="shared" si="0"/>
        <v>SMP27</v>
      </c>
      <c r="B32" s="15"/>
      <c r="C32" s="16"/>
      <c r="D32" s="16"/>
      <c r="E32" s="12" t="s">
        <v>26</v>
      </c>
      <c r="F32" s="12" t="s">
        <v>26</v>
      </c>
      <c r="G32" s="16"/>
      <c r="H32" s="16"/>
      <c r="I32" s="16"/>
      <c r="J32" s="16"/>
      <c r="K32" s="16"/>
    </row>
    <row r="33" spans="1:11">
      <c r="A33" s="4" t="str">
        <f t="shared" si="0"/>
        <v>SMP28</v>
      </c>
      <c r="B33" s="15"/>
      <c r="C33" s="16"/>
      <c r="D33" s="16"/>
      <c r="E33" s="12" t="s">
        <v>26</v>
      </c>
      <c r="F33" s="12" t="s">
        <v>26</v>
      </c>
      <c r="G33" s="16"/>
      <c r="H33" s="16"/>
      <c r="I33" s="16"/>
      <c r="J33" s="16"/>
      <c r="K33" s="16"/>
    </row>
    <row r="34" spans="1:11">
      <c r="A34" s="4" t="str">
        <f t="shared" si="0"/>
        <v>SMP29</v>
      </c>
      <c r="B34" s="15"/>
      <c r="C34" s="16"/>
      <c r="D34" s="16"/>
      <c r="E34" s="12" t="s">
        <v>26</v>
      </c>
      <c r="F34" s="12" t="s">
        <v>26</v>
      </c>
      <c r="G34" s="16"/>
      <c r="H34" s="16"/>
      <c r="I34" s="16"/>
      <c r="J34" s="16"/>
      <c r="K34" s="16"/>
    </row>
    <row r="35" spans="1:11">
      <c r="A35" s="4" t="str">
        <f t="shared" si="0"/>
        <v>SMP30</v>
      </c>
      <c r="B35" s="15"/>
      <c r="C35" s="16"/>
      <c r="D35" s="16"/>
      <c r="E35" s="12" t="s">
        <v>26</v>
      </c>
      <c r="F35" s="12" t="s">
        <v>26</v>
      </c>
      <c r="G35" s="16"/>
      <c r="H35" s="16"/>
      <c r="I35" s="16"/>
      <c r="J35" s="16"/>
      <c r="K35" s="16"/>
    </row>
    <row r="36" spans="1:11">
      <c r="A36" s="4" t="str">
        <f t="shared" si="0"/>
        <v>SMP31</v>
      </c>
      <c r="B36" s="15"/>
      <c r="C36" s="16"/>
      <c r="D36" s="16"/>
      <c r="E36" s="12" t="s">
        <v>26</v>
      </c>
      <c r="F36" s="12" t="s">
        <v>26</v>
      </c>
      <c r="G36" s="16"/>
      <c r="H36" s="16"/>
      <c r="I36" s="16"/>
      <c r="J36" s="16"/>
      <c r="K36" s="16"/>
    </row>
    <row r="37" spans="1:11">
      <c r="A37" s="4" t="str">
        <f t="shared" si="0"/>
        <v>SMP32</v>
      </c>
      <c r="B37" s="15"/>
      <c r="C37" s="16"/>
      <c r="D37" s="16"/>
      <c r="E37" s="12" t="s">
        <v>26</v>
      </c>
      <c r="F37" s="12" t="s">
        <v>26</v>
      </c>
      <c r="G37" s="16"/>
      <c r="H37" s="16"/>
      <c r="I37" s="16"/>
      <c r="J37" s="16"/>
      <c r="K37" s="16"/>
    </row>
    <row r="38" spans="1:11">
      <c r="A38" s="4" t="str">
        <f t="shared" si="0"/>
        <v>SMP33</v>
      </c>
      <c r="B38" s="15"/>
      <c r="C38" s="16"/>
      <c r="D38" s="16"/>
      <c r="E38" s="12" t="s">
        <v>26</v>
      </c>
      <c r="F38" s="12" t="s">
        <v>26</v>
      </c>
      <c r="G38" s="16"/>
      <c r="H38" s="16"/>
      <c r="I38" s="16"/>
      <c r="J38" s="16"/>
      <c r="K38" s="16"/>
    </row>
    <row r="39" spans="1:11">
      <c r="A39" s="4" t="str">
        <f t="shared" si="0"/>
        <v>SMP34</v>
      </c>
      <c r="B39" s="15"/>
      <c r="C39" s="16"/>
      <c r="D39" s="16"/>
      <c r="E39" s="12" t="s">
        <v>26</v>
      </c>
      <c r="F39" s="12" t="s">
        <v>26</v>
      </c>
      <c r="G39" s="16"/>
      <c r="H39" s="16"/>
      <c r="I39" s="16"/>
      <c r="J39" s="16"/>
      <c r="K39" s="16"/>
    </row>
    <row r="40" spans="1:11">
      <c r="A40" s="4" t="str">
        <f t="shared" si="0"/>
        <v>SMP35</v>
      </c>
      <c r="B40" s="15"/>
      <c r="C40" s="16"/>
      <c r="D40" s="16"/>
      <c r="E40" s="12" t="s">
        <v>26</v>
      </c>
      <c r="F40" s="12" t="s">
        <v>26</v>
      </c>
      <c r="G40" s="16"/>
      <c r="H40" s="16"/>
      <c r="I40" s="16"/>
      <c r="J40" s="16"/>
      <c r="K40" s="16"/>
    </row>
    <row r="41" spans="1:11">
      <c r="A41" s="4" t="str">
        <f t="shared" si="0"/>
        <v>SMP36</v>
      </c>
      <c r="B41" s="15"/>
      <c r="C41" s="16"/>
      <c r="D41" s="16"/>
      <c r="E41" s="12" t="s">
        <v>26</v>
      </c>
      <c r="F41" s="12" t="s">
        <v>26</v>
      </c>
      <c r="G41" s="16"/>
      <c r="H41" s="16"/>
      <c r="I41" s="16"/>
      <c r="J41" s="16"/>
      <c r="K41" s="16"/>
    </row>
    <row r="42" spans="1:11">
      <c r="A42" s="4" t="str">
        <f t="shared" si="0"/>
        <v>SMP37</v>
      </c>
      <c r="B42" s="15"/>
      <c r="C42" s="16"/>
      <c r="D42" s="16"/>
      <c r="E42" s="12" t="s">
        <v>26</v>
      </c>
      <c r="F42" s="12" t="s">
        <v>26</v>
      </c>
      <c r="G42" s="16"/>
      <c r="H42" s="16"/>
      <c r="I42" s="16"/>
      <c r="J42" s="16"/>
      <c r="K42" s="16"/>
    </row>
    <row r="43" spans="1:11" ht="18.5" thickBot="1">
      <c r="A43" s="4" t="str">
        <f t="shared" si="0"/>
        <v>SMP38</v>
      </c>
      <c r="B43" s="13"/>
      <c r="C43" s="14"/>
      <c r="D43" s="14"/>
      <c r="E43" s="14" t="s">
        <v>26</v>
      </c>
      <c r="F43" s="14" t="s">
        <v>26</v>
      </c>
      <c r="G43" s="14"/>
      <c r="H43" s="14"/>
      <c r="I43" s="14"/>
      <c r="J43" s="14"/>
      <c r="K43" s="14"/>
    </row>
    <row r="44" spans="1:11">
      <c r="A44" s="4" t="str">
        <f t="shared" si="0"/>
        <v>SMP39</v>
      </c>
    </row>
    <row r="45" spans="1:11">
      <c r="A45" s="4" t="str">
        <f t="shared" si="0"/>
        <v>SMP40</v>
      </c>
    </row>
    <row r="46" spans="1:11">
      <c r="A46" s="4" t="str">
        <f t="shared" si="0"/>
        <v>SMP41</v>
      </c>
    </row>
    <row r="47" spans="1:11">
      <c r="A47" s="4" t="str">
        <f t="shared" si="0"/>
        <v>SMP42</v>
      </c>
    </row>
    <row r="48" spans="1:11">
      <c r="A48" s="4" t="str">
        <f t="shared" si="0"/>
        <v>SMP43</v>
      </c>
    </row>
    <row r="49" spans="1:6">
      <c r="A49" s="4" t="str">
        <f t="shared" si="0"/>
        <v>SMP44</v>
      </c>
    </row>
    <row r="53" spans="1:6">
      <c r="E53" s="4" t="s">
        <v>26</v>
      </c>
      <c r="F53" s="4" t="s">
        <v>26</v>
      </c>
    </row>
    <row r="54" spans="1:6">
      <c r="E54" s="4" t="s">
        <v>145</v>
      </c>
      <c r="F54" s="4" t="s">
        <v>146</v>
      </c>
    </row>
    <row r="55" spans="1:6">
      <c r="E55" s="4" t="s">
        <v>97</v>
      </c>
      <c r="F55" s="4" t="s">
        <v>147</v>
      </c>
    </row>
    <row r="56" spans="1:6">
      <c r="E56" s="4" t="s">
        <v>80</v>
      </c>
      <c r="F56" s="4" t="s">
        <v>148</v>
      </c>
    </row>
    <row r="57" spans="1:6">
      <c r="E57" s="4" t="s">
        <v>149</v>
      </c>
      <c r="F57" s="4" t="s">
        <v>98</v>
      </c>
    </row>
    <row r="58" spans="1:6">
      <c r="E58" s="4" t="s">
        <v>150</v>
      </c>
    </row>
    <row r="59" spans="1:6">
      <c r="E59" s="4" t="s">
        <v>151</v>
      </c>
    </row>
    <row r="60" spans="1:6">
      <c r="E60" s="4" t="s">
        <v>152</v>
      </c>
    </row>
    <row r="61" spans="1:6">
      <c r="E61" s="4" t="s">
        <v>153</v>
      </c>
    </row>
    <row r="62" spans="1:6">
      <c r="E62" s="4" t="s">
        <v>144</v>
      </c>
    </row>
  </sheetData>
  <mergeCells count="9">
    <mergeCell ref="A1:A2"/>
    <mergeCell ref="J1:J2"/>
    <mergeCell ref="K1:K3"/>
    <mergeCell ref="B1:B3"/>
    <mergeCell ref="C1:C3"/>
    <mergeCell ref="D1:D3"/>
    <mergeCell ref="E1:E3"/>
    <mergeCell ref="F1:F2"/>
    <mergeCell ref="G1:I3"/>
  </mergeCells>
  <phoneticPr fontId="1"/>
  <dataValidations count="2">
    <dataValidation type="list" showInputMessage="1" showErrorMessage="1" sqref="E6:E43" xr:uid="{C3CB4480-CFAC-496D-830B-45FD1D4DDCE8}">
      <formula1>$E$53:$E$62</formula1>
    </dataValidation>
    <dataValidation type="list" showInputMessage="1" showErrorMessage="1" sqref="F6:F43" xr:uid="{C9E7BF2D-3CB1-42A1-B878-EABE3276D2D5}">
      <formula1>$F$53:$F$57</formula1>
    </dataValidation>
  </dataValidations>
  <hyperlinks>
    <hyperlink ref="D6" r:id="rId1" xr:uid="{28FF868E-8B3B-4C62-BF34-D3F7D470622A}"/>
    <hyperlink ref="D7" r:id="rId2" xr:uid="{F2319BFE-2C3B-4DB2-8258-4BAF826B5219}"/>
    <hyperlink ref="D8" r:id="rId3" xr:uid="{9A4E5980-D507-4E63-9AD7-CAAE3AC1AEA4}"/>
  </hyperlinks>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6CEEF-5D7E-4500-B396-345AB86CD355}">
  <sheetPr codeName="Sheet4"/>
  <dimension ref="A1:K61"/>
  <sheetViews>
    <sheetView zoomScale="74" zoomScaleNormal="50" workbookViewId="0">
      <selection activeCell="A6" sqref="A6:XFD6"/>
    </sheetView>
  </sheetViews>
  <sheetFormatPr defaultRowHeight="18"/>
  <cols>
    <col min="1" max="1" width="17.4140625" style="4" bestFit="1" customWidth="1"/>
    <col min="2" max="2" width="16.5" style="4" customWidth="1"/>
    <col min="3" max="3" width="21.25" style="4" customWidth="1"/>
    <col min="4" max="4" width="28.83203125" style="4" customWidth="1"/>
    <col min="5" max="5" width="20.33203125" style="4" customWidth="1"/>
    <col min="6" max="6" width="22.08203125" style="4" customWidth="1"/>
    <col min="7" max="9" width="26.25" style="4" customWidth="1"/>
    <col min="10" max="10" width="46.5" style="4" customWidth="1"/>
    <col min="11" max="11" width="40.75" style="4" customWidth="1"/>
  </cols>
  <sheetData>
    <row r="1" spans="1:11">
      <c r="A1" s="66" t="s">
        <v>501</v>
      </c>
      <c r="B1" s="79" t="s">
        <v>0</v>
      </c>
      <c r="C1" s="68" t="s">
        <v>1</v>
      </c>
      <c r="D1" s="68" t="s">
        <v>2</v>
      </c>
      <c r="E1" s="68" t="s">
        <v>3</v>
      </c>
      <c r="F1" s="68" t="s">
        <v>4</v>
      </c>
      <c r="G1" s="82" t="s">
        <v>5</v>
      </c>
      <c r="H1" s="83"/>
      <c r="I1" s="84"/>
      <c r="J1" s="68" t="s">
        <v>6</v>
      </c>
      <c r="K1" s="68" t="s">
        <v>7</v>
      </c>
    </row>
    <row r="2" spans="1:11">
      <c r="A2" s="67"/>
      <c r="B2" s="80"/>
      <c r="C2" s="69"/>
      <c r="D2" s="69"/>
      <c r="E2" s="69"/>
      <c r="F2" s="67"/>
      <c r="G2" s="85"/>
      <c r="H2" s="86"/>
      <c r="I2" s="87"/>
      <c r="J2" s="67"/>
      <c r="K2" s="69"/>
    </row>
    <row r="3" spans="1:11">
      <c r="A3" s="3"/>
      <c r="B3" s="81"/>
      <c r="C3" s="67"/>
      <c r="D3" s="67"/>
      <c r="E3" s="67"/>
      <c r="F3" s="3">
        <v>45545</v>
      </c>
      <c r="G3" s="73"/>
      <c r="H3" s="74"/>
      <c r="I3" s="75"/>
      <c r="J3" s="2" t="s">
        <v>9</v>
      </c>
      <c r="K3" s="67"/>
    </row>
    <row r="4" spans="1:11" ht="18.5" thickBot="1">
      <c r="A4" s="7"/>
      <c r="B4" s="7"/>
      <c r="C4" s="5"/>
      <c r="D4" s="5"/>
      <c r="E4" s="5"/>
      <c r="F4" s="6"/>
      <c r="G4" s="6"/>
      <c r="H4" s="6"/>
      <c r="I4" s="6"/>
      <c r="J4" s="6"/>
      <c r="K4" s="1"/>
    </row>
    <row r="5" spans="1:11">
      <c r="A5" s="4" t="s">
        <v>505</v>
      </c>
      <c r="B5" s="8" t="s">
        <v>10</v>
      </c>
      <c r="C5" s="9" t="s">
        <v>11</v>
      </c>
      <c r="D5" s="9" t="s">
        <v>12</v>
      </c>
      <c r="E5" s="9" t="s">
        <v>13</v>
      </c>
      <c r="F5" s="9" t="s">
        <v>13</v>
      </c>
      <c r="G5" s="10" t="s">
        <v>14</v>
      </c>
      <c r="H5" s="10" t="s">
        <v>15</v>
      </c>
      <c r="I5" s="10" t="s">
        <v>16</v>
      </c>
      <c r="J5" s="10" t="s">
        <v>17</v>
      </c>
      <c r="K5" s="10" t="s">
        <v>261</v>
      </c>
    </row>
    <row r="6" spans="1:11">
      <c r="A6" s="4" t="str">
        <f t="shared" ref="A6:A48" si="0">$A$5&amp;REPT("0",2-LEN(ROW()-5))&amp;TEXT(ROW()-5,"##")</f>
        <v>YMK01</v>
      </c>
      <c r="B6" s="11" t="s">
        <v>272</v>
      </c>
      <c r="C6" s="12" t="s">
        <v>273</v>
      </c>
      <c r="D6" s="17" t="s">
        <v>274</v>
      </c>
      <c r="E6" s="12" t="s">
        <v>80</v>
      </c>
      <c r="F6" s="12" t="s">
        <v>98</v>
      </c>
      <c r="G6" s="12"/>
      <c r="H6" s="12"/>
      <c r="I6" s="12"/>
      <c r="J6" s="12"/>
      <c r="K6" s="12"/>
    </row>
    <row r="7" spans="1:11">
      <c r="A7" s="4" t="str">
        <f t="shared" si="0"/>
        <v>YMK02</v>
      </c>
      <c r="B7" s="11" t="s">
        <v>275</v>
      </c>
      <c r="C7" s="12" t="s">
        <v>276</v>
      </c>
      <c r="D7" s="17" t="s">
        <v>277</v>
      </c>
      <c r="E7" s="12" t="s">
        <v>25</v>
      </c>
      <c r="F7" s="12" t="s">
        <v>81</v>
      </c>
      <c r="G7" s="12"/>
      <c r="H7" s="12"/>
      <c r="I7" s="12"/>
      <c r="J7" s="12"/>
      <c r="K7" s="12"/>
    </row>
    <row r="8" spans="1:11">
      <c r="A8" s="4" t="str">
        <f t="shared" si="0"/>
        <v>YMK03</v>
      </c>
      <c r="B8" s="11" t="s">
        <v>278</v>
      </c>
      <c r="C8" s="12" t="s">
        <v>279</v>
      </c>
      <c r="D8" s="17" t="s">
        <v>280</v>
      </c>
      <c r="E8" s="12" t="s">
        <v>25</v>
      </c>
      <c r="F8" s="12" t="s">
        <v>81</v>
      </c>
      <c r="G8" s="12"/>
      <c r="H8" s="12"/>
      <c r="I8" s="12"/>
      <c r="J8" s="12"/>
      <c r="K8" s="12"/>
    </row>
    <row r="9" spans="1:11">
      <c r="A9" s="4" t="str">
        <f t="shared" si="0"/>
        <v>YMK04</v>
      </c>
      <c r="B9" s="11" t="s">
        <v>281</v>
      </c>
      <c r="C9" s="12" t="s">
        <v>282</v>
      </c>
      <c r="D9" s="17" t="s">
        <v>283</v>
      </c>
      <c r="E9" s="12" t="s">
        <v>80</v>
      </c>
      <c r="F9" s="12" t="s">
        <v>81</v>
      </c>
      <c r="G9" s="12"/>
      <c r="H9" s="12"/>
      <c r="I9" s="12"/>
      <c r="J9" s="12"/>
      <c r="K9" s="12"/>
    </row>
    <row r="10" spans="1:11">
      <c r="A10" s="4" t="str">
        <f t="shared" si="0"/>
        <v>YMK05</v>
      </c>
      <c r="B10" s="11"/>
      <c r="C10" s="12"/>
      <c r="D10" s="12"/>
      <c r="E10" s="12" t="s">
        <v>26</v>
      </c>
      <c r="F10" s="12" t="s">
        <v>26</v>
      </c>
      <c r="G10" s="12"/>
      <c r="H10" s="12"/>
      <c r="I10" s="12"/>
      <c r="J10" s="12"/>
      <c r="K10" s="12"/>
    </row>
    <row r="11" spans="1:11">
      <c r="A11" s="4" t="str">
        <f t="shared" si="0"/>
        <v>YMK06</v>
      </c>
      <c r="B11" s="11"/>
      <c r="C11" s="12"/>
      <c r="D11" s="12"/>
      <c r="E11" s="12" t="s">
        <v>26</v>
      </c>
      <c r="F11" s="12" t="s">
        <v>26</v>
      </c>
      <c r="G11" s="12"/>
      <c r="H11" s="12"/>
      <c r="I11" s="12"/>
      <c r="J11" s="12"/>
      <c r="K11" s="12"/>
    </row>
    <row r="12" spans="1:11">
      <c r="A12" s="4" t="str">
        <f t="shared" si="0"/>
        <v>YMK07</v>
      </c>
      <c r="B12" s="11"/>
      <c r="C12" s="12"/>
      <c r="D12" s="12"/>
      <c r="E12" s="12" t="s">
        <v>26</v>
      </c>
      <c r="F12" s="12" t="s">
        <v>26</v>
      </c>
      <c r="G12" s="12"/>
      <c r="H12" s="12"/>
      <c r="I12" s="12"/>
      <c r="J12" s="12"/>
      <c r="K12" s="12"/>
    </row>
    <row r="13" spans="1:11">
      <c r="A13" s="4" t="str">
        <f t="shared" si="0"/>
        <v>YMK08</v>
      </c>
      <c r="B13" s="11"/>
      <c r="C13" s="12"/>
      <c r="D13" s="12"/>
      <c r="E13" s="12" t="s">
        <v>26</v>
      </c>
      <c r="F13" s="12" t="s">
        <v>26</v>
      </c>
      <c r="G13" s="12"/>
      <c r="H13" s="12"/>
      <c r="I13" s="12"/>
      <c r="J13" s="12"/>
      <c r="K13" s="12"/>
    </row>
    <row r="14" spans="1:11">
      <c r="A14" s="4" t="str">
        <f t="shared" si="0"/>
        <v>YMK09</v>
      </c>
      <c r="B14" s="15"/>
      <c r="C14" s="16"/>
      <c r="D14" s="16"/>
      <c r="E14" s="12" t="s">
        <v>26</v>
      </c>
      <c r="F14" s="12" t="s">
        <v>26</v>
      </c>
      <c r="G14" s="16"/>
      <c r="H14" s="16"/>
      <c r="I14" s="16"/>
      <c r="J14" s="16"/>
      <c r="K14" s="16"/>
    </row>
    <row r="15" spans="1:11">
      <c r="A15" s="4" t="str">
        <f t="shared" si="0"/>
        <v>YMK10</v>
      </c>
      <c r="B15" s="15"/>
      <c r="C15" s="16"/>
      <c r="D15" s="16"/>
      <c r="E15" s="12" t="s">
        <v>26</v>
      </c>
      <c r="F15" s="12" t="s">
        <v>26</v>
      </c>
      <c r="G15" s="16"/>
      <c r="H15" s="16"/>
      <c r="I15" s="16"/>
      <c r="J15" s="16"/>
      <c r="K15" s="16"/>
    </row>
    <row r="16" spans="1:11">
      <c r="A16" s="4" t="str">
        <f t="shared" si="0"/>
        <v>YMK11</v>
      </c>
      <c r="B16" s="15"/>
      <c r="C16" s="16"/>
      <c r="D16" s="16"/>
      <c r="E16" s="12" t="s">
        <v>26</v>
      </c>
      <c r="F16" s="12" t="s">
        <v>26</v>
      </c>
      <c r="G16" s="16"/>
      <c r="H16" s="16"/>
      <c r="I16" s="16"/>
      <c r="J16" s="16"/>
      <c r="K16" s="16"/>
    </row>
    <row r="17" spans="1:11">
      <c r="A17" s="4" t="str">
        <f t="shared" si="0"/>
        <v>YMK12</v>
      </c>
      <c r="B17" s="15"/>
      <c r="C17" s="16"/>
      <c r="D17" s="16"/>
      <c r="E17" s="12" t="s">
        <v>26</v>
      </c>
      <c r="F17" s="12" t="s">
        <v>26</v>
      </c>
      <c r="G17" s="16"/>
      <c r="H17" s="16"/>
      <c r="I17" s="16"/>
      <c r="J17" s="16"/>
      <c r="K17" s="16"/>
    </row>
    <row r="18" spans="1:11">
      <c r="A18" s="4" t="str">
        <f t="shared" si="0"/>
        <v>YMK13</v>
      </c>
      <c r="B18" s="15"/>
      <c r="C18" s="16"/>
      <c r="D18" s="16"/>
      <c r="E18" s="12" t="s">
        <v>26</v>
      </c>
      <c r="F18" s="12" t="s">
        <v>26</v>
      </c>
      <c r="G18" s="16"/>
      <c r="H18" s="16"/>
      <c r="I18" s="16"/>
      <c r="J18" s="16"/>
      <c r="K18" s="16"/>
    </row>
    <row r="19" spans="1:11">
      <c r="A19" s="4" t="str">
        <f t="shared" si="0"/>
        <v>YMK14</v>
      </c>
      <c r="B19" s="15"/>
      <c r="C19" s="16"/>
      <c r="D19" s="16"/>
      <c r="E19" s="12" t="s">
        <v>26</v>
      </c>
      <c r="F19" s="12" t="s">
        <v>26</v>
      </c>
      <c r="G19" s="16"/>
      <c r="H19" s="16"/>
      <c r="I19" s="16"/>
      <c r="J19" s="16"/>
      <c r="K19" s="16"/>
    </row>
    <row r="20" spans="1:11">
      <c r="A20" s="4" t="str">
        <f t="shared" si="0"/>
        <v>YMK15</v>
      </c>
      <c r="B20" s="15"/>
      <c r="C20" s="16"/>
      <c r="D20" s="16"/>
      <c r="E20" s="12" t="s">
        <v>26</v>
      </c>
      <c r="F20" s="12" t="s">
        <v>26</v>
      </c>
      <c r="G20" s="16"/>
      <c r="H20" s="16"/>
      <c r="I20" s="16"/>
      <c r="J20" s="16"/>
      <c r="K20" s="16"/>
    </row>
    <row r="21" spans="1:11">
      <c r="A21" s="4" t="str">
        <f t="shared" si="0"/>
        <v>YMK16</v>
      </c>
      <c r="B21" s="15"/>
      <c r="C21" s="16"/>
      <c r="D21" s="16"/>
      <c r="E21" s="12" t="s">
        <v>26</v>
      </c>
      <c r="F21" s="12" t="s">
        <v>26</v>
      </c>
      <c r="G21" s="16"/>
      <c r="H21" s="16"/>
      <c r="I21" s="16"/>
      <c r="J21" s="16"/>
      <c r="K21" s="16"/>
    </row>
    <row r="22" spans="1:11">
      <c r="A22" s="4" t="str">
        <f t="shared" si="0"/>
        <v>YMK17</v>
      </c>
      <c r="B22" s="15"/>
      <c r="C22" s="16"/>
      <c r="D22" s="16"/>
      <c r="E22" s="12" t="s">
        <v>26</v>
      </c>
      <c r="F22" s="12" t="s">
        <v>26</v>
      </c>
      <c r="G22" s="16"/>
      <c r="H22" s="16"/>
      <c r="I22" s="16"/>
      <c r="J22" s="16"/>
      <c r="K22" s="16"/>
    </row>
    <row r="23" spans="1:11">
      <c r="A23" s="4" t="str">
        <f t="shared" si="0"/>
        <v>YMK18</v>
      </c>
      <c r="B23" s="15"/>
      <c r="C23" s="16"/>
      <c r="D23" s="16"/>
      <c r="E23" s="12" t="s">
        <v>26</v>
      </c>
      <c r="F23" s="12" t="s">
        <v>26</v>
      </c>
      <c r="G23" s="16"/>
      <c r="H23" s="16"/>
      <c r="I23" s="16"/>
      <c r="J23" s="16"/>
      <c r="K23" s="16"/>
    </row>
    <row r="24" spans="1:11">
      <c r="A24" s="4" t="str">
        <f t="shared" si="0"/>
        <v>YMK19</v>
      </c>
      <c r="B24" s="15"/>
      <c r="C24" s="16"/>
      <c r="D24" s="16"/>
      <c r="E24" s="12" t="s">
        <v>26</v>
      </c>
      <c r="F24" s="12" t="s">
        <v>26</v>
      </c>
      <c r="G24" s="16"/>
      <c r="H24" s="16"/>
      <c r="I24" s="16"/>
      <c r="J24" s="16"/>
      <c r="K24" s="16"/>
    </row>
    <row r="25" spans="1:11">
      <c r="A25" s="4" t="str">
        <f t="shared" si="0"/>
        <v>YMK20</v>
      </c>
      <c r="B25" s="15"/>
      <c r="C25" s="16"/>
      <c r="D25" s="16"/>
      <c r="E25" s="12" t="s">
        <v>26</v>
      </c>
      <c r="F25" s="12" t="s">
        <v>26</v>
      </c>
      <c r="G25" s="16"/>
      <c r="H25" s="16"/>
      <c r="I25" s="16"/>
      <c r="J25" s="16"/>
      <c r="K25" s="16"/>
    </row>
    <row r="26" spans="1:11">
      <c r="A26" s="4" t="str">
        <f t="shared" si="0"/>
        <v>YMK21</v>
      </c>
      <c r="B26" s="15"/>
      <c r="C26" s="16"/>
      <c r="D26" s="16"/>
      <c r="E26" s="12" t="s">
        <v>26</v>
      </c>
      <c r="F26" s="12" t="s">
        <v>26</v>
      </c>
      <c r="G26" s="16"/>
      <c r="H26" s="16"/>
      <c r="I26" s="16"/>
      <c r="J26" s="16"/>
      <c r="K26" s="16"/>
    </row>
    <row r="27" spans="1:11">
      <c r="A27" s="4" t="str">
        <f t="shared" si="0"/>
        <v>YMK22</v>
      </c>
      <c r="B27" s="15"/>
      <c r="C27" s="16"/>
      <c r="D27" s="16"/>
      <c r="E27" s="12" t="s">
        <v>26</v>
      </c>
      <c r="F27" s="12" t="s">
        <v>26</v>
      </c>
      <c r="G27" s="16"/>
      <c r="H27" s="16"/>
      <c r="I27" s="16"/>
      <c r="J27" s="16"/>
      <c r="K27" s="16"/>
    </row>
    <row r="28" spans="1:11">
      <c r="A28" s="4" t="str">
        <f t="shared" si="0"/>
        <v>YMK23</v>
      </c>
      <c r="B28" s="15"/>
      <c r="C28" s="16"/>
      <c r="D28" s="16"/>
      <c r="E28" s="12" t="s">
        <v>26</v>
      </c>
      <c r="F28" s="12" t="s">
        <v>26</v>
      </c>
      <c r="G28" s="16"/>
      <c r="H28" s="16"/>
      <c r="I28" s="16"/>
      <c r="J28" s="16"/>
      <c r="K28" s="16"/>
    </row>
    <row r="29" spans="1:11">
      <c r="A29" s="4" t="str">
        <f t="shared" si="0"/>
        <v>YMK24</v>
      </c>
      <c r="B29" s="15"/>
      <c r="C29" s="16"/>
      <c r="D29" s="16"/>
      <c r="E29" s="12" t="s">
        <v>26</v>
      </c>
      <c r="F29" s="12" t="s">
        <v>26</v>
      </c>
      <c r="G29" s="16"/>
      <c r="H29" s="16"/>
      <c r="I29" s="16"/>
      <c r="J29" s="16"/>
      <c r="K29" s="16"/>
    </row>
    <row r="30" spans="1:11">
      <c r="A30" s="4" t="str">
        <f t="shared" si="0"/>
        <v>YMK25</v>
      </c>
      <c r="B30" s="15"/>
      <c r="C30" s="16"/>
      <c r="D30" s="16"/>
      <c r="E30" s="12" t="s">
        <v>26</v>
      </c>
      <c r="F30" s="12" t="s">
        <v>26</v>
      </c>
      <c r="G30" s="16"/>
      <c r="H30" s="16"/>
      <c r="I30" s="16"/>
      <c r="J30" s="16"/>
      <c r="K30" s="16"/>
    </row>
    <row r="31" spans="1:11">
      <c r="A31" s="4" t="str">
        <f t="shared" si="0"/>
        <v>YMK26</v>
      </c>
      <c r="B31" s="15"/>
      <c r="C31" s="16"/>
      <c r="D31" s="16"/>
      <c r="E31" s="12" t="s">
        <v>26</v>
      </c>
      <c r="F31" s="12" t="s">
        <v>26</v>
      </c>
      <c r="G31" s="16"/>
      <c r="H31" s="16"/>
      <c r="I31" s="16"/>
      <c r="J31" s="16"/>
      <c r="K31" s="16"/>
    </row>
    <row r="32" spans="1:11">
      <c r="A32" s="4" t="str">
        <f t="shared" si="0"/>
        <v>YMK27</v>
      </c>
      <c r="B32" s="15"/>
      <c r="C32" s="16"/>
      <c r="D32" s="16"/>
      <c r="E32" s="12" t="s">
        <v>26</v>
      </c>
      <c r="F32" s="12" t="s">
        <v>26</v>
      </c>
      <c r="G32" s="16"/>
      <c r="H32" s="16"/>
      <c r="I32" s="16"/>
      <c r="J32" s="16"/>
      <c r="K32" s="16"/>
    </row>
    <row r="33" spans="1:11">
      <c r="A33" s="4" t="str">
        <f t="shared" si="0"/>
        <v>YMK28</v>
      </c>
      <c r="B33" s="15"/>
      <c r="C33" s="16"/>
      <c r="D33" s="16"/>
      <c r="E33" s="12" t="s">
        <v>26</v>
      </c>
      <c r="F33" s="12" t="s">
        <v>26</v>
      </c>
      <c r="G33" s="16"/>
      <c r="H33" s="16"/>
      <c r="I33" s="16"/>
      <c r="J33" s="16"/>
      <c r="K33" s="16"/>
    </row>
    <row r="34" spans="1:11">
      <c r="A34" s="4" t="str">
        <f t="shared" si="0"/>
        <v>YMK29</v>
      </c>
      <c r="B34" s="15"/>
      <c r="C34" s="16"/>
      <c r="D34" s="16"/>
      <c r="E34" s="12" t="s">
        <v>26</v>
      </c>
      <c r="F34" s="12" t="s">
        <v>26</v>
      </c>
      <c r="G34" s="16"/>
      <c r="H34" s="16"/>
      <c r="I34" s="16"/>
      <c r="J34" s="16"/>
      <c r="K34" s="16"/>
    </row>
    <row r="35" spans="1:11">
      <c r="A35" s="4" t="str">
        <f t="shared" si="0"/>
        <v>YMK30</v>
      </c>
      <c r="B35" s="15"/>
      <c r="C35" s="16"/>
      <c r="D35" s="16"/>
      <c r="E35" s="12" t="s">
        <v>26</v>
      </c>
      <c r="F35" s="12" t="s">
        <v>26</v>
      </c>
      <c r="G35" s="16"/>
      <c r="H35" s="16"/>
      <c r="I35" s="16"/>
      <c r="J35" s="16"/>
      <c r="K35" s="16"/>
    </row>
    <row r="36" spans="1:11">
      <c r="A36" s="4" t="str">
        <f t="shared" si="0"/>
        <v>YMK31</v>
      </c>
      <c r="B36" s="15"/>
      <c r="C36" s="16"/>
      <c r="D36" s="16"/>
      <c r="E36" s="12" t="s">
        <v>26</v>
      </c>
      <c r="F36" s="12" t="s">
        <v>26</v>
      </c>
      <c r="G36" s="16"/>
      <c r="H36" s="16"/>
      <c r="I36" s="16"/>
      <c r="J36" s="16"/>
      <c r="K36" s="16"/>
    </row>
    <row r="37" spans="1:11">
      <c r="A37" s="4" t="str">
        <f t="shared" si="0"/>
        <v>YMK32</v>
      </c>
      <c r="B37" s="15"/>
      <c r="C37" s="16"/>
      <c r="D37" s="16"/>
      <c r="E37" s="12" t="s">
        <v>26</v>
      </c>
      <c r="F37" s="12" t="s">
        <v>26</v>
      </c>
      <c r="G37" s="16"/>
      <c r="H37" s="16"/>
      <c r="I37" s="16"/>
      <c r="J37" s="16"/>
      <c r="K37" s="16"/>
    </row>
    <row r="38" spans="1:11">
      <c r="A38" s="4" t="str">
        <f t="shared" si="0"/>
        <v>YMK33</v>
      </c>
      <c r="B38" s="15"/>
      <c r="C38" s="16"/>
      <c r="D38" s="16"/>
      <c r="E38" s="12" t="s">
        <v>26</v>
      </c>
      <c r="F38" s="12" t="s">
        <v>26</v>
      </c>
      <c r="G38" s="16"/>
      <c r="H38" s="16"/>
      <c r="I38" s="16"/>
      <c r="J38" s="16"/>
      <c r="K38" s="16"/>
    </row>
    <row r="39" spans="1:11">
      <c r="A39" s="4" t="str">
        <f t="shared" si="0"/>
        <v>YMK34</v>
      </c>
      <c r="B39" s="15"/>
      <c r="C39" s="16"/>
      <c r="D39" s="16"/>
      <c r="E39" s="12" t="s">
        <v>26</v>
      </c>
      <c r="F39" s="12" t="s">
        <v>26</v>
      </c>
      <c r="G39" s="16"/>
      <c r="H39" s="16"/>
      <c r="I39" s="16"/>
      <c r="J39" s="16"/>
      <c r="K39" s="16"/>
    </row>
    <row r="40" spans="1:11">
      <c r="A40" s="4" t="str">
        <f t="shared" si="0"/>
        <v>YMK35</v>
      </c>
      <c r="B40" s="15"/>
      <c r="C40" s="16"/>
      <c r="D40" s="16"/>
      <c r="E40" s="12" t="s">
        <v>26</v>
      </c>
      <c r="F40" s="12" t="s">
        <v>26</v>
      </c>
      <c r="G40" s="16"/>
      <c r="H40" s="16"/>
      <c r="I40" s="16"/>
      <c r="J40" s="16"/>
      <c r="K40" s="16"/>
    </row>
    <row r="41" spans="1:11">
      <c r="A41" s="4" t="str">
        <f t="shared" si="0"/>
        <v>YMK36</v>
      </c>
      <c r="B41" s="15"/>
      <c r="C41" s="16"/>
      <c r="D41" s="16"/>
      <c r="E41" s="12" t="s">
        <v>26</v>
      </c>
      <c r="F41" s="12" t="s">
        <v>26</v>
      </c>
      <c r="G41" s="16"/>
      <c r="H41" s="16"/>
      <c r="I41" s="16"/>
      <c r="J41" s="16"/>
      <c r="K41" s="16"/>
    </row>
    <row r="42" spans="1:11" ht="18.5" thickBot="1">
      <c r="A42" s="4" t="str">
        <f t="shared" si="0"/>
        <v>YMK37</v>
      </c>
      <c r="B42" s="13"/>
      <c r="C42" s="14"/>
      <c r="D42" s="14"/>
      <c r="E42" s="14" t="s">
        <v>26</v>
      </c>
      <c r="F42" s="14" t="s">
        <v>26</v>
      </c>
      <c r="G42" s="14"/>
      <c r="H42" s="14"/>
      <c r="I42" s="14"/>
      <c r="J42" s="14"/>
      <c r="K42" s="14"/>
    </row>
    <row r="43" spans="1:11">
      <c r="A43" s="4" t="str">
        <f t="shared" si="0"/>
        <v>YMK38</v>
      </c>
    </row>
    <row r="44" spans="1:11">
      <c r="A44" s="4" t="str">
        <f t="shared" si="0"/>
        <v>YMK39</v>
      </c>
    </row>
    <row r="45" spans="1:11">
      <c r="A45" s="4" t="str">
        <f t="shared" si="0"/>
        <v>YMK40</v>
      </c>
    </row>
    <row r="46" spans="1:11">
      <c r="A46" s="4" t="str">
        <f t="shared" si="0"/>
        <v>YMK41</v>
      </c>
    </row>
    <row r="47" spans="1:11">
      <c r="A47" s="4" t="str">
        <f t="shared" si="0"/>
        <v>YMK42</v>
      </c>
    </row>
    <row r="48" spans="1:11">
      <c r="A48" s="4" t="str">
        <f t="shared" si="0"/>
        <v>YMK43</v>
      </c>
    </row>
    <row r="52" spans="5:6">
      <c r="E52" s="4" t="s">
        <v>26</v>
      </c>
      <c r="F52" s="4" t="s">
        <v>26</v>
      </c>
    </row>
    <row r="53" spans="5:6">
      <c r="E53" s="4" t="s">
        <v>145</v>
      </c>
      <c r="F53" s="4" t="s">
        <v>146</v>
      </c>
    </row>
    <row r="54" spans="5:6">
      <c r="E54" s="4" t="s">
        <v>97</v>
      </c>
      <c r="F54" s="4" t="s">
        <v>147</v>
      </c>
    </row>
    <row r="55" spans="5:6">
      <c r="E55" s="4" t="s">
        <v>80</v>
      </c>
      <c r="F55" s="4" t="s">
        <v>148</v>
      </c>
    </row>
    <row r="56" spans="5:6">
      <c r="E56" s="4" t="s">
        <v>149</v>
      </c>
      <c r="F56" s="4" t="s">
        <v>98</v>
      </c>
    </row>
    <row r="57" spans="5:6">
      <c r="E57" s="4" t="s">
        <v>150</v>
      </c>
    </row>
    <row r="58" spans="5:6">
      <c r="E58" s="4" t="s">
        <v>151</v>
      </c>
    </row>
    <row r="59" spans="5:6">
      <c r="E59" s="4" t="s">
        <v>152</v>
      </c>
    </row>
    <row r="60" spans="5:6">
      <c r="E60" s="4" t="s">
        <v>153</v>
      </c>
    </row>
    <row r="61" spans="5:6">
      <c r="E61" s="4" t="s">
        <v>144</v>
      </c>
    </row>
  </sheetData>
  <mergeCells count="9">
    <mergeCell ref="A1:A2"/>
    <mergeCell ref="J1:J2"/>
    <mergeCell ref="K1:K3"/>
    <mergeCell ref="B1:B3"/>
    <mergeCell ref="C1:C3"/>
    <mergeCell ref="D1:D3"/>
    <mergeCell ref="E1:E3"/>
    <mergeCell ref="F1:F2"/>
    <mergeCell ref="G1:I3"/>
  </mergeCells>
  <phoneticPr fontId="1"/>
  <dataValidations count="2">
    <dataValidation type="list" showInputMessage="1" showErrorMessage="1" sqref="E6:E42" xr:uid="{B3E0B4CA-70C3-4E8E-8EB4-9A9482CFD4B5}">
      <formula1>$E$52:$E$61</formula1>
    </dataValidation>
    <dataValidation type="list" showInputMessage="1" showErrorMessage="1" sqref="F6:F42" xr:uid="{73A1D4DB-3836-4D66-9225-8502753F6843}">
      <formula1>$F$52:$F$56</formula1>
    </dataValidation>
  </dataValidations>
  <hyperlinks>
    <hyperlink ref="D6" r:id="rId1" xr:uid="{80A09257-4E21-4B49-97B3-C3375F40BDDC}"/>
    <hyperlink ref="D7" r:id="rId2" xr:uid="{2249E87C-0B1A-4BAB-9244-3ABEF25A3E6C}"/>
    <hyperlink ref="D8" r:id="rId3" xr:uid="{74DAF9ED-6CD6-4C4E-9FFB-BEC0ED0678B3}"/>
    <hyperlink ref="D9" r:id="rId4" xr:uid="{063D82EE-C41D-44CA-BC34-00AB9D4BE3B3}"/>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9A406-CD7E-485D-BAD1-DD96991CEF25}">
  <sheetPr codeName="Sheet5"/>
  <dimension ref="A1:K62"/>
  <sheetViews>
    <sheetView zoomScale="96" zoomScaleNormal="50" workbookViewId="0">
      <selection activeCell="A6" sqref="A6"/>
    </sheetView>
  </sheetViews>
  <sheetFormatPr defaultRowHeight="18"/>
  <cols>
    <col min="1" max="1" width="17.4140625" style="4" bestFit="1" customWidth="1"/>
    <col min="2" max="2" width="16.5" style="4" customWidth="1"/>
    <col min="3" max="3" width="21.25" style="4" customWidth="1"/>
    <col min="4" max="4" width="28.83203125" style="4" customWidth="1"/>
    <col min="5" max="5" width="20.33203125" style="4" customWidth="1"/>
    <col min="6" max="6" width="22.08203125" style="4" customWidth="1"/>
    <col min="7" max="9" width="26.25" style="4" customWidth="1"/>
    <col min="10" max="10" width="46.5" style="4" customWidth="1"/>
    <col min="11" max="11" width="40.75" style="4" customWidth="1"/>
  </cols>
  <sheetData>
    <row r="1" spans="1:11">
      <c r="A1" s="66" t="s">
        <v>501</v>
      </c>
      <c r="B1" s="79" t="s">
        <v>0</v>
      </c>
      <c r="C1" s="68" t="s">
        <v>1</v>
      </c>
      <c r="D1" s="68" t="s">
        <v>2</v>
      </c>
      <c r="E1" s="68" t="s">
        <v>3</v>
      </c>
      <c r="F1" s="68" t="s">
        <v>4</v>
      </c>
      <c r="G1" s="82" t="s">
        <v>5</v>
      </c>
      <c r="H1" s="83"/>
      <c r="I1" s="84"/>
      <c r="J1" s="68" t="s">
        <v>6</v>
      </c>
      <c r="K1" s="68" t="s">
        <v>7</v>
      </c>
    </row>
    <row r="2" spans="1:11">
      <c r="A2" s="67"/>
      <c r="B2" s="80"/>
      <c r="C2" s="69"/>
      <c r="D2" s="69"/>
      <c r="E2" s="69"/>
      <c r="F2" s="67"/>
      <c r="G2" s="85"/>
      <c r="H2" s="86"/>
      <c r="I2" s="87"/>
      <c r="J2" s="67"/>
      <c r="K2" s="69"/>
    </row>
    <row r="3" spans="1:11">
      <c r="A3" s="3"/>
      <c r="B3" s="81"/>
      <c r="C3" s="67"/>
      <c r="D3" s="67"/>
      <c r="E3" s="67"/>
      <c r="F3" s="3">
        <v>45545</v>
      </c>
      <c r="G3" s="73"/>
      <c r="H3" s="74"/>
      <c r="I3" s="75"/>
      <c r="J3" s="2" t="s">
        <v>9</v>
      </c>
      <c r="K3" s="67"/>
    </row>
    <row r="4" spans="1:11" ht="18.5" thickBot="1">
      <c r="A4" s="7"/>
      <c r="B4" s="7"/>
      <c r="C4" s="5"/>
      <c r="D4" s="5"/>
      <c r="E4" s="5"/>
      <c r="F4" s="6"/>
      <c r="G4" s="6"/>
      <c r="H4" s="6"/>
      <c r="I4" s="6"/>
      <c r="J4" s="6"/>
      <c r="K4" s="1"/>
    </row>
    <row r="5" spans="1:11">
      <c r="A5" s="4" t="s">
        <v>506</v>
      </c>
      <c r="B5" s="8" t="s">
        <v>10</v>
      </c>
      <c r="C5" s="9" t="s">
        <v>11</v>
      </c>
      <c r="D5" s="9" t="s">
        <v>12</v>
      </c>
      <c r="E5" s="9" t="s">
        <v>13</v>
      </c>
      <c r="F5" s="9" t="s">
        <v>13</v>
      </c>
      <c r="G5" s="10" t="s">
        <v>14</v>
      </c>
      <c r="H5" s="10" t="s">
        <v>15</v>
      </c>
      <c r="I5" s="10" t="s">
        <v>16</v>
      </c>
      <c r="J5" s="10" t="s">
        <v>17</v>
      </c>
      <c r="K5" s="10" t="s">
        <v>261</v>
      </c>
    </row>
    <row r="6" spans="1:11">
      <c r="A6" s="4" t="str">
        <f>$A$5&amp;REPT("0",2-LEN(ROW()-5))&amp;TEXT(ROW()-5,"##")</f>
        <v>KMM01</v>
      </c>
      <c r="B6" s="23" t="s">
        <v>284</v>
      </c>
      <c r="C6" s="24" t="s">
        <v>285</v>
      </c>
      <c r="D6" s="25" t="s">
        <v>286</v>
      </c>
      <c r="E6" s="12" t="s">
        <v>25</v>
      </c>
      <c r="F6" s="12" t="s">
        <v>81</v>
      </c>
      <c r="G6" s="12"/>
      <c r="H6" s="12"/>
      <c r="I6" s="12"/>
      <c r="J6" s="12"/>
      <c r="K6" s="12"/>
    </row>
    <row r="7" spans="1:11">
      <c r="A7" s="4" t="str">
        <f t="shared" ref="A7:A49" si="0">$A$5&amp;REPT("0",2-LEN(ROW()-5))&amp;TEXT(ROW()-5,"##")</f>
        <v>KMM02</v>
      </c>
      <c r="B7" s="27" t="s">
        <v>287</v>
      </c>
      <c r="C7" s="28" t="s">
        <v>288</v>
      </c>
      <c r="D7" s="29" t="s">
        <v>289</v>
      </c>
      <c r="E7" s="12" t="s">
        <v>25</v>
      </c>
      <c r="F7" s="12" t="s">
        <v>81</v>
      </c>
      <c r="G7" s="28" t="s">
        <v>290</v>
      </c>
      <c r="H7" s="28" t="s">
        <v>291</v>
      </c>
      <c r="I7" s="28" t="s">
        <v>292</v>
      </c>
      <c r="J7" s="28" t="s">
        <v>293</v>
      </c>
      <c r="K7" s="12"/>
    </row>
    <row r="8" spans="1:11">
      <c r="A8" s="4" t="str">
        <f t="shared" si="0"/>
        <v>KMM03</v>
      </c>
      <c r="B8" s="23" t="s">
        <v>294</v>
      </c>
      <c r="C8" s="24" t="s">
        <v>295</v>
      </c>
      <c r="D8" s="25" t="s">
        <v>296</v>
      </c>
      <c r="E8" s="12" t="s">
        <v>25</v>
      </c>
      <c r="F8" s="12" t="s">
        <v>148</v>
      </c>
      <c r="G8" s="28" t="s">
        <v>297</v>
      </c>
      <c r="H8" s="36" t="s">
        <v>298</v>
      </c>
      <c r="I8" s="36" t="s">
        <v>299</v>
      </c>
      <c r="J8" s="28" t="s">
        <v>300</v>
      </c>
      <c r="K8" s="12"/>
    </row>
    <row r="9" spans="1:11">
      <c r="A9" s="4" t="str">
        <f t="shared" si="0"/>
        <v>KMM04</v>
      </c>
      <c r="B9" s="23" t="s">
        <v>301</v>
      </c>
      <c r="C9" s="24" t="s">
        <v>302</v>
      </c>
      <c r="D9" s="26" t="s">
        <v>303</v>
      </c>
      <c r="E9" s="12" t="s">
        <v>25</v>
      </c>
      <c r="F9" s="12" t="s">
        <v>148</v>
      </c>
      <c r="G9" s="28" t="s">
        <v>304</v>
      </c>
      <c r="H9" s="28" t="s">
        <v>305</v>
      </c>
      <c r="I9" s="28" t="s">
        <v>306</v>
      </c>
      <c r="J9" s="28" t="s">
        <v>307</v>
      </c>
      <c r="K9" s="12"/>
    </row>
    <row r="10" spans="1:11">
      <c r="A10" s="4" t="str">
        <f t="shared" si="0"/>
        <v>KMM05</v>
      </c>
      <c r="B10" s="27" t="s">
        <v>308</v>
      </c>
      <c r="C10" s="28" t="s">
        <v>309</v>
      </c>
      <c r="D10" s="29" t="s">
        <v>310</v>
      </c>
      <c r="E10" s="12" t="s">
        <v>25</v>
      </c>
      <c r="F10" s="12" t="s">
        <v>148</v>
      </c>
      <c r="G10" s="28" t="s">
        <v>297</v>
      </c>
      <c r="H10" s="28" t="s">
        <v>311</v>
      </c>
      <c r="I10" s="28" t="s">
        <v>299</v>
      </c>
      <c r="J10" s="28" t="s">
        <v>312</v>
      </c>
      <c r="K10" s="12"/>
    </row>
    <row r="11" spans="1:11">
      <c r="A11" s="4" t="str">
        <f t="shared" si="0"/>
        <v>KMM06</v>
      </c>
      <c r="B11" s="30" t="s">
        <v>313</v>
      </c>
      <c r="C11" s="31" t="s">
        <v>313</v>
      </c>
      <c r="D11" s="32" t="s">
        <v>314</v>
      </c>
      <c r="E11" s="12" t="s">
        <v>80</v>
      </c>
      <c r="F11" s="12" t="s">
        <v>98</v>
      </c>
      <c r="G11" s="12"/>
      <c r="H11" s="12"/>
      <c r="I11" s="12"/>
      <c r="J11" s="12"/>
      <c r="K11" s="12"/>
    </row>
    <row r="12" spans="1:11">
      <c r="A12" s="4" t="str">
        <f t="shared" si="0"/>
        <v>KMM07</v>
      </c>
      <c r="B12" s="27" t="s">
        <v>315</v>
      </c>
      <c r="C12" s="28" t="s">
        <v>316</v>
      </c>
      <c r="D12" s="29" t="s">
        <v>317</v>
      </c>
      <c r="E12" s="12" t="s">
        <v>80</v>
      </c>
      <c r="F12" s="12" t="s">
        <v>98</v>
      </c>
      <c r="G12" s="12"/>
      <c r="H12" s="12"/>
      <c r="I12" s="12"/>
      <c r="J12" s="12"/>
      <c r="K12" s="12"/>
    </row>
    <row r="13" spans="1:11">
      <c r="A13" s="4" t="str">
        <f t="shared" si="0"/>
        <v>KMM08</v>
      </c>
      <c r="B13" s="27" t="s">
        <v>318</v>
      </c>
      <c r="C13" s="28" t="s">
        <v>319</v>
      </c>
      <c r="D13" s="33" t="s">
        <v>320</v>
      </c>
      <c r="E13" s="12" t="s">
        <v>97</v>
      </c>
      <c r="F13" s="12" t="s">
        <v>98</v>
      </c>
      <c r="G13" s="12"/>
      <c r="H13" s="12"/>
      <c r="I13" s="12"/>
      <c r="J13" s="12"/>
      <c r="K13" s="12"/>
    </row>
    <row r="14" spans="1:11">
      <c r="A14" s="4" t="str">
        <f t="shared" si="0"/>
        <v>KMM09</v>
      </c>
      <c r="B14" s="27" t="s">
        <v>321</v>
      </c>
      <c r="C14" s="28" t="s">
        <v>322</v>
      </c>
      <c r="D14" s="34" t="s">
        <v>323</v>
      </c>
      <c r="E14" s="12" t="s">
        <v>97</v>
      </c>
      <c r="F14" s="12" t="s">
        <v>98</v>
      </c>
      <c r="G14" s="12"/>
      <c r="H14" s="12"/>
      <c r="I14" s="12"/>
      <c r="J14" s="12"/>
      <c r="K14" s="12"/>
    </row>
    <row r="15" spans="1:11">
      <c r="A15" s="4" t="str">
        <f t="shared" si="0"/>
        <v>KMM10</v>
      </c>
      <c r="B15" s="30" t="s">
        <v>324</v>
      </c>
      <c r="C15" s="31" t="s">
        <v>325</v>
      </c>
      <c r="D15" s="32" t="s">
        <v>326</v>
      </c>
      <c r="E15" s="12" t="s">
        <v>97</v>
      </c>
      <c r="F15" s="12" t="s">
        <v>98</v>
      </c>
      <c r="G15" s="16"/>
      <c r="H15" s="16"/>
      <c r="I15" s="16"/>
      <c r="J15" s="16"/>
      <c r="K15" s="16"/>
    </row>
    <row r="16" spans="1:11">
      <c r="A16" s="4" t="str">
        <f t="shared" si="0"/>
        <v>KMM11</v>
      </c>
      <c r="B16" s="30" t="s">
        <v>327</v>
      </c>
      <c r="C16" s="31" t="s">
        <v>328</v>
      </c>
      <c r="D16" s="32" t="s">
        <v>329</v>
      </c>
      <c r="E16" s="12" t="s">
        <v>97</v>
      </c>
      <c r="F16" s="12" t="s">
        <v>98</v>
      </c>
      <c r="G16" s="16"/>
      <c r="H16" s="16"/>
      <c r="I16" s="16"/>
      <c r="J16" s="16"/>
      <c r="K16" s="16"/>
    </row>
    <row r="17" spans="1:11">
      <c r="A17" s="4" t="str">
        <f t="shared" si="0"/>
        <v>KMM12</v>
      </c>
      <c r="B17" s="30" t="s">
        <v>330</v>
      </c>
      <c r="C17" s="31" t="s">
        <v>331</v>
      </c>
      <c r="D17" s="32" t="s">
        <v>332</v>
      </c>
      <c r="E17" s="12" t="s">
        <v>97</v>
      </c>
      <c r="F17" s="12" t="s">
        <v>98</v>
      </c>
      <c r="G17" s="16"/>
      <c r="H17" s="16"/>
      <c r="I17" s="16"/>
      <c r="J17" s="16"/>
      <c r="K17" s="16"/>
    </row>
    <row r="18" spans="1:11">
      <c r="A18" s="4" t="str">
        <f t="shared" si="0"/>
        <v>KMM13</v>
      </c>
      <c r="B18" s="30" t="s">
        <v>333</v>
      </c>
      <c r="C18" s="31" t="s">
        <v>334</v>
      </c>
      <c r="D18" s="32" t="s">
        <v>335</v>
      </c>
      <c r="E18" s="12" t="s">
        <v>97</v>
      </c>
      <c r="F18" s="12" t="s">
        <v>98</v>
      </c>
      <c r="G18" s="16"/>
      <c r="H18" s="16"/>
      <c r="I18" s="16"/>
      <c r="J18" s="16"/>
      <c r="K18" s="16"/>
    </row>
    <row r="19" spans="1:11">
      <c r="A19" s="4" t="str">
        <f t="shared" si="0"/>
        <v>KMM14</v>
      </c>
      <c r="B19" s="30" t="s">
        <v>336</v>
      </c>
      <c r="C19" s="31" t="s">
        <v>337</v>
      </c>
      <c r="D19" s="32" t="s">
        <v>338</v>
      </c>
      <c r="E19" s="12" t="s">
        <v>97</v>
      </c>
      <c r="F19" s="12" t="s">
        <v>98</v>
      </c>
      <c r="G19" s="16"/>
      <c r="H19" s="16"/>
      <c r="I19" s="16"/>
      <c r="J19" s="16"/>
      <c r="K19" s="16"/>
    </row>
    <row r="20" spans="1:11">
      <c r="A20" s="4" t="str">
        <f t="shared" si="0"/>
        <v>KMM15</v>
      </c>
      <c r="B20" s="30" t="s">
        <v>339</v>
      </c>
      <c r="C20" s="31" t="s">
        <v>340</v>
      </c>
      <c r="D20" s="32" t="s">
        <v>341</v>
      </c>
      <c r="E20" s="12" t="s">
        <v>97</v>
      </c>
      <c r="F20" s="12" t="s">
        <v>98</v>
      </c>
      <c r="G20" s="16"/>
      <c r="H20" s="16"/>
      <c r="I20" s="16"/>
      <c r="J20" s="16"/>
      <c r="K20" s="16"/>
    </row>
    <row r="21" spans="1:11">
      <c r="A21" s="4" t="str">
        <f t="shared" si="0"/>
        <v>KMM16</v>
      </c>
      <c r="B21" s="30" t="s">
        <v>342</v>
      </c>
      <c r="C21" s="31" t="s">
        <v>343</v>
      </c>
      <c r="D21" s="35" t="s">
        <v>344</v>
      </c>
      <c r="E21" s="12" t="s">
        <v>97</v>
      </c>
      <c r="F21" s="12" t="s">
        <v>98</v>
      </c>
      <c r="G21" s="16"/>
      <c r="H21" s="16"/>
      <c r="I21" s="16"/>
      <c r="J21" s="16"/>
      <c r="K21" s="16"/>
    </row>
    <row r="22" spans="1:11">
      <c r="A22" s="4" t="str">
        <f t="shared" si="0"/>
        <v>KMM17</v>
      </c>
      <c r="B22" s="30" t="s">
        <v>345</v>
      </c>
      <c r="C22" s="31" t="s">
        <v>346</v>
      </c>
      <c r="D22" s="32" t="s">
        <v>347</v>
      </c>
      <c r="E22" s="12" t="s">
        <v>97</v>
      </c>
      <c r="F22" s="12" t="s">
        <v>98</v>
      </c>
      <c r="G22" s="16"/>
      <c r="H22" s="16"/>
      <c r="I22" s="16"/>
      <c r="J22" s="16"/>
      <c r="K22" s="16"/>
    </row>
    <row r="23" spans="1:11">
      <c r="A23" s="4" t="str">
        <f t="shared" si="0"/>
        <v>KMM18</v>
      </c>
      <c r="B23" s="15"/>
      <c r="C23" s="16"/>
      <c r="D23" s="16"/>
      <c r="E23" s="12" t="s">
        <v>26</v>
      </c>
      <c r="F23" s="12" t="s">
        <v>26</v>
      </c>
      <c r="G23" s="16"/>
      <c r="H23" s="16"/>
      <c r="I23" s="16"/>
      <c r="J23" s="16"/>
      <c r="K23" s="16"/>
    </row>
    <row r="24" spans="1:11">
      <c r="A24" s="4" t="str">
        <f t="shared" si="0"/>
        <v>KMM19</v>
      </c>
      <c r="B24" s="15"/>
      <c r="C24" s="16"/>
      <c r="D24" s="16"/>
      <c r="E24" s="12" t="s">
        <v>26</v>
      </c>
      <c r="F24" s="12" t="s">
        <v>26</v>
      </c>
      <c r="G24" s="16"/>
      <c r="H24" s="16"/>
      <c r="I24" s="16"/>
      <c r="J24" s="16"/>
      <c r="K24" s="16"/>
    </row>
    <row r="25" spans="1:11">
      <c r="A25" s="4" t="str">
        <f t="shared" si="0"/>
        <v>KMM20</v>
      </c>
      <c r="B25" s="15"/>
      <c r="C25" s="16"/>
      <c r="D25" s="16"/>
      <c r="E25" s="12" t="s">
        <v>26</v>
      </c>
      <c r="F25" s="12" t="s">
        <v>26</v>
      </c>
      <c r="G25" s="16"/>
      <c r="H25" s="16"/>
      <c r="I25" s="16"/>
      <c r="J25" s="16"/>
      <c r="K25" s="16"/>
    </row>
    <row r="26" spans="1:11">
      <c r="A26" s="4" t="str">
        <f t="shared" si="0"/>
        <v>KMM21</v>
      </c>
      <c r="B26" s="15"/>
      <c r="C26" s="16"/>
      <c r="D26" s="16"/>
      <c r="E26" s="12" t="s">
        <v>26</v>
      </c>
      <c r="F26" s="12" t="s">
        <v>26</v>
      </c>
      <c r="G26" s="16"/>
      <c r="H26" s="16"/>
      <c r="I26" s="16"/>
      <c r="J26" s="16"/>
      <c r="K26" s="16"/>
    </row>
    <row r="27" spans="1:11">
      <c r="A27" s="4" t="str">
        <f t="shared" si="0"/>
        <v>KMM22</v>
      </c>
      <c r="B27" s="15"/>
      <c r="C27" s="16"/>
      <c r="D27" s="16"/>
      <c r="E27" s="12" t="s">
        <v>26</v>
      </c>
      <c r="F27" s="12" t="s">
        <v>26</v>
      </c>
      <c r="G27" s="16"/>
      <c r="H27" s="16"/>
      <c r="I27" s="16"/>
      <c r="J27" s="16"/>
      <c r="K27" s="16"/>
    </row>
    <row r="28" spans="1:11">
      <c r="A28" s="4" t="str">
        <f t="shared" si="0"/>
        <v>KMM23</v>
      </c>
      <c r="B28" s="15"/>
      <c r="C28" s="16"/>
      <c r="D28" s="16"/>
      <c r="E28" s="12" t="s">
        <v>26</v>
      </c>
      <c r="F28" s="12" t="s">
        <v>26</v>
      </c>
      <c r="G28" s="16"/>
      <c r="H28" s="16"/>
      <c r="I28" s="16"/>
      <c r="J28" s="16"/>
      <c r="K28" s="16"/>
    </row>
    <row r="29" spans="1:11">
      <c r="A29" s="4" t="str">
        <f t="shared" si="0"/>
        <v>KMM24</v>
      </c>
      <c r="B29" s="15"/>
      <c r="C29" s="16"/>
      <c r="D29" s="16"/>
      <c r="E29" s="12" t="s">
        <v>26</v>
      </c>
      <c r="F29" s="12" t="s">
        <v>26</v>
      </c>
      <c r="G29" s="16"/>
      <c r="H29" s="16"/>
      <c r="I29" s="16"/>
      <c r="J29" s="16"/>
      <c r="K29" s="16"/>
    </row>
    <row r="30" spans="1:11">
      <c r="A30" s="4" t="str">
        <f t="shared" si="0"/>
        <v>KMM25</v>
      </c>
      <c r="B30" s="15"/>
      <c r="C30" s="16"/>
      <c r="D30" s="16"/>
      <c r="E30" s="12" t="s">
        <v>26</v>
      </c>
      <c r="F30" s="12" t="s">
        <v>26</v>
      </c>
      <c r="G30" s="16"/>
      <c r="H30" s="16"/>
      <c r="I30" s="16"/>
      <c r="J30" s="16"/>
      <c r="K30" s="16"/>
    </row>
    <row r="31" spans="1:11">
      <c r="A31" s="4" t="str">
        <f t="shared" si="0"/>
        <v>KMM26</v>
      </c>
      <c r="B31" s="15"/>
      <c r="C31" s="16"/>
      <c r="D31" s="16"/>
      <c r="E31" s="12" t="s">
        <v>26</v>
      </c>
      <c r="F31" s="12" t="s">
        <v>26</v>
      </c>
      <c r="G31" s="16"/>
      <c r="H31" s="16"/>
      <c r="I31" s="16"/>
      <c r="J31" s="16"/>
      <c r="K31" s="16"/>
    </row>
    <row r="32" spans="1:11">
      <c r="A32" s="4" t="str">
        <f t="shared" si="0"/>
        <v>KMM27</v>
      </c>
      <c r="B32" s="15"/>
      <c r="C32" s="16"/>
      <c r="D32" s="16"/>
      <c r="E32" s="12" t="s">
        <v>26</v>
      </c>
      <c r="F32" s="12" t="s">
        <v>26</v>
      </c>
      <c r="G32" s="16"/>
      <c r="H32" s="16"/>
      <c r="I32" s="16"/>
      <c r="J32" s="16"/>
      <c r="K32" s="16"/>
    </row>
    <row r="33" spans="1:11">
      <c r="A33" s="4" t="str">
        <f t="shared" si="0"/>
        <v>KMM28</v>
      </c>
      <c r="B33" s="15"/>
      <c r="C33" s="16"/>
      <c r="D33" s="16"/>
      <c r="E33" s="12" t="s">
        <v>26</v>
      </c>
      <c r="F33" s="12" t="s">
        <v>26</v>
      </c>
      <c r="G33" s="16"/>
      <c r="H33" s="16"/>
      <c r="I33" s="16"/>
      <c r="J33" s="16"/>
      <c r="K33" s="16"/>
    </row>
    <row r="34" spans="1:11">
      <c r="A34" s="4" t="str">
        <f t="shared" si="0"/>
        <v>KMM29</v>
      </c>
      <c r="B34" s="15"/>
      <c r="C34" s="16"/>
      <c r="D34" s="16"/>
      <c r="E34" s="12" t="s">
        <v>26</v>
      </c>
      <c r="F34" s="12" t="s">
        <v>26</v>
      </c>
      <c r="G34" s="16"/>
      <c r="H34" s="16"/>
      <c r="I34" s="16"/>
      <c r="J34" s="16"/>
      <c r="K34" s="16"/>
    </row>
    <row r="35" spans="1:11">
      <c r="A35" s="4" t="str">
        <f t="shared" si="0"/>
        <v>KMM30</v>
      </c>
      <c r="B35" s="15"/>
      <c r="C35" s="16"/>
      <c r="D35" s="16"/>
      <c r="E35" s="12" t="s">
        <v>26</v>
      </c>
      <c r="F35" s="12" t="s">
        <v>26</v>
      </c>
      <c r="G35" s="16"/>
      <c r="H35" s="16"/>
      <c r="I35" s="16"/>
      <c r="J35" s="16"/>
      <c r="K35" s="16"/>
    </row>
    <row r="36" spans="1:11">
      <c r="A36" s="4" t="str">
        <f t="shared" si="0"/>
        <v>KMM31</v>
      </c>
      <c r="B36" s="15"/>
      <c r="C36" s="16"/>
      <c r="D36" s="16"/>
      <c r="E36" s="12" t="s">
        <v>26</v>
      </c>
      <c r="F36" s="12" t="s">
        <v>26</v>
      </c>
      <c r="G36" s="16"/>
      <c r="H36" s="16"/>
      <c r="I36" s="16"/>
      <c r="J36" s="16"/>
      <c r="K36" s="16"/>
    </row>
    <row r="37" spans="1:11">
      <c r="A37" s="4" t="str">
        <f t="shared" si="0"/>
        <v>KMM32</v>
      </c>
      <c r="B37" s="15"/>
      <c r="C37" s="16"/>
      <c r="D37" s="16"/>
      <c r="E37" s="12" t="s">
        <v>26</v>
      </c>
      <c r="F37" s="12" t="s">
        <v>26</v>
      </c>
      <c r="G37" s="16"/>
      <c r="H37" s="16"/>
      <c r="I37" s="16"/>
      <c r="J37" s="16"/>
      <c r="K37" s="16"/>
    </row>
    <row r="38" spans="1:11">
      <c r="A38" s="4" t="str">
        <f t="shared" si="0"/>
        <v>KMM33</v>
      </c>
      <c r="B38" s="15"/>
      <c r="C38" s="16"/>
      <c r="D38" s="16"/>
      <c r="E38" s="12" t="s">
        <v>26</v>
      </c>
      <c r="F38" s="12" t="s">
        <v>26</v>
      </c>
      <c r="G38" s="16"/>
      <c r="H38" s="16"/>
      <c r="I38" s="16"/>
      <c r="J38" s="16"/>
      <c r="K38" s="16"/>
    </row>
    <row r="39" spans="1:11">
      <c r="A39" s="4" t="str">
        <f t="shared" si="0"/>
        <v>KMM34</v>
      </c>
      <c r="B39" s="15"/>
      <c r="C39" s="16"/>
      <c r="D39" s="16"/>
      <c r="E39" s="12" t="s">
        <v>26</v>
      </c>
      <c r="F39" s="12" t="s">
        <v>26</v>
      </c>
      <c r="G39" s="16"/>
      <c r="H39" s="16"/>
      <c r="I39" s="16"/>
      <c r="J39" s="16"/>
      <c r="K39" s="16"/>
    </row>
    <row r="40" spans="1:11">
      <c r="A40" s="4" t="str">
        <f t="shared" si="0"/>
        <v>KMM35</v>
      </c>
      <c r="B40" s="15"/>
      <c r="C40" s="16"/>
      <c r="D40" s="16"/>
      <c r="E40" s="12" t="s">
        <v>26</v>
      </c>
      <c r="F40" s="12" t="s">
        <v>26</v>
      </c>
      <c r="G40" s="16"/>
      <c r="H40" s="16"/>
      <c r="I40" s="16"/>
      <c r="J40" s="16"/>
      <c r="K40" s="16"/>
    </row>
    <row r="41" spans="1:11">
      <c r="A41" s="4" t="str">
        <f t="shared" si="0"/>
        <v>KMM36</v>
      </c>
      <c r="B41" s="15"/>
      <c r="C41" s="16"/>
      <c r="D41" s="16"/>
      <c r="E41" s="12" t="s">
        <v>26</v>
      </c>
      <c r="F41" s="12" t="s">
        <v>26</v>
      </c>
      <c r="G41" s="16"/>
      <c r="H41" s="16"/>
      <c r="I41" s="16"/>
      <c r="J41" s="16"/>
      <c r="K41" s="16"/>
    </row>
    <row r="42" spans="1:11">
      <c r="A42" s="4" t="str">
        <f t="shared" si="0"/>
        <v>KMM37</v>
      </c>
      <c r="B42" s="15"/>
      <c r="C42" s="16"/>
      <c r="D42" s="16"/>
      <c r="E42" s="12" t="s">
        <v>26</v>
      </c>
      <c r="F42" s="12" t="s">
        <v>26</v>
      </c>
      <c r="G42" s="16"/>
      <c r="H42" s="16"/>
      <c r="I42" s="16"/>
      <c r="J42" s="16"/>
      <c r="K42" s="16"/>
    </row>
    <row r="43" spans="1:11" ht="18.5" thickBot="1">
      <c r="A43" s="4" t="str">
        <f t="shared" si="0"/>
        <v>KMM38</v>
      </c>
      <c r="B43" s="13"/>
      <c r="C43" s="14"/>
      <c r="D43" s="14"/>
      <c r="E43" s="14" t="s">
        <v>26</v>
      </c>
      <c r="F43" s="14" t="s">
        <v>26</v>
      </c>
      <c r="G43" s="14"/>
      <c r="H43" s="14"/>
      <c r="I43" s="14"/>
      <c r="J43" s="14"/>
      <c r="K43" s="14"/>
    </row>
    <row r="44" spans="1:11">
      <c r="A44" s="4" t="str">
        <f t="shared" si="0"/>
        <v>KMM39</v>
      </c>
    </row>
    <row r="45" spans="1:11">
      <c r="A45" s="4" t="str">
        <f t="shared" si="0"/>
        <v>KMM40</v>
      </c>
    </row>
    <row r="46" spans="1:11">
      <c r="A46" s="4" t="str">
        <f t="shared" si="0"/>
        <v>KMM41</v>
      </c>
    </row>
    <row r="47" spans="1:11">
      <c r="A47" s="4" t="str">
        <f t="shared" si="0"/>
        <v>KMM42</v>
      </c>
    </row>
    <row r="48" spans="1:11">
      <c r="A48" s="4" t="str">
        <f t="shared" si="0"/>
        <v>KMM43</v>
      </c>
    </row>
    <row r="49" spans="1:6">
      <c r="A49" s="4" t="str">
        <f t="shared" si="0"/>
        <v>KMM44</v>
      </c>
    </row>
    <row r="53" spans="1:6">
      <c r="E53" s="4" t="s">
        <v>26</v>
      </c>
      <c r="F53" s="4" t="s">
        <v>26</v>
      </c>
    </row>
    <row r="54" spans="1:6">
      <c r="E54" s="4" t="s">
        <v>145</v>
      </c>
      <c r="F54" s="4" t="s">
        <v>146</v>
      </c>
    </row>
    <row r="55" spans="1:6">
      <c r="E55" s="4" t="s">
        <v>97</v>
      </c>
      <c r="F55" s="4" t="s">
        <v>147</v>
      </c>
    </row>
    <row r="56" spans="1:6">
      <c r="E56" s="4" t="s">
        <v>80</v>
      </c>
      <c r="F56" s="4" t="s">
        <v>148</v>
      </c>
    </row>
    <row r="57" spans="1:6">
      <c r="E57" s="4" t="s">
        <v>149</v>
      </c>
      <c r="F57" s="4" t="s">
        <v>98</v>
      </c>
    </row>
    <row r="58" spans="1:6">
      <c r="E58" s="4" t="s">
        <v>150</v>
      </c>
    </row>
    <row r="59" spans="1:6">
      <c r="E59" s="4" t="s">
        <v>151</v>
      </c>
    </row>
    <row r="60" spans="1:6">
      <c r="E60" s="4" t="s">
        <v>152</v>
      </c>
    </row>
    <row r="61" spans="1:6">
      <c r="E61" s="4" t="s">
        <v>153</v>
      </c>
    </row>
    <row r="62" spans="1:6">
      <c r="E62" s="4" t="s">
        <v>144</v>
      </c>
    </row>
  </sheetData>
  <mergeCells count="9">
    <mergeCell ref="A1:A2"/>
    <mergeCell ref="J1:J2"/>
    <mergeCell ref="K1:K3"/>
    <mergeCell ref="B1:B3"/>
    <mergeCell ref="C1:C3"/>
    <mergeCell ref="D1:D3"/>
    <mergeCell ref="E1:E3"/>
    <mergeCell ref="F1:F2"/>
    <mergeCell ref="G1:I3"/>
  </mergeCells>
  <phoneticPr fontId="1"/>
  <dataValidations count="2">
    <dataValidation type="list" showInputMessage="1" showErrorMessage="1" sqref="E6:E43" xr:uid="{938D1F16-2E71-4B9A-8337-8BA45089E7BE}">
      <formula1>$E$53:$E$62</formula1>
    </dataValidation>
    <dataValidation type="list" showInputMessage="1" showErrorMessage="1" sqref="F6:F43" xr:uid="{1878F6EE-66DD-490F-ABE4-B1CD43037789}">
      <formula1>$F$53:$F$57</formula1>
    </dataValidation>
  </dataValidations>
  <hyperlinks>
    <hyperlink ref="D6" r:id="rId1" xr:uid="{00000000-0004-0000-0900-000000000000}"/>
    <hyperlink ref="D8" r:id="rId2" xr:uid="{00000000-0004-0000-0900-000001000000}"/>
    <hyperlink ref="D9" r:id="rId3" xr:uid="{00000000-0004-0000-0900-000002000000}"/>
    <hyperlink ref="D10" r:id="rId4" xr:uid="{81984288-60D7-43C3-B128-115BE12F02D4}"/>
    <hyperlink ref="D12" r:id="rId5" xr:uid="{BFBACC33-CA2D-4BF9-84AA-1307E9CD6B63}"/>
    <hyperlink ref="D11" r:id="rId6" xr:uid="{81DD57BE-8C1C-4F2D-9D93-D9DDAFD70E72}"/>
    <hyperlink ref="D13" r:id="rId7" xr:uid="{C6569A93-E07C-4580-B1CB-959AF4F74768}"/>
    <hyperlink ref="D14" r:id="rId8" xr:uid="{00000000-0004-0000-0900-000003000000}"/>
    <hyperlink ref="D15" r:id="rId9" xr:uid="{B4935EC8-C4F3-40C5-AAB3-3E5D582109A3}"/>
    <hyperlink ref="D16" r:id="rId10" xr:uid="{D8510DD1-12B6-4536-9591-A3CBF01A004C}"/>
    <hyperlink ref="D17" r:id="rId11" xr:uid="{C3149BC3-ECD7-49B9-95FF-518BF3941073}"/>
    <hyperlink ref="D18" r:id="rId12" xr:uid="{77409366-F8BB-4C44-8CB9-817DCF147DD0}"/>
    <hyperlink ref="D19" r:id="rId13" xr:uid="{0C4BA15E-6511-4D69-9690-8B0327FB5425}"/>
    <hyperlink ref="D20" r:id="rId14" xr:uid="{9C56EF2A-0C71-43A4-907D-A92E388776AC}"/>
    <hyperlink ref="D21" r:id="rId15" xr:uid="{F28D373D-E56B-4205-B714-9E4C2E552B0A}"/>
    <hyperlink ref="D22" r:id="rId16" xr:uid="{2FD498D1-2DD6-434D-BB73-8E574E74DED0}"/>
    <hyperlink ref="D7" r:id="rId17" xr:uid="{4545BBC0-CEB0-433F-8930-C835ED1C4966}"/>
  </hyperlinks>
  <pageMargins left="0.7" right="0.7" top="0.75" bottom="0.75" header="0.3" footer="0.3"/>
  <drawing r:id="rId1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6D5F6-DC80-4212-B5C7-BF3767647DB4}">
  <sheetPr codeName="Sheet6"/>
  <dimension ref="A1:K62"/>
  <sheetViews>
    <sheetView topLeftCell="A9" zoomScale="88" zoomScaleNormal="50" workbookViewId="0">
      <selection activeCell="A6" sqref="A6"/>
    </sheetView>
  </sheetViews>
  <sheetFormatPr defaultRowHeight="18"/>
  <cols>
    <col min="1" max="1" width="17.4140625" style="4" bestFit="1" customWidth="1"/>
    <col min="2" max="2" width="16.5" style="4" customWidth="1"/>
    <col min="3" max="3" width="21.25" style="4" customWidth="1"/>
    <col min="4" max="4" width="28.83203125" style="4" customWidth="1"/>
    <col min="5" max="5" width="20.33203125" style="4" customWidth="1"/>
    <col min="6" max="6" width="22.08203125" style="4" customWidth="1"/>
    <col min="7" max="9" width="26.25" style="4" customWidth="1"/>
    <col min="10" max="10" width="46.5" style="4" customWidth="1"/>
    <col min="11" max="11" width="40.75" style="4" customWidth="1"/>
  </cols>
  <sheetData>
    <row r="1" spans="1:11">
      <c r="A1" s="66" t="s">
        <v>501</v>
      </c>
      <c r="B1" s="79" t="s">
        <v>0</v>
      </c>
      <c r="C1" s="68" t="s">
        <v>1</v>
      </c>
      <c r="D1" s="68" t="s">
        <v>2</v>
      </c>
      <c r="E1" s="68" t="s">
        <v>3</v>
      </c>
      <c r="F1" s="68" t="s">
        <v>4</v>
      </c>
      <c r="G1" s="82" t="s">
        <v>5</v>
      </c>
      <c r="H1" s="83"/>
      <c r="I1" s="84"/>
      <c r="J1" s="68" t="s">
        <v>6</v>
      </c>
      <c r="K1" s="68" t="s">
        <v>7</v>
      </c>
    </row>
    <row r="2" spans="1:11">
      <c r="A2" s="67"/>
      <c r="B2" s="80"/>
      <c r="C2" s="69"/>
      <c r="D2" s="69"/>
      <c r="E2" s="69"/>
      <c r="F2" s="67"/>
      <c r="G2" s="85"/>
      <c r="H2" s="86"/>
      <c r="I2" s="87"/>
      <c r="J2" s="67"/>
      <c r="K2" s="69"/>
    </row>
    <row r="3" spans="1:11">
      <c r="A3" s="3"/>
      <c r="B3" s="81"/>
      <c r="C3" s="67"/>
      <c r="D3" s="67"/>
      <c r="E3" s="67"/>
      <c r="F3" s="3">
        <v>45545</v>
      </c>
      <c r="G3" s="73"/>
      <c r="H3" s="74"/>
      <c r="I3" s="75"/>
      <c r="J3" s="2" t="s">
        <v>9</v>
      </c>
      <c r="K3" s="67"/>
    </row>
    <row r="4" spans="1:11" ht="18.5" thickBot="1">
      <c r="A4" s="7"/>
      <c r="B4" s="7"/>
      <c r="C4" s="5"/>
      <c r="D4" s="5"/>
      <c r="E4" s="5"/>
      <c r="F4" s="6"/>
      <c r="G4" s="6"/>
      <c r="H4" s="6"/>
      <c r="I4" s="6"/>
      <c r="J4" s="6"/>
      <c r="K4" s="1"/>
    </row>
    <row r="5" spans="1:11">
      <c r="A5" s="4" t="s">
        <v>507</v>
      </c>
      <c r="B5" s="8" t="s">
        <v>10</v>
      </c>
      <c r="C5" s="9" t="s">
        <v>11</v>
      </c>
      <c r="D5" s="9" t="s">
        <v>12</v>
      </c>
      <c r="E5" s="9" t="s">
        <v>13</v>
      </c>
      <c r="F5" s="9" t="s">
        <v>13</v>
      </c>
      <c r="G5" s="10" t="s">
        <v>14</v>
      </c>
      <c r="H5" s="10" t="s">
        <v>15</v>
      </c>
      <c r="I5" s="10" t="s">
        <v>16</v>
      </c>
      <c r="J5" s="10" t="s">
        <v>17</v>
      </c>
      <c r="K5" s="10" t="s">
        <v>261</v>
      </c>
    </row>
    <row r="6" spans="1:11">
      <c r="A6" s="4" t="str">
        <f>$A$5&amp;REPT("0",2-LEN(ROW()-5))&amp;TEXT(ROW()-5,"##")</f>
        <v>IWS01</v>
      </c>
      <c r="B6" s="19" t="s">
        <v>348</v>
      </c>
      <c r="C6" s="19" t="s">
        <v>348</v>
      </c>
      <c r="D6" s="19" t="s">
        <v>349</v>
      </c>
      <c r="E6" s="12" t="s">
        <v>25</v>
      </c>
      <c r="F6" s="12" t="s">
        <v>148</v>
      </c>
      <c r="G6" s="12"/>
      <c r="H6" s="12"/>
      <c r="I6" s="12"/>
      <c r="J6" s="12"/>
      <c r="K6" s="12"/>
    </row>
    <row r="7" spans="1:11">
      <c r="A7" s="4" t="str">
        <f t="shared" ref="A7:A49" si="0">$A$5&amp;REPT("0",2-LEN(ROW()-5))&amp;TEXT(ROW()-5,"##")</f>
        <v>IWS02</v>
      </c>
      <c r="B7" s="19" t="s">
        <v>350</v>
      </c>
      <c r="C7" s="19" t="s">
        <v>351</v>
      </c>
      <c r="D7" s="19" t="s">
        <v>352</v>
      </c>
      <c r="E7" s="12" t="s">
        <v>25</v>
      </c>
      <c r="F7" s="12" t="s">
        <v>148</v>
      </c>
      <c r="G7" s="12"/>
      <c r="H7" s="12"/>
      <c r="I7" s="12"/>
      <c r="J7" s="12"/>
      <c r="K7" s="12"/>
    </row>
    <row r="8" spans="1:11">
      <c r="A8" s="4" t="str">
        <f t="shared" si="0"/>
        <v>IWS03</v>
      </c>
      <c r="B8" s="19" t="s">
        <v>353</v>
      </c>
      <c r="C8" s="19" t="s">
        <v>354</v>
      </c>
      <c r="D8" s="19" t="s">
        <v>355</v>
      </c>
      <c r="E8" s="12" t="s">
        <v>25</v>
      </c>
      <c r="F8" s="12" t="s">
        <v>148</v>
      </c>
      <c r="G8" s="12"/>
      <c r="H8" s="12"/>
      <c r="I8" s="12"/>
      <c r="J8" s="12"/>
      <c r="K8" s="12"/>
    </row>
    <row r="9" spans="1:11">
      <c r="A9" s="4" t="str">
        <f t="shared" si="0"/>
        <v>IWS04</v>
      </c>
      <c r="B9" s="19" t="s">
        <v>356</v>
      </c>
      <c r="C9" s="19" t="s">
        <v>357</v>
      </c>
      <c r="D9" s="19" t="s">
        <v>358</v>
      </c>
      <c r="E9" s="12" t="s">
        <v>25</v>
      </c>
      <c r="F9" s="12" t="s">
        <v>148</v>
      </c>
      <c r="G9" s="12"/>
      <c r="H9" s="12"/>
      <c r="I9" s="12"/>
      <c r="J9" s="12"/>
      <c r="K9" s="12"/>
    </row>
    <row r="10" spans="1:11">
      <c r="A10" s="4" t="str">
        <f t="shared" si="0"/>
        <v>IWS05</v>
      </c>
      <c r="B10" s="19" t="s">
        <v>359</v>
      </c>
      <c r="C10" s="19" t="s">
        <v>360</v>
      </c>
      <c r="D10" s="19" t="s">
        <v>361</v>
      </c>
      <c r="E10" s="12" t="s">
        <v>25</v>
      </c>
      <c r="F10" s="12" t="s">
        <v>148</v>
      </c>
      <c r="G10" s="12"/>
      <c r="H10" s="12"/>
      <c r="I10" s="12"/>
      <c r="J10" s="12"/>
      <c r="K10" s="12"/>
    </row>
    <row r="11" spans="1:11">
      <c r="A11" s="4" t="str">
        <f t="shared" si="0"/>
        <v>IWS06</v>
      </c>
      <c r="B11" s="19" t="s">
        <v>362</v>
      </c>
      <c r="C11" s="19" t="s">
        <v>363</v>
      </c>
      <c r="D11" s="20" t="s">
        <v>364</v>
      </c>
      <c r="E11" s="12" t="s">
        <v>25</v>
      </c>
      <c r="F11" s="12" t="s">
        <v>148</v>
      </c>
      <c r="G11" s="12"/>
      <c r="H11" s="12"/>
      <c r="I11" s="12"/>
      <c r="J11" s="12"/>
      <c r="K11" s="12"/>
    </row>
    <row r="12" spans="1:11">
      <c r="A12" s="4" t="str">
        <f t="shared" si="0"/>
        <v>IWS07</v>
      </c>
      <c r="B12" s="12" t="s">
        <v>365</v>
      </c>
      <c r="C12" s="12" t="s">
        <v>366</v>
      </c>
      <c r="D12" s="21" t="s">
        <v>367</v>
      </c>
      <c r="E12" s="12" t="s">
        <v>80</v>
      </c>
      <c r="F12" s="12" t="s">
        <v>81</v>
      </c>
      <c r="G12" s="12"/>
      <c r="H12" s="12"/>
      <c r="I12" s="12"/>
      <c r="J12" s="12"/>
      <c r="K12" s="12"/>
    </row>
    <row r="13" spans="1:11">
      <c r="A13" s="4" t="str">
        <f t="shared" si="0"/>
        <v>IWS08</v>
      </c>
      <c r="B13" s="12" t="s">
        <v>368</v>
      </c>
      <c r="C13" s="12" t="s">
        <v>369</v>
      </c>
      <c r="D13" s="22" t="s">
        <v>370</v>
      </c>
      <c r="E13" s="12" t="s">
        <v>80</v>
      </c>
      <c r="F13" s="12" t="s">
        <v>81</v>
      </c>
      <c r="G13" s="12"/>
      <c r="H13" s="12"/>
      <c r="I13" s="12"/>
      <c r="J13" s="12"/>
      <c r="K13" s="12"/>
    </row>
    <row r="14" spans="1:11">
      <c r="A14" s="4" t="str">
        <f t="shared" si="0"/>
        <v>IWS09</v>
      </c>
      <c r="B14" s="12" t="s">
        <v>371</v>
      </c>
      <c r="C14" s="12" t="s">
        <v>372</v>
      </c>
      <c r="D14" s="22" t="s">
        <v>373</v>
      </c>
      <c r="E14" s="12" t="s">
        <v>80</v>
      </c>
      <c r="F14" s="12" t="s">
        <v>81</v>
      </c>
      <c r="G14" s="12"/>
      <c r="H14" s="12"/>
      <c r="I14" s="12"/>
      <c r="J14" s="12"/>
      <c r="K14" s="12"/>
    </row>
    <row r="15" spans="1:11">
      <c r="A15" s="4" t="str">
        <f t="shared" si="0"/>
        <v>IWS10</v>
      </c>
      <c r="B15" s="12" t="s">
        <v>374</v>
      </c>
      <c r="C15" s="12" t="s">
        <v>375</v>
      </c>
      <c r="D15" s="22" t="s">
        <v>376</v>
      </c>
      <c r="E15" s="12" t="s">
        <v>80</v>
      </c>
      <c r="F15" s="12" t="s">
        <v>81</v>
      </c>
      <c r="G15" s="16"/>
      <c r="H15" s="16"/>
      <c r="I15" s="16"/>
      <c r="J15" s="16"/>
      <c r="K15" s="16"/>
    </row>
    <row r="16" spans="1:11">
      <c r="A16" s="4" t="str">
        <f t="shared" si="0"/>
        <v>IWS11</v>
      </c>
      <c r="B16" s="12" t="s">
        <v>377</v>
      </c>
      <c r="C16" s="12" t="s">
        <v>378</v>
      </c>
      <c r="D16" s="22" t="s">
        <v>379</v>
      </c>
      <c r="E16" s="12" t="s">
        <v>80</v>
      </c>
      <c r="F16" s="12" t="s">
        <v>81</v>
      </c>
      <c r="G16" s="16"/>
      <c r="H16" s="16"/>
      <c r="I16" s="16"/>
      <c r="J16" s="16"/>
      <c r="K16" s="16"/>
    </row>
    <row r="17" spans="1:11">
      <c r="A17" s="4" t="str">
        <f t="shared" si="0"/>
        <v>IWS12</v>
      </c>
      <c r="B17" s="18" t="s">
        <v>380</v>
      </c>
      <c r="C17" s="18" t="s">
        <v>381</v>
      </c>
      <c r="D17" s="20" t="s">
        <v>382</v>
      </c>
      <c r="E17" s="12" t="s">
        <v>97</v>
      </c>
      <c r="F17" s="12" t="s">
        <v>98</v>
      </c>
      <c r="G17" s="16"/>
      <c r="H17" s="16"/>
      <c r="I17" s="16"/>
      <c r="J17" s="16"/>
      <c r="K17" s="16"/>
    </row>
    <row r="18" spans="1:11">
      <c r="A18" s="4" t="str">
        <f t="shared" si="0"/>
        <v>IWS13</v>
      </c>
      <c r="B18" s="12" t="s">
        <v>383</v>
      </c>
      <c r="C18" s="12" t="s">
        <v>384</v>
      </c>
      <c r="D18" s="22" t="s">
        <v>385</v>
      </c>
      <c r="E18" s="12" t="s">
        <v>97</v>
      </c>
      <c r="F18" s="12" t="s">
        <v>98</v>
      </c>
      <c r="G18" s="16"/>
      <c r="H18" s="16"/>
      <c r="I18" s="16"/>
      <c r="J18" s="16"/>
      <c r="K18" s="16"/>
    </row>
    <row r="19" spans="1:11">
      <c r="A19" s="4" t="str">
        <f t="shared" si="0"/>
        <v>IWS14</v>
      </c>
      <c r="B19" s="12" t="s">
        <v>386</v>
      </c>
      <c r="C19" s="12" t="s">
        <v>387</v>
      </c>
      <c r="D19" s="20" t="s">
        <v>388</v>
      </c>
      <c r="E19" s="12" t="s">
        <v>97</v>
      </c>
      <c r="F19" s="12" t="s">
        <v>98</v>
      </c>
      <c r="G19" s="16"/>
      <c r="H19" s="16"/>
      <c r="I19" s="16"/>
      <c r="J19" s="16"/>
      <c r="K19" s="16"/>
    </row>
    <row r="20" spans="1:11">
      <c r="A20" s="4" t="str">
        <f t="shared" si="0"/>
        <v>IWS15</v>
      </c>
      <c r="B20" s="12" t="s">
        <v>389</v>
      </c>
      <c r="C20" s="12" t="s">
        <v>390</v>
      </c>
      <c r="D20" s="20" t="s">
        <v>391</v>
      </c>
      <c r="E20" s="12" t="s">
        <v>97</v>
      </c>
      <c r="F20" s="12" t="s">
        <v>98</v>
      </c>
      <c r="G20" s="16"/>
      <c r="H20" s="16"/>
      <c r="I20" s="16"/>
      <c r="J20" s="16"/>
      <c r="K20" s="16"/>
    </row>
    <row r="21" spans="1:11">
      <c r="A21" s="4" t="str">
        <f t="shared" si="0"/>
        <v>IWS16</v>
      </c>
      <c r="B21" s="12" t="s">
        <v>392</v>
      </c>
      <c r="C21" s="12" t="s">
        <v>393</v>
      </c>
      <c r="D21" s="20" t="s">
        <v>394</v>
      </c>
      <c r="E21" s="12" t="s">
        <v>97</v>
      </c>
      <c r="F21" s="12" t="s">
        <v>98</v>
      </c>
      <c r="G21" s="16"/>
      <c r="H21" s="16"/>
      <c r="I21" s="16"/>
      <c r="J21" s="16"/>
      <c r="K21" s="16"/>
    </row>
    <row r="22" spans="1:11">
      <c r="A22" s="4" t="str">
        <f t="shared" si="0"/>
        <v>IWS17</v>
      </c>
      <c r="B22" s="12" t="s">
        <v>395</v>
      </c>
      <c r="C22" s="12" t="s">
        <v>396</v>
      </c>
      <c r="D22" s="20" t="s">
        <v>397</v>
      </c>
      <c r="E22" s="12" t="s">
        <v>97</v>
      </c>
      <c r="F22" s="12" t="s">
        <v>98</v>
      </c>
      <c r="G22" s="16"/>
      <c r="H22" s="16"/>
      <c r="I22" s="16"/>
      <c r="J22" s="16"/>
      <c r="K22" s="16"/>
    </row>
    <row r="23" spans="1:11">
      <c r="A23" s="4" t="str">
        <f t="shared" si="0"/>
        <v>IWS18</v>
      </c>
      <c r="B23" s="12" t="s">
        <v>398</v>
      </c>
      <c r="C23" s="12" t="s">
        <v>399</v>
      </c>
      <c r="D23" s="20" t="s">
        <v>400</v>
      </c>
      <c r="E23" s="12" t="s">
        <v>97</v>
      </c>
      <c r="F23" s="12" t="s">
        <v>98</v>
      </c>
      <c r="G23" s="16"/>
      <c r="H23" s="16"/>
      <c r="I23" s="16"/>
      <c r="J23" s="16"/>
      <c r="K23" s="16"/>
    </row>
    <row r="24" spans="1:11">
      <c r="A24" s="4" t="str">
        <f t="shared" si="0"/>
        <v>IWS19</v>
      </c>
      <c r="B24" s="12" t="s">
        <v>401</v>
      </c>
      <c r="C24" s="12" t="s">
        <v>402</v>
      </c>
      <c r="D24" s="20" t="s">
        <v>403</v>
      </c>
      <c r="E24" s="12" t="s">
        <v>97</v>
      </c>
      <c r="F24" s="12" t="s">
        <v>98</v>
      </c>
      <c r="G24" s="16"/>
      <c r="H24" s="16"/>
      <c r="I24" s="16"/>
      <c r="J24" s="16"/>
      <c r="K24" s="16"/>
    </row>
    <row r="25" spans="1:11">
      <c r="A25" s="4" t="str">
        <f t="shared" si="0"/>
        <v>IWS20</v>
      </c>
      <c r="B25" s="12" t="s">
        <v>404</v>
      </c>
      <c r="C25" s="12" t="s">
        <v>405</v>
      </c>
      <c r="D25" s="20" t="s">
        <v>406</v>
      </c>
      <c r="E25" s="12" t="s">
        <v>97</v>
      </c>
      <c r="F25" s="12" t="s">
        <v>98</v>
      </c>
      <c r="G25" s="16"/>
      <c r="H25" s="16"/>
      <c r="I25" s="16"/>
      <c r="J25" s="16"/>
      <c r="K25" s="16"/>
    </row>
    <row r="26" spans="1:11">
      <c r="A26" s="4" t="str">
        <f t="shared" si="0"/>
        <v>IWS21</v>
      </c>
      <c r="B26" s="12" t="s">
        <v>407</v>
      </c>
      <c r="C26" s="12" t="s">
        <v>408</v>
      </c>
      <c r="D26" s="20" t="s">
        <v>409</v>
      </c>
      <c r="E26" s="12" t="s">
        <v>97</v>
      </c>
      <c r="F26" s="12" t="s">
        <v>98</v>
      </c>
      <c r="G26" s="16"/>
      <c r="H26" s="16"/>
      <c r="I26" s="16"/>
      <c r="J26" s="16"/>
      <c r="K26" s="16"/>
    </row>
    <row r="27" spans="1:11">
      <c r="A27" s="4" t="str">
        <f t="shared" si="0"/>
        <v>IWS22</v>
      </c>
      <c r="B27" s="15"/>
      <c r="C27" s="16"/>
      <c r="D27" s="16"/>
      <c r="E27" s="12" t="s">
        <v>26</v>
      </c>
      <c r="F27" s="12" t="s">
        <v>26</v>
      </c>
      <c r="G27" s="16"/>
      <c r="H27" s="16"/>
      <c r="I27" s="16"/>
      <c r="J27" s="16"/>
      <c r="K27" s="16"/>
    </row>
    <row r="28" spans="1:11">
      <c r="A28" s="4" t="str">
        <f t="shared" si="0"/>
        <v>IWS23</v>
      </c>
      <c r="B28" s="15"/>
      <c r="C28" s="16"/>
      <c r="D28" s="16"/>
      <c r="E28" s="12" t="s">
        <v>26</v>
      </c>
      <c r="F28" s="12" t="s">
        <v>26</v>
      </c>
      <c r="G28" s="16"/>
      <c r="H28" s="16"/>
      <c r="I28" s="16"/>
      <c r="J28" s="16"/>
      <c r="K28" s="16"/>
    </row>
    <row r="29" spans="1:11">
      <c r="A29" s="4" t="str">
        <f t="shared" si="0"/>
        <v>IWS24</v>
      </c>
      <c r="B29" s="15"/>
      <c r="C29" s="16"/>
      <c r="D29" s="16"/>
      <c r="E29" s="12" t="s">
        <v>26</v>
      </c>
      <c r="F29" s="12" t="s">
        <v>26</v>
      </c>
      <c r="G29" s="16"/>
      <c r="H29" s="16"/>
      <c r="I29" s="16"/>
      <c r="J29" s="16"/>
      <c r="K29" s="16"/>
    </row>
    <row r="30" spans="1:11">
      <c r="A30" s="4" t="str">
        <f t="shared" si="0"/>
        <v>IWS25</v>
      </c>
      <c r="B30" s="15"/>
      <c r="C30" s="16"/>
      <c r="D30" s="16"/>
      <c r="E30" s="12" t="s">
        <v>26</v>
      </c>
      <c r="F30" s="12" t="s">
        <v>26</v>
      </c>
      <c r="G30" s="16"/>
      <c r="H30" s="16"/>
      <c r="I30" s="16"/>
      <c r="J30" s="16"/>
      <c r="K30" s="16"/>
    </row>
    <row r="31" spans="1:11">
      <c r="A31" s="4" t="str">
        <f t="shared" si="0"/>
        <v>IWS26</v>
      </c>
      <c r="B31" s="15"/>
      <c r="C31" s="16"/>
      <c r="D31" s="16"/>
      <c r="E31" s="12" t="s">
        <v>26</v>
      </c>
      <c r="F31" s="12" t="s">
        <v>26</v>
      </c>
      <c r="G31" s="16"/>
      <c r="H31" s="16"/>
      <c r="I31" s="16"/>
      <c r="J31" s="16"/>
      <c r="K31" s="16"/>
    </row>
    <row r="32" spans="1:11">
      <c r="A32" s="4" t="str">
        <f t="shared" si="0"/>
        <v>IWS27</v>
      </c>
      <c r="B32" s="15"/>
      <c r="C32" s="16"/>
      <c r="D32" s="16"/>
      <c r="E32" s="12" t="s">
        <v>26</v>
      </c>
      <c r="F32" s="12" t="s">
        <v>26</v>
      </c>
      <c r="G32" s="16"/>
      <c r="H32" s="16"/>
      <c r="I32" s="16"/>
      <c r="J32" s="16"/>
      <c r="K32" s="16"/>
    </row>
    <row r="33" spans="1:11">
      <c r="A33" s="4" t="str">
        <f t="shared" si="0"/>
        <v>IWS28</v>
      </c>
      <c r="B33" s="15"/>
      <c r="C33" s="16"/>
      <c r="D33" s="16"/>
      <c r="E33" s="12" t="s">
        <v>26</v>
      </c>
      <c r="F33" s="12" t="s">
        <v>26</v>
      </c>
      <c r="G33" s="16"/>
      <c r="H33" s="16"/>
      <c r="I33" s="16"/>
      <c r="J33" s="16"/>
      <c r="K33" s="16"/>
    </row>
    <row r="34" spans="1:11">
      <c r="A34" s="4" t="str">
        <f t="shared" si="0"/>
        <v>IWS29</v>
      </c>
      <c r="B34" s="15"/>
      <c r="C34" s="16"/>
      <c r="D34" s="16"/>
      <c r="E34" s="12" t="s">
        <v>26</v>
      </c>
      <c r="F34" s="12" t="s">
        <v>26</v>
      </c>
      <c r="G34" s="16"/>
      <c r="H34" s="16"/>
      <c r="I34" s="16"/>
      <c r="J34" s="16"/>
      <c r="K34" s="16"/>
    </row>
    <row r="35" spans="1:11">
      <c r="A35" s="4" t="str">
        <f t="shared" si="0"/>
        <v>IWS30</v>
      </c>
      <c r="B35" s="15"/>
      <c r="C35" s="16"/>
      <c r="D35" s="16"/>
      <c r="E35" s="12" t="s">
        <v>26</v>
      </c>
      <c r="F35" s="12" t="s">
        <v>26</v>
      </c>
      <c r="G35" s="16"/>
      <c r="H35" s="16"/>
      <c r="I35" s="16"/>
      <c r="J35" s="16"/>
      <c r="K35" s="16"/>
    </row>
    <row r="36" spans="1:11">
      <c r="A36" s="4" t="str">
        <f t="shared" si="0"/>
        <v>IWS31</v>
      </c>
      <c r="B36" s="15"/>
      <c r="C36" s="16"/>
      <c r="D36" s="16"/>
      <c r="E36" s="12" t="s">
        <v>26</v>
      </c>
      <c r="F36" s="12" t="s">
        <v>26</v>
      </c>
      <c r="G36" s="16"/>
      <c r="H36" s="16"/>
      <c r="I36" s="16"/>
      <c r="J36" s="16"/>
      <c r="K36" s="16"/>
    </row>
    <row r="37" spans="1:11">
      <c r="A37" s="4" t="str">
        <f t="shared" si="0"/>
        <v>IWS32</v>
      </c>
      <c r="B37" s="15"/>
      <c r="C37" s="16"/>
      <c r="D37" s="16"/>
      <c r="E37" s="12" t="s">
        <v>26</v>
      </c>
      <c r="F37" s="12" t="s">
        <v>26</v>
      </c>
      <c r="G37" s="16"/>
      <c r="H37" s="16"/>
      <c r="I37" s="16"/>
      <c r="J37" s="16"/>
      <c r="K37" s="16"/>
    </row>
    <row r="38" spans="1:11">
      <c r="A38" s="4" t="str">
        <f t="shared" si="0"/>
        <v>IWS33</v>
      </c>
      <c r="B38" s="15"/>
      <c r="C38" s="16"/>
      <c r="D38" s="16"/>
      <c r="E38" s="12" t="s">
        <v>26</v>
      </c>
      <c r="F38" s="12" t="s">
        <v>26</v>
      </c>
      <c r="G38" s="16"/>
      <c r="H38" s="16"/>
      <c r="I38" s="16"/>
      <c r="J38" s="16"/>
      <c r="K38" s="16"/>
    </row>
    <row r="39" spans="1:11">
      <c r="A39" s="4" t="str">
        <f t="shared" si="0"/>
        <v>IWS34</v>
      </c>
      <c r="B39" s="15"/>
      <c r="C39" s="16"/>
      <c r="D39" s="16"/>
      <c r="E39" s="12" t="s">
        <v>26</v>
      </c>
      <c r="F39" s="12" t="s">
        <v>26</v>
      </c>
      <c r="G39" s="16"/>
      <c r="H39" s="16"/>
      <c r="I39" s="16"/>
      <c r="J39" s="16"/>
      <c r="K39" s="16"/>
    </row>
    <row r="40" spans="1:11">
      <c r="A40" s="4" t="str">
        <f t="shared" si="0"/>
        <v>IWS35</v>
      </c>
      <c r="B40" s="15"/>
      <c r="C40" s="16"/>
      <c r="D40" s="16"/>
      <c r="E40" s="12" t="s">
        <v>26</v>
      </c>
      <c r="F40" s="12" t="s">
        <v>26</v>
      </c>
      <c r="G40" s="16"/>
      <c r="H40" s="16"/>
      <c r="I40" s="16"/>
      <c r="J40" s="16"/>
      <c r="K40" s="16"/>
    </row>
    <row r="41" spans="1:11">
      <c r="A41" s="4" t="str">
        <f t="shared" si="0"/>
        <v>IWS36</v>
      </c>
      <c r="B41" s="15"/>
      <c r="C41" s="16"/>
      <c r="D41" s="16"/>
      <c r="E41" s="12" t="s">
        <v>26</v>
      </c>
      <c r="F41" s="12" t="s">
        <v>26</v>
      </c>
      <c r="G41" s="16"/>
      <c r="H41" s="16"/>
      <c r="I41" s="16"/>
      <c r="J41" s="16"/>
      <c r="K41" s="16"/>
    </row>
    <row r="42" spans="1:11">
      <c r="A42" s="4" t="str">
        <f t="shared" si="0"/>
        <v>IWS37</v>
      </c>
      <c r="B42" s="15"/>
      <c r="C42" s="16"/>
      <c r="D42" s="16"/>
      <c r="E42" s="12" t="s">
        <v>26</v>
      </c>
      <c r="F42" s="12" t="s">
        <v>26</v>
      </c>
      <c r="G42" s="16"/>
      <c r="H42" s="16"/>
      <c r="I42" s="16"/>
      <c r="J42" s="16"/>
      <c r="K42" s="16"/>
    </row>
    <row r="43" spans="1:11" ht="18.5" thickBot="1">
      <c r="A43" s="4" t="str">
        <f t="shared" si="0"/>
        <v>IWS38</v>
      </c>
      <c r="B43" s="13"/>
      <c r="C43" s="14"/>
      <c r="D43" s="14"/>
      <c r="E43" s="14" t="s">
        <v>26</v>
      </c>
      <c r="F43" s="14" t="s">
        <v>26</v>
      </c>
      <c r="G43" s="14"/>
      <c r="H43" s="14"/>
      <c r="I43" s="14"/>
      <c r="J43" s="14"/>
      <c r="K43" s="14"/>
    </row>
    <row r="44" spans="1:11">
      <c r="A44" s="4" t="str">
        <f t="shared" si="0"/>
        <v>IWS39</v>
      </c>
    </row>
    <row r="45" spans="1:11">
      <c r="A45" s="4" t="str">
        <f t="shared" si="0"/>
        <v>IWS40</v>
      </c>
    </row>
    <row r="46" spans="1:11">
      <c r="A46" s="4" t="str">
        <f t="shared" si="0"/>
        <v>IWS41</v>
      </c>
    </row>
    <row r="47" spans="1:11">
      <c r="A47" s="4" t="str">
        <f t="shared" si="0"/>
        <v>IWS42</v>
      </c>
    </row>
    <row r="48" spans="1:11">
      <c r="A48" s="4" t="str">
        <f t="shared" si="0"/>
        <v>IWS43</v>
      </c>
    </row>
    <row r="49" spans="1:6">
      <c r="A49" s="4" t="str">
        <f t="shared" si="0"/>
        <v>IWS44</v>
      </c>
    </row>
    <row r="53" spans="1:6">
      <c r="E53" s="4" t="s">
        <v>26</v>
      </c>
      <c r="F53" s="4" t="s">
        <v>26</v>
      </c>
    </row>
    <row r="54" spans="1:6">
      <c r="E54" s="4" t="s">
        <v>145</v>
      </c>
      <c r="F54" s="4" t="s">
        <v>146</v>
      </c>
    </row>
    <row r="55" spans="1:6">
      <c r="E55" s="4" t="s">
        <v>97</v>
      </c>
      <c r="F55" s="4" t="s">
        <v>147</v>
      </c>
    </row>
    <row r="56" spans="1:6">
      <c r="E56" s="4" t="s">
        <v>80</v>
      </c>
      <c r="F56" s="4" t="s">
        <v>148</v>
      </c>
    </row>
    <row r="57" spans="1:6">
      <c r="E57" s="4" t="s">
        <v>149</v>
      </c>
      <c r="F57" s="4" t="s">
        <v>98</v>
      </c>
    </row>
    <row r="58" spans="1:6">
      <c r="E58" s="4" t="s">
        <v>150</v>
      </c>
    </row>
    <row r="59" spans="1:6">
      <c r="E59" s="4" t="s">
        <v>151</v>
      </c>
    </row>
    <row r="60" spans="1:6">
      <c r="E60" s="4" t="s">
        <v>152</v>
      </c>
    </row>
    <row r="61" spans="1:6">
      <c r="E61" s="4" t="s">
        <v>153</v>
      </c>
    </row>
    <row r="62" spans="1:6">
      <c r="E62" s="4" t="s">
        <v>144</v>
      </c>
    </row>
  </sheetData>
  <mergeCells count="9">
    <mergeCell ref="A1:A2"/>
    <mergeCell ref="J1:J2"/>
    <mergeCell ref="K1:K3"/>
    <mergeCell ref="B1:B3"/>
    <mergeCell ref="C1:C3"/>
    <mergeCell ref="D1:D3"/>
    <mergeCell ref="E1:E3"/>
    <mergeCell ref="F1:F2"/>
    <mergeCell ref="G1:I3"/>
  </mergeCells>
  <phoneticPr fontId="1"/>
  <dataValidations count="2">
    <dataValidation type="list" showInputMessage="1" showErrorMessage="1" sqref="E6:E43" xr:uid="{73CA92EA-D59E-4528-9B19-AFE539603A96}">
      <formula1>$E$53:$E$62</formula1>
    </dataValidation>
    <dataValidation type="list" showInputMessage="1" showErrorMessage="1" sqref="F6:F43" xr:uid="{9EF0F44D-3E6E-430B-B968-66A495FF1B7C}">
      <formula1>$F$53:$F$57</formula1>
    </dataValidation>
  </dataValidations>
  <hyperlinks>
    <hyperlink ref="D21" r:id="rId1" xr:uid="{E1F38FF5-610D-4690-BBD5-77FA4D377C74}"/>
    <hyperlink ref="D22" r:id="rId2" xr:uid="{E1FCEAD2-7FC0-4C06-B016-280FA9637DB4}"/>
    <hyperlink ref="D20" r:id="rId3" xr:uid="{CC47D414-9FF2-4610-850C-013BE265E33D}"/>
    <hyperlink ref="D19" r:id="rId4" xr:uid="{AA982855-6567-4A1F-A211-49AA7FA130D7}"/>
    <hyperlink ref="D17" r:id="rId5" xr:uid="{03EB5B45-8FE9-48FD-8996-844952A85E7D}"/>
    <hyperlink ref="D18" r:id="rId6" xr:uid="{988A8201-9BE9-4D10-A320-D0057CDD4A1C}"/>
    <hyperlink ref="D23" r:id="rId7" xr:uid="{1E82EDB9-5432-4155-BC15-2146186F0660}"/>
    <hyperlink ref="D24" r:id="rId8" xr:uid="{4C383189-AC9E-4241-8972-6C3DF4273490}"/>
    <hyperlink ref="D25" r:id="rId9" xr:uid="{B33D2D04-198A-420C-A6A0-E096B2CDD86E}"/>
    <hyperlink ref="D26" r:id="rId10" xr:uid="{3A2694E3-657A-41ED-905C-6014F4B9DE38}"/>
    <hyperlink ref="D11" r:id="rId11" xr:uid="{EDC3865F-678A-49DA-AF0F-EB07A20D2964}"/>
    <hyperlink ref="D13" r:id="rId12" xr:uid="{AEEF8427-CFCC-41AE-90A7-173815D53F57}"/>
    <hyperlink ref="D14" r:id="rId13" xr:uid="{9123324E-6F95-4109-B012-1149BFCB00ED}"/>
    <hyperlink ref="D15" r:id="rId14" xr:uid="{48ADD4F3-A2E9-4545-9E27-98C5AF9AD92A}"/>
    <hyperlink ref="D16" r:id="rId15" xr:uid="{35649E6E-E8C5-410F-99EF-78D00F2ABFFA}"/>
    <hyperlink ref="D12" r:id="rId16" xr:uid="{3E21970F-A65A-4CF6-8714-89DC8E205C64}"/>
  </hyperlinks>
  <pageMargins left="0.7" right="0.7" top="0.75" bottom="0.75" header="0.3" footer="0.3"/>
  <drawing r:id="rId1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03F29-B9C3-4EAD-932C-8144040FA2EE}">
  <sheetPr codeName="Sheet7"/>
  <dimension ref="A1:K61"/>
  <sheetViews>
    <sheetView zoomScale="74" zoomScaleNormal="50" workbookViewId="0">
      <selection activeCell="A6" sqref="A6:XFD6"/>
    </sheetView>
  </sheetViews>
  <sheetFormatPr defaultRowHeight="18"/>
  <cols>
    <col min="1" max="1" width="17.4140625" style="4" bestFit="1" customWidth="1"/>
    <col min="2" max="2" width="16.5" style="4" customWidth="1"/>
    <col min="3" max="3" width="21.25" style="4" customWidth="1"/>
    <col min="4" max="4" width="28.83203125" style="4" customWidth="1"/>
    <col min="5" max="5" width="20.33203125" style="4" customWidth="1"/>
    <col min="6" max="6" width="22.08203125" style="4" customWidth="1"/>
    <col min="7" max="9" width="26.25" style="4" customWidth="1"/>
    <col min="10" max="10" width="46.5" style="4" customWidth="1"/>
    <col min="11" max="11" width="40.75" style="4" customWidth="1"/>
  </cols>
  <sheetData>
    <row r="1" spans="1:11">
      <c r="A1" s="66" t="s">
        <v>501</v>
      </c>
      <c r="B1" s="79" t="s">
        <v>0</v>
      </c>
      <c r="C1" s="68" t="s">
        <v>1</v>
      </c>
      <c r="D1" s="68" t="s">
        <v>2</v>
      </c>
      <c r="E1" s="68" t="s">
        <v>3</v>
      </c>
      <c r="F1" s="68" t="s">
        <v>4</v>
      </c>
      <c r="G1" s="82" t="s">
        <v>5</v>
      </c>
      <c r="H1" s="83"/>
      <c r="I1" s="84"/>
      <c r="J1" s="68" t="s">
        <v>6</v>
      </c>
      <c r="K1" s="68" t="s">
        <v>7</v>
      </c>
    </row>
    <row r="2" spans="1:11">
      <c r="A2" s="67"/>
      <c r="B2" s="80"/>
      <c r="C2" s="69"/>
      <c r="D2" s="69"/>
      <c r="E2" s="69"/>
      <c r="F2" s="67"/>
      <c r="G2" s="85"/>
      <c r="H2" s="86"/>
      <c r="I2" s="87"/>
      <c r="J2" s="67"/>
      <c r="K2" s="69"/>
    </row>
    <row r="3" spans="1:11">
      <c r="A3" s="3"/>
      <c r="B3" s="81"/>
      <c r="C3" s="67"/>
      <c r="D3" s="67"/>
      <c r="E3" s="67"/>
      <c r="F3" s="3">
        <v>45545</v>
      </c>
      <c r="G3" s="73"/>
      <c r="H3" s="74"/>
      <c r="I3" s="75"/>
      <c r="J3" s="2" t="s">
        <v>9</v>
      </c>
      <c r="K3" s="67"/>
    </row>
    <row r="4" spans="1:11" ht="18.5" thickBot="1">
      <c r="A4" s="7"/>
      <c r="B4" s="7"/>
      <c r="C4" s="5"/>
      <c r="D4" s="5"/>
      <c r="E4" s="5"/>
      <c r="F4" s="6"/>
      <c r="G4" s="6"/>
      <c r="H4" s="6"/>
      <c r="I4" s="6"/>
      <c r="J4" s="6"/>
      <c r="K4" s="1"/>
    </row>
    <row r="5" spans="1:11">
      <c r="A5" s="4" t="s">
        <v>508</v>
      </c>
      <c r="B5" s="8" t="s">
        <v>10</v>
      </c>
      <c r="C5" s="9" t="s">
        <v>11</v>
      </c>
      <c r="D5" s="9" t="s">
        <v>12</v>
      </c>
      <c r="E5" s="9" t="s">
        <v>13</v>
      </c>
      <c r="F5" s="9" t="s">
        <v>13</v>
      </c>
      <c r="G5" s="10" t="s">
        <v>14</v>
      </c>
      <c r="H5" s="10" t="s">
        <v>15</v>
      </c>
      <c r="I5" s="10" t="s">
        <v>16</v>
      </c>
      <c r="J5" s="10" t="s">
        <v>17</v>
      </c>
      <c r="K5" s="10" t="s">
        <v>261</v>
      </c>
    </row>
    <row r="6" spans="1:11" ht="20">
      <c r="A6" s="4" t="str">
        <f t="shared" ref="A6:A48" si="0">$A$5&amp;REPT("0",2-LEN(ROW()-5))&amp;TEXT(ROW()-5,"##")</f>
        <v>SIO01</v>
      </c>
      <c r="B6" s="46" t="s">
        <v>411</v>
      </c>
      <c r="C6" s="47" t="s">
        <v>412</v>
      </c>
      <c r="D6" s="48" t="s">
        <v>413</v>
      </c>
      <c r="E6" s="47" t="s">
        <v>25</v>
      </c>
      <c r="F6" s="47" t="s">
        <v>414</v>
      </c>
      <c r="G6" s="12"/>
      <c r="H6" s="12"/>
      <c r="I6" s="12"/>
      <c r="J6" s="12"/>
      <c r="K6" s="12"/>
    </row>
    <row r="7" spans="1:11" ht="20">
      <c r="A7" s="4" t="str">
        <f t="shared" si="0"/>
        <v>SIO02</v>
      </c>
      <c r="B7" s="46" t="s">
        <v>415</v>
      </c>
      <c r="C7" s="47" t="s">
        <v>416</v>
      </c>
      <c r="D7" s="48" t="s">
        <v>417</v>
      </c>
      <c r="E7" s="47" t="s">
        <v>25</v>
      </c>
      <c r="F7" s="47" t="s">
        <v>414</v>
      </c>
      <c r="G7" s="12"/>
      <c r="H7" s="12"/>
      <c r="I7" s="12"/>
      <c r="J7" s="12"/>
      <c r="K7" s="12"/>
    </row>
    <row r="8" spans="1:11" ht="20">
      <c r="A8" s="4" t="str">
        <f t="shared" si="0"/>
        <v>SIO03</v>
      </c>
      <c r="B8" s="49" t="s">
        <v>418</v>
      </c>
      <c r="C8" s="47" t="s">
        <v>419</v>
      </c>
      <c r="D8" s="48" t="s">
        <v>420</v>
      </c>
      <c r="E8" s="47" t="s">
        <v>25</v>
      </c>
      <c r="F8" s="47" t="s">
        <v>414</v>
      </c>
      <c r="G8" s="12"/>
      <c r="H8" s="12"/>
      <c r="I8" s="12"/>
      <c r="J8" s="12"/>
      <c r="K8" s="12"/>
    </row>
    <row r="9" spans="1:11" ht="20">
      <c r="A9" s="4" t="str">
        <f t="shared" si="0"/>
        <v>SIO04</v>
      </c>
      <c r="B9" s="46" t="s">
        <v>421</v>
      </c>
      <c r="C9" s="47" t="s">
        <v>422</v>
      </c>
      <c r="D9" s="48" t="s">
        <v>423</v>
      </c>
      <c r="E9" s="47" t="s">
        <v>424</v>
      </c>
      <c r="F9" s="47" t="s">
        <v>414</v>
      </c>
      <c r="G9" s="12"/>
      <c r="H9" s="12"/>
      <c r="I9" s="12"/>
      <c r="J9" s="12"/>
      <c r="K9" s="12"/>
    </row>
    <row r="10" spans="1:11">
      <c r="A10" s="4" t="str">
        <f t="shared" si="0"/>
        <v>SIO05</v>
      </c>
      <c r="B10" s="50" t="s">
        <v>425</v>
      </c>
      <c r="C10" s="47" t="s">
        <v>426</v>
      </c>
      <c r="D10" s="51" t="s">
        <v>427</v>
      </c>
      <c r="E10" s="52" t="s">
        <v>428</v>
      </c>
      <c r="F10" s="47" t="s">
        <v>410</v>
      </c>
      <c r="G10" s="12"/>
      <c r="H10" s="12"/>
      <c r="I10" s="12"/>
      <c r="J10" s="12"/>
      <c r="K10" s="12"/>
    </row>
    <row r="11" spans="1:11">
      <c r="A11" s="4" t="str">
        <f t="shared" si="0"/>
        <v>SIO06</v>
      </c>
      <c r="B11" s="50" t="s">
        <v>429</v>
      </c>
      <c r="C11" s="47" t="s">
        <v>430</v>
      </c>
      <c r="D11" s="45" t="s">
        <v>431</v>
      </c>
      <c r="E11" s="47" t="s">
        <v>428</v>
      </c>
      <c r="F11" s="47" t="s">
        <v>410</v>
      </c>
      <c r="G11" s="12"/>
      <c r="H11" s="12"/>
      <c r="I11" s="12"/>
      <c r="J11" s="12"/>
      <c r="K11" s="12"/>
    </row>
    <row r="12" spans="1:11">
      <c r="A12" s="4" t="str">
        <f t="shared" si="0"/>
        <v>SIO07</v>
      </c>
      <c r="B12" s="53" t="s">
        <v>432</v>
      </c>
      <c r="C12" s="47" t="s">
        <v>433</v>
      </c>
      <c r="D12" s="54" t="s">
        <v>434</v>
      </c>
      <c r="E12" s="47" t="s">
        <v>428</v>
      </c>
      <c r="F12" s="47" t="s">
        <v>410</v>
      </c>
      <c r="G12" s="12"/>
      <c r="H12" s="12"/>
      <c r="I12" s="12"/>
      <c r="J12" s="12"/>
      <c r="K12" s="12"/>
    </row>
    <row r="13" spans="1:11">
      <c r="A13" s="4" t="str">
        <f t="shared" si="0"/>
        <v>SIO08</v>
      </c>
      <c r="B13" s="53" t="s">
        <v>435</v>
      </c>
      <c r="C13" s="47" t="s">
        <v>436</v>
      </c>
      <c r="D13" s="54" t="s">
        <v>437</v>
      </c>
      <c r="E13" s="47" t="s">
        <v>428</v>
      </c>
      <c r="F13" s="47" t="s">
        <v>410</v>
      </c>
      <c r="G13" s="16"/>
      <c r="H13" s="16"/>
      <c r="I13" s="16"/>
      <c r="J13" s="16"/>
      <c r="K13" s="16"/>
    </row>
    <row r="14" spans="1:11">
      <c r="A14" s="4" t="str">
        <f t="shared" si="0"/>
        <v>SIO09</v>
      </c>
      <c r="B14" s="53" t="s">
        <v>438</v>
      </c>
      <c r="C14" s="55" t="s">
        <v>439</v>
      </c>
      <c r="D14" s="54" t="s">
        <v>440</v>
      </c>
      <c r="E14" s="47" t="s">
        <v>428</v>
      </c>
      <c r="F14" s="47" t="s">
        <v>410</v>
      </c>
      <c r="G14" s="12"/>
      <c r="H14" s="12"/>
      <c r="I14" s="12"/>
      <c r="J14" s="12"/>
      <c r="K14" s="12"/>
    </row>
    <row r="15" spans="1:11">
      <c r="A15" s="4" t="str">
        <f t="shared" si="0"/>
        <v>SIO10</v>
      </c>
      <c r="B15" s="15"/>
      <c r="C15" s="16"/>
      <c r="D15" s="16"/>
      <c r="E15" s="12" t="s">
        <v>26</v>
      </c>
      <c r="F15" s="12" t="s">
        <v>26</v>
      </c>
      <c r="G15" s="16"/>
      <c r="H15" s="16"/>
      <c r="I15" s="16"/>
      <c r="J15" s="16"/>
      <c r="K15" s="16"/>
    </row>
    <row r="16" spans="1:11">
      <c r="A16" s="4" t="str">
        <f t="shared" si="0"/>
        <v>SIO11</v>
      </c>
      <c r="B16" s="15"/>
      <c r="C16" s="16"/>
      <c r="D16" s="16"/>
      <c r="E16" s="12" t="s">
        <v>26</v>
      </c>
      <c r="F16" s="12" t="s">
        <v>26</v>
      </c>
      <c r="G16" s="16"/>
      <c r="H16" s="16"/>
      <c r="I16" s="16"/>
      <c r="J16" s="16"/>
      <c r="K16" s="16"/>
    </row>
    <row r="17" spans="1:11">
      <c r="A17" s="4" t="str">
        <f t="shared" si="0"/>
        <v>SIO12</v>
      </c>
      <c r="B17" s="15"/>
      <c r="C17" s="16"/>
      <c r="D17" s="16"/>
      <c r="E17" s="12" t="s">
        <v>26</v>
      </c>
      <c r="F17" s="12" t="s">
        <v>26</v>
      </c>
      <c r="G17" s="16"/>
      <c r="H17" s="16"/>
      <c r="I17" s="16"/>
      <c r="J17" s="16"/>
      <c r="K17" s="16"/>
    </row>
    <row r="18" spans="1:11">
      <c r="A18" s="4" t="str">
        <f t="shared" si="0"/>
        <v>SIO13</v>
      </c>
      <c r="B18" s="15"/>
      <c r="C18" s="16"/>
      <c r="D18" s="16"/>
      <c r="E18" s="12" t="s">
        <v>26</v>
      </c>
      <c r="F18" s="12" t="s">
        <v>26</v>
      </c>
      <c r="G18" s="16"/>
      <c r="H18" s="16"/>
      <c r="I18" s="16"/>
      <c r="J18" s="16"/>
      <c r="K18" s="16"/>
    </row>
    <row r="19" spans="1:11">
      <c r="A19" s="4" t="str">
        <f t="shared" si="0"/>
        <v>SIO14</v>
      </c>
      <c r="B19" s="15"/>
      <c r="C19" s="16"/>
      <c r="D19" s="16"/>
      <c r="E19" s="12" t="s">
        <v>26</v>
      </c>
      <c r="F19" s="12" t="s">
        <v>26</v>
      </c>
      <c r="G19" s="16"/>
      <c r="H19" s="16"/>
      <c r="I19" s="16"/>
      <c r="J19" s="16"/>
      <c r="K19" s="16"/>
    </row>
    <row r="20" spans="1:11">
      <c r="A20" s="4" t="str">
        <f t="shared" si="0"/>
        <v>SIO15</v>
      </c>
      <c r="B20" s="15"/>
      <c r="C20" s="16"/>
      <c r="D20" s="16"/>
      <c r="E20" s="12" t="s">
        <v>26</v>
      </c>
      <c r="F20" s="12" t="s">
        <v>26</v>
      </c>
      <c r="G20" s="16"/>
      <c r="H20" s="16"/>
      <c r="I20" s="16"/>
      <c r="J20" s="16"/>
      <c r="K20" s="16"/>
    </row>
    <row r="21" spans="1:11">
      <c r="A21" s="4" t="str">
        <f t="shared" si="0"/>
        <v>SIO16</v>
      </c>
      <c r="B21" s="15"/>
      <c r="C21" s="16"/>
      <c r="D21" s="16"/>
      <c r="E21" s="12" t="s">
        <v>26</v>
      </c>
      <c r="F21" s="12" t="s">
        <v>26</v>
      </c>
      <c r="G21" s="16"/>
      <c r="H21" s="16"/>
      <c r="I21" s="16"/>
      <c r="J21" s="16"/>
      <c r="K21" s="16"/>
    </row>
    <row r="22" spans="1:11">
      <c r="A22" s="4" t="str">
        <f t="shared" si="0"/>
        <v>SIO17</v>
      </c>
      <c r="B22" s="15"/>
      <c r="C22" s="16"/>
      <c r="D22" s="16"/>
      <c r="E22" s="12" t="s">
        <v>26</v>
      </c>
      <c r="F22" s="12" t="s">
        <v>26</v>
      </c>
      <c r="G22" s="16"/>
      <c r="H22" s="16"/>
      <c r="I22" s="16"/>
      <c r="J22" s="16"/>
      <c r="K22" s="16"/>
    </row>
    <row r="23" spans="1:11">
      <c r="A23" s="4" t="str">
        <f t="shared" si="0"/>
        <v>SIO18</v>
      </c>
      <c r="B23" s="15"/>
      <c r="C23" s="16"/>
      <c r="D23" s="16"/>
      <c r="E23" s="12" t="s">
        <v>26</v>
      </c>
      <c r="F23" s="12" t="s">
        <v>26</v>
      </c>
      <c r="G23" s="16"/>
      <c r="H23" s="16"/>
      <c r="I23" s="16"/>
      <c r="J23" s="16"/>
      <c r="K23" s="16"/>
    </row>
    <row r="24" spans="1:11">
      <c r="A24" s="4" t="str">
        <f t="shared" si="0"/>
        <v>SIO19</v>
      </c>
      <c r="B24" s="15"/>
      <c r="C24" s="16"/>
      <c r="D24" s="16"/>
      <c r="E24" s="12" t="s">
        <v>26</v>
      </c>
      <c r="F24" s="12" t="s">
        <v>26</v>
      </c>
      <c r="G24" s="16"/>
      <c r="H24" s="16"/>
      <c r="I24" s="16"/>
      <c r="J24" s="16"/>
      <c r="K24" s="16"/>
    </row>
    <row r="25" spans="1:11">
      <c r="A25" s="4" t="str">
        <f t="shared" si="0"/>
        <v>SIO20</v>
      </c>
      <c r="B25" s="15"/>
      <c r="C25" s="16"/>
      <c r="D25" s="16"/>
      <c r="E25" s="12" t="s">
        <v>26</v>
      </c>
      <c r="F25" s="12" t="s">
        <v>26</v>
      </c>
      <c r="G25" s="16"/>
      <c r="H25" s="16"/>
      <c r="I25" s="16"/>
      <c r="J25" s="16"/>
      <c r="K25" s="16"/>
    </row>
    <row r="26" spans="1:11">
      <c r="A26" s="4" t="str">
        <f t="shared" si="0"/>
        <v>SIO21</v>
      </c>
      <c r="B26" s="15"/>
      <c r="C26" s="16"/>
      <c r="D26" s="16"/>
      <c r="E26" s="12" t="s">
        <v>26</v>
      </c>
      <c r="F26" s="12" t="s">
        <v>26</v>
      </c>
      <c r="G26" s="16"/>
      <c r="H26" s="16"/>
      <c r="I26" s="16"/>
      <c r="J26" s="16"/>
      <c r="K26" s="16"/>
    </row>
    <row r="27" spans="1:11">
      <c r="A27" s="4" t="str">
        <f t="shared" si="0"/>
        <v>SIO22</v>
      </c>
      <c r="B27" s="15"/>
      <c r="C27" s="16"/>
      <c r="D27" s="16"/>
      <c r="E27" s="12" t="s">
        <v>26</v>
      </c>
      <c r="F27" s="12" t="s">
        <v>26</v>
      </c>
      <c r="G27" s="16"/>
      <c r="H27" s="16"/>
      <c r="I27" s="16"/>
      <c r="J27" s="16"/>
      <c r="K27" s="16"/>
    </row>
    <row r="28" spans="1:11">
      <c r="A28" s="4" t="str">
        <f t="shared" si="0"/>
        <v>SIO23</v>
      </c>
      <c r="B28" s="15"/>
      <c r="C28" s="16"/>
      <c r="D28" s="16"/>
      <c r="E28" s="12" t="s">
        <v>26</v>
      </c>
      <c r="F28" s="12" t="s">
        <v>26</v>
      </c>
      <c r="G28" s="16"/>
      <c r="H28" s="16"/>
      <c r="I28" s="16"/>
      <c r="J28" s="16"/>
      <c r="K28" s="16"/>
    </row>
    <row r="29" spans="1:11">
      <c r="A29" s="4" t="str">
        <f t="shared" si="0"/>
        <v>SIO24</v>
      </c>
      <c r="B29" s="15"/>
      <c r="C29" s="16"/>
      <c r="D29" s="16"/>
      <c r="E29" s="12" t="s">
        <v>26</v>
      </c>
      <c r="F29" s="12" t="s">
        <v>26</v>
      </c>
      <c r="G29" s="16"/>
      <c r="H29" s="16"/>
      <c r="I29" s="16"/>
      <c r="J29" s="16"/>
      <c r="K29" s="16"/>
    </row>
    <row r="30" spans="1:11">
      <c r="A30" s="4" t="str">
        <f t="shared" si="0"/>
        <v>SIO25</v>
      </c>
      <c r="B30" s="15"/>
      <c r="C30" s="16"/>
      <c r="D30" s="16"/>
      <c r="E30" s="12" t="s">
        <v>26</v>
      </c>
      <c r="F30" s="12" t="s">
        <v>26</v>
      </c>
      <c r="G30" s="16"/>
      <c r="H30" s="16"/>
      <c r="I30" s="16"/>
      <c r="J30" s="16"/>
      <c r="K30" s="16"/>
    </row>
    <row r="31" spans="1:11">
      <c r="A31" s="4" t="str">
        <f t="shared" si="0"/>
        <v>SIO26</v>
      </c>
      <c r="B31" s="15"/>
      <c r="C31" s="16"/>
      <c r="D31" s="16"/>
      <c r="E31" s="12" t="s">
        <v>26</v>
      </c>
      <c r="F31" s="12" t="s">
        <v>26</v>
      </c>
      <c r="G31" s="16"/>
      <c r="H31" s="16"/>
      <c r="I31" s="16"/>
      <c r="J31" s="16"/>
      <c r="K31" s="16"/>
    </row>
    <row r="32" spans="1:11">
      <c r="A32" s="4" t="str">
        <f t="shared" si="0"/>
        <v>SIO27</v>
      </c>
      <c r="B32" s="15"/>
      <c r="C32" s="16"/>
      <c r="D32" s="16"/>
      <c r="E32" s="12" t="s">
        <v>26</v>
      </c>
      <c r="F32" s="12" t="s">
        <v>26</v>
      </c>
      <c r="G32" s="16"/>
      <c r="H32" s="16"/>
      <c r="I32" s="16"/>
      <c r="J32" s="16"/>
      <c r="K32" s="16"/>
    </row>
    <row r="33" spans="1:11">
      <c r="A33" s="4" t="str">
        <f t="shared" si="0"/>
        <v>SIO28</v>
      </c>
      <c r="B33" s="15"/>
      <c r="C33" s="16"/>
      <c r="D33" s="16"/>
      <c r="E33" s="12" t="s">
        <v>26</v>
      </c>
      <c r="F33" s="12" t="s">
        <v>26</v>
      </c>
      <c r="G33" s="16"/>
      <c r="H33" s="16"/>
      <c r="I33" s="16"/>
      <c r="J33" s="16"/>
      <c r="K33" s="16"/>
    </row>
    <row r="34" spans="1:11">
      <c r="A34" s="4" t="str">
        <f t="shared" si="0"/>
        <v>SIO29</v>
      </c>
      <c r="B34" s="15"/>
      <c r="C34" s="16"/>
      <c r="D34" s="16"/>
      <c r="E34" s="12" t="s">
        <v>26</v>
      </c>
      <c r="F34" s="12" t="s">
        <v>26</v>
      </c>
      <c r="G34" s="16"/>
      <c r="H34" s="16"/>
      <c r="I34" s="16"/>
      <c r="J34" s="16"/>
      <c r="K34" s="16"/>
    </row>
    <row r="35" spans="1:11">
      <c r="A35" s="4" t="str">
        <f t="shared" si="0"/>
        <v>SIO30</v>
      </c>
      <c r="B35" s="15"/>
      <c r="C35" s="16"/>
      <c r="D35" s="16"/>
      <c r="E35" s="12" t="s">
        <v>26</v>
      </c>
      <c r="F35" s="12" t="s">
        <v>26</v>
      </c>
      <c r="G35" s="16"/>
      <c r="H35" s="16"/>
      <c r="I35" s="16"/>
      <c r="J35" s="16"/>
      <c r="K35" s="16"/>
    </row>
    <row r="36" spans="1:11">
      <c r="A36" s="4" t="str">
        <f t="shared" si="0"/>
        <v>SIO31</v>
      </c>
      <c r="B36" s="15"/>
      <c r="C36" s="16"/>
      <c r="D36" s="16"/>
      <c r="E36" s="12" t="s">
        <v>26</v>
      </c>
      <c r="F36" s="12" t="s">
        <v>26</v>
      </c>
      <c r="G36" s="16"/>
      <c r="H36" s="16"/>
      <c r="I36" s="16"/>
      <c r="J36" s="16"/>
      <c r="K36" s="16"/>
    </row>
    <row r="37" spans="1:11">
      <c r="A37" s="4" t="str">
        <f t="shared" si="0"/>
        <v>SIO32</v>
      </c>
      <c r="B37" s="15"/>
      <c r="C37" s="16"/>
      <c r="D37" s="16"/>
      <c r="E37" s="12" t="s">
        <v>26</v>
      </c>
      <c r="F37" s="12" t="s">
        <v>26</v>
      </c>
      <c r="G37" s="16"/>
      <c r="H37" s="16"/>
      <c r="I37" s="16"/>
      <c r="J37" s="16"/>
      <c r="K37" s="16"/>
    </row>
    <row r="38" spans="1:11">
      <c r="A38" s="4" t="str">
        <f t="shared" si="0"/>
        <v>SIO33</v>
      </c>
      <c r="B38" s="15"/>
      <c r="C38" s="16"/>
      <c r="D38" s="16"/>
      <c r="E38" s="12" t="s">
        <v>26</v>
      </c>
      <c r="F38" s="12" t="s">
        <v>26</v>
      </c>
      <c r="G38" s="16"/>
      <c r="H38" s="16"/>
      <c r="I38" s="16"/>
      <c r="J38" s="16"/>
      <c r="K38" s="16"/>
    </row>
    <row r="39" spans="1:11">
      <c r="A39" s="4" t="str">
        <f t="shared" si="0"/>
        <v>SIO34</v>
      </c>
      <c r="B39" s="15"/>
      <c r="C39" s="16"/>
      <c r="D39" s="16"/>
      <c r="E39" s="12" t="s">
        <v>26</v>
      </c>
      <c r="F39" s="12" t="s">
        <v>26</v>
      </c>
      <c r="G39" s="16"/>
      <c r="H39" s="16"/>
      <c r="I39" s="16"/>
      <c r="J39" s="16"/>
      <c r="K39" s="16"/>
    </row>
    <row r="40" spans="1:11">
      <c r="A40" s="4" t="str">
        <f t="shared" si="0"/>
        <v>SIO35</v>
      </c>
      <c r="B40" s="15"/>
      <c r="C40" s="16"/>
      <c r="D40" s="16"/>
      <c r="E40" s="12" t="s">
        <v>26</v>
      </c>
      <c r="F40" s="12" t="s">
        <v>26</v>
      </c>
      <c r="G40" s="16"/>
      <c r="H40" s="16"/>
      <c r="I40" s="16"/>
      <c r="J40" s="16"/>
      <c r="K40" s="16"/>
    </row>
    <row r="41" spans="1:11">
      <c r="A41" s="4" t="str">
        <f t="shared" si="0"/>
        <v>SIO36</v>
      </c>
      <c r="B41" s="15"/>
      <c r="C41" s="16"/>
      <c r="D41" s="16"/>
      <c r="E41" s="12" t="s">
        <v>26</v>
      </c>
      <c r="F41" s="12" t="s">
        <v>26</v>
      </c>
      <c r="G41" s="16"/>
      <c r="H41" s="16"/>
      <c r="I41" s="16"/>
      <c r="J41" s="16"/>
      <c r="K41" s="16"/>
    </row>
    <row r="42" spans="1:11" ht="18.5" thickBot="1">
      <c r="A42" s="4" t="str">
        <f t="shared" si="0"/>
        <v>SIO37</v>
      </c>
      <c r="B42" s="13"/>
      <c r="C42" s="14"/>
      <c r="D42" s="14"/>
      <c r="E42" s="14" t="s">
        <v>26</v>
      </c>
      <c r="F42" s="14" t="s">
        <v>26</v>
      </c>
      <c r="G42" s="14"/>
      <c r="H42" s="14"/>
      <c r="I42" s="14"/>
      <c r="J42" s="14"/>
      <c r="K42" s="14"/>
    </row>
    <row r="43" spans="1:11">
      <c r="A43" s="4" t="str">
        <f t="shared" si="0"/>
        <v>SIO38</v>
      </c>
    </row>
    <row r="44" spans="1:11">
      <c r="A44" s="4" t="str">
        <f t="shared" si="0"/>
        <v>SIO39</v>
      </c>
    </row>
    <row r="45" spans="1:11">
      <c r="A45" s="4" t="str">
        <f t="shared" si="0"/>
        <v>SIO40</v>
      </c>
    </row>
    <row r="46" spans="1:11">
      <c r="A46" s="4" t="str">
        <f t="shared" si="0"/>
        <v>SIO41</v>
      </c>
    </row>
    <row r="47" spans="1:11">
      <c r="A47" s="4" t="str">
        <f t="shared" si="0"/>
        <v>SIO42</v>
      </c>
    </row>
    <row r="48" spans="1:11">
      <c r="A48" s="4" t="str">
        <f t="shared" si="0"/>
        <v>SIO43</v>
      </c>
    </row>
    <row r="52" spans="5:6">
      <c r="E52" s="4" t="s">
        <v>26</v>
      </c>
      <c r="F52" s="4" t="s">
        <v>26</v>
      </c>
    </row>
    <row r="53" spans="5:6">
      <c r="E53" s="4" t="s">
        <v>145</v>
      </c>
      <c r="F53" s="4" t="s">
        <v>146</v>
      </c>
    </row>
    <row r="54" spans="5:6">
      <c r="E54" s="4" t="s">
        <v>97</v>
      </c>
      <c r="F54" s="4" t="s">
        <v>147</v>
      </c>
    </row>
    <row r="55" spans="5:6">
      <c r="E55" s="4" t="s">
        <v>80</v>
      </c>
      <c r="F55" s="4" t="s">
        <v>148</v>
      </c>
    </row>
    <row r="56" spans="5:6">
      <c r="E56" s="4" t="s">
        <v>149</v>
      </c>
      <c r="F56" s="4" t="s">
        <v>98</v>
      </c>
    </row>
    <row r="57" spans="5:6">
      <c r="E57" s="4" t="s">
        <v>150</v>
      </c>
    </row>
    <row r="58" spans="5:6">
      <c r="E58" s="4" t="s">
        <v>151</v>
      </c>
    </row>
    <row r="59" spans="5:6">
      <c r="E59" s="4" t="s">
        <v>152</v>
      </c>
    </row>
    <row r="60" spans="5:6">
      <c r="E60" s="4" t="s">
        <v>153</v>
      </c>
    </row>
    <row r="61" spans="5:6">
      <c r="E61" s="4" t="s">
        <v>144</v>
      </c>
    </row>
  </sheetData>
  <mergeCells count="9">
    <mergeCell ref="A1:A2"/>
    <mergeCell ref="J1:J2"/>
    <mergeCell ref="K1:K3"/>
    <mergeCell ref="B1:B3"/>
    <mergeCell ref="C1:C3"/>
    <mergeCell ref="D1:D3"/>
    <mergeCell ref="E1:E3"/>
    <mergeCell ref="F1:F2"/>
    <mergeCell ref="G1:I3"/>
  </mergeCells>
  <phoneticPr fontId="1"/>
  <dataValidations count="2">
    <dataValidation type="list" showInputMessage="1" showErrorMessage="1" sqref="E15:E42" xr:uid="{ECC0D8D4-2848-4929-B6B0-94B60D7161FB}">
      <formula1>$E$52:$E$61</formula1>
    </dataValidation>
    <dataValidation type="list" showInputMessage="1" showErrorMessage="1" sqref="F15:F42" xr:uid="{5FCC004B-5A52-462C-B2BD-5B4EDA575D1B}">
      <formula1>$F$52:$F$56</formula1>
    </dataValidation>
  </dataValidations>
  <hyperlinks>
    <hyperlink ref="D6" r:id="rId1" xr:uid="{3EA57192-64DA-41CD-B5F6-D2D52A73E0FA}"/>
    <hyperlink ref="D7" r:id="rId2" xr:uid="{CD73B65C-0B6D-4080-9500-0FFE6DD77516}"/>
    <hyperlink ref="D8" r:id="rId3" xr:uid="{DF62308D-A9F4-4FF7-9DDC-4D74AF47AA76}"/>
    <hyperlink ref="D9" r:id="rId4" xr:uid="{C7328486-4350-4F8E-8050-1FB84DD91FC5}"/>
    <hyperlink ref="D10" r:id="rId5" xr:uid="{547C1932-914F-4930-87AB-6BF6AAFB9B9A}"/>
    <hyperlink ref="D11" r:id="rId6" xr:uid="{5DC92DDF-41E7-4ACC-B0E9-A04FFCDA99DE}"/>
    <hyperlink ref="D12" r:id="rId7" xr:uid="{A393BD31-5989-4345-8A48-170E63E398C5}"/>
    <hyperlink ref="D13" r:id="rId8" xr:uid="{56E6C381-75E0-4C92-B1D2-FA5223D0E02D}"/>
    <hyperlink ref="D14" r:id="rId9" xr:uid="{F54147FF-6573-428A-A7AB-2DCD65AF7F9E}"/>
  </hyperlinks>
  <pageMargins left="0.7" right="0.7" top="0.75" bottom="0.75" header="0.3" footer="0.3"/>
  <drawing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E047-6BFA-4593-A4D9-1DEC6BDF2FC6}">
  <sheetPr codeName="Sheet8"/>
  <dimension ref="A1:K62"/>
  <sheetViews>
    <sheetView zoomScale="50" zoomScaleNormal="50" workbookViewId="0">
      <selection activeCell="D19" sqref="D19"/>
    </sheetView>
  </sheetViews>
  <sheetFormatPr defaultRowHeight="18"/>
  <cols>
    <col min="1" max="1" width="17.4140625" style="4" bestFit="1" customWidth="1"/>
    <col min="2" max="2" width="16.5" style="4" customWidth="1"/>
    <col min="3" max="3" width="21.25" style="4" customWidth="1"/>
    <col min="4" max="4" width="28.83203125" style="4" customWidth="1"/>
    <col min="5" max="5" width="20.33203125" style="4" customWidth="1"/>
    <col min="6" max="6" width="22.08203125" style="4" customWidth="1"/>
    <col min="7" max="9" width="26.25" style="4" customWidth="1"/>
    <col min="10" max="10" width="46.5" style="4" customWidth="1"/>
    <col min="11" max="11" width="40.75" style="4" customWidth="1"/>
  </cols>
  <sheetData>
    <row r="1" spans="1:11">
      <c r="A1" s="66" t="s">
        <v>501</v>
      </c>
      <c r="B1" s="79" t="s">
        <v>0</v>
      </c>
      <c r="C1" s="68" t="s">
        <v>1</v>
      </c>
      <c r="D1" s="68" t="s">
        <v>2</v>
      </c>
      <c r="E1" s="68" t="s">
        <v>3</v>
      </c>
      <c r="F1" s="68" t="s">
        <v>4</v>
      </c>
      <c r="G1" s="82" t="s">
        <v>5</v>
      </c>
      <c r="H1" s="83"/>
      <c r="I1" s="84"/>
      <c r="J1" s="68" t="s">
        <v>6</v>
      </c>
      <c r="K1" s="68" t="s">
        <v>7</v>
      </c>
    </row>
    <row r="2" spans="1:11">
      <c r="A2" s="67"/>
      <c r="B2" s="80"/>
      <c r="C2" s="69"/>
      <c r="D2" s="69"/>
      <c r="E2" s="69"/>
      <c r="F2" s="67"/>
      <c r="G2" s="85"/>
      <c r="H2" s="86"/>
      <c r="I2" s="87"/>
      <c r="J2" s="67"/>
      <c r="K2" s="69"/>
    </row>
    <row r="3" spans="1:11">
      <c r="A3" s="3"/>
      <c r="B3" s="81"/>
      <c r="C3" s="67"/>
      <c r="D3" s="67"/>
      <c r="E3" s="67"/>
      <c r="F3" s="3">
        <v>45545</v>
      </c>
      <c r="G3" s="73"/>
      <c r="H3" s="74"/>
      <c r="I3" s="75"/>
      <c r="J3" s="2" t="s">
        <v>9</v>
      </c>
      <c r="K3" s="67"/>
    </row>
    <row r="4" spans="1:11" ht="18.5" thickBot="1">
      <c r="A4" s="7"/>
      <c r="B4" s="7"/>
      <c r="C4" s="5"/>
      <c r="D4" s="5"/>
      <c r="E4" s="5"/>
      <c r="F4" s="6"/>
      <c r="G4" s="6"/>
      <c r="H4" s="6"/>
      <c r="I4" s="6"/>
      <c r="J4" s="6"/>
      <c r="K4" s="1"/>
    </row>
    <row r="5" spans="1:11">
      <c r="A5" s="4" t="s">
        <v>509</v>
      </c>
      <c r="B5" s="8" t="s">
        <v>10</v>
      </c>
      <c r="C5" s="9" t="s">
        <v>11</v>
      </c>
      <c r="D5" s="9" t="s">
        <v>12</v>
      </c>
      <c r="E5" s="9" t="s">
        <v>13</v>
      </c>
      <c r="F5" s="9" t="s">
        <v>13</v>
      </c>
      <c r="G5" s="10" t="s">
        <v>14</v>
      </c>
      <c r="H5" s="10" t="s">
        <v>15</v>
      </c>
      <c r="I5" s="10" t="s">
        <v>16</v>
      </c>
      <c r="J5" s="10" t="s">
        <v>17</v>
      </c>
      <c r="K5" s="10" t="s">
        <v>261</v>
      </c>
    </row>
    <row r="6" spans="1:11">
      <c r="A6" s="4" t="str">
        <f>$A$5&amp;REPT("0",2-LEN(ROW()-5))&amp;TEXT(ROW()-5,"##")</f>
        <v>Sh01</v>
      </c>
      <c r="B6" s="56" t="s">
        <v>441</v>
      </c>
      <c r="C6" s="31" t="s">
        <v>442</v>
      </c>
      <c r="D6" s="31" t="s">
        <v>443</v>
      </c>
      <c r="E6" s="28" t="s">
        <v>444</v>
      </c>
      <c r="F6" s="28" t="s">
        <v>21</v>
      </c>
      <c r="G6" s="57" t="s">
        <v>445</v>
      </c>
      <c r="H6" s="58" t="s">
        <v>446</v>
      </c>
      <c r="I6" s="58" t="s">
        <v>447</v>
      </c>
      <c r="J6" s="58" t="s">
        <v>448</v>
      </c>
      <c r="K6" s="28"/>
    </row>
    <row r="7" spans="1:11">
      <c r="A7" s="4" t="str">
        <f t="shared" ref="A7:A49" si="0">$A$5&amp;REPT("0",2-LEN(ROW()-5))&amp;TEXT(ROW()-5,"##")</f>
        <v>Sh02</v>
      </c>
      <c r="B7" s="59" t="s">
        <v>449</v>
      </c>
      <c r="C7" s="60" t="s">
        <v>450</v>
      </c>
      <c r="D7" s="60" t="s">
        <v>451</v>
      </c>
      <c r="E7" s="61" t="s">
        <v>20</v>
      </c>
      <c r="F7" s="61" t="s">
        <v>21</v>
      </c>
      <c r="G7" s="57" t="s">
        <v>445</v>
      </c>
      <c r="H7" s="57" t="s">
        <v>452</v>
      </c>
      <c r="I7" s="57" t="s">
        <v>453</v>
      </c>
      <c r="J7" s="57" t="s">
        <v>454</v>
      </c>
      <c r="K7" s="28"/>
    </row>
    <row r="8" spans="1:11">
      <c r="A8" s="4" t="str">
        <f t="shared" si="0"/>
        <v>Sh03</v>
      </c>
      <c r="B8" s="27" t="s">
        <v>455</v>
      </c>
      <c r="C8" s="28" t="s">
        <v>456</v>
      </c>
      <c r="D8" s="28" t="s">
        <v>457</v>
      </c>
      <c r="E8" s="28" t="s">
        <v>20</v>
      </c>
      <c r="F8" s="28" t="s">
        <v>21</v>
      </c>
      <c r="G8" s="62" t="s">
        <v>458</v>
      </c>
      <c r="H8" s="62" t="s">
        <v>459</v>
      </c>
      <c r="I8" s="62" t="s">
        <v>460</v>
      </c>
      <c r="J8" s="62" t="s">
        <v>461</v>
      </c>
      <c r="K8" s="31"/>
    </row>
    <row r="9" spans="1:11">
      <c r="A9" s="4" t="str">
        <f t="shared" si="0"/>
        <v>Sh04</v>
      </c>
      <c r="B9" s="30" t="s">
        <v>462</v>
      </c>
      <c r="C9" s="31" t="s">
        <v>463</v>
      </c>
      <c r="D9" s="31" t="s">
        <v>464</v>
      </c>
      <c r="E9" s="28" t="s">
        <v>25</v>
      </c>
      <c r="F9" s="28" t="s">
        <v>414</v>
      </c>
      <c r="G9" s="58" t="s">
        <v>465</v>
      </c>
      <c r="H9" s="58" t="s">
        <v>466</v>
      </c>
      <c r="I9" s="58" t="s">
        <v>467</v>
      </c>
      <c r="J9" s="58" t="s">
        <v>468</v>
      </c>
      <c r="K9" s="31"/>
    </row>
    <row r="10" spans="1:11">
      <c r="A10" s="4" t="str">
        <f t="shared" si="0"/>
        <v>Sh05</v>
      </c>
      <c r="B10" s="27" t="s">
        <v>469</v>
      </c>
      <c r="C10" s="28" t="s">
        <v>470</v>
      </c>
      <c r="D10" s="28" t="s">
        <v>471</v>
      </c>
      <c r="E10" s="28" t="s">
        <v>25</v>
      </c>
      <c r="F10" s="28" t="s">
        <v>414</v>
      </c>
      <c r="G10" s="62" t="s">
        <v>472</v>
      </c>
      <c r="H10" s="62" t="s">
        <v>473</v>
      </c>
      <c r="I10" s="62" t="s">
        <v>474</v>
      </c>
      <c r="J10" s="62" t="s">
        <v>475</v>
      </c>
      <c r="K10" s="31"/>
    </row>
    <row r="11" spans="1:11">
      <c r="A11" s="4" t="str">
        <f t="shared" si="0"/>
        <v>Sh06</v>
      </c>
      <c r="B11" s="27" t="s">
        <v>476</v>
      </c>
      <c r="C11" s="28" t="s">
        <v>477</v>
      </c>
      <c r="D11" s="28" t="s">
        <v>478</v>
      </c>
      <c r="E11" s="28" t="s">
        <v>25</v>
      </c>
      <c r="F11" s="28" t="s">
        <v>414</v>
      </c>
      <c r="G11" s="63" t="s">
        <v>479</v>
      </c>
      <c r="H11" s="64" t="s">
        <v>480</v>
      </c>
      <c r="I11" s="64" t="s">
        <v>481</v>
      </c>
      <c r="J11" s="62" t="s">
        <v>482</v>
      </c>
      <c r="K11" s="31"/>
    </row>
    <row r="12" spans="1:11">
      <c r="A12" s="4" t="str">
        <f t="shared" si="0"/>
        <v>Sh07</v>
      </c>
      <c r="B12" s="27" t="s">
        <v>483</v>
      </c>
      <c r="C12" s="28" t="s">
        <v>484</v>
      </c>
      <c r="D12" s="28" t="s">
        <v>485</v>
      </c>
      <c r="E12" s="28" t="s">
        <v>424</v>
      </c>
      <c r="F12" s="28" t="s">
        <v>410</v>
      </c>
      <c r="G12" s="28"/>
      <c r="H12" s="28"/>
      <c r="I12" s="28"/>
      <c r="J12" s="28"/>
      <c r="K12" s="31"/>
    </row>
    <row r="13" spans="1:11">
      <c r="A13" s="4" t="str">
        <f t="shared" si="0"/>
        <v>Sh08</v>
      </c>
      <c r="B13" s="27" t="s">
        <v>486</v>
      </c>
      <c r="C13" s="28" t="s">
        <v>487</v>
      </c>
      <c r="D13" s="65" t="s">
        <v>488</v>
      </c>
      <c r="E13" s="28" t="s">
        <v>424</v>
      </c>
      <c r="F13" s="28" t="s">
        <v>410</v>
      </c>
      <c r="G13" s="28"/>
      <c r="H13" s="28"/>
      <c r="I13" s="28"/>
      <c r="J13" s="28"/>
      <c r="K13" s="31"/>
    </row>
    <row r="14" spans="1:11">
      <c r="A14" s="4" t="str">
        <f t="shared" si="0"/>
        <v>Sh09</v>
      </c>
      <c r="B14" s="30" t="s">
        <v>489</v>
      </c>
      <c r="C14" s="31" t="s">
        <v>490</v>
      </c>
      <c r="D14" s="31" t="s">
        <v>491</v>
      </c>
      <c r="E14" s="28" t="s">
        <v>424</v>
      </c>
      <c r="F14" s="28" t="s">
        <v>410</v>
      </c>
      <c r="G14" s="31"/>
      <c r="H14" s="31"/>
      <c r="I14" s="31"/>
      <c r="J14" s="31"/>
      <c r="K14" s="31"/>
    </row>
    <row r="15" spans="1:11">
      <c r="A15" s="4" t="str">
        <f t="shared" si="0"/>
        <v>Sh10</v>
      </c>
      <c r="B15" s="30" t="s">
        <v>492</v>
      </c>
      <c r="C15" s="31" t="s">
        <v>493</v>
      </c>
      <c r="D15" s="31" t="s">
        <v>494</v>
      </c>
      <c r="E15" s="28" t="s">
        <v>424</v>
      </c>
      <c r="F15" s="28" t="s">
        <v>410</v>
      </c>
      <c r="G15" s="31"/>
      <c r="H15" s="31"/>
      <c r="I15" s="31"/>
      <c r="J15" s="31"/>
      <c r="K15" s="31"/>
    </row>
    <row r="16" spans="1:11">
      <c r="A16" s="4" t="str">
        <f t="shared" si="0"/>
        <v>Sh11</v>
      </c>
      <c r="B16" s="30" t="s">
        <v>495</v>
      </c>
      <c r="C16" s="31" t="s">
        <v>496</v>
      </c>
      <c r="D16" s="31" t="s">
        <v>497</v>
      </c>
      <c r="E16" s="28" t="s">
        <v>428</v>
      </c>
      <c r="F16" s="28" t="s">
        <v>410</v>
      </c>
      <c r="G16" s="31"/>
      <c r="H16" s="31"/>
      <c r="I16" s="31"/>
      <c r="J16" s="31"/>
      <c r="K16" s="31"/>
    </row>
    <row r="17" spans="1:11">
      <c r="A17" s="4" t="str">
        <f t="shared" si="0"/>
        <v>Sh12</v>
      </c>
      <c r="B17" s="30" t="s">
        <v>498</v>
      </c>
      <c r="C17" s="31" t="s">
        <v>499</v>
      </c>
      <c r="D17" s="31" t="s">
        <v>500</v>
      </c>
      <c r="E17" s="28" t="s">
        <v>428</v>
      </c>
      <c r="F17" s="28" t="s">
        <v>410</v>
      </c>
      <c r="G17" s="31"/>
      <c r="H17" s="31"/>
      <c r="I17" s="31"/>
      <c r="J17" s="31"/>
      <c r="K17" s="31"/>
    </row>
    <row r="18" spans="1:11">
      <c r="A18" s="4" t="str">
        <f t="shared" si="0"/>
        <v>Sh13</v>
      </c>
      <c r="B18" s="15"/>
      <c r="C18" s="16"/>
      <c r="D18" s="16"/>
      <c r="E18" s="12" t="s">
        <v>26</v>
      </c>
      <c r="F18" s="12" t="s">
        <v>26</v>
      </c>
      <c r="G18" s="16"/>
      <c r="H18" s="16"/>
      <c r="I18" s="16"/>
      <c r="J18" s="16"/>
      <c r="K18" s="16"/>
    </row>
    <row r="19" spans="1:11">
      <c r="A19" s="4" t="str">
        <f t="shared" si="0"/>
        <v>Sh14</v>
      </c>
      <c r="B19" s="15"/>
      <c r="C19" s="16"/>
      <c r="D19" s="16"/>
      <c r="E19" s="12" t="s">
        <v>26</v>
      </c>
      <c r="F19" s="12" t="s">
        <v>26</v>
      </c>
      <c r="G19" s="16"/>
      <c r="H19" s="16"/>
      <c r="I19" s="16"/>
      <c r="J19" s="16"/>
      <c r="K19" s="16"/>
    </row>
    <row r="20" spans="1:11">
      <c r="A20" s="4" t="str">
        <f t="shared" si="0"/>
        <v>Sh15</v>
      </c>
      <c r="B20" s="15"/>
      <c r="C20" s="16"/>
      <c r="D20" s="16"/>
      <c r="E20" s="12" t="s">
        <v>26</v>
      </c>
      <c r="F20" s="12" t="s">
        <v>26</v>
      </c>
      <c r="G20" s="16"/>
      <c r="H20" s="16"/>
      <c r="I20" s="16"/>
      <c r="J20" s="16"/>
      <c r="K20" s="16"/>
    </row>
    <row r="21" spans="1:11">
      <c r="A21" s="4" t="str">
        <f t="shared" si="0"/>
        <v>Sh16</v>
      </c>
      <c r="B21" s="15"/>
      <c r="C21" s="16"/>
      <c r="D21" s="16"/>
      <c r="E21" s="12" t="s">
        <v>26</v>
      </c>
      <c r="F21" s="12" t="s">
        <v>26</v>
      </c>
      <c r="G21" s="16"/>
      <c r="H21" s="16"/>
      <c r="I21" s="16"/>
      <c r="J21" s="16"/>
      <c r="K21" s="16"/>
    </row>
    <row r="22" spans="1:11">
      <c r="A22" s="4" t="str">
        <f t="shared" si="0"/>
        <v>Sh17</v>
      </c>
      <c r="B22" s="15"/>
      <c r="C22" s="16"/>
      <c r="D22" s="16"/>
      <c r="E22" s="12" t="s">
        <v>26</v>
      </c>
      <c r="F22" s="12" t="s">
        <v>26</v>
      </c>
      <c r="G22" s="16"/>
      <c r="H22" s="16"/>
      <c r="I22" s="16"/>
      <c r="J22" s="16"/>
      <c r="K22" s="16"/>
    </row>
    <row r="23" spans="1:11">
      <c r="A23" s="4" t="str">
        <f t="shared" si="0"/>
        <v>Sh18</v>
      </c>
      <c r="B23" s="15"/>
      <c r="C23" s="16"/>
      <c r="D23" s="16"/>
      <c r="E23" s="12" t="s">
        <v>26</v>
      </c>
      <c r="F23" s="12" t="s">
        <v>26</v>
      </c>
      <c r="G23" s="16"/>
      <c r="H23" s="16"/>
      <c r="I23" s="16"/>
      <c r="J23" s="16"/>
      <c r="K23" s="16"/>
    </row>
    <row r="24" spans="1:11">
      <c r="A24" s="4" t="str">
        <f t="shared" si="0"/>
        <v>Sh19</v>
      </c>
      <c r="B24" s="15"/>
      <c r="C24" s="16"/>
      <c r="D24" s="16"/>
      <c r="E24" s="12" t="s">
        <v>26</v>
      </c>
      <c r="F24" s="12" t="s">
        <v>26</v>
      </c>
      <c r="G24" s="16"/>
      <c r="H24" s="16"/>
      <c r="I24" s="16"/>
      <c r="J24" s="16"/>
      <c r="K24" s="16"/>
    </row>
    <row r="25" spans="1:11">
      <c r="A25" s="4" t="str">
        <f t="shared" si="0"/>
        <v>Sh20</v>
      </c>
      <c r="B25" s="15"/>
      <c r="C25" s="16"/>
      <c r="D25" s="16"/>
      <c r="E25" s="12" t="s">
        <v>26</v>
      </c>
      <c r="F25" s="12" t="s">
        <v>26</v>
      </c>
      <c r="G25" s="16"/>
      <c r="H25" s="16"/>
      <c r="I25" s="16"/>
      <c r="J25" s="16"/>
      <c r="K25" s="16"/>
    </row>
    <row r="26" spans="1:11">
      <c r="A26" s="4" t="str">
        <f t="shared" si="0"/>
        <v>Sh21</v>
      </c>
      <c r="B26" s="15"/>
      <c r="C26" s="16"/>
      <c r="D26" s="16"/>
      <c r="E26" s="12" t="s">
        <v>26</v>
      </c>
      <c r="F26" s="12" t="s">
        <v>26</v>
      </c>
      <c r="G26" s="16"/>
      <c r="H26" s="16"/>
      <c r="I26" s="16"/>
      <c r="J26" s="16"/>
      <c r="K26" s="16"/>
    </row>
    <row r="27" spans="1:11">
      <c r="A27" s="4" t="str">
        <f t="shared" si="0"/>
        <v>Sh22</v>
      </c>
      <c r="B27" s="15"/>
      <c r="C27" s="16"/>
      <c r="D27" s="16"/>
      <c r="E27" s="12" t="s">
        <v>26</v>
      </c>
      <c r="F27" s="12" t="s">
        <v>26</v>
      </c>
      <c r="G27" s="16"/>
      <c r="H27" s="16"/>
      <c r="I27" s="16"/>
      <c r="J27" s="16"/>
      <c r="K27" s="16"/>
    </row>
    <row r="28" spans="1:11">
      <c r="A28" s="4" t="str">
        <f t="shared" si="0"/>
        <v>Sh23</v>
      </c>
      <c r="B28" s="15"/>
      <c r="C28" s="16"/>
      <c r="D28" s="16"/>
      <c r="E28" s="12" t="s">
        <v>26</v>
      </c>
      <c r="F28" s="12" t="s">
        <v>26</v>
      </c>
      <c r="G28" s="16"/>
      <c r="H28" s="16"/>
      <c r="I28" s="16"/>
      <c r="J28" s="16"/>
      <c r="K28" s="16"/>
    </row>
    <row r="29" spans="1:11">
      <c r="A29" s="4" t="str">
        <f t="shared" si="0"/>
        <v>Sh24</v>
      </c>
      <c r="B29" s="15"/>
      <c r="C29" s="16"/>
      <c r="D29" s="16"/>
      <c r="E29" s="12" t="s">
        <v>26</v>
      </c>
      <c r="F29" s="12" t="s">
        <v>26</v>
      </c>
      <c r="G29" s="16"/>
      <c r="H29" s="16"/>
      <c r="I29" s="16"/>
      <c r="J29" s="16"/>
      <c r="K29" s="16"/>
    </row>
    <row r="30" spans="1:11">
      <c r="A30" s="4" t="str">
        <f t="shared" si="0"/>
        <v>Sh25</v>
      </c>
      <c r="B30" s="15"/>
      <c r="C30" s="16"/>
      <c r="D30" s="16"/>
      <c r="E30" s="12" t="s">
        <v>26</v>
      </c>
      <c r="F30" s="12" t="s">
        <v>26</v>
      </c>
      <c r="G30" s="16"/>
      <c r="H30" s="16"/>
      <c r="I30" s="16"/>
      <c r="J30" s="16"/>
      <c r="K30" s="16"/>
    </row>
    <row r="31" spans="1:11">
      <c r="A31" s="4" t="str">
        <f t="shared" si="0"/>
        <v>Sh26</v>
      </c>
      <c r="B31" s="15"/>
      <c r="C31" s="16"/>
      <c r="D31" s="16"/>
      <c r="E31" s="12" t="s">
        <v>26</v>
      </c>
      <c r="F31" s="12" t="s">
        <v>26</v>
      </c>
      <c r="G31" s="16"/>
      <c r="H31" s="16"/>
      <c r="I31" s="16"/>
      <c r="J31" s="16"/>
      <c r="K31" s="16"/>
    </row>
    <row r="32" spans="1:11">
      <c r="A32" s="4" t="str">
        <f t="shared" si="0"/>
        <v>Sh27</v>
      </c>
      <c r="B32" s="15"/>
      <c r="C32" s="16"/>
      <c r="D32" s="16"/>
      <c r="E32" s="12" t="s">
        <v>26</v>
      </c>
      <c r="F32" s="12" t="s">
        <v>26</v>
      </c>
      <c r="G32" s="16"/>
      <c r="H32" s="16"/>
      <c r="I32" s="16"/>
      <c r="J32" s="16"/>
      <c r="K32" s="16"/>
    </row>
    <row r="33" spans="1:11">
      <c r="A33" s="4" t="str">
        <f t="shared" si="0"/>
        <v>Sh28</v>
      </c>
      <c r="B33" s="15"/>
      <c r="C33" s="16"/>
      <c r="D33" s="16"/>
      <c r="E33" s="12" t="s">
        <v>26</v>
      </c>
      <c r="F33" s="12" t="s">
        <v>26</v>
      </c>
      <c r="G33" s="16"/>
      <c r="H33" s="16"/>
      <c r="I33" s="16"/>
      <c r="J33" s="16"/>
      <c r="K33" s="16"/>
    </row>
    <row r="34" spans="1:11">
      <c r="A34" s="4" t="str">
        <f t="shared" si="0"/>
        <v>Sh29</v>
      </c>
      <c r="B34" s="15"/>
      <c r="C34" s="16"/>
      <c r="D34" s="16"/>
      <c r="E34" s="12" t="s">
        <v>26</v>
      </c>
      <c r="F34" s="12" t="s">
        <v>26</v>
      </c>
      <c r="G34" s="16"/>
      <c r="H34" s="16"/>
      <c r="I34" s="16"/>
      <c r="J34" s="16"/>
      <c r="K34" s="16"/>
    </row>
    <row r="35" spans="1:11">
      <c r="A35" s="4" t="str">
        <f t="shared" si="0"/>
        <v>Sh30</v>
      </c>
      <c r="B35" s="15"/>
      <c r="C35" s="16"/>
      <c r="D35" s="16"/>
      <c r="E35" s="12" t="s">
        <v>26</v>
      </c>
      <c r="F35" s="12" t="s">
        <v>26</v>
      </c>
      <c r="G35" s="16"/>
      <c r="H35" s="16"/>
      <c r="I35" s="16"/>
      <c r="J35" s="16"/>
      <c r="K35" s="16"/>
    </row>
    <row r="36" spans="1:11">
      <c r="A36" s="4" t="str">
        <f t="shared" si="0"/>
        <v>Sh31</v>
      </c>
      <c r="B36" s="15"/>
      <c r="C36" s="16"/>
      <c r="D36" s="16"/>
      <c r="E36" s="12" t="s">
        <v>26</v>
      </c>
      <c r="F36" s="12" t="s">
        <v>26</v>
      </c>
      <c r="G36" s="16"/>
      <c r="H36" s="16"/>
      <c r="I36" s="16"/>
      <c r="J36" s="16"/>
      <c r="K36" s="16"/>
    </row>
    <row r="37" spans="1:11">
      <c r="A37" s="4" t="str">
        <f t="shared" si="0"/>
        <v>Sh32</v>
      </c>
      <c r="B37" s="15"/>
      <c r="C37" s="16"/>
      <c r="D37" s="16"/>
      <c r="E37" s="12" t="s">
        <v>26</v>
      </c>
      <c r="F37" s="12" t="s">
        <v>26</v>
      </c>
      <c r="G37" s="16"/>
      <c r="H37" s="16"/>
      <c r="I37" s="16"/>
      <c r="J37" s="16"/>
      <c r="K37" s="16"/>
    </row>
    <row r="38" spans="1:11">
      <c r="A38" s="4" t="str">
        <f t="shared" si="0"/>
        <v>Sh33</v>
      </c>
      <c r="B38" s="15"/>
      <c r="C38" s="16"/>
      <c r="D38" s="16"/>
      <c r="E38" s="12" t="s">
        <v>26</v>
      </c>
      <c r="F38" s="12" t="s">
        <v>26</v>
      </c>
      <c r="G38" s="16"/>
      <c r="H38" s="16"/>
      <c r="I38" s="16"/>
      <c r="J38" s="16"/>
      <c r="K38" s="16"/>
    </row>
    <row r="39" spans="1:11">
      <c r="A39" s="4" t="str">
        <f t="shared" si="0"/>
        <v>Sh34</v>
      </c>
      <c r="B39" s="15"/>
      <c r="C39" s="16"/>
      <c r="D39" s="16"/>
      <c r="E39" s="12" t="s">
        <v>26</v>
      </c>
      <c r="F39" s="12" t="s">
        <v>26</v>
      </c>
      <c r="G39" s="16"/>
      <c r="H39" s="16"/>
      <c r="I39" s="16"/>
      <c r="J39" s="16"/>
      <c r="K39" s="16"/>
    </row>
    <row r="40" spans="1:11">
      <c r="A40" s="4" t="str">
        <f t="shared" si="0"/>
        <v>Sh35</v>
      </c>
      <c r="B40" s="15"/>
      <c r="C40" s="16"/>
      <c r="D40" s="16"/>
      <c r="E40" s="12" t="s">
        <v>26</v>
      </c>
      <c r="F40" s="12" t="s">
        <v>26</v>
      </c>
      <c r="G40" s="16"/>
      <c r="H40" s="16"/>
      <c r="I40" s="16"/>
      <c r="J40" s="16"/>
      <c r="K40" s="16"/>
    </row>
    <row r="41" spans="1:11">
      <c r="A41" s="4" t="str">
        <f t="shared" si="0"/>
        <v>Sh36</v>
      </c>
      <c r="B41" s="15"/>
      <c r="C41" s="16"/>
      <c r="D41" s="16"/>
      <c r="E41" s="12" t="s">
        <v>26</v>
      </c>
      <c r="F41" s="12" t="s">
        <v>26</v>
      </c>
      <c r="G41" s="16"/>
      <c r="H41" s="16"/>
      <c r="I41" s="16"/>
      <c r="J41" s="16"/>
      <c r="K41" s="16"/>
    </row>
    <row r="42" spans="1:11">
      <c r="A42" s="4" t="str">
        <f t="shared" si="0"/>
        <v>Sh37</v>
      </c>
      <c r="B42" s="15"/>
      <c r="C42" s="16"/>
      <c r="D42" s="16"/>
      <c r="E42" s="12" t="s">
        <v>26</v>
      </c>
      <c r="F42" s="12" t="s">
        <v>26</v>
      </c>
      <c r="G42" s="16"/>
      <c r="H42" s="16"/>
      <c r="I42" s="16"/>
      <c r="J42" s="16"/>
      <c r="K42" s="16"/>
    </row>
    <row r="43" spans="1:11" ht="18.5" thickBot="1">
      <c r="A43" s="4" t="str">
        <f t="shared" si="0"/>
        <v>Sh38</v>
      </c>
      <c r="B43" s="13"/>
      <c r="C43" s="14"/>
      <c r="D43" s="14"/>
      <c r="E43" s="14" t="s">
        <v>26</v>
      </c>
      <c r="F43" s="14" t="s">
        <v>26</v>
      </c>
      <c r="G43" s="14"/>
      <c r="H43" s="14"/>
      <c r="I43" s="14"/>
      <c r="J43" s="14"/>
      <c r="K43" s="14"/>
    </row>
    <row r="44" spans="1:11">
      <c r="A44" s="4" t="str">
        <f t="shared" si="0"/>
        <v>Sh39</v>
      </c>
    </row>
    <row r="45" spans="1:11">
      <c r="A45" s="4" t="str">
        <f t="shared" si="0"/>
        <v>Sh40</v>
      </c>
    </row>
    <row r="46" spans="1:11">
      <c r="A46" s="4" t="str">
        <f t="shared" si="0"/>
        <v>Sh41</v>
      </c>
    </row>
    <row r="47" spans="1:11">
      <c r="A47" s="4" t="str">
        <f t="shared" si="0"/>
        <v>Sh42</v>
      </c>
    </row>
    <row r="48" spans="1:11">
      <c r="A48" s="4" t="str">
        <f t="shared" si="0"/>
        <v>Sh43</v>
      </c>
    </row>
    <row r="49" spans="1:6">
      <c r="A49" s="4" t="str">
        <f t="shared" si="0"/>
        <v>Sh44</v>
      </c>
    </row>
    <row r="53" spans="1:6">
      <c r="E53" s="4" t="s">
        <v>26</v>
      </c>
      <c r="F53" s="4" t="s">
        <v>26</v>
      </c>
    </row>
    <row r="54" spans="1:6">
      <c r="E54" s="4" t="s">
        <v>145</v>
      </c>
      <c r="F54" s="4" t="s">
        <v>146</v>
      </c>
    </row>
    <row r="55" spans="1:6">
      <c r="E55" s="4" t="s">
        <v>97</v>
      </c>
      <c r="F55" s="4" t="s">
        <v>147</v>
      </c>
    </row>
    <row r="56" spans="1:6">
      <c r="E56" s="4" t="s">
        <v>80</v>
      </c>
      <c r="F56" s="4" t="s">
        <v>148</v>
      </c>
    </row>
    <row r="57" spans="1:6">
      <c r="E57" s="4" t="s">
        <v>149</v>
      </c>
      <c r="F57" s="4" t="s">
        <v>98</v>
      </c>
    </row>
    <row r="58" spans="1:6">
      <c r="E58" s="4" t="s">
        <v>150</v>
      </c>
    </row>
    <row r="59" spans="1:6">
      <c r="E59" s="4" t="s">
        <v>151</v>
      </c>
    </row>
    <row r="60" spans="1:6">
      <c r="E60" s="4" t="s">
        <v>152</v>
      </c>
    </row>
    <row r="61" spans="1:6">
      <c r="E61" s="4" t="s">
        <v>153</v>
      </c>
    </row>
    <row r="62" spans="1:6">
      <c r="E62" s="4" t="s">
        <v>144</v>
      </c>
    </row>
  </sheetData>
  <mergeCells count="9">
    <mergeCell ref="A1:A2"/>
    <mergeCell ref="J1:J2"/>
    <mergeCell ref="K1:K3"/>
    <mergeCell ref="B1:B3"/>
    <mergeCell ref="C1:C3"/>
    <mergeCell ref="D1:D3"/>
    <mergeCell ref="E1:E3"/>
    <mergeCell ref="F1:F2"/>
    <mergeCell ref="G1:I3"/>
  </mergeCells>
  <phoneticPr fontId="1"/>
  <dataValidations count="4">
    <dataValidation type="list" showInputMessage="1" showErrorMessage="1" sqref="E18:E43" xr:uid="{58C640A2-36A8-44F7-A4D9-B2B4E790EF5C}">
      <formula1>$E$53:$E$62</formula1>
    </dataValidation>
    <dataValidation type="list" showInputMessage="1" showErrorMessage="1" sqref="F18:F43" xr:uid="{F0454357-ACA7-4B51-91E0-28B8524F4D22}">
      <formula1>$F$53:$F$57</formula1>
    </dataValidation>
    <dataValidation type="list" allowBlank="1" showErrorMessage="1" sqref="E6:E9 E11:E17" xr:uid="{B81D4E23-B090-42BC-96FB-FD719A8CE0BF}">
      <formula1>$E$36:$E$45</formula1>
    </dataValidation>
    <dataValidation type="list" allowBlank="1" showErrorMessage="1" sqref="F6:F9 F11:F17" xr:uid="{7F20CA55-A637-4AD5-A31B-1901443A66EF}">
      <formula1>$F$36:$F$40</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D7B9D-8BD6-41EB-8C13-AACD9AD21987}">
  <sheetPr codeName="Sheet9"/>
  <dimension ref="B1:K62"/>
  <sheetViews>
    <sheetView zoomScale="50" zoomScaleNormal="50" workbookViewId="0">
      <selection activeCell="A6" sqref="A6"/>
    </sheetView>
  </sheetViews>
  <sheetFormatPr defaultRowHeight="18"/>
  <cols>
    <col min="2" max="2" width="16.5" style="4" customWidth="1"/>
    <col min="3" max="3" width="21.25" style="4" customWidth="1"/>
    <col min="4" max="4" width="28.83203125" style="4" customWidth="1"/>
    <col min="5" max="5" width="20.33203125" style="4" customWidth="1"/>
    <col min="6" max="6" width="22.08203125" style="4" customWidth="1"/>
    <col min="7" max="9" width="26.25" style="4" customWidth="1"/>
    <col min="10" max="10" width="46.5" style="4" customWidth="1"/>
    <col min="11" max="11" width="40.75" style="4" customWidth="1"/>
  </cols>
  <sheetData>
    <row r="1" spans="2:11">
      <c r="B1" s="79" t="s">
        <v>0</v>
      </c>
      <c r="C1" s="68" t="s">
        <v>1</v>
      </c>
      <c r="D1" s="68" t="s">
        <v>2</v>
      </c>
      <c r="E1" s="68" t="s">
        <v>3</v>
      </c>
      <c r="F1" s="68" t="s">
        <v>4</v>
      </c>
      <c r="G1" s="82" t="s">
        <v>5</v>
      </c>
      <c r="H1" s="83"/>
      <c r="I1" s="84"/>
      <c r="J1" s="68" t="s">
        <v>6</v>
      </c>
      <c r="K1" s="68" t="s">
        <v>7</v>
      </c>
    </row>
    <row r="2" spans="2:11">
      <c r="B2" s="80"/>
      <c r="C2" s="69"/>
      <c r="D2" s="69"/>
      <c r="E2" s="69"/>
      <c r="F2" s="67"/>
      <c r="G2" s="85"/>
      <c r="H2" s="86"/>
      <c r="I2" s="87"/>
      <c r="J2" s="67"/>
      <c r="K2" s="69"/>
    </row>
    <row r="3" spans="2:11">
      <c r="B3" s="81"/>
      <c r="C3" s="67"/>
      <c r="D3" s="67"/>
      <c r="E3" s="67"/>
      <c r="F3" s="3">
        <v>45545</v>
      </c>
      <c r="G3" s="73"/>
      <c r="H3" s="74"/>
      <c r="I3" s="75"/>
      <c r="J3" s="2" t="s">
        <v>9</v>
      </c>
      <c r="K3" s="67"/>
    </row>
    <row r="4" spans="2:11" ht="18.5" thickBot="1">
      <c r="B4" s="7"/>
      <c r="C4" s="5"/>
      <c r="D4" s="5"/>
      <c r="E4" s="5"/>
      <c r="F4" s="6"/>
      <c r="G4" s="6"/>
      <c r="H4" s="6"/>
      <c r="I4" s="6"/>
      <c r="J4" s="6"/>
      <c r="K4" s="1"/>
    </row>
    <row r="5" spans="2:11">
      <c r="B5" s="8" t="s">
        <v>10</v>
      </c>
      <c r="C5" s="9" t="s">
        <v>11</v>
      </c>
      <c r="D5" s="9" t="s">
        <v>12</v>
      </c>
      <c r="E5" s="9" t="s">
        <v>13</v>
      </c>
      <c r="F5" s="9" t="s">
        <v>13</v>
      </c>
      <c r="G5" s="10" t="s">
        <v>14</v>
      </c>
      <c r="H5" s="10" t="s">
        <v>15</v>
      </c>
      <c r="I5" s="10" t="s">
        <v>16</v>
      </c>
      <c r="J5" s="10" t="s">
        <v>17</v>
      </c>
      <c r="K5" s="10" t="s">
        <v>261</v>
      </c>
    </row>
    <row r="6" spans="2:11">
      <c r="B6" s="11"/>
      <c r="C6" s="12"/>
      <c r="D6" s="12"/>
      <c r="E6" s="12" t="s">
        <v>26</v>
      </c>
      <c r="F6" s="12" t="s">
        <v>26</v>
      </c>
      <c r="G6" s="12"/>
      <c r="H6" s="12"/>
      <c r="I6" s="12"/>
      <c r="J6" s="12"/>
      <c r="K6" s="12"/>
    </row>
    <row r="7" spans="2:11">
      <c r="B7" s="11"/>
      <c r="C7" s="12"/>
      <c r="D7" s="12"/>
      <c r="E7" s="12" t="s">
        <v>26</v>
      </c>
      <c r="F7" s="12" t="s">
        <v>26</v>
      </c>
      <c r="G7" s="12"/>
      <c r="H7" s="12"/>
      <c r="I7" s="12"/>
      <c r="J7" s="12"/>
      <c r="K7" s="12"/>
    </row>
    <row r="8" spans="2:11">
      <c r="B8" s="11"/>
      <c r="C8" s="12"/>
      <c r="D8" s="12"/>
      <c r="E8" s="12" t="s">
        <v>26</v>
      </c>
      <c r="F8" s="12" t="s">
        <v>26</v>
      </c>
      <c r="G8" s="12"/>
      <c r="H8" s="12"/>
      <c r="I8" s="12"/>
      <c r="J8" s="12"/>
      <c r="K8" s="12"/>
    </row>
    <row r="9" spans="2:11">
      <c r="B9" s="11"/>
      <c r="C9" s="12"/>
      <c r="D9" s="12"/>
      <c r="E9" s="12" t="s">
        <v>26</v>
      </c>
      <c r="F9" s="12" t="s">
        <v>26</v>
      </c>
      <c r="G9" s="12"/>
      <c r="H9" s="12"/>
      <c r="I9" s="12"/>
      <c r="J9" s="12"/>
      <c r="K9" s="12"/>
    </row>
    <row r="10" spans="2:11">
      <c r="B10" s="11"/>
      <c r="C10" s="12"/>
      <c r="D10" s="12"/>
      <c r="E10" s="12" t="s">
        <v>26</v>
      </c>
      <c r="F10" s="12" t="s">
        <v>26</v>
      </c>
      <c r="G10" s="12"/>
      <c r="H10" s="12"/>
      <c r="I10" s="12"/>
      <c r="J10" s="12"/>
      <c r="K10" s="12"/>
    </row>
    <row r="11" spans="2:11">
      <c r="B11" s="11"/>
      <c r="C11" s="12"/>
      <c r="D11" s="12"/>
      <c r="E11" s="12" t="s">
        <v>26</v>
      </c>
      <c r="F11" s="12" t="s">
        <v>26</v>
      </c>
      <c r="G11" s="12"/>
      <c r="H11" s="12"/>
      <c r="I11" s="12"/>
      <c r="J11" s="12"/>
      <c r="K11" s="12"/>
    </row>
    <row r="12" spans="2:11">
      <c r="B12" s="11"/>
      <c r="C12" s="12"/>
      <c r="D12" s="12"/>
      <c r="E12" s="12" t="s">
        <v>26</v>
      </c>
      <c r="F12" s="12" t="s">
        <v>26</v>
      </c>
      <c r="G12" s="12"/>
      <c r="H12" s="12"/>
      <c r="I12" s="12"/>
      <c r="J12" s="12"/>
      <c r="K12" s="12"/>
    </row>
    <row r="13" spans="2:11">
      <c r="B13" s="11"/>
      <c r="C13" s="12"/>
      <c r="D13" s="12"/>
      <c r="E13" s="12" t="s">
        <v>26</v>
      </c>
      <c r="F13" s="12" t="s">
        <v>26</v>
      </c>
      <c r="G13" s="12"/>
      <c r="H13" s="12"/>
      <c r="I13" s="12"/>
      <c r="J13" s="12"/>
      <c r="K13" s="12"/>
    </row>
    <row r="14" spans="2:11">
      <c r="B14" s="11"/>
      <c r="C14" s="12"/>
      <c r="D14" s="12"/>
      <c r="E14" s="12" t="s">
        <v>26</v>
      </c>
      <c r="F14" s="12" t="s">
        <v>26</v>
      </c>
      <c r="G14" s="12"/>
      <c r="H14" s="12"/>
      <c r="I14" s="12"/>
      <c r="J14" s="12"/>
      <c r="K14" s="12"/>
    </row>
    <row r="15" spans="2:11">
      <c r="B15" s="15"/>
      <c r="C15" s="16"/>
      <c r="D15" s="16"/>
      <c r="E15" s="12" t="s">
        <v>26</v>
      </c>
      <c r="F15" s="12" t="s">
        <v>26</v>
      </c>
      <c r="G15" s="16"/>
      <c r="H15" s="16"/>
      <c r="I15" s="16"/>
      <c r="J15" s="16"/>
      <c r="K15" s="16"/>
    </row>
    <row r="16" spans="2:11">
      <c r="B16" s="15"/>
      <c r="C16" s="16"/>
      <c r="D16" s="16"/>
      <c r="E16" s="12" t="s">
        <v>26</v>
      </c>
      <c r="F16" s="12" t="s">
        <v>26</v>
      </c>
      <c r="G16" s="16"/>
      <c r="H16" s="16"/>
      <c r="I16" s="16"/>
      <c r="J16" s="16"/>
      <c r="K16" s="16"/>
    </row>
    <row r="17" spans="2:11">
      <c r="B17" s="15"/>
      <c r="C17" s="16"/>
      <c r="D17" s="16"/>
      <c r="E17" s="12" t="s">
        <v>26</v>
      </c>
      <c r="F17" s="12" t="s">
        <v>26</v>
      </c>
      <c r="G17" s="16"/>
      <c r="H17" s="16"/>
      <c r="I17" s="16"/>
      <c r="J17" s="16"/>
      <c r="K17" s="16"/>
    </row>
    <row r="18" spans="2:11">
      <c r="B18" s="15"/>
      <c r="C18" s="16"/>
      <c r="D18" s="16"/>
      <c r="E18" s="12" t="s">
        <v>26</v>
      </c>
      <c r="F18" s="12" t="s">
        <v>26</v>
      </c>
      <c r="G18" s="16"/>
      <c r="H18" s="16"/>
      <c r="I18" s="16"/>
      <c r="J18" s="16"/>
      <c r="K18" s="16"/>
    </row>
    <row r="19" spans="2:11">
      <c r="B19" s="15"/>
      <c r="C19" s="16"/>
      <c r="D19" s="16"/>
      <c r="E19" s="12" t="s">
        <v>26</v>
      </c>
      <c r="F19" s="12" t="s">
        <v>26</v>
      </c>
      <c r="G19" s="16"/>
      <c r="H19" s="16"/>
      <c r="I19" s="16"/>
      <c r="J19" s="16"/>
      <c r="K19" s="16"/>
    </row>
    <row r="20" spans="2:11">
      <c r="B20" s="15"/>
      <c r="C20" s="16"/>
      <c r="D20" s="16"/>
      <c r="E20" s="12" t="s">
        <v>26</v>
      </c>
      <c r="F20" s="12" t="s">
        <v>26</v>
      </c>
      <c r="G20" s="16"/>
      <c r="H20" s="16"/>
      <c r="I20" s="16"/>
      <c r="J20" s="16"/>
      <c r="K20" s="16"/>
    </row>
    <row r="21" spans="2:11">
      <c r="B21" s="15"/>
      <c r="C21" s="16"/>
      <c r="D21" s="16"/>
      <c r="E21" s="12" t="s">
        <v>26</v>
      </c>
      <c r="F21" s="12" t="s">
        <v>26</v>
      </c>
      <c r="G21" s="16"/>
      <c r="H21" s="16"/>
      <c r="I21" s="16"/>
      <c r="J21" s="16"/>
      <c r="K21" s="16"/>
    </row>
    <row r="22" spans="2:11">
      <c r="B22" s="15"/>
      <c r="C22" s="16"/>
      <c r="D22" s="16"/>
      <c r="E22" s="12" t="s">
        <v>26</v>
      </c>
      <c r="F22" s="12" t="s">
        <v>26</v>
      </c>
      <c r="G22" s="16"/>
      <c r="H22" s="16"/>
      <c r="I22" s="16"/>
      <c r="J22" s="16"/>
      <c r="K22" s="16"/>
    </row>
    <row r="23" spans="2:11">
      <c r="B23" s="15"/>
      <c r="C23" s="16"/>
      <c r="D23" s="16"/>
      <c r="E23" s="12" t="s">
        <v>26</v>
      </c>
      <c r="F23" s="12" t="s">
        <v>26</v>
      </c>
      <c r="G23" s="16"/>
      <c r="H23" s="16"/>
      <c r="I23" s="16"/>
      <c r="J23" s="16"/>
      <c r="K23" s="16"/>
    </row>
    <row r="24" spans="2:11">
      <c r="B24" s="15"/>
      <c r="C24" s="16"/>
      <c r="D24" s="16"/>
      <c r="E24" s="12" t="s">
        <v>26</v>
      </c>
      <c r="F24" s="12" t="s">
        <v>26</v>
      </c>
      <c r="G24" s="16"/>
      <c r="H24" s="16"/>
      <c r="I24" s="16"/>
      <c r="J24" s="16"/>
      <c r="K24" s="16"/>
    </row>
    <row r="25" spans="2:11">
      <c r="B25" s="15"/>
      <c r="C25" s="16"/>
      <c r="D25" s="16"/>
      <c r="E25" s="12" t="s">
        <v>26</v>
      </c>
      <c r="F25" s="12" t="s">
        <v>26</v>
      </c>
      <c r="G25" s="16"/>
      <c r="H25" s="16"/>
      <c r="I25" s="16"/>
      <c r="J25" s="16"/>
      <c r="K25" s="16"/>
    </row>
    <row r="26" spans="2:11">
      <c r="B26" s="15"/>
      <c r="C26" s="16"/>
      <c r="D26" s="16"/>
      <c r="E26" s="12" t="s">
        <v>26</v>
      </c>
      <c r="F26" s="12" t="s">
        <v>26</v>
      </c>
      <c r="G26" s="16"/>
      <c r="H26" s="16"/>
      <c r="I26" s="16"/>
      <c r="J26" s="16"/>
      <c r="K26" s="16"/>
    </row>
    <row r="27" spans="2:11">
      <c r="B27" s="15"/>
      <c r="C27" s="16"/>
      <c r="D27" s="16"/>
      <c r="E27" s="12" t="s">
        <v>26</v>
      </c>
      <c r="F27" s="12" t="s">
        <v>26</v>
      </c>
      <c r="G27" s="16"/>
      <c r="H27" s="16"/>
      <c r="I27" s="16"/>
      <c r="J27" s="16"/>
      <c r="K27" s="16"/>
    </row>
    <row r="28" spans="2:11">
      <c r="B28" s="15"/>
      <c r="C28" s="16"/>
      <c r="D28" s="16"/>
      <c r="E28" s="12" t="s">
        <v>26</v>
      </c>
      <c r="F28" s="12" t="s">
        <v>26</v>
      </c>
      <c r="G28" s="16"/>
      <c r="H28" s="16"/>
      <c r="I28" s="16"/>
      <c r="J28" s="16"/>
      <c r="K28" s="16"/>
    </row>
    <row r="29" spans="2:11">
      <c r="B29" s="15"/>
      <c r="C29" s="16"/>
      <c r="D29" s="16"/>
      <c r="E29" s="12" t="s">
        <v>26</v>
      </c>
      <c r="F29" s="12" t="s">
        <v>26</v>
      </c>
      <c r="G29" s="16"/>
      <c r="H29" s="16"/>
      <c r="I29" s="16"/>
      <c r="J29" s="16"/>
      <c r="K29" s="16"/>
    </row>
    <row r="30" spans="2:11">
      <c r="B30" s="15"/>
      <c r="C30" s="16"/>
      <c r="D30" s="16"/>
      <c r="E30" s="12" t="s">
        <v>26</v>
      </c>
      <c r="F30" s="12" t="s">
        <v>26</v>
      </c>
      <c r="G30" s="16"/>
      <c r="H30" s="16"/>
      <c r="I30" s="16"/>
      <c r="J30" s="16"/>
      <c r="K30" s="16"/>
    </row>
    <row r="31" spans="2:11">
      <c r="B31" s="15"/>
      <c r="C31" s="16"/>
      <c r="D31" s="16"/>
      <c r="E31" s="12" t="s">
        <v>26</v>
      </c>
      <c r="F31" s="12" t="s">
        <v>26</v>
      </c>
      <c r="G31" s="16"/>
      <c r="H31" s="16"/>
      <c r="I31" s="16"/>
      <c r="J31" s="16"/>
      <c r="K31" s="16"/>
    </row>
    <row r="32" spans="2:11">
      <c r="B32" s="15"/>
      <c r="C32" s="16"/>
      <c r="D32" s="16"/>
      <c r="E32" s="12" t="s">
        <v>26</v>
      </c>
      <c r="F32" s="12" t="s">
        <v>26</v>
      </c>
      <c r="G32" s="16"/>
      <c r="H32" s="16"/>
      <c r="I32" s="16"/>
      <c r="J32" s="16"/>
      <c r="K32" s="16"/>
    </row>
    <row r="33" spans="2:11">
      <c r="B33" s="15"/>
      <c r="C33" s="16"/>
      <c r="D33" s="16"/>
      <c r="E33" s="12" t="s">
        <v>26</v>
      </c>
      <c r="F33" s="12" t="s">
        <v>26</v>
      </c>
      <c r="G33" s="16"/>
      <c r="H33" s="16"/>
      <c r="I33" s="16"/>
      <c r="J33" s="16"/>
      <c r="K33" s="16"/>
    </row>
    <row r="34" spans="2:11">
      <c r="B34" s="15"/>
      <c r="C34" s="16"/>
      <c r="D34" s="16"/>
      <c r="E34" s="12" t="s">
        <v>26</v>
      </c>
      <c r="F34" s="12" t="s">
        <v>26</v>
      </c>
      <c r="G34" s="16"/>
      <c r="H34" s="16"/>
      <c r="I34" s="16"/>
      <c r="J34" s="16"/>
      <c r="K34" s="16"/>
    </row>
    <row r="35" spans="2:11">
      <c r="B35" s="15"/>
      <c r="C35" s="16"/>
      <c r="D35" s="16"/>
      <c r="E35" s="12" t="s">
        <v>26</v>
      </c>
      <c r="F35" s="12" t="s">
        <v>26</v>
      </c>
      <c r="G35" s="16"/>
      <c r="H35" s="16"/>
      <c r="I35" s="16"/>
      <c r="J35" s="16"/>
      <c r="K35" s="16"/>
    </row>
    <row r="36" spans="2:11">
      <c r="B36" s="15"/>
      <c r="C36" s="16"/>
      <c r="D36" s="16"/>
      <c r="E36" s="12" t="s">
        <v>26</v>
      </c>
      <c r="F36" s="12" t="s">
        <v>26</v>
      </c>
      <c r="G36" s="16"/>
      <c r="H36" s="16"/>
      <c r="I36" s="16"/>
      <c r="J36" s="16"/>
      <c r="K36" s="16"/>
    </row>
    <row r="37" spans="2:11">
      <c r="B37" s="15"/>
      <c r="C37" s="16"/>
      <c r="D37" s="16"/>
      <c r="E37" s="12" t="s">
        <v>26</v>
      </c>
      <c r="F37" s="12" t="s">
        <v>26</v>
      </c>
      <c r="G37" s="16"/>
      <c r="H37" s="16"/>
      <c r="I37" s="16"/>
      <c r="J37" s="16"/>
      <c r="K37" s="16"/>
    </row>
    <row r="38" spans="2:11">
      <c r="B38" s="15"/>
      <c r="C38" s="16"/>
      <c r="D38" s="16"/>
      <c r="E38" s="12" t="s">
        <v>26</v>
      </c>
      <c r="F38" s="12" t="s">
        <v>26</v>
      </c>
      <c r="G38" s="16"/>
      <c r="H38" s="16"/>
      <c r="I38" s="16"/>
      <c r="J38" s="16"/>
      <c r="K38" s="16"/>
    </row>
    <row r="39" spans="2:11">
      <c r="B39" s="15"/>
      <c r="C39" s="16"/>
      <c r="D39" s="16"/>
      <c r="E39" s="12" t="s">
        <v>26</v>
      </c>
      <c r="F39" s="12" t="s">
        <v>26</v>
      </c>
      <c r="G39" s="16"/>
      <c r="H39" s="16"/>
      <c r="I39" s="16"/>
      <c r="J39" s="16"/>
      <c r="K39" s="16"/>
    </row>
    <row r="40" spans="2:11">
      <c r="B40" s="15"/>
      <c r="C40" s="16"/>
      <c r="D40" s="16"/>
      <c r="E40" s="12" t="s">
        <v>26</v>
      </c>
      <c r="F40" s="12" t="s">
        <v>26</v>
      </c>
      <c r="G40" s="16"/>
      <c r="H40" s="16"/>
      <c r="I40" s="16"/>
      <c r="J40" s="16"/>
      <c r="K40" s="16"/>
    </row>
    <row r="41" spans="2:11">
      <c r="B41" s="15"/>
      <c r="C41" s="16"/>
      <c r="D41" s="16"/>
      <c r="E41" s="12" t="s">
        <v>26</v>
      </c>
      <c r="F41" s="12" t="s">
        <v>26</v>
      </c>
      <c r="G41" s="16"/>
      <c r="H41" s="16"/>
      <c r="I41" s="16"/>
      <c r="J41" s="16"/>
      <c r="K41" s="16"/>
    </row>
    <row r="42" spans="2:11">
      <c r="B42" s="15"/>
      <c r="C42" s="16"/>
      <c r="D42" s="16"/>
      <c r="E42" s="12" t="s">
        <v>26</v>
      </c>
      <c r="F42" s="12" t="s">
        <v>26</v>
      </c>
      <c r="G42" s="16"/>
      <c r="H42" s="16"/>
      <c r="I42" s="16"/>
      <c r="J42" s="16"/>
      <c r="K42" s="16"/>
    </row>
    <row r="43" spans="2:11" ht="18.5" thickBot="1">
      <c r="B43" s="13"/>
      <c r="C43" s="14"/>
      <c r="D43" s="14"/>
      <c r="E43" s="14" t="s">
        <v>26</v>
      </c>
      <c r="F43" s="14" t="s">
        <v>26</v>
      </c>
      <c r="G43" s="14"/>
      <c r="H43" s="14"/>
      <c r="I43" s="14"/>
      <c r="J43" s="14"/>
      <c r="K43" s="14"/>
    </row>
    <row r="53" spans="5:6">
      <c r="E53" s="4" t="s">
        <v>26</v>
      </c>
      <c r="F53" s="4" t="s">
        <v>26</v>
      </c>
    </row>
    <row r="54" spans="5:6">
      <c r="E54" s="4" t="s">
        <v>145</v>
      </c>
      <c r="F54" s="4" t="s">
        <v>146</v>
      </c>
    </row>
    <row r="55" spans="5:6">
      <c r="E55" s="4" t="s">
        <v>97</v>
      </c>
      <c r="F55" s="4" t="s">
        <v>147</v>
      </c>
    </row>
    <row r="56" spans="5:6">
      <c r="E56" s="4" t="s">
        <v>80</v>
      </c>
      <c r="F56" s="4" t="s">
        <v>148</v>
      </c>
    </row>
    <row r="57" spans="5:6">
      <c r="E57" s="4" t="s">
        <v>149</v>
      </c>
      <c r="F57" s="4" t="s">
        <v>98</v>
      </c>
    </row>
    <row r="58" spans="5:6">
      <c r="E58" s="4" t="s">
        <v>150</v>
      </c>
    </row>
    <row r="59" spans="5:6">
      <c r="E59" s="4" t="s">
        <v>151</v>
      </c>
    </row>
    <row r="60" spans="5:6">
      <c r="E60" s="4" t="s">
        <v>152</v>
      </c>
    </row>
    <row r="61" spans="5:6">
      <c r="E61" s="4" t="s">
        <v>153</v>
      </c>
    </row>
    <row r="62" spans="5:6">
      <c r="E62" s="4" t="s">
        <v>144</v>
      </c>
    </row>
  </sheetData>
  <mergeCells count="8">
    <mergeCell ref="J1:J2"/>
    <mergeCell ref="K1:K3"/>
    <mergeCell ref="B1:B3"/>
    <mergeCell ref="C1:C3"/>
    <mergeCell ref="D1:D3"/>
    <mergeCell ref="E1:E3"/>
    <mergeCell ref="F1:F2"/>
    <mergeCell ref="G1:I3"/>
  </mergeCells>
  <phoneticPr fontId="1"/>
  <dataValidations count="2">
    <dataValidation type="list" showInputMessage="1" showErrorMessage="1" sqref="E6:E43" xr:uid="{94596AEA-6F66-440C-8003-4F791D195335}">
      <formula1>$E$53:$E$62</formula1>
    </dataValidation>
    <dataValidation type="list" showInputMessage="1" showErrorMessage="1" sqref="F6:F43" xr:uid="{7DA1E18F-C11F-4AA7-95A1-74D573E1DC48}">
      <formula1>$F$53:$F$57</formula1>
    </dataValidation>
  </dataValidation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DD7A1-7584-4BB2-BB51-0808144ED4CA}">
  <sheetPr codeName="Sheet10"/>
  <dimension ref="B1:K62"/>
  <sheetViews>
    <sheetView zoomScale="50" zoomScaleNormal="50" workbookViewId="0">
      <selection activeCell="A16" sqref="A16"/>
    </sheetView>
  </sheetViews>
  <sheetFormatPr defaultRowHeight="18"/>
  <cols>
    <col min="2" max="2" width="16.5" style="4" customWidth="1"/>
    <col min="3" max="3" width="21.25" style="4" customWidth="1"/>
    <col min="4" max="4" width="28.83203125" style="4" customWidth="1"/>
    <col min="5" max="5" width="20.33203125" style="4" customWidth="1"/>
    <col min="6" max="6" width="22.08203125" style="4" customWidth="1"/>
    <col min="7" max="9" width="26.25" style="4" customWidth="1"/>
    <col min="10" max="10" width="46.5" style="4" customWidth="1"/>
    <col min="11" max="11" width="40.75" style="4" customWidth="1"/>
  </cols>
  <sheetData>
    <row r="1" spans="2:11">
      <c r="B1" s="79" t="s">
        <v>0</v>
      </c>
      <c r="C1" s="68" t="s">
        <v>1</v>
      </c>
      <c r="D1" s="68" t="s">
        <v>2</v>
      </c>
      <c r="E1" s="68" t="s">
        <v>3</v>
      </c>
      <c r="F1" s="68" t="s">
        <v>4</v>
      </c>
      <c r="G1" s="82" t="s">
        <v>5</v>
      </c>
      <c r="H1" s="83"/>
      <c r="I1" s="84"/>
      <c r="J1" s="68" t="s">
        <v>6</v>
      </c>
      <c r="K1" s="68" t="s">
        <v>7</v>
      </c>
    </row>
    <row r="2" spans="2:11">
      <c r="B2" s="80"/>
      <c r="C2" s="69"/>
      <c r="D2" s="69"/>
      <c r="E2" s="69"/>
      <c r="F2" s="67"/>
      <c r="G2" s="85"/>
      <c r="H2" s="86"/>
      <c r="I2" s="87"/>
      <c r="J2" s="67"/>
      <c r="K2" s="69"/>
    </row>
    <row r="3" spans="2:11">
      <c r="B3" s="81"/>
      <c r="C3" s="67"/>
      <c r="D3" s="67"/>
      <c r="E3" s="67"/>
      <c r="F3" s="3">
        <v>45545</v>
      </c>
      <c r="G3" s="73"/>
      <c r="H3" s="74"/>
      <c r="I3" s="75"/>
      <c r="J3" s="2" t="s">
        <v>9</v>
      </c>
      <c r="K3" s="67"/>
    </row>
    <row r="4" spans="2:11" ht="18.5" thickBot="1">
      <c r="B4" s="7"/>
      <c r="C4" s="5"/>
      <c r="D4" s="5"/>
      <c r="E4" s="5"/>
      <c r="F4" s="6"/>
      <c r="G4" s="6"/>
      <c r="H4" s="6"/>
      <c r="I4" s="6"/>
      <c r="J4" s="6"/>
      <c r="K4" s="1"/>
    </row>
    <row r="5" spans="2:11">
      <c r="B5" s="8" t="s">
        <v>10</v>
      </c>
      <c r="C5" s="9" t="s">
        <v>11</v>
      </c>
      <c r="D5" s="9" t="s">
        <v>12</v>
      </c>
      <c r="E5" s="9" t="s">
        <v>13</v>
      </c>
      <c r="F5" s="9" t="s">
        <v>13</v>
      </c>
      <c r="G5" s="10" t="s">
        <v>14</v>
      </c>
      <c r="H5" s="10" t="s">
        <v>15</v>
      </c>
      <c r="I5" s="10" t="s">
        <v>16</v>
      </c>
      <c r="J5" s="10" t="s">
        <v>17</v>
      </c>
      <c r="K5" s="10" t="s">
        <v>261</v>
      </c>
    </row>
    <row r="6" spans="2:11">
      <c r="B6" s="11"/>
      <c r="C6" s="12"/>
      <c r="D6" s="12"/>
      <c r="E6" s="12" t="s">
        <v>26</v>
      </c>
      <c r="F6" s="12" t="s">
        <v>26</v>
      </c>
      <c r="G6" s="12"/>
      <c r="H6" s="12"/>
      <c r="I6" s="12"/>
      <c r="J6" s="12"/>
      <c r="K6" s="12"/>
    </row>
    <row r="7" spans="2:11">
      <c r="B7" s="11"/>
      <c r="C7" s="12"/>
      <c r="D7" s="12"/>
      <c r="E7" s="12" t="s">
        <v>26</v>
      </c>
      <c r="F7" s="12" t="s">
        <v>26</v>
      </c>
      <c r="G7" s="12"/>
      <c r="H7" s="12"/>
      <c r="I7" s="12"/>
      <c r="J7" s="12"/>
      <c r="K7" s="12"/>
    </row>
    <row r="8" spans="2:11">
      <c r="B8" s="11"/>
      <c r="C8" s="12"/>
      <c r="D8" s="12"/>
      <c r="E8" s="12" t="s">
        <v>26</v>
      </c>
      <c r="F8" s="12" t="s">
        <v>26</v>
      </c>
      <c r="G8" s="12"/>
      <c r="H8" s="12"/>
      <c r="I8" s="12"/>
      <c r="J8" s="12"/>
      <c r="K8" s="12"/>
    </row>
    <row r="9" spans="2:11">
      <c r="B9" s="11"/>
      <c r="C9" s="12"/>
      <c r="D9" s="12"/>
      <c r="E9" s="12" t="s">
        <v>26</v>
      </c>
      <c r="F9" s="12" t="s">
        <v>26</v>
      </c>
      <c r="G9" s="12"/>
      <c r="H9" s="12"/>
      <c r="I9" s="12"/>
      <c r="J9" s="12"/>
      <c r="K9" s="12"/>
    </row>
    <row r="10" spans="2:11">
      <c r="B10" s="11"/>
      <c r="C10" s="12"/>
      <c r="D10" s="12"/>
      <c r="E10" s="12" t="s">
        <v>26</v>
      </c>
      <c r="F10" s="12" t="s">
        <v>26</v>
      </c>
      <c r="G10" s="12"/>
      <c r="H10" s="12"/>
      <c r="I10" s="12"/>
      <c r="J10" s="12"/>
      <c r="K10" s="12"/>
    </row>
    <row r="11" spans="2:11">
      <c r="B11" s="11"/>
      <c r="C11" s="12"/>
      <c r="D11" s="12"/>
      <c r="E11" s="12" t="s">
        <v>26</v>
      </c>
      <c r="F11" s="12" t="s">
        <v>26</v>
      </c>
      <c r="G11" s="12"/>
      <c r="H11" s="12"/>
      <c r="I11" s="12"/>
      <c r="J11" s="12"/>
      <c r="K11" s="12"/>
    </row>
    <row r="12" spans="2:11">
      <c r="B12" s="11"/>
      <c r="C12" s="12"/>
      <c r="D12" s="12"/>
      <c r="E12" s="12" t="s">
        <v>26</v>
      </c>
      <c r="F12" s="12" t="s">
        <v>26</v>
      </c>
      <c r="G12" s="12"/>
      <c r="H12" s="12"/>
      <c r="I12" s="12"/>
      <c r="J12" s="12"/>
      <c r="K12" s="12"/>
    </row>
    <row r="13" spans="2:11">
      <c r="B13" s="11"/>
      <c r="C13" s="12"/>
      <c r="D13" s="12"/>
      <c r="E13" s="12" t="s">
        <v>26</v>
      </c>
      <c r="F13" s="12" t="s">
        <v>26</v>
      </c>
      <c r="G13" s="12"/>
      <c r="H13" s="12"/>
      <c r="I13" s="12"/>
      <c r="J13" s="12"/>
      <c r="K13" s="12"/>
    </row>
    <row r="14" spans="2:11">
      <c r="B14" s="11"/>
      <c r="C14" s="12"/>
      <c r="D14" s="12"/>
      <c r="E14" s="12" t="s">
        <v>26</v>
      </c>
      <c r="F14" s="12" t="s">
        <v>26</v>
      </c>
      <c r="G14" s="12"/>
      <c r="H14" s="12"/>
      <c r="I14" s="12"/>
      <c r="J14" s="12"/>
      <c r="K14" s="12"/>
    </row>
    <row r="15" spans="2:11">
      <c r="B15" s="15"/>
      <c r="C15" s="16"/>
      <c r="D15" s="16"/>
      <c r="E15" s="12" t="s">
        <v>26</v>
      </c>
      <c r="F15" s="12" t="s">
        <v>26</v>
      </c>
      <c r="G15" s="16"/>
      <c r="H15" s="16"/>
      <c r="I15" s="16"/>
      <c r="J15" s="16"/>
      <c r="K15" s="16"/>
    </row>
    <row r="16" spans="2:11">
      <c r="B16" s="15"/>
      <c r="C16" s="16"/>
      <c r="D16" s="16"/>
      <c r="E16" s="12" t="s">
        <v>26</v>
      </c>
      <c r="F16" s="12" t="s">
        <v>26</v>
      </c>
      <c r="G16" s="16"/>
      <c r="H16" s="16"/>
      <c r="I16" s="16"/>
      <c r="J16" s="16"/>
      <c r="K16" s="16"/>
    </row>
    <row r="17" spans="2:11">
      <c r="B17" s="15"/>
      <c r="C17" s="16"/>
      <c r="D17" s="16"/>
      <c r="E17" s="12" t="s">
        <v>26</v>
      </c>
      <c r="F17" s="12" t="s">
        <v>26</v>
      </c>
      <c r="G17" s="16"/>
      <c r="H17" s="16"/>
      <c r="I17" s="16"/>
      <c r="J17" s="16"/>
      <c r="K17" s="16"/>
    </row>
    <row r="18" spans="2:11">
      <c r="B18" s="15"/>
      <c r="C18" s="16"/>
      <c r="D18" s="16"/>
      <c r="E18" s="12" t="s">
        <v>26</v>
      </c>
      <c r="F18" s="12" t="s">
        <v>26</v>
      </c>
      <c r="G18" s="16"/>
      <c r="H18" s="16"/>
      <c r="I18" s="16"/>
      <c r="J18" s="16"/>
      <c r="K18" s="16"/>
    </row>
    <row r="19" spans="2:11">
      <c r="B19" s="15"/>
      <c r="C19" s="16"/>
      <c r="D19" s="16"/>
      <c r="E19" s="12" t="s">
        <v>26</v>
      </c>
      <c r="F19" s="12" t="s">
        <v>26</v>
      </c>
      <c r="G19" s="16"/>
      <c r="H19" s="16"/>
      <c r="I19" s="16"/>
      <c r="J19" s="16"/>
      <c r="K19" s="16"/>
    </row>
    <row r="20" spans="2:11">
      <c r="B20" s="15"/>
      <c r="C20" s="16"/>
      <c r="D20" s="16"/>
      <c r="E20" s="12" t="s">
        <v>26</v>
      </c>
      <c r="F20" s="12" t="s">
        <v>26</v>
      </c>
      <c r="G20" s="16"/>
      <c r="H20" s="16"/>
      <c r="I20" s="16"/>
      <c r="J20" s="16"/>
      <c r="K20" s="16"/>
    </row>
    <row r="21" spans="2:11">
      <c r="B21" s="15"/>
      <c r="C21" s="16"/>
      <c r="D21" s="16"/>
      <c r="E21" s="12" t="s">
        <v>26</v>
      </c>
      <c r="F21" s="12" t="s">
        <v>26</v>
      </c>
      <c r="G21" s="16"/>
      <c r="H21" s="16"/>
      <c r="I21" s="16"/>
      <c r="J21" s="16"/>
      <c r="K21" s="16"/>
    </row>
    <row r="22" spans="2:11">
      <c r="B22" s="15"/>
      <c r="C22" s="16"/>
      <c r="D22" s="16"/>
      <c r="E22" s="12" t="s">
        <v>26</v>
      </c>
      <c r="F22" s="12" t="s">
        <v>26</v>
      </c>
      <c r="G22" s="16"/>
      <c r="H22" s="16"/>
      <c r="I22" s="16"/>
      <c r="J22" s="16"/>
      <c r="K22" s="16"/>
    </row>
    <row r="23" spans="2:11">
      <c r="B23" s="15"/>
      <c r="C23" s="16"/>
      <c r="D23" s="16"/>
      <c r="E23" s="12" t="s">
        <v>26</v>
      </c>
      <c r="F23" s="12" t="s">
        <v>26</v>
      </c>
      <c r="G23" s="16"/>
      <c r="H23" s="16"/>
      <c r="I23" s="16"/>
      <c r="J23" s="16"/>
      <c r="K23" s="16"/>
    </row>
    <row r="24" spans="2:11">
      <c r="B24" s="15"/>
      <c r="C24" s="16"/>
      <c r="D24" s="16"/>
      <c r="E24" s="12" t="s">
        <v>26</v>
      </c>
      <c r="F24" s="12" t="s">
        <v>26</v>
      </c>
      <c r="G24" s="16"/>
      <c r="H24" s="16"/>
      <c r="I24" s="16"/>
      <c r="J24" s="16"/>
      <c r="K24" s="16"/>
    </row>
    <row r="25" spans="2:11">
      <c r="B25" s="15"/>
      <c r="C25" s="16"/>
      <c r="D25" s="16"/>
      <c r="E25" s="12" t="s">
        <v>26</v>
      </c>
      <c r="F25" s="12" t="s">
        <v>26</v>
      </c>
      <c r="G25" s="16"/>
      <c r="H25" s="16"/>
      <c r="I25" s="16"/>
      <c r="J25" s="16"/>
      <c r="K25" s="16"/>
    </row>
    <row r="26" spans="2:11">
      <c r="B26" s="15"/>
      <c r="C26" s="16"/>
      <c r="D26" s="16"/>
      <c r="E26" s="12" t="s">
        <v>26</v>
      </c>
      <c r="F26" s="12" t="s">
        <v>26</v>
      </c>
      <c r="G26" s="16"/>
      <c r="H26" s="16"/>
      <c r="I26" s="16"/>
      <c r="J26" s="16"/>
      <c r="K26" s="16"/>
    </row>
    <row r="27" spans="2:11">
      <c r="B27" s="15"/>
      <c r="C27" s="16"/>
      <c r="D27" s="16"/>
      <c r="E27" s="12" t="s">
        <v>26</v>
      </c>
      <c r="F27" s="12" t="s">
        <v>26</v>
      </c>
      <c r="G27" s="16"/>
      <c r="H27" s="16"/>
      <c r="I27" s="16"/>
      <c r="J27" s="16"/>
      <c r="K27" s="16"/>
    </row>
    <row r="28" spans="2:11">
      <c r="B28" s="15"/>
      <c r="C28" s="16"/>
      <c r="D28" s="16"/>
      <c r="E28" s="12" t="s">
        <v>26</v>
      </c>
      <c r="F28" s="12" t="s">
        <v>26</v>
      </c>
      <c r="G28" s="16"/>
      <c r="H28" s="16"/>
      <c r="I28" s="16"/>
      <c r="J28" s="16"/>
      <c r="K28" s="16"/>
    </row>
    <row r="29" spans="2:11">
      <c r="B29" s="15"/>
      <c r="C29" s="16"/>
      <c r="D29" s="16"/>
      <c r="E29" s="12" t="s">
        <v>26</v>
      </c>
      <c r="F29" s="12" t="s">
        <v>26</v>
      </c>
      <c r="G29" s="16"/>
      <c r="H29" s="16"/>
      <c r="I29" s="16"/>
      <c r="J29" s="16"/>
      <c r="K29" s="16"/>
    </row>
    <row r="30" spans="2:11">
      <c r="B30" s="15"/>
      <c r="C30" s="16"/>
      <c r="D30" s="16"/>
      <c r="E30" s="12" t="s">
        <v>26</v>
      </c>
      <c r="F30" s="12" t="s">
        <v>26</v>
      </c>
      <c r="G30" s="16"/>
      <c r="H30" s="16"/>
      <c r="I30" s="16"/>
      <c r="J30" s="16"/>
      <c r="K30" s="16"/>
    </row>
    <row r="31" spans="2:11">
      <c r="B31" s="15"/>
      <c r="C31" s="16"/>
      <c r="D31" s="16"/>
      <c r="E31" s="12" t="s">
        <v>26</v>
      </c>
      <c r="F31" s="12" t="s">
        <v>26</v>
      </c>
      <c r="G31" s="16"/>
      <c r="H31" s="16"/>
      <c r="I31" s="16"/>
      <c r="J31" s="16"/>
      <c r="K31" s="16"/>
    </row>
    <row r="32" spans="2:11">
      <c r="B32" s="15"/>
      <c r="C32" s="16"/>
      <c r="D32" s="16"/>
      <c r="E32" s="12" t="s">
        <v>26</v>
      </c>
      <c r="F32" s="12" t="s">
        <v>26</v>
      </c>
      <c r="G32" s="16"/>
      <c r="H32" s="16"/>
      <c r="I32" s="16"/>
      <c r="J32" s="16"/>
      <c r="K32" s="16"/>
    </row>
    <row r="33" spans="2:11">
      <c r="B33" s="15"/>
      <c r="C33" s="16"/>
      <c r="D33" s="16"/>
      <c r="E33" s="12" t="s">
        <v>26</v>
      </c>
      <c r="F33" s="12" t="s">
        <v>26</v>
      </c>
      <c r="G33" s="16"/>
      <c r="H33" s="16"/>
      <c r="I33" s="16"/>
      <c r="J33" s="16"/>
      <c r="K33" s="16"/>
    </row>
    <row r="34" spans="2:11">
      <c r="B34" s="15"/>
      <c r="C34" s="16"/>
      <c r="D34" s="16"/>
      <c r="E34" s="12" t="s">
        <v>26</v>
      </c>
      <c r="F34" s="12" t="s">
        <v>26</v>
      </c>
      <c r="G34" s="16"/>
      <c r="H34" s="16"/>
      <c r="I34" s="16"/>
      <c r="J34" s="16"/>
      <c r="K34" s="16"/>
    </row>
    <row r="35" spans="2:11">
      <c r="B35" s="15"/>
      <c r="C35" s="16"/>
      <c r="D35" s="16"/>
      <c r="E35" s="12" t="s">
        <v>26</v>
      </c>
      <c r="F35" s="12" t="s">
        <v>26</v>
      </c>
      <c r="G35" s="16"/>
      <c r="H35" s="16"/>
      <c r="I35" s="16"/>
      <c r="J35" s="16"/>
      <c r="K35" s="16"/>
    </row>
    <row r="36" spans="2:11">
      <c r="B36" s="15"/>
      <c r="C36" s="16"/>
      <c r="D36" s="16"/>
      <c r="E36" s="12" t="s">
        <v>26</v>
      </c>
      <c r="F36" s="12" t="s">
        <v>26</v>
      </c>
      <c r="G36" s="16"/>
      <c r="H36" s="16"/>
      <c r="I36" s="16"/>
      <c r="J36" s="16"/>
      <c r="K36" s="16"/>
    </row>
    <row r="37" spans="2:11">
      <c r="B37" s="15"/>
      <c r="C37" s="16"/>
      <c r="D37" s="16"/>
      <c r="E37" s="12" t="s">
        <v>26</v>
      </c>
      <c r="F37" s="12" t="s">
        <v>26</v>
      </c>
      <c r="G37" s="16"/>
      <c r="H37" s="16"/>
      <c r="I37" s="16"/>
      <c r="J37" s="16"/>
      <c r="K37" s="16"/>
    </row>
    <row r="38" spans="2:11">
      <c r="B38" s="15"/>
      <c r="C38" s="16"/>
      <c r="D38" s="16"/>
      <c r="E38" s="12" t="s">
        <v>26</v>
      </c>
      <c r="F38" s="12" t="s">
        <v>26</v>
      </c>
      <c r="G38" s="16"/>
      <c r="H38" s="16"/>
      <c r="I38" s="16"/>
      <c r="J38" s="16"/>
      <c r="K38" s="16"/>
    </row>
    <row r="39" spans="2:11">
      <c r="B39" s="15"/>
      <c r="C39" s="16"/>
      <c r="D39" s="16"/>
      <c r="E39" s="12" t="s">
        <v>26</v>
      </c>
      <c r="F39" s="12" t="s">
        <v>26</v>
      </c>
      <c r="G39" s="16"/>
      <c r="H39" s="16"/>
      <c r="I39" s="16"/>
      <c r="J39" s="16"/>
      <c r="K39" s="16"/>
    </row>
    <row r="40" spans="2:11">
      <c r="B40" s="15"/>
      <c r="C40" s="16"/>
      <c r="D40" s="16"/>
      <c r="E40" s="12" t="s">
        <v>26</v>
      </c>
      <c r="F40" s="12" t="s">
        <v>26</v>
      </c>
      <c r="G40" s="16"/>
      <c r="H40" s="16"/>
      <c r="I40" s="16"/>
      <c r="J40" s="16"/>
      <c r="K40" s="16"/>
    </row>
    <row r="41" spans="2:11">
      <c r="B41" s="15"/>
      <c r="C41" s="16"/>
      <c r="D41" s="16"/>
      <c r="E41" s="12" t="s">
        <v>26</v>
      </c>
      <c r="F41" s="12" t="s">
        <v>26</v>
      </c>
      <c r="G41" s="16"/>
      <c r="H41" s="16"/>
      <c r="I41" s="16"/>
      <c r="J41" s="16"/>
      <c r="K41" s="16"/>
    </row>
    <row r="42" spans="2:11">
      <c r="B42" s="15"/>
      <c r="C42" s="16"/>
      <c r="D42" s="16"/>
      <c r="E42" s="12" t="s">
        <v>26</v>
      </c>
      <c r="F42" s="12" t="s">
        <v>26</v>
      </c>
      <c r="G42" s="16"/>
      <c r="H42" s="16"/>
      <c r="I42" s="16"/>
      <c r="J42" s="16"/>
      <c r="K42" s="16"/>
    </row>
    <row r="43" spans="2:11" ht="18.5" thickBot="1">
      <c r="B43" s="13"/>
      <c r="C43" s="14"/>
      <c r="D43" s="14"/>
      <c r="E43" s="14" t="s">
        <v>26</v>
      </c>
      <c r="F43" s="14" t="s">
        <v>26</v>
      </c>
      <c r="G43" s="14"/>
      <c r="H43" s="14"/>
      <c r="I43" s="14"/>
      <c r="J43" s="14"/>
      <c r="K43" s="14"/>
    </row>
    <row r="53" spans="5:6">
      <c r="E53" s="4" t="s">
        <v>26</v>
      </c>
      <c r="F53" s="4" t="s">
        <v>26</v>
      </c>
    </row>
    <row r="54" spans="5:6">
      <c r="E54" s="4" t="s">
        <v>145</v>
      </c>
      <c r="F54" s="4" t="s">
        <v>146</v>
      </c>
    </row>
    <row r="55" spans="5:6">
      <c r="E55" s="4" t="s">
        <v>97</v>
      </c>
      <c r="F55" s="4" t="s">
        <v>147</v>
      </c>
    </row>
    <row r="56" spans="5:6">
      <c r="E56" s="4" t="s">
        <v>80</v>
      </c>
      <c r="F56" s="4" t="s">
        <v>148</v>
      </c>
    </row>
    <row r="57" spans="5:6">
      <c r="E57" s="4" t="s">
        <v>149</v>
      </c>
      <c r="F57" s="4" t="s">
        <v>98</v>
      </c>
    </row>
    <row r="58" spans="5:6">
      <c r="E58" s="4" t="s">
        <v>150</v>
      </c>
    </row>
    <row r="59" spans="5:6">
      <c r="E59" s="4" t="s">
        <v>151</v>
      </c>
    </row>
    <row r="60" spans="5:6">
      <c r="E60" s="4" t="s">
        <v>152</v>
      </c>
    </row>
    <row r="61" spans="5:6">
      <c r="E61" s="4" t="s">
        <v>153</v>
      </c>
    </row>
    <row r="62" spans="5:6">
      <c r="E62" s="4" t="s">
        <v>144</v>
      </c>
    </row>
  </sheetData>
  <mergeCells count="8">
    <mergeCell ref="J1:J2"/>
    <mergeCell ref="K1:K3"/>
    <mergeCell ref="B1:B3"/>
    <mergeCell ref="C1:C3"/>
    <mergeCell ref="D1:D3"/>
    <mergeCell ref="E1:E3"/>
    <mergeCell ref="F1:F2"/>
    <mergeCell ref="G1:I3"/>
  </mergeCells>
  <phoneticPr fontId="1"/>
  <dataValidations count="2">
    <dataValidation type="list" showInputMessage="1" showErrorMessage="1" sqref="E6:E43" xr:uid="{92F0FA7A-3530-4FEA-A735-1F6FE5DA3923}">
      <formula1>$E$53:$E$62</formula1>
    </dataValidation>
    <dataValidation type="list" showInputMessage="1" showErrorMessage="1" sqref="F6:F43" xr:uid="{28E42459-3DFC-4122-83D4-FBDA9A381CC2}">
      <formula1>$F$53:$F$57</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ForDatabase</vt:lpstr>
      <vt:lpstr>ラフプログラム</vt:lpstr>
      <vt:lpstr>発表者集計</vt:lpstr>
      <vt:lpstr>野中・関口研</vt:lpstr>
      <vt:lpstr>石川研</vt:lpstr>
      <vt:lpstr>三平研</vt:lpstr>
      <vt:lpstr>山北研</vt:lpstr>
      <vt:lpstr>釜道研</vt:lpstr>
      <vt:lpstr>岩瀬研</vt:lpstr>
      <vt:lpstr>汐月研</vt:lpstr>
      <vt:lpstr>佘研</vt:lpstr>
      <vt:lpstr>井上研</vt:lpstr>
      <vt:lpstr>佐藤研(学生不参加)</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student</dc:creator>
  <cp:keywords/>
  <dc:description/>
  <cp:lastModifiedBy>SEKIGUCHI Kazuma</cp:lastModifiedBy>
  <cp:revision/>
  <dcterms:created xsi:type="dcterms:W3CDTF">2024-07-25T08:03:33Z</dcterms:created>
  <dcterms:modified xsi:type="dcterms:W3CDTF">2024-08-25T02:47:27Z</dcterms:modified>
  <cp:category/>
  <cp:contentStatus/>
</cp:coreProperties>
</file>