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all_snps/models/"/>
    </mc:Choice>
  </mc:AlternateContent>
  <xr:revisionPtr revIDLastSave="1161" documentId="11_F25DC773A252ABDACC1048CC295F61E45BDE58E6" xr6:coauthVersionLast="47" xr6:coauthVersionMax="47" xr10:uidLastSave="{1C056AF3-9B0E-4B31-9B63-EE75B748FBDF}"/>
  <bookViews>
    <workbookView xWindow="1308" yWindow="-108" windowWidth="21840" windowHeight="13176" xr2:uid="{00000000-000D-0000-FFFF-FFFF00000000}"/>
  </bookViews>
  <sheets>
    <sheet name="all model results" sheetId="1" r:id="rId1"/>
    <sheet name="calc templ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8" l="1"/>
  <c r="M10" i="8"/>
  <c r="H8" i="8"/>
  <c r="H9" i="8" s="1"/>
  <c r="M5" i="8" s="1"/>
  <c r="M13" i="8" s="1"/>
  <c r="M6" i="8" l="1"/>
  <c r="M7" i="8"/>
  <c r="M8" i="8"/>
  <c r="M9" i="8"/>
  <c r="M14" i="8"/>
  <c r="M12" i="8"/>
</calcChain>
</file>

<file path=xl/sharedStrings.xml><?xml version="1.0" encoding="utf-8"?>
<sst xmlns="http://schemas.openxmlformats.org/spreadsheetml/2006/main" count="92" uniqueCount="67">
  <si>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</si>
  <si>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</si>
  <si>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</si>
  <si>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</si>
  <si>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</si>
  <si>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</si>
  <si>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</si>
  <si>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</si>
  <si>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</si>
  <si>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m12</t>
  </si>
  <si>
    <t>m21</t>
  </si>
  <si>
    <t>T1</t>
  </si>
  <si>
    <t>T2</t>
  </si>
  <si>
    <t>BEST MODEL RUN</t>
  </si>
  <si>
    <t>theta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</si>
  <si>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</si>
  <si>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</si>
  <si>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</si>
  <si>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</si>
  <si>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</si>
  <si>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</si>
  <si>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</si>
  <si>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</si>
  <si>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</si>
  <si>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nu</t>
    </r>
    <r>
      <rPr>
        <vertAlign val="subscript"/>
        <sz val="11"/>
        <color theme="1"/>
        <rFont val="Calibri"/>
        <family val="2"/>
        <scheme val="minor"/>
      </rPr>
      <t>1a</t>
    </r>
  </si>
  <si>
    <r>
      <t>nu</t>
    </r>
    <r>
      <rPr>
        <vertAlign val="subscript"/>
        <sz val="11"/>
        <color theme="1"/>
        <rFont val="Calibri"/>
        <family val="2"/>
        <scheme val="minor"/>
      </rPr>
      <t>2a</t>
    </r>
  </si>
  <si>
    <r>
      <t>nu</t>
    </r>
    <r>
      <rPr>
        <vertAlign val="subscript"/>
        <sz val="11"/>
        <color theme="1"/>
        <rFont val="Calibri"/>
        <family val="2"/>
        <scheme val="minor"/>
      </rPr>
      <t>1b</t>
    </r>
  </si>
  <si>
    <r>
      <t>nu</t>
    </r>
    <r>
      <rPr>
        <vertAlign val="subscript"/>
        <sz val="11"/>
        <color theme="1"/>
        <rFont val="Calibri"/>
        <family val="2"/>
        <scheme val="minor"/>
      </rPr>
      <t>2b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</si>
  <si>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</si>
  <si>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</si>
  <si>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</si>
  <si>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</si>
  <si>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</si>
  <si>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</si>
  <si>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</si>
  <si>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</si>
  <si>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</si>
  <si>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</si>
  <si>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</si>
  <si>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</si>
  <si>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</si>
  <si>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</si>
  <si>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</si>
  <si>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</si>
  <si>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</si>
  <si>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</si>
  <si>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</si>
  <si>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</si>
  <si>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</si>
  <si>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</si>
  <si>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</si>
  <si>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</si>
  <si>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TYPE:</t>
  </si>
  <si>
    <t>01.schange</t>
  </si>
  <si>
    <t>02.bottle_schange</t>
  </si>
  <si>
    <t>03.sec_contact_schange</t>
  </si>
  <si>
    <t>04.sec_contact_bottle_schange</t>
  </si>
  <si>
    <t>Run 3, Round 4, Rep 28</t>
  </si>
  <si>
    <t>nu1i</t>
  </si>
  <si>
    <t>nu2i</t>
  </si>
  <si>
    <t>nu1m</t>
  </si>
  <si>
    <t>nu2m</t>
  </si>
  <si>
    <t>nu1f</t>
  </si>
  <si>
    <t>nu2f</t>
  </si>
  <si>
    <t>Run 2, Round 4, Rep 48</t>
  </si>
  <si>
    <t>Run 1, Round 4, Rep 51</t>
  </si>
  <si>
    <t>Run 3, Round 4, Rep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</si>
</sst>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0" fillId="2" borderId="6" xfId="0" applyFill="1" applyBorder="1"/>
    <xf numFmtId="0" fontId="1" fillId="0" borderId="0" xfId="0" applyFont="1"/>
    <xf numFmtId="0" fontId="1" fillId="0" borderId="9" xfId="0" applyFont="1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2" borderId="8" xfId="0" applyFill="1" applyBorder="1"/>
    <xf numFmtId="0" fontId="0" fillId="2" borderId="9" xfId="0" applyFill="1" applyBorder="1"/>
    <xf numFmtId="0" fontId="0" fillId="4" borderId="0" xfId="0" applyFill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9" xfId="0" applyFont="1" applyBorder="1" applyAlignment="1">
      <alignment horizontal="right" vertical="center" textRotation="90"/>
    </xf>
    <xf numFmtId="4" fontId="0" fillId="2" borderId="16" xfId="0" applyNumberFormat="1" applyFill="1" applyBorder="1"/>
    <xf numFmtId="4" fontId="0" fillId="4" borderId="18" xfId="0" applyNumberFormat="1" applyFill="1" applyBorder="1"/>
    <xf numFmtId="4" fontId="0" fillId="4" borderId="25" xfId="0" applyNumberFormat="1" applyFill="1" applyBorder="1"/>
    <xf numFmtId="4" fontId="0" fillId="4" borderId="28" xfId="0" applyNumberFormat="1" applyFill="1" applyBorder="1"/>
    <xf numFmtId="4" fontId="0" fillId="4" borderId="2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1" fillId="0" borderId="33" xfId="0" applyFont="1" applyBorder="1" applyAlignment="1">
      <alignment horizontal="right" vertical="center" textRotation="90"/>
    </xf>
    <xf numFmtId="0" fontId="1" fillId="0" borderId="30" xfId="0" applyFont="1" applyBorder="1" applyAlignment="1">
      <alignment horizontal="right" vertical="center" textRotation="90"/>
    </xf>
    <xf numFmtId="0" fontId="1" fillId="0" borderId="31" xfId="0" applyFont="1" applyBorder="1" applyAlignment="1">
      <alignment horizontal="right" vertical="center" textRotation="90"/>
    </xf>
    <xf numFmtId="0" fontId="1" fillId="0" borderId="32" xfId="0" applyFont="1" applyBorder="1" applyAlignment="1">
      <alignment horizontal="right" vertical="center" textRotation="90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8" xfId="0" applyFont="1" applyBorder="1"/>
    <xf numFmtId="0" fontId="0" fillId="0" borderId="2" xfId="0" applyFill="1" applyBorder="1"/>
    <xf numFmtId="0" fontId="0" fillId="0" borderId="3" xfId="0" applyFill="1" applyBorder="1"/>
    <xf numFmtId="0" fontId="1" fillId="0" borderId="9" xfId="0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topLeftCell="C1" workbookViewId="0">
      <selection activeCell="S14" sqref="S14"/>
    </sheetView>
  </sheetViews>
  <sheetFormatPr defaultRowHeight="14.4" x14ac:dyDescent="0.3"/>
  <cols>
    <col min="1" max="1" width="40.21875" bestFit="1" customWidth="1"/>
    <col min="2" max="5" width="9.6640625" bestFit="1" customWidth="1"/>
    <col min="12" max="12" width="19.88671875" bestFit="1" customWidth="1"/>
    <col min="13" max="13" width="9" bestFit="1" customWidth="1"/>
    <col min="14" max="14" width="7" customWidth="1"/>
    <col min="15" max="17" width="7" bestFit="1" customWidth="1"/>
    <col min="18" max="18" width="8" bestFit="1" customWidth="1"/>
    <col min="19" max="19" width="8.33203125" customWidth="1"/>
    <col min="20" max="20" width="8" bestFit="1" customWidth="1"/>
    <col min="21" max="21" width="7" bestFit="1" customWidth="1"/>
    <col min="22" max="22" width="6.88671875" customWidth="1"/>
  </cols>
  <sheetData>
    <row r="1" spans="1:23" x14ac:dyDescent="0.3">
      <c r="A1" s="1" t="s">
        <v>0</v>
      </c>
      <c r="B1" s="44" t="s">
        <v>6</v>
      </c>
      <c r="C1" s="44"/>
      <c r="D1" s="44"/>
      <c r="E1" s="44"/>
      <c r="F1" s="45"/>
      <c r="G1" s="44" t="s">
        <v>7</v>
      </c>
      <c r="H1" s="44"/>
      <c r="I1" s="44"/>
      <c r="J1" s="44"/>
      <c r="K1" s="45"/>
      <c r="L1" s="43" t="s">
        <v>13</v>
      </c>
      <c r="M1" s="66" t="s">
        <v>8</v>
      </c>
      <c r="N1" s="67"/>
      <c r="O1" s="67"/>
      <c r="P1" s="67"/>
      <c r="Q1" s="67"/>
      <c r="R1" s="67"/>
      <c r="S1" s="67"/>
      <c r="T1" s="67"/>
      <c r="U1" s="67"/>
      <c r="V1" s="67"/>
      <c r="W1" s="68"/>
    </row>
    <row r="2" spans="1:23" x14ac:dyDescent="0.3">
      <c r="A2" s="3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1</v>
      </c>
      <c r="H2" s="7" t="s">
        <v>2</v>
      </c>
      <c r="I2" s="7" t="s">
        <v>3</v>
      </c>
      <c r="J2" s="7" t="s">
        <v>4</v>
      </c>
      <c r="K2" s="8" t="s">
        <v>5</v>
      </c>
      <c r="L2" s="8"/>
      <c r="M2" s="62" t="s">
        <v>14</v>
      </c>
      <c r="N2" s="7" t="s">
        <v>58</v>
      </c>
      <c r="O2" s="7" t="s">
        <v>59</v>
      </c>
      <c r="P2" s="7" t="s">
        <v>60</v>
      </c>
      <c r="Q2" s="7" t="s">
        <v>61</v>
      </c>
      <c r="R2" s="7" t="s">
        <v>62</v>
      </c>
      <c r="S2" s="7" t="s">
        <v>63</v>
      </c>
      <c r="T2" s="7" t="s">
        <v>9</v>
      </c>
      <c r="U2" s="7" t="s">
        <v>10</v>
      </c>
      <c r="V2" s="62" t="s">
        <v>11</v>
      </c>
      <c r="W2" s="65" t="s">
        <v>12</v>
      </c>
    </row>
    <row r="3" spans="1:23" x14ac:dyDescent="0.3">
      <c r="A3" s="2" t="s">
        <v>53</v>
      </c>
      <c r="B3" s="58">
        <v>-104402.8</v>
      </c>
      <c r="C3" s="58">
        <v>-115951.1</v>
      </c>
      <c r="D3" s="57">
        <v>-103648.5</v>
      </c>
      <c r="E3" s="58">
        <v>-106366.1</v>
      </c>
      <c r="F3" s="59">
        <v>-108465.2</v>
      </c>
      <c r="G3" s="58">
        <v>208815.6</v>
      </c>
      <c r="H3" s="58">
        <v>231912.3</v>
      </c>
      <c r="I3" s="57">
        <v>207307</v>
      </c>
      <c r="J3" s="58">
        <v>212742.1</v>
      </c>
      <c r="K3" s="59">
        <v>216940.3</v>
      </c>
      <c r="L3" s="59" t="s">
        <v>57</v>
      </c>
      <c r="M3" s="58">
        <v>342462.6</v>
      </c>
      <c r="N3" s="58">
        <v>10.8079</v>
      </c>
      <c r="O3" s="58">
        <v>0.25009999999999999</v>
      </c>
      <c r="P3" s="58"/>
      <c r="Q3" s="58"/>
      <c r="R3" s="58">
        <v>0.01</v>
      </c>
      <c r="S3" s="58">
        <v>1.6400000000000001E-2</v>
      </c>
      <c r="T3" s="58"/>
      <c r="U3" s="58"/>
      <c r="V3" s="58">
        <v>1.8499999999999999E-2</v>
      </c>
      <c r="W3" s="4"/>
    </row>
    <row r="4" spans="1:23" x14ac:dyDescent="0.3">
      <c r="A4" s="63" t="s">
        <v>54</v>
      </c>
      <c r="B4" s="58">
        <v>-232608.1</v>
      </c>
      <c r="C4" s="57">
        <v>-147772</v>
      </c>
      <c r="D4" s="58">
        <v>-184141.7</v>
      </c>
      <c r="E4" s="58">
        <v>-169685.5</v>
      </c>
      <c r="F4" s="59">
        <v>-420941.8</v>
      </c>
      <c r="G4" s="58">
        <v>465232.2</v>
      </c>
      <c r="H4" s="57">
        <v>295560</v>
      </c>
      <c r="I4" s="58">
        <v>368299.5</v>
      </c>
      <c r="J4" s="58">
        <v>339387</v>
      </c>
      <c r="K4" s="59">
        <v>841899.5</v>
      </c>
      <c r="L4" s="59" t="s">
        <v>64</v>
      </c>
      <c r="M4" s="58">
        <v>294545.5</v>
      </c>
      <c r="N4" s="58">
        <v>8.5197000000000003</v>
      </c>
      <c r="O4" s="58">
        <v>1.6064000000000001</v>
      </c>
      <c r="P4" s="58">
        <v>9.5799999999999996E-2</v>
      </c>
      <c r="Q4" s="58">
        <v>3.04E-2</v>
      </c>
      <c r="R4" s="58">
        <v>0.15040000000000001</v>
      </c>
      <c r="S4" s="58">
        <v>0.61160000000000003</v>
      </c>
      <c r="T4" s="58"/>
      <c r="U4" s="58"/>
      <c r="V4" s="58">
        <v>3.8899999999999997E-2</v>
      </c>
      <c r="W4" s="4">
        <v>3.2500000000000001E-2</v>
      </c>
    </row>
    <row r="5" spans="1:23" x14ac:dyDescent="0.3">
      <c r="A5" s="63" t="s">
        <v>55</v>
      </c>
      <c r="B5" s="57">
        <v>-105915</v>
      </c>
      <c r="C5" s="58">
        <v>-168286.7</v>
      </c>
      <c r="D5" s="58">
        <v>-173097.60000000001</v>
      </c>
      <c r="E5" s="58">
        <v>-124022.1</v>
      </c>
      <c r="F5" s="59">
        <v>-124107.5</v>
      </c>
      <c r="G5" s="57">
        <v>211846</v>
      </c>
      <c r="H5" s="58">
        <v>336589.4</v>
      </c>
      <c r="I5" s="58">
        <v>346211.1</v>
      </c>
      <c r="J5" s="58">
        <v>248060.1</v>
      </c>
      <c r="K5" s="59">
        <v>248230.9</v>
      </c>
      <c r="L5" s="59" t="s">
        <v>65</v>
      </c>
      <c r="M5" s="58">
        <v>73912.289999999994</v>
      </c>
      <c r="N5" s="58">
        <v>0.42480000000000001</v>
      </c>
      <c r="O5" s="58">
        <v>17.038799999999998</v>
      </c>
      <c r="P5" s="58"/>
      <c r="Q5" s="58"/>
      <c r="R5" s="58">
        <v>8.4400000000000003E-2</v>
      </c>
      <c r="S5" s="58">
        <v>3.5200000000000002E-2</v>
      </c>
      <c r="T5" s="58">
        <v>8.1420999999999992</v>
      </c>
      <c r="U5" s="58">
        <v>1.9196</v>
      </c>
      <c r="V5" s="58">
        <v>4.9024999999999999</v>
      </c>
      <c r="W5" s="4">
        <v>0.1318</v>
      </c>
    </row>
    <row r="6" spans="1:23" x14ac:dyDescent="0.3">
      <c r="A6" s="64" t="s">
        <v>56</v>
      </c>
      <c r="B6" s="60">
        <v>-180560.6</v>
      </c>
      <c r="C6" s="60">
        <v>-145928.5</v>
      </c>
      <c r="D6" s="9">
        <v>-108721</v>
      </c>
      <c r="E6" s="60">
        <v>-109704.7</v>
      </c>
      <c r="F6" s="61">
        <v>-115453</v>
      </c>
      <c r="G6" s="60">
        <v>361141.1</v>
      </c>
      <c r="H6" s="60">
        <v>291877.09999999998</v>
      </c>
      <c r="I6" s="9">
        <v>217462</v>
      </c>
      <c r="J6" s="60">
        <v>219429.3</v>
      </c>
      <c r="K6" s="61">
        <v>230926</v>
      </c>
      <c r="L6" s="61" t="s">
        <v>66</v>
      </c>
      <c r="M6" s="60">
        <v>312733</v>
      </c>
      <c r="N6" s="60">
        <v>0.14130000000000001</v>
      </c>
      <c r="O6" s="60">
        <v>1.8391</v>
      </c>
      <c r="P6" s="60">
        <v>18.072399999999998</v>
      </c>
      <c r="Q6" s="60">
        <v>1.3956</v>
      </c>
      <c r="R6" s="60">
        <v>4.6699999999999998E-2</v>
      </c>
      <c r="S6" s="60">
        <v>6.0100000000000001E-2</v>
      </c>
      <c r="T6" s="60">
        <v>6.9527999999999999</v>
      </c>
      <c r="U6" s="60">
        <v>6.7699999999999996E-2</v>
      </c>
      <c r="V6" s="60">
        <v>0.1013</v>
      </c>
      <c r="W6" s="6">
        <v>8.9300000000000004E-2</v>
      </c>
    </row>
    <row r="7" spans="1:23" x14ac:dyDescent="0.3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1:23" x14ac:dyDescent="0.3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</row>
    <row r="9" spans="1:23" x14ac:dyDescent="0.3">
      <c r="A9" s="58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</row>
    <row r="10" spans="1:23" x14ac:dyDescent="0.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</row>
    <row r="11" spans="1:23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</row>
    <row r="12" spans="1:23" x14ac:dyDescent="0.3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</row>
    <row r="13" spans="1:23" x14ac:dyDescent="0.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</row>
    <row r="14" spans="1:23" x14ac:dyDescent="0.3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</row>
    <row r="15" spans="1:23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</row>
    <row r="16" spans="1:23" x14ac:dyDescent="0.3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</row>
    <row r="17" spans="1:22" x14ac:dyDescent="0.3">
      <c r="A17" s="58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</row>
    <row r="18" spans="1:22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</row>
    <row r="19" spans="1:22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</row>
    <row r="20" spans="1:22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</row>
    <row r="21" spans="1:22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</row>
    <row r="22" spans="1:22" x14ac:dyDescent="0.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</row>
    <row r="23" spans="1:22" x14ac:dyDescent="0.3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</row>
    <row r="24" spans="1:22" x14ac:dyDescent="0.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</row>
    <row r="25" spans="1:22" x14ac:dyDescent="0.3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</row>
  </sheetData>
  <mergeCells count="3">
    <mergeCell ref="B1:F1"/>
    <mergeCell ref="G1:K1"/>
    <mergeCell ref="M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M14"/>
  <sheetViews>
    <sheetView workbookViewId="0">
      <selection activeCell="H11" sqref="H11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10" t="s">
        <v>51</v>
      </c>
      <c r="B1" s="46"/>
      <c r="C1" s="46"/>
      <c r="D1" s="46"/>
      <c r="F1" s="10" t="s">
        <v>52</v>
      </c>
    </row>
    <row r="2" spans="1:13" ht="15" thickBot="1" x14ac:dyDescent="0.35"/>
    <row r="3" spans="1:13" x14ac:dyDescent="0.3">
      <c r="A3" s="54" t="s">
        <v>20</v>
      </c>
      <c r="B3" s="48"/>
      <c r="C3" s="55"/>
      <c r="D3" s="56"/>
      <c r="F3" s="47" t="s">
        <v>22</v>
      </c>
      <c r="G3" s="48"/>
      <c r="H3" s="49"/>
      <c r="J3" s="47" t="s">
        <v>23</v>
      </c>
      <c r="K3" s="48"/>
      <c r="L3" s="48"/>
      <c r="M3" s="49"/>
    </row>
    <row r="4" spans="1:13" x14ac:dyDescent="0.3">
      <c r="A4" s="12"/>
      <c r="B4" s="7" t="s">
        <v>15</v>
      </c>
      <c r="C4" s="11" t="s">
        <v>34</v>
      </c>
      <c r="D4" s="13" t="s">
        <v>21</v>
      </c>
      <c r="F4" s="18" t="s">
        <v>15</v>
      </c>
      <c r="G4" s="8" t="s">
        <v>34</v>
      </c>
      <c r="H4" s="19" t="s">
        <v>21</v>
      </c>
      <c r="J4" s="22"/>
      <c r="K4" s="7" t="s">
        <v>15</v>
      </c>
      <c r="L4" s="8" t="s">
        <v>34</v>
      </c>
      <c r="M4" s="19" t="s">
        <v>21</v>
      </c>
    </row>
    <row r="5" spans="1:13" ht="48" x14ac:dyDescent="0.35">
      <c r="A5" s="37" t="s">
        <v>19</v>
      </c>
      <c r="B5" s="5" t="s">
        <v>14</v>
      </c>
      <c r="C5" s="6" t="s">
        <v>38</v>
      </c>
      <c r="D5" s="21"/>
      <c r="F5" s="35" t="s">
        <v>43</v>
      </c>
      <c r="G5" s="36" t="s">
        <v>35</v>
      </c>
      <c r="H5" s="21">
        <v>4.9300000000000001E-9</v>
      </c>
      <c r="J5" s="50" t="s">
        <v>16</v>
      </c>
      <c r="K5" s="23" t="s">
        <v>33</v>
      </c>
      <c r="L5" s="24"/>
      <c r="M5" s="38">
        <f>D5/(4*H5*H6*H9)</f>
        <v>0</v>
      </c>
    </row>
    <row r="6" spans="1:13" ht="51.6" customHeight="1" x14ac:dyDescent="0.35">
      <c r="A6" s="50" t="s">
        <v>16</v>
      </c>
      <c r="B6" t="s">
        <v>24</v>
      </c>
      <c r="C6" s="4"/>
      <c r="D6" s="14"/>
      <c r="F6" s="35" t="s">
        <v>37</v>
      </c>
      <c r="G6" s="36" t="s">
        <v>42</v>
      </c>
      <c r="H6" s="21">
        <v>10</v>
      </c>
      <c r="J6" s="51"/>
      <c r="K6" s="25" t="s">
        <v>24</v>
      </c>
      <c r="L6" s="26"/>
      <c r="M6" s="39">
        <f>D6*M5</f>
        <v>0</v>
      </c>
    </row>
    <row r="7" spans="1:13" ht="15.6" x14ac:dyDescent="0.35">
      <c r="A7" s="51"/>
      <c r="B7" t="s">
        <v>25</v>
      </c>
      <c r="C7" s="4"/>
      <c r="D7" s="14"/>
      <c r="F7" s="17" t="s">
        <v>46</v>
      </c>
      <c r="G7" s="4" t="s">
        <v>45</v>
      </c>
      <c r="H7" s="14">
        <v>603301446</v>
      </c>
      <c r="J7" s="51"/>
      <c r="K7" s="25" t="s">
        <v>25</v>
      </c>
      <c r="L7" s="26"/>
      <c r="M7" s="39">
        <f>D7*M5</f>
        <v>0</v>
      </c>
    </row>
    <row r="8" spans="1:13" ht="15.6" x14ac:dyDescent="0.35">
      <c r="A8" s="51"/>
      <c r="B8" t="s">
        <v>26</v>
      </c>
      <c r="C8" s="4"/>
      <c r="D8" s="14"/>
      <c r="F8" s="17" t="s">
        <v>47</v>
      </c>
      <c r="G8" s="4"/>
      <c r="H8" s="14">
        <f>(8732510/600502230)*(130315/1226278)</f>
        <v>1.5453609671270418E-3</v>
      </c>
      <c r="J8" s="51"/>
      <c r="K8" s="25" t="s">
        <v>26</v>
      </c>
      <c r="L8" s="26"/>
      <c r="M8" s="39">
        <f>D8*M5</f>
        <v>0</v>
      </c>
    </row>
    <row r="9" spans="1:13" ht="24.6" customHeight="1" thickBot="1" x14ac:dyDescent="0.4">
      <c r="A9" s="52"/>
      <c r="B9" s="5" t="s">
        <v>27</v>
      </c>
      <c r="C9" s="6"/>
      <c r="D9" s="21"/>
      <c r="F9" s="34" t="s">
        <v>44</v>
      </c>
      <c r="G9" s="32" t="s">
        <v>45</v>
      </c>
      <c r="H9" s="33">
        <f>H7*H8</f>
        <v>932318.50605970284</v>
      </c>
      <c r="J9" s="52"/>
      <c r="K9" s="27" t="s">
        <v>27</v>
      </c>
      <c r="L9" s="28"/>
      <c r="M9" s="40">
        <f>D9*M5</f>
        <v>0</v>
      </c>
    </row>
    <row r="10" spans="1:13" ht="36.6" customHeight="1" x14ac:dyDescent="0.35">
      <c r="A10" s="50" t="s">
        <v>17</v>
      </c>
      <c r="B10" t="s">
        <v>39</v>
      </c>
      <c r="C10" s="4" t="s">
        <v>38</v>
      </c>
      <c r="D10" s="14"/>
      <c r="J10" s="50" t="s">
        <v>17</v>
      </c>
      <c r="K10" s="29" t="s">
        <v>28</v>
      </c>
      <c r="L10" s="30" t="s">
        <v>41</v>
      </c>
      <c r="M10" s="41" t="e">
        <f>IF(G1="SIZE",M9/(2*D10),M7/(2*D10))</f>
        <v>#DIV/0!</v>
      </c>
    </row>
    <row r="11" spans="1:13" ht="33.6" customHeight="1" x14ac:dyDescent="0.35">
      <c r="A11" s="52"/>
      <c r="B11" s="5" t="s">
        <v>40</v>
      </c>
      <c r="C11" s="6" t="s">
        <v>38</v>
      </c>
      <c r="D11" s="21"/>
      <c r="J11" s="52"/>
      <c r="K11" s="27" t="s">
        <v>29</v>
      </c>
      <c r="L11" s="28" t="s">
        <v>41</v>
      </c>
      <c r="M11" s="40" t="e">
        <f>IF(G1="SIZE",D11/(M8*2),D11/(M6*2))</f>
        <v>#DIV/0!</v>
      </c>
    </row>
    <row r="12" spans="1:13" ht="27.6" customHeight="1" x14ac:dyDescent="0.35">
      <c r="A12" s="50" t="s">
        <v>18</v>
      </c>
      <c r="B12" t="s">
        <v>30</v>
      </c>
      <c r="C12" s="4"/>
      <c r="D12" s="14"/>
      <c r="J12" s="50" t="s">
        <v>18</v>
      </c>
      <c r="K12" s="25" t="s">
        <v>48</v>
      </c>
      <c r="L12" s="26" t="s">
        <v>36</v>
      </c>
      <c r="M12" s="39">
        <f>2*D12*M5*H6</f>
        <v>0</v>
      </c>
    </row>
    <row r="13" spans="1:13" ht="15.6" x14ac:dyDescent="0.35">
      <c r="A13" s="51"/>
      <c r="B13" t="s">
        <v>31</v>
      </c>
      <c r="C13" s="4"/>
      <c r="D13" s="14"/>
      <c r="J13" s="51"/>
      <c r="K13" s="25" t="s">
        <v>49</v>
      </c>
      <c r="L13" s="26" t="s">
        <v>36</v>
      </c>
      <c r="M13" s="39">
        <f>2*D13*M5*H6</f>
        <v>0</v>
      </c>
    </row>
    <row r="14" spans="1:13" ht="16.2" thickBot="1" x14ac:dyDescent="0.4">
      <c r="A14" s="53"/>
      <c r="B14" s="20" t="s">
        <v>32</v>
      </c>
      <c r="C14" s="15"/>
      <c r="D14" s="16"/>
      <c r="J14" s="53"/>
      <c r="K14" s="31" t="s">
        <v>50</v>
      </c>
      <c r="L14" s="32" t="s">
        <v>36</v>
      </c>
      <c r="M14" s="42">
        <f>2*D14*M5*H6</f>
        <v>0</v>
      </c>
    </row>
  </sheetData>
  <mergeCells count="10">
    <mergeCell ref="B1:D1"/>
    <mergeCell ref="J3:M3"/>
    <mergeCell ref="J5:J9"/>
    <mergeCell ref="J10:J11"/>
    <mergeCell ref="J12:J14"/>
    <mergeCell ref="A3:D3"/>
    <mergeCell ref="F3:H3"/>
    <mergeCell ref="A10:A11"/>
    <mergeCell ref="A6:A9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model results</vt:lpstr>
      <vt:lpstr>calc templ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2024-02-20T22:45:32Z</dcterms:modified>
</cp:coreProperties>
</file>