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2D/models/"/>
    </mc:Choice>
  </mc:AlternateContent>
  <xr:revisionPtr revIDLastSave="1181" documentId="11_F25DC773A252ABDACC1048CC295F61E45BDE58E6" xr6:coauthVersionLast="47" xr6:coauthVersionMax="47" xr10:uidLastSave="{048D7316-04DA-44C3-9621-54852FEF2F32}"/>
  <bookViews>
    <workbookView xWindow="-20610" yWindow="-7275" windowWidth="20730" windowHeight="11760" xr2:uid="{00000000-000D-0000-FFFF-FFFF00000000}"/>
  </bookViews>
  <sheets>
    <sheet name="all model results" sheetId="1" r:id="rId1"/>
    <sheet name="calc templ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8" l="1"/>
  <c r="H9" i="8" s="1"/>
  <c r="M5" i="8" s="1"/>
  <c r="M13" i="8" s="1"/>
  <c r="M6" i="8" l="1"/>
  <c r="M11" i="8" s="1"/>
  <c r="M7" i="8"/>
  <c r="M10" i="8" s="1"/>
  <c r="M8" i="8"/>
  <c r="M9" i="8"/>
  <c r="M14" i="8"/>
  <c r="M12" i="8"/>
</calcChain>
</file>

<file path=xl/sharedStrings.xml><?xml version="1.0" encoding="utf-8"?>
<sst xmlns="http://schemas.openxmlformats.org/spreadsheetml/2006/main" count="91" uniqueCount="66">
  <si>
    <t>Model</t>
  </si>
  <si>
    <t>Run 1</t>
  </si>
  <si>
    <t>Run 2</t>
  </si>
  <si>
    <t>Run 3</t>
  </si>
  <si>
    <t>Run 4</t>
  </si>
  <si>
    <t>Run 5</t>
  </si>
  <si>
    <t>LOG LIKELIHOODS</t>
  </si>
  <si>
    <t>AIC SCORES</t>
  </si>
  <si>
    <t>BEST MODEL PARAMETERS</t>
  </si>
  <si>
    <t>m12</t>
  </si>
  <si>
    <t>m21</t>
  </si>
  <si>
    <t>T1</t>
  </si>
  <si>
    <t>T2</t>
  </si>
  <si>
    <t>BEST MODEL RUN</t>
  </si>
  <si>
    <t>theta</t>
  </si>
  <si>
    <t>Parameters</t>
  </si>
  <si>
    <t>Pop'n Size</t>
  </si>
  <si>
    <t>Migration</t>
  </si>
  <si>
    <t>Time</t>
  </si>
  <si>
    <t>Mutation</t>
  </si>
  <si>
    <t>OPTIMIZED MODEL PARAMETERS</t>
  </si>
  <si>
    <t>Values</t>
  </si>
  <si>
    <t>ASSUMED PARAMETERS</t>
  </si>
  <si>
    <t>DERIVED PARAMETERS</t>
  </si>
  <si>
    <r>
      <t>nu</t>
    </r>
    <r>
      <rPr>
        <vertAlign val="subscript"/>
        <sz val="11"/>
        <color theme="1"/>
        <rFont val="Calibri"/>
        <family val="2"/>
        <scheme val="minor"/>
      </rPr>
      <t>1a</t>
    </r>
  </si>
  <si>
    <r>
      <t>nu</t>
    </r>
    <r>
      <rPr>
        <vertAlign val="subscript"/>
        <sz val="11"/>
        <color theme="1"/>
        <rFont val="Calibri"/>
        <family val="2"/>
        <scheme val="minor"/>
      </rPr>
      <t>2a</t>
    </r>
  </si>
  <si>
    <r>
      <t>nu</t>
    </r>
    <r>
      <rPr>
        <vertAlign val="subscript"/>
        <sz val="11"/>
        <color theme="1"/>
        <rFont val="Calibri"/>
        <family val="2"/>
        <scheme val="minor"/>
      </rPr>
      <t>1b</t>
    </r>
  </si>
  <si>
    <r>
      <t>nu</t>
    </r>
    <r>
      <rPr>
        <vertAlign val="subscript"/>
        <sz val="11"/>
        <color theme="1"/>
        <rFont val="Calibri"/>
        <family val="2"/>
        <scheme val="minor"/>
      </rPr>
      <t>2b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</si>
  <si>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</si>
  <si>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</si>
  <si>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</si>
  <si>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</si>
  <si>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</si>
  <si>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ref</t>
    </r>
  </si>
  <si>
    <t>Units</t>
  </si>
  <si>
    <r>
      <t xml:space="preserve"> bp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</si>
  <si>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yr</t>
  </si>
  <si>
    <t>generation time</t>
  </si>
  <si>
    <r>
      <t>gen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</si>
  <si>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</si>
  <si>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</si>
  <si>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t>ind/gen</t>
  </si>
  <si>
    <t>yr/gen</t>
  </si>
  <si>
    <t>mu</t>
  </si>
  <si>
    <t>L</t>
  </si>
  <si>
    <t>bp</t>
  </si>
  <si>
    <t>genome size</t>
  </si>
  <si>
    <t>scaling factor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</si>
  <si>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</si>
  <si>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</si>
  <si>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</si>
  <si>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t>MODEL:</t>
  </si>
  <si>
    <t>TYPE:</t>
  </si>
  <si>
    <t>01.schange</t>
  </si>
  <si>
    <t>02.bottle_schange</t>
  </si>
  <si>
    <t>nu1i</t>
  </si>
  <si>
    <t>nu2i</t>
  </si>
  <si>
    <t>nu1m</t>
  </si>
  <si>
    <t>nu2m</t>
  </si>
  <si>
    <t>nu1f</t>
  </si>
  <si>
    <t>nu2f</t>
  </si>
  <si>
    <t>T3</t>
  </si>
  <si>
    <t>04.sec_contact_schange</t>
  </si>
  <si>
    <t>03.bottle_schange_thr_epoch</t>
  </si>
  <si>
    <t>05.sec_contact_bottle_schange</t>
  </si>
  <si>
    <t>06.sec_contact_bottle_schange_thr_epoch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</si>
</sst>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9" xfId="0" applyFont="1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2" borderId="8" xfId="0" applyFill="1" applyBorder="1"/>
    <xf numFmtId="0" fontId="0" fillId="2" borderId="9" xfId="0" applyFill="1" applyBorder="1"/>
    <xf numFmtId="0" fontId="0" fillId="4" borderId="0" xfId="0" applyFill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6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0" fillId="0" borderId="24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29" xfId="0" applyFont="1" applyBorder="1" applyAlignment="1">
      <alignment horizontal="right" vertical="center" textRotation="90"/>
    </xf>
    <xf numFmtId="4" fontId="0" fillId="2" borderId="16" xfId="0" applyNumberFormat="1" applyFill="1" applyBorder="1"/>
    <xf numFmtId="4" fontId="0" fillId="4" borderId="18" xfId="0" applyNumberFormat="1" applyFill="1" applyBorder="1"/>
    <xf numFmtId="4" fontId="0" fillId="4" borderId="25" xfId="0" applyNumberFormat="1" applyFill="1" applyBorder="1"/>
    <xf numFmtId="4" fontId="0" fillId="4" borderId="28" xfId="0" applyNumberFormat="1" applyFill="1" applyBorder="1"/>
    <xf numFmtId="4" fontId="0" fillId="4" borderId="21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1" fillId="0" borderId="33" xfId="0" applyFont="1" applyBorder="1" applyAlignment="1">
      <alignment horizontal="right" vertical="center" textRotation="90"/>
    </xf>
    <xf numFmtId="0" fontId="1" fillId="0" borderId="30" xfId="0" applyFont="1" applyBorder="1" applyAlignment="1">
      <alignment horizontal="right" vertical="center" textRotation="90"/>
    </xf>
    <xf numFmtId="0" fontId="1" fillId="0" borderId="31" xfId="0" applyFont="1" applyBorder="1" applyAlignment="1">
      <alignment horizontal="right" vertical="center" textRotation="90"/>
    </xf>
    <xf numFmtId="0" fontId="1" fillId="0" borderId="32" xfId="0" applyFont="1" applyBorder="1" applyAlignment="1">
      <alignment horizontal="right" vertical="center" textRotation="90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workbookViewId="0">
      <selection activeCell="B3" sqref="B3:F3"/>
    </sheetView>
  </sheetViews>
  <sheetFormatPr defaultRowHeight="14.4" x14ac:dyDescent="0.3"/>
  <cols>
    <col min="1" max="1" width="40.21875" bestFit="1" customWidth="1"/>
    <col min="2" max="5" width="9.6640625" bestFit="1" customWidth="1"/>
    <col min="12" max="12" width="19.88671875" bestFit="1" customWidth="1"/>
    <col min="13" max="13" width="9" bestFit="1" customWidth="1"/>
    <col min="14" max="14" width="7" customWidth="1"/>
    <col min="15" max="17" width="7" bestFit="1" customWidth="1"/>
    <col min="18" max="18" width="8" bestFit="1" customWidth="1"/>
    <col min="19" max="19" width="8.33203125" customWidth="1"/>
    <col min="20" max="20" width="8" bestFit="1" customWidth="1"/>
    <col min="21" max="21" width="7" bestFit="1" customWidth="1"/>
    <col min="22" max="23" width="6.88671875" customWidth="1"/>
  </cols>
  <sheetData>
    <row r="1" spans="1:24" x14ac:dyDescent="0.3">
      <c r="A1" s="1" t="s">
        <v>0</v>
      </c>
      <c r="B1" s="44" t="s">
        <v>6</v>
      </c>
      <c r="C1" s="44"/>
      <c r="D1" s="44"/>
      <c r="E1" s="44"/>
      <c r="F1" s="45"/>
      <c r="G1" s="44" t="s">
        <v>7</v>
      </c>
      <c r="H1" s="44"/>
      <c r="I1" s="44"/>
      <c r="J1" s="44"/>
      <c r="K1" s="45"/>
      <c r="L1" s="42" t="s">
        <v>13</v>
      </c>
      <c r="M1" s="46" t="s">
        <v>8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8"/>
    </row>
    <row r="2" spans="1:24" x14ac:dyDescent="0.3">
      <c r="A2" s="3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1</v>
      </c>
      <c r="H2" s="7" t="s">
        <v>2</v>
      </c>
      <c r="I2" s="7" t="s">
        <v>3</v>
      </c>
      <c r="J2" s="7" t="s">
        <v>4</v>
      </c>
      <c r="K2" s="8" t="s">
        <v>5</v>
      </c>
      <c r="L2" s="8"/>
      <c r="M2" s="43" t="s">
        <v>14</v>
      </c>
      <c r="N2" s="7" t="s">
        <v>55</v>
      </c>
      <c r="O2" s="7" t="s">
        <v>56</v>
      </c>
      <c r="P2" s="7" t="s">
        <v>57</v>
      </c>
      <c r="Q2" s="7" t="s">
        <v>58</v>
      </c>
      <c r="R2" s="7" t="s">
        <v>59</v>
      </c>
      <c r="S2" s="7" t="s">
        <v>60</v>
      </c>
      <c r="T2" s="7" t="s">
        <v>9</v>
      </c>
      <c r="U2" s="7" t="s">
        <v>10</v>
      </c>
      <c r="V2" s="43" t="s">
        <v>11</v>
      </c>
      <c r="W2" s="43" t="s">
        <v>12</v>
      </c>
      <c r="X2" s="10" t="s">
        <v>61</v>
      </c>
    </row>
    <row r="3" spans="1:24" x14ac:dyDescent="0.3">
      <c r="A3" s="2" t="s">
        <v>53</v>
      </c>
      <c r="F3" s="4"/>
      <c r="K3" s="4"/>
      <c r="L3" s="4"/>
      <c r="X3" s="4"/>
    </row>
    <row r="4" spans="1:24" x14ac:dyDescent="0.3">
      <c r="A4" s="2" t="s">
        <v>54</v>
      </c>
      <c r="F4" s="4"/>
      <c r="K4" s="4"/>
      <c r="L4" s="4"/>
      <c r="X4" s="4"/>
    </row>
    <row r="5" spans="1:24" x14ac:dyDescent="0.3">
      <c r="A5" s="2" t="s">
        <v>63</v>
      </c>
      <c r="F5" s="4"/>
      <c r="K5" s="4"/>
      <c r="L5" s="4"/>
      <c r="X5" s="4"/>
    </row>
    <row r="6" spans="1:24" x14ac:dyDescent="0.3">
      <c r="A6" s="2" t="s">
        <v>62</v>
      </c>
      <c r="F6" s="4"/>
      <c r="K6" s="4"/>
      <c r="L6" s="4"/>
      <c r="X6" s="4"/>
    </row>
    <row r="7" spans="1:24" x14ac:dyDescent="0.3">
      <c r="A7" s="2" t="s">
        <v>64</v>
      </c>
      <c r="F7" s="4"/>
      <c r="K7" s="4"/>
      <c r="L7" s="4"/>
      <c r="X7" s="4"/>
    </row>
    <row r="8" spans="1:24" x14ac:dyDescent="0.3">
      <c r="A8" s="3" t="s">
        <v>65</v>
      </c>
      <c r="B8" s="5"/>
      <c r="C8" s="5"/>
      <c r="D8" s="5"/>
      <c r="E8" s="5"/>
      <c r="F8" s="6"/>
      <c r="G8" s="5"/>
      <c r="H8" s="5"/>
      <c r="I8" s="5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6"/>
    </row>
  </sheetData>
  <mergeCells count="3">
    <mergeCell ref="B1:F1"/>
    <mergeCell ref="G1:K1"/>
    <mergeCell ref="M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3D2-B500-4738-93FB-A5F3BE4B45CC}">
  <dimension ref="A1:M14"/>
  <sheetViews>
    <sheetView workbookViewId="0">
      <selection activeCell="H11" sqref="H11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9" t="s">
        <v>51</v>
      </c>
      <c r="B1" s="49"/>
      <c r="C1" s="49"/>
      <c r="D1" s="49"/>
      <c r="F1" s="9" t="s">
        <v>52</v>
      </c>
    </row>
    <row r="2" spans="1:13" ht="15" thickBot="1" x14ac:dyDescent="0.35"/>
    <row r="3" spans="1:13" x14ac:dyDescent="0.3">
      <c r="A3" s="57" t="s">
        <v>20</v>
      </c>
      <c r="B3" s="51"/>
      <c r="C3" s="58"/>
      <c r="D3" s="59"/>
      <c r="F3" s="50" t="s">
        <v>22</v>
      </c>
      <c r="G3" s="51"/>
      <c r="H3" s="52"/>
      <c r="J3" s="50" t="s">
        <v>23</v>
      </c>
      <c r="K3" s="51"/>
      <c r="L3" s="51"/>
      <c r="M3" s="52"/>
    </row>
    <row r="4" spans="1:13" x14ac:dyDescent="0.3">
      <c r="A4" s="11"/>
      <c r="B4" s="7" t="s">
        <v>15</v>
      </c>
      <c r="C4" s="10" t="s">
        <v>34</v>
      </c>
      <c r="D4" s="12" t="s">
        <v>21</v>
      </c>
      <c r="F4" s="17" t="s">
        <v>15</v>
      </c>
      <c r="G4" s="8" t="s">
        <v>34</v>
      </c>
      <c r="H4" s="18" t="s">
        <v>21</v>
      </c>
      <c r="J4" s="21"/>
      <c r="K4" s="7" t="s">
        <v>15</v>
      </c>
      <c r="L4" s="8" t="s">
        <v>34</v>
      </c>
      <c r="M4" s="18" t="s">
        <v>21</v>
      </c>
    </row>
    <row r="5" spans="1:13" ht="48" x14ac:dyDescent="0.35">
      <c r="A5" s="36" t="s">
        <v>19</v>
      </c>
      <c r="B5" s="5" t="s">
        <v>14</v>
      </c>
      <c r="C5" s="6" t="s">
        <v>38</v>
      </c>
      <c r="D5" s="20"/>
      <c r="F5" s="34" t="s">
        <v>43</v>
      </c>
      <c r="G5" s="35" t="s">
        <v>35</v>
      </c>
      <c r="H5" s="20">
        <v>4.9300000000000001E-9</v>
      </c>
      <c r="J5" s="53" t="s">
        <v>16</v>
      </c>
      <c r="K5" s="22" t="s">
        <v>33</v>
      </c>
      <c r="L5" s="23"/>
      <c r="M5" s="37">
        <f>D5/(4*H5*H6*H9)</f>
        <v>0</v>
      </c>
    </row>
    <row r="6" spans="1:13" ht="51.6" customHeight="1" x14ac:dyDescent="0.35">
      <c r="A6" s="53" t="s">
        <v>16</v>
      </c>
      <c r="B6" t="s">
        <v>24</v>
      </c>
      <c r="C6" s="4"/>
      <c r="D6" s="13"/>
      <c r="F6" s="34" t="s">
        <v>37</v>
      </c>
      <c r="G6" s="35" t="s">
        <v>42</v>
      </c>
      <c r="H6" s="20">
        <v>10</v>
      </c>
      <c r="J6" s="54"/>
      <c r="K6" s="24" t="s">
        <v>24</v>
      </c>
      <c r="L6" s="25"/>
      <c r="M6" s="38">
        <f>D6*M5</f>
        <v>0</v>
      </c>
    </row>
    <row r="7" spans="1:13" ht="15.6" x14ac:dyDescent="0.35">
      <c r="A7" s="54"/>
      <c r="B7" t="s">
        <v>25</v>
      </c>
      <c r="C7" s="4"/>
      <c r="D7" s="13"/>
      <c r="F7" s="16" t="s">
        <v>46</v>
      </c>
      <c r="G7" s="4" t="s">
        <v>45</v>
      </c>
      <c r="H7" s="13">
        <v>603301446</v>
      </c>
      <c r="J7" s="54"/>
      <c r="K7" s="24" t="s">
        <v>25</v>
      </c>
      <c r="L7" s="25"/>
      <c r="M7" s="38">
        <f>D7*M5</f>
        <v>0</v>
      </c>
    </row>
    <row r="8" spans="1:13" ht="15.6" x14ac:dyDescent="0.35">
      <c r="A8" s="54"/>
      <c r="B8" t="s">
        <v>26</v>
      </c>
      <c r="C8" s="4"/>
      <c r="D8" s="13"/>
      <c r="F8" s="16" t="s">
        <v>47</v>
      </c>
      <c r="G8" s="4"/>
      <c r="H8" s="13">
        <f>(8732510/600502230)*(1066040/1226278)</f>
        <v>1.2641803364126243E-2</v>
      </c>
      <c r="J8" s="54"/>
      <c r="K8" s="24" t="s">
        <v>26</v>
      </c>
      <c r="L8" s="25"/>
      <c r="M8" s="38">
        <f>D8*M5</f>
        <v>0</v>
      </c>
    </row>
    <row r="9" spans="1:13" ht="24.6" customHeight="1" thickBot="1" x14ac:dyDescent="0.4">
      <c r="A9" s="55"/>
      <c r="B9" s="5" t="s">
        <v>27</v>
      </c>
      <c r="C9" s="6"/>
      <c r="D9" s="20"/>
      <c r="F9" s="33" t="s">
        <v>44</v>
      </c>
      <c r="G9" s="31" t="s">
        <v>45</v>
      </c>
      <c r="H9" s="32">
        <f>H7*H8</f>
        <v>7626818.2496250272</v>
      </c>
      <c r="J9" s="55"/>
      <c r="K9" s="26" t="s">
        <v>27</v>
      </c>
      <c r="L9" s="27"/>
      <c r="M9" s="39">
        <f>D9*M5</f>
        <v>0</v>
      </c>
    </row>
    <row r="10" spans="1:13" ht="36.6" customHeight="1" x14ac:dyDescent="0.35">
      <c r="A10" s="53" t="s">
        <v>17</v>
      </c>
      <c r="B10" t="s">
        <v>39</v>
      </c>
      <c r="C10" s="4" t="s">
        <v>38</v>
      </c>
      <c r="D10" s="13"/>
      <c r="J10" s="53" t="s">
        <v>17</v>
      </c>
      <c r="K10" s="28" t="s">
        <v>28</v>
      </c>
      <c r="L10" s="29" t="s">
        <v>41</v>
      </c>
      <c r="M10" s="40" t="e">
        <f>IF(G1="SIZE",M9/(2*D10),M7/(2*D10))</f>
        <v>#DIV/0!</v>
      </c>
    </row>
    <row r="11" spans="1:13" ht="33.6" customHeight="1" x14ac:dyDescent="0.35">
      <c r="A11" s="55"/>
      <c r="B11" s="5" t="s">
        <v>40</v>
      </c>
      <c r="C11" s="6" t="s">
        <v>38</v>
      </c>
      <c r="D11" s="20"/>
      <c r="J11" s="55"/>
      <c r="K11" s="26" t="s">
        <v>29</v>
      </c>
      <c r="L11" s="27" t="s">
        <v>41</v>
      </c>
      <c r="M11" s="39" t="e">
        <f>IF(G1="SIZE",D11/(M8*2),D11/(M6*2))</f>
        <v>#DIV/0!</v>
      </c>
    </row>
    <row r="12" spans="1:13" ht="27.6" customHeight="1" x14ac:dyDescent="0.35">
      <c r="A12" s="53" t="s">
        <v>18</v>
      </c>
      <c r="B12" t="s">
        <v>30</v>
      </c>
      <c r="C12" s="4"/>
      <c r="D12" s="13"/>
      <c r="J12" s="53" t="s">
        <v>18</v>
      </c>
      <c r="K12" s="24" t="s">
        <v>48</v>
      </c>
      <c r="L12" s="25" t="s">
        <v>36</v>
      </c>
      <c r="M12" s="38">
        <f>2*D12*M5*H6</f>
        <v>0</v>
      </c>
    </row>
    <row r="13" spans="1:13" ht="15.6" x14ac:dyDescent="0.35">
      <c r="A13" s="54"/>
      <c r="B13" t="s">
        <v>31</v>
      </c>
      <c r="C13" s="4"/>
      <c r="D13" s="13"/>
      <c r="J13" s="54"/>
      <c r="K13" s="24" t="s">
        <v>49</v>
      </c>
      <c r="L13" s="25" t="s">
        <v>36</v>
      </c>
      <c r="M13" s="38">
        <f>2*D13*M5*H6</f>
        <v>0</v>
      </c>
    </row>
    <row r="14" spans="1:13" ht="16.2" thickBot="1" x14ac:dyDescent="0.4">
      <c r="A14" s="56"/>
      <c r="B14" s="19" t="s">
        <v>32</v>
      </c>
      <c r="C14" s="14"/>
      <c r="D14" s="15"/>
      <c r="J14" s="56"/>
      <c r="K14" s="30" t="s">
        <v>50</v>
      </c>
      <c r="L14" s="31" t="s">
        <v>36</v>
      </c>
      <c r="M14" s="41">
        <f>2*D14*M5*H6</f>
        <v>0</v>
      </c>
    </row>
  </sheetData>
  <mergeCells count="10">
    <mergeCell ref="B1:D1"/>
    <mergeCell ref="J3:M3"/>
    <mergeCell ref="J5:J9"/>
    <mergeCell ref="J10:J11"/>
    <mergeCell ref="J12:J14"/>
    <mergeCell ref="A3:D3"/>
    <mergeCell ref="F3:H3"/>
    <mergeCell ref="A10:A11"/>
    <mergeCell ref="A6:A9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model results</vt:lpstr>
      <vt:lpstr>calc templ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2024-02-22T20:19:15Z</dcterms:modified>
</cp:coreProperties>
</file>