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cord/models/"/>
    </mc:Choice>
  </mc:AlternateContent>
  <xr:revisionPtr revIDLastSave="258" documentId="8_{21408352-E5DB-40D9-AE77-F269512CD883}" xr6:coauthVersionLast="47" xr6:coauthVersionMax="47" xr10:uidLastSave="{FF89BDB0-56AF-433C-8D4C-389DF89AFCA0}"/>
  <bookViews>
    <workbookView xWindow="-27510" yWindow="-9435" windowWidth="21195" windowHeight="12765" activeTab="3" xr2:uid="{2A3D79EE-876F-4CC7-84D9-EA1A1596E616}"/>
  </bookViews>
  <sheets>
    <sheet name="all model results" sheetId="1" r:id="rId1"/>
    <sheet name="calc templ" sheetId="2" r:id="rId2"/>
    <sheet name="03.two_epoch" sheetId="5" r:id="rId3"/>
    <sheet name="05.three_epo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9" i="5" s="1"/>
  <c r="M5" i="5" s="1"/>
  <c r="H8" i="4"/>
  <c r="H9" i="4" s="1"/>
  <c r="M5" i="4" s="1"/>
  <c r="H8" i="2"/>
  <c r="H9" i="2" s="1"/>
  <c r="M5" i="2" s="1"/>
  <c r="M9" i="5" l="1"/>
  <c r="M6" i="5"/>
  <c r="M8" i="5"/>
  <c r="M7" i="5"/>
  <c r="M9" i="4"/>
  <c r="M8" i="4"/>
  <c r="M6" i="4"/>
  <c r="M7" i="4"/>
  <c r="M9" i="2"/>
  <c r="M8" i="2"/>
  <c r="M6" i="2"/>
  <c r="M7" i="2"/>
</calcChain>
</file>

<file path=xl/sharedStrings.xml><?xml version="1.0" encoding="utf-8"?>
<sst xmlns="http://schemas.openxmlformats.org/spreadsheetml/2006/main" count="142" uniqueCount="42">
  <si>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</si>
  <si>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</si>
  <si>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</si>
  <si>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</si>
  <si>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</si>
  <si>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</si>
  <si>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</si>
  <si>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</si>
  <si>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</si>
  <si>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</si>
  <si>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</si>
  <si>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</si>
  <si>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</si>
  <si>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</si>
  <si>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</si>
  <si>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</si>
  <si>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</si>
  <si>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</si>
  <si>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</si>
  <si>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</si>
  <si>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</si>
  <si>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</si>
  <si>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</si>
  <si>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</si>
  <si>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</si>
  <si>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</si>
  <si>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</si>
  <si>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</si>
  <si>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</si>
  <si>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</si>
  <si>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</si>
  <si>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</si>
  <si>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</si>
  <si>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</si>
  <si>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</si>
  <si>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</si>
  <si>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</si>
  <si>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</si>
  <si>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5, Rep 66</t>
  </si>
  <si>
    <t>Run 3, Rep 49</t>
  </si>
  <si>
    <t>Run 3, Rep 8</t>
  </si>
  <si>
    <t>Run 5, Rep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</si>
</sst>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2" borderId="0" xfId="0" applyFill="1"/>
    <xf numFmtId="0" fontId="0" fillId="2" borderId="5" xfId="0" applyFill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2" borderId="6" xfId="0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workbookViewId="0">
      <selection activeCell="M3" sqref="M3"/>
    </sheetView>
  </sheetViews>
  <sheetFormatPr defaultRowHeight="14.4" x14ac:dyDescent="0.3"/>
  <cols>
    <col min="1" max="1" width="14.33203125" bestFit="1" customWidth="1"/>
    <col min="2" max="2" width="11.44140625" customWidth="1"/>
    <col min="3" max="3" width="12.21875" customWidth="1"/>
    <col min="4" max="4" width="10.109375" customWidth="1"/>
    <col min="5" max="5" width="11" customWidth="1"/>
    <col min="6" max="6" width="8.88671875" customWidth="1"/>
    <col min="7" max="7" width="10.33203125" customWidth="1"/>
    <col min="8" max="8" width="10" customWidth="1"/>
    <col min="9" max="9" width="10.109375" customWidth="1"/>
    <col min="10" max="10" width="8.88671875" customWidth="1"/>
    <col min="11" max="11" width="9" customWidth="1"/>
    <col min="12" max="12" width="16.21875" bestFit="1" customWidth="1"/>
  </cols>
  <sheetData>
    <row r="1" spans="1:17" x14ac:dyDescent="0.3">
      <c r="A1" s="9" t="s">
        <v>5</v>
      </c>
      <c r="B1" s="49" t="s">
        <v>4</v>
      </c>
      <c r="C1" s="50"/>
      <c r="D1" s="50"/>
      <c r="E1" s="50"/>
      <c r="F1" s="51"/>
      <c r="G1" s="49" t="s">
        <v>6</v>
      </c>
      <c r="H1" s="50"/>
      <c r="I1" s="50"/>
      <c r="J1" s="50"/>
      <c r="K1" s="51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">
      <c r="A2" s="7" t="s">
        <v>0</v>
      </c>
      <c r="B2" s="45">
        <v>-4358.74</v>
      </c>
      <c r="C2">
        <v>-4358.82</v>
      </c>
      <c r="D2">
        <v>-4358.8500000000004</v>
      </c>
      <c r="E2">
        <v>-4358.75</v>
      </c>
      <c r="F2" s="47">
        <v>-4358.7</v>
      </c>
      <c r="G2">
        <v>8721.48</v>
      </c>
      <c r="H2">
        <v>8721.64</v>
      </c>
      <c r="I2">
        <v>8721.7000000000007</v>
      </c>
      <c r="J2">
        <v>8721.5</v>
      </c>
      <c r="K2" s="10">
        <v>8721.4</v>
      </c>
      <c r="L2" s="7" t="s">
        <v>38</v>
      </c>
      <c r="M2">
        <v>590241.9</v>
      </c>
      <c r="N2">
        <v>0.01</v>
      </c>
      <c r="P2">
        <v>4.6300000000000001E-2</v>
      </c>
      <c r="Q2" s="2"/>
    </row>
    <row r="3" spans="1:17" x14ac:dyDescent="0.3">
      <c r="A3" s="7" t="s">
        <v>1</v>
      </c>
      <c r="B3" s="45">
        <v>-4169.83</v>
      </c>
      <c r="C3">
        <v>-4169.87</v>
      </c>
      <c r="D3" s="10">
        <v>-4169.79</v>
      </c>
      <c r="E3">
        <v>-4170.18</v>
      </c>
      <c r="F3" s="2">
        <v>-4169.99</v>
      </c>
      <c r="G3">
        <v>8343.66</v>
      </c>
      <c r="H3">
        <v>8343.74</v>
      </c>
      <c r="I3" s="10">
        <v>8343.58</v>
      </c>
      <c r="J3">
        <v>8344.36</v>
      </c>
      <c r="K3">
        <v>8343.98</v>
      </c>
      <c r="L3" s="7" t="s">
        <v>39</v>
      </c>
      <c r="M3">
        <v>613341.1</v>
      </c>
      <c r="N3">
        <v>0.01</v>
      </c>
      <c r="P3">
        <v>0.01</v>
      </c>
      <c r="Q3" s="2"/>
    </row>
    <row r="4" spans="1:17" x14ac:dyDescent="0.3">
      <c r="A4" s="7" t="s">
        <v>2</v>
      </c>
      <c r="B4" s="45">
        <v>-4356.08</v>
      </c>
      <c r="C4">
        <v>-4252.99</v>
      </c>
      <c r="D4" s="10">
        <v>-4243.0600000000004</v>
      </c>
      <c r="E4">
        <v>-4359</v>
      </c>
      <c r="F4" s="2">
        <v>-4359.2299999999996</v>
      </c>
      <c r="G4">
        <v>8718.16</v>
      </c>
      <c r="H4">
        <v>8511.98</v>
      </c>
      <c r="I4" s="10">
        <v>8492.1200000000008</v>
      </c>
      <c r="J4">
        <v>8724</v>
      </c>
      <c r="K4">
        <v>8724.4599999999991</v>
      </c>
      <c r="L4" s="7" t="s">
        <v>40</v>
      </c>
      <c r="M4">
        <v>617885.69999999995</v>
      </c>
      <c r="N4">
        <v>1.8200000000000001E-2</v>
      </c>
      <c r="O4">
        <v>0.01</v>
      </c>
      <c r="P4">
        <v>1.35E-2</v>
      </c>
      <c r="Q4" s="2"/>
    </row>
    <row r="5" spans="1:17" x14ac:dyDescent="0.3">
      <c r="A5" s="8" t="s">
        <v>3</v>
      </c>
      <c r="B5" s="46">
        <v>-3900.93</v>
      </c>
      <c r="C5" s="3">
        <v>-3385.34</v>
      </c>
      <c r="D5" s="3">
        <v>-3635.33</v>
      </c>
      <c r="E5" s="3">
        <v>-3097.8</v>
      </c>
      <c r="F5" s="48">
        <v>-3084.96</v>
      </c>
      <c r="G5" s="3">
        <v>7809.86</v>
      </c>
      <c r="H5" s="3">
        <v>6778.68</v>
      </c>
      <c r="I5" s="3">
        <v>7278.66</v>
      </c>
      <c r="J5" s="3">
        <v>6203.6</v>
      </c>
      <c r="K5" s="11">
        <v>6177.92</v>
      </c>
      <c r="L5" s="8" t="s">
        <v>41</v>
      </c>
      <c r="M5" s="3">
        <v>63254.2</v>
      </c>
      <c r="N5" s="3">
        <v>27.653500000000001</v>
      </c>
      <c r="O5" s="3">
        <v>1.4E-2</v>
      </c>
      <c r="P5" s="3">
        <v>24.8504</v>
      </c>
      <c r="Q5" s="4">
        <v>2.1299999999999999E-2</v>
      </c>
    </row>
  </sheetData>
  <mergeCells count="2">
    <mergeCell ref="B1:F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M14"/>
  <sheetViews>
    <sheetView workbookViewId="0">
      <selection activeCell="F1" sqref="F1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</cols>
  <sheetData>
    <row r="1" spans="1:13" x14ac:dyDescent="0.3">
      <c r="A1" s="1" t="s">
        <v>13</v>
      </c>
      <c r="B1" s="52"/>
      <c r="C1" s="52"/>
      <c r="D1" s="52"/>
      <c r="F1" s="1"/>
    </row>
    <row r="2" spans="1:13" ht="15" thickBot="1" x14ac:dyDescent="0.35"/>
    <row r="3" spans="1:13" x14ac:dyDescent="0.3">
      <c r="A3" s="53" t="s">
        <v>14</v>
      </c>
      <c r="B3" s="54"/>
      <c r="C3" s="55"/>
      <c r="D3" s="56"/>
      <c r="F3" s="57" t="s">
        <v>15</v>
      </c>
      <c r="G3" s="54"/>
      <c r="H3" s="58"/>
      <c r="J3" s="57" t="s">
        <v>16</v>
      </c>
      <c r="K3" s="54"/>
      <c r="L3" s="54"/>
      <c r="M3" s="58"/>
    </row>
    <row r="4" spans="1:13" x14ac:dyDescent="0.3">
      <c r="A4" s="12"/>
      <c r="B4" s="13" t="s">
        <v>17</v>
      </c>
      <c r="C4" s="6" t="s">
        <v>18</v>
      </c>
      <c r="D4" s="14" t="s">
        <v>19</v>
      </c>
      <c r="F4" s="15" t="s">
        <v>17</v>
      </c>
      <c r="G4" s="16" t="s">
        <v>18</v>
      </c>
      <c r="H4" s="17" t="s">
        <v>19</v>
      </c>
      <c r="J4" s="18"/>
      <c r="K4" s="13" t="s">
        <v>17</v>
      </c>
      <c r="L4" s="16" t="s">
        <v>18</v>
      </c>
      <c r="M4" s="17" t="s">
        <v>19</v>
      </c>
    </row>
    <row r="5" spans="1:13" ht="67.8" customHeight="1" x14ac:dyDescent="0.35">
      <c r="A5" s="19" t="s">
        <v>20</v>
      </c>
      <c r="B5" s="3" t="s">
        <v>8</v>
      </c>
      <c r="C5" s="4" t="s">
        <v>21</v>
      </c>
      <c r="D5" s="20"/>
      <c r="F5" s="21" t="s">
        <v>22</v>
      </c>
      <c r="G5" s="22" t="s">
        <v>23</v>
      </c>
      <c r="H5" s="20">
        <v>4.9300000000000001E-9</v>
      </c>
      <c r="J5" s="44" t="s">
        <v>20</v>
      </c>
      <c r="K5" s="23" t="s">
        <v>25</v>
      </c>
      <c r="L5" s="24"/>
      <c r="M5" s="25">
        <f>D5/(4*H5*H6*H9)</f>
        <v>0</v>
      </c>
    </row>
    <row r="6" spans="1:13" ht="29.4" customHeight="1" x14ac:dyDescent="0.35">
      <c r="A6" s="60" t="s">
        <v>24</v>
      </c>
      <c r="B6" t="s">
        <v>34</v>
      </c>
      <c r="C6" s="2"/>
      <c r="D6" s="26"/>
      <c r="F6" s="21" t="s">
        <v>26</v>
      </c>
      <c r="G6" s="22" t="s">
        <v>27</v>
      </c>
      <c r="H6" s="20">
        <v>10</v>
      </c>
      <c r="J6" s="60" t="s">
        <v>24</v>
      </c>
      <c r="K6" s="42" t="s">
        <v>34</v>
      </c>
      <c r="L6" s="27"/>
      <c r="M6" s="28">
        <f>D6*M5</f>
        <v>0</v>
      </c>
    </row>
    <row r="7" spans="1:13" ht="30" customHeight="1" x14ac:dyDescent="0.35">
      <c r="A7" s="62"/>
      <c r="B7" s="3" t="s">
        <v>35</v>
      </c>
      <c r="C7" s="4"/>
      <c r="D7" s="20"/>
      <c r="F7" s="29" t="s">
        <v>28</v>
      </c>
      <c r="G7" s="2" t="s">
        <v>29</v>
      </c>
      <c r="H7" s="26">
        <v>603301446</v>
      </c>
      <c r="J7" s="62"/>
      <c r="K7" s="33" t="s">
        <v>35</v>
      </c>
      <c r="L7" s="34"/>
      <c r="M7" s="35">
        <f>D7*M5</f>
        <v>0</v>
      </c>
    </row>
    <row r="8" spans="1:13" ht="27.6" customHeight="1" x14ac:dyDescent="0.35">
      <c r="A8" s="60" t="s">
        <v>32</v>
      </c>
      <c r="B8" t="s">
        <v>36</v>
      </c>
      <c r="C8" s="2"/>
      <c r="D8" s="26"/>
      <c r="F8" s="29" t="s">
        <v>30</v>
      </c>
      <c r="G8" s="2"/>
      <c r="H8" s="26">
        <f>(8732510/600502230)*(1066040/1226278)</f>
        <v>1.2641803364126243E-2</v>
      </c>
      <c r="J8" s="60" t="s">
        <v>32</v>
      </c>
      <c r="K8" s="42" t="s">
        <v>36</v>
      </c>
      <c r="L8" s="27" t="s">
        <v>33</v>
      </c>
      <c r="M8" s="28">
        <f>2*D8*M5*H6</f>
        <v>0</v>
      </c>
    </row>
    <row r="9" spans="1:13" ht="16.2" thickBot="1" x14ac:dyDescent="0.4">
      <c r="A9" s="61"/>
      <c r="B9" s="36" t="s">
        <v>37</v>
      </c>
      <c r="C9" s="37"/>
      <c r="D9" s="38"/>
      <c r="F9" s="30" t="s">
        <v>31</v>
      </c>
      <c r="G9" s="31" t="s">
        <v>29</v>
      </c>
      <c r="H9" s="32">
        <f>H7*H8</f>
        <v>7626818.2496250272</v>
      </c>
      <c r="J9" s="61"/>
      <c r="K9" s="39" t="s">
        <v>37</v>
      </c>
      <c r="L9" s="31" t="s">
        <v>33</v>
      </c>
      <c r="M9" s="40">
        <f>2*D9*M5*H6</f>
        <v>0</v>
      </c>
    </row>
    <row r="10" spans="1:13" ht="16.8" customHeight="1" x14ac:dyDescent="0.3">
      <c r="J10" s="59"/>
      <c r="M10" s="43"/>
    </row>
    <row r="11" spans="1:13" x14ac:dyDescent="0.3">
      <c r="J11" s="59"/>
      <c r="M11" s="43"/>
    </row>
    <row r="12" spans="1:13" ht="15.6" customHeight="1" x14ac:dyDescent="0.3"/>
    <row r="14" spans="1:13" x14ac:dyDescent="0.3">
      <c r="A14" s="41"/>
      <c r="J14" s="41"/>
      <c r="M14" s="43"/>
    </row>
  </sheetData>
  <mergeCells count="9"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D055-A0A2-42FF-9512-FD95299429B8}">
  <dimension ref="A1:M14"/>
  <sheetViews>
    <sheetView workbookViewId="0">
      <selection activeCell="B1" sqref="B1:D1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</cols>
  <sheetData>
    <row r="1" spans="1:13" x14ac:dyDescent="0.3">
      <c r="A1" s="1" t="s">
        <v>13</v>
      </c>
      <c r="B1" s="63" t="s">
        <v>1</v>
      </c>
      <c r="C1" s="63"/>
      <c r="D1" s="63"/>
      <c r="F1" s="1"/>
    </row>
    <row r="2" spans="1:13" ht="15" thickBot="1" x14ac:dyDescent="0.35"/>
    <row r="3" spans="1:13" x14ac:dyDescent="0.3">
      <c r="A3" s="53" t="s">
        <v>14</v>
      </c>
      <c r="B3" s="54"/>
      <c r="C3" s="55"/>
      <c r="D3" s="56"/>
      <c r="F3" s="57" t="s">
        <v>15</v>
      </c>
      <c r="G3" s="54"/>
      <c r="H3" s="58"/>
      <c r="J3" s="57" t="s">
        <v>16</v>
      </c>
      <c r="K3" s="54"/>
      <c r="L3" s="54"/>
      <c r="M3" s="58"/>
    </row>
    <row r="4" spans="1:13" x14ac:dyDescent="0.3">
      <c r="A4" s="12"/>
      <c r="B4" s="13" t="s">
        <v>17</v>
      </c>
      <c r="C4" s="6" t="s">
        <v>18</v>
      </c>
      <c r="D4" s="14" t="s">
        <v>19</v>
      </c>
      <c r="F4" s="15" t="s">
        <v>17</v>
      </c>
      <c r="G4" s="16" t="s">
        <v>18</v>
      </c>
      <c r="H4" s="17" t="s">
        <v>19</v>
      </c>
      <c r="J4" s="18"/>
      <c r="K4" s="13" t="s">
        <v>17</v>
      </c>
      <c r="L4" s="16" t="s">
        <v>18</v>
      </c>
      <c r="M4" s="17" t="s">
        <v>19</v>
      </c>
    </row>
    <row r="5" spans="1:13" ht="67.8" customHeight="1" x14ac:dyDescent="0.35">
      <c r="A5" s="19" t="s">
        <v>20</v>
      </c>
      <c r="B5" s="3" t="s">
        <v>8</v>
      </c>
      <c r="C5" s="4" t="s">
        <v>21</v>
      </c>
      <c r="D5" s="20">
        <v>613341.1</v>
      </c>
      <c r="F5" s="21" t="s">
        <v>22</v>
      </c>
      <c r="G5" s="22" t="s">
        <v>23</v>
      </c>
      <c r="H5" s="20">
        <v>4.9300000000000001E-9</v>
      </c>
      <c r="J5" s="44" t="s">
        <v>20</v>
      </c>
      <c r="K5" s="23" t="s">
        <v>25</v>
      </c>
      <c r="L5" s="24"/>
      <c r="M5" s="25">
        <f>D5/(4*H5*H6*H9)</f>
        <v>407804.26175150205</v>
      </c>
    </row>
    <row r="6" spans="1:13" ht="29.4" customHeight="1" x14ac:dyDescent="0.35">
      <c r="A6" s="60" t="s">
        <v>24</v>
      </c>
      <c r="B6" t="s">
        <v>34</v>
      </c>
      <c r="C6" s="2"/>
      <c r="D6" s="26">
        <v>0.01</v>
      </c>
      <c r="F6" s="21" t="s">
        <v>26</v>
      </c>
      <c r="G6" s="22" t="s">
        <v>27</v>
      </c>
      <c r="H6" s="20">
        <v>10</v>
      </c>
      <c r="J6" s="60" t="s">
        <v>24</v>
      </c>
      <c r="K6" s="42" t="s">
        <v>34</v>
      </c>
      <c r="L6" s="27"/>
      <c r="M6" s="28">
        <f>D6*M5</f>
        <v>4078.0426175150205</v>
      </c>
    </row>
    <row r="7" spans="1:13" ht="30" customHeight="1" x14ac:dyDescent="0.35">
      <c r="A7" s="62"/>
      <c r="B7" s="3" t="s">
        <v>35</v>
      </c>
      <c r="C7" s="4"/>
      <c r="D7" s="20"/>
      <c r="F7" s="29" t="s">
        <v>28</v>
      </c>
      <c r="G7" s="2" t="s">
        <v>29</v>
      </c>
      <c r="H7" s="26">
        <v>603301446</v>
      </c>
      <c r="J7" s="62"/>
      <c r="K7" s="33" t="s">
        <v>35</v>
      </c>
      <c r="L7" s="34"/>
      <c r="M7" s="35">
        <f>D7*M5</f>
        <v>0</v>
      </c>
    </row>
    <row r="8" spans="1:13" ht="27.6" customHeight="1" x14ac:dyDescent="0.35">
      <c r="A8" s="60" t="s">
        <v>32</v>
      </c>
      <c r="B8" t="s">
        <v>36</v>
      </c>
      <c r="C8" s="2"/>
      <c r="D8" s="26">
        <v>0.01</v>
      </c>
      <c r="F8" s="29" t="s">
        <v>30</v>
      </c>
      <c r="G8" s="2"/>
      <c r="H8" s="26">
        <f>(8732510/600502230)*(1066040/1226278)</f>
        <v>1.2641803364126243E-2</v>
      </c>
      <c r="J8" s="60" t="s">
        <v>32</v>
      </c>
      <c r="K8" s="42" t="s">
        <v>36</v>
      </c>
      <c r="L8" s="27" t="s">
        <v>33</v>
      </c>
      <c r="M8" s="28">
        <f>2*D8*M5*H6</f>
        <v>81560.852350300411</v>
      </c>
    </row>
    <row r="9" spans="1:13" ht="16.2" thickBot="1" x14ac:dyDescent="0.4">
      <c r="A9" s="61"/>
      <c r="B9" s="36" t="s">
        <v>37</v>
      </c>
      <c r="C9" s="37"/>
      <c r="D9" s="38"/>
      <c r="F9" s="30" t="s">
        <v>31</v>
      </c>
      <c r="G9" s="31" t="s">
        <v>29</v>
      </c>
      <c r="H9" s="32">
        <f>H7*H8</f>
        <v>7626818.2496250272</v>
      </c>
      <c r="J9" s="61"/>
      <c r="K9" s="39" t="s">
        <v>37</v>
      </c>
      <c r="L9" s="31" t="s">
        <v>33</v>
      </c>
      <c r="M9" s="40">
        <f>2*D9*M5*H6</f>
        <v>0</v>
      </c>
    </row>
    <row r="10" spans="1:13" ht="16.8" customHeight="1" x14ac:dyDescent="0.3">
      <c r="J10" s="59"/>
      <c r="M10" s="43"/>
    </row>
    <row r="11" spans="1:13" x14ac:dyDescent="0.3">
      <c r="J11" s="59"/>
      <c r="M11" s="43"/>
    </row>
    <row r="12" spans="1:13" ht="15.6" customHeight="1" x14ac:dyDescent="0.3"/>
    <row r="14" spans="1:13" x14ac:dyDescent="0.3">
      <c r="A14" s="41"/>
      <c r="J14" s="41"/>
      <c r="M14" s="43"/>
    </row>
  </sheetData>
  <mergeCells count="9"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2B9-F3EB-4652-BD38-9CEDC80D3E86}">
  <dimension ref="A1:M14"/>
  <sheetViews>
    <sheetView tabSelected="1" workbookViewId="0">
      <selection activeCell="F16" sqref="F16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</cols>
  <sheetData>
    <row r="1" spans="1:13" x14ac:dyDescent="0.3">
      <c r="A1" s="1" t="s">
        <v>13</v>
      </c>
      <c r="B1" s="63" t="s">
        <v>3</v>
      </c>
      <c r="C1" s="63"/>
      <c r="D1" s="63"/>
      <c r="F1" s="1"/>
    </row>
    <row r="2" spans="1:13" ht="15" thickBot="1" x14ac:dyDescent="0.35"/>
    <row r="3" spans="1:13" x14ac:dyDescent="0.3">
      <c r="A3" s="53" t="s">
        <v>14</v>
      </c>
      <c r="B3" s="54"/>
      <c r="C3" s="55"/>
      <c r="D3" s="56"/>
      <c r="F3" s="57" t="s">
        <v>15</v>
      </c>
      <c r="G3" s="54"/>
      <c r="H3" s="58"/>
      <c r="J3" s="57" t="s">
        <v>16</v>
      </c>
      <c r="K3" s="54"/>
      <c r="L3" s="54"/>
      <c r="M3" s="58"/>
    </row>
    <row r="4" spans="1:13" x14ac:dyDescent="0.3">
      <c r="A4" s="12"/>
      <c r="B4" s="13" t="s">
        <v>17</v>
      </c>
      <c r="C4" s="6" t="s">
        <v>18</v>
      </c>
      <c r="D4" s="14" t="s">
        <v>19</v>
      </c>
      <c r="F4" s="15" t="s">
        <v>17</v>
      </c>
      <c r="G4" s="16" t="s">
        <v>18</v>
      </c>
      <c r="H4" s="17" t="s">
        <v>19</v>
      </c>
      <c r="J4" s="18"/>
      <c r="K4" s="13" t="s">
        <v>17</v>
      </c>
      <c r="L4" s="16" t="s">
        <v>18</v>
      </c>
      <c r="M4" s="17" t="s">
        <v>19</v>
      </c>
    </row>
    <row r="5" spans="1:13" ht="67.8" customHeight="1" x14ac:dyDescent="0.35">
      <c r="A5" s="19" t="s">
        <v>20</v>
      </c>
      <c r="B5" s="3" t="s">
        <v>8</v>
      </c>
      <c r="C5" s="4" t="s">
        <v>21</v>
      </c>
      <c r="D5" s="20">
        <v>63254.2</v>
      </c>
      <c r="F5" s="21" t="s">
        <v>22</v>
      </c>
      <c r="G5" s="22" t="s">
        <v>23</v>
      </c>
      <c r="H5" s="20">
        <v>4.9300000000000001E-9</v>
      </c>
      <c r="J5" s="44" t="s">
        <v>20</v>
      </c>
      <c r="K5" s="23" t="s">
        <v>25</v>
      </c>
      <c r="L5" s="24"/>
      <c r="M5" s="25">
        <f>D5/(4*H5*H6*H9)</f>
        <v>42057.07449522274</v>
      </c>
    </row>
    <row r="6" spans="1:13" ht="29.4" customHeight="1" x14ac:dyDescent="0.35">
      <c r="A6" s="60" t="s">
        <v>24</v>
      </c>
      <c r="B6" t="s">
        <v>34</v>
      </c>
      <c r="C6" s="2"/>
      <c r="D6" s="26">
        <v>27.653500000000001</v>
      </c>
      <c r="F6" s="21" t="s">
        <v>26</v>
      </c>
      <c r="G6" s="22" t="s">
        <v>27</v>
      </c>
      <c r="H6" s="20">
        <v>10</v>
      </c>
      <c r="J6" s="60" t="s">
        <v>24</v>
      </c>
      <c r="K6" s="42" t="s">
        <v>34</v>
      </c>
      <c r="L6" s="27"/>
      <c r="M6" s="28">
        <f>D6*M5</f>
        <v>1163025.3095536421</v>
      </c>
    </row>
    <row r="7" spans="1:13" ht="30" customHeight="1" x14ac:dyDescent="0.35">
      <c r="A7" s="62"/>
      <c r="B7" s="3" t="s">
        <v>35</v>
      </c>
      <c r="C7" s="4"/>
      <c r="D7" s="20">
        <v>1.4E-2</v>
      </c>
      <c r="F7" s="29" t="s">
        <v>28</v>
      </c>
      <c r="G7" s="2" t="s">
        <v>29</v>
      </c>
      <c r="H7" s="26">
        <v>603301446</v>
      </c>
      <c r="J7" s="62"/>
      <c r="K7" s="33" t="s">
        <v>35</v>
      </c>
      <c r="L7" s="34"/>
      <c r="M7" s="35">
        <f>D7*M5</f>
        <v>588.79904293311836</v>
      </c>
    </row>
    <row r="8" spans="1:13" ht="27.6" customHeight="1" x14ac:dyDescent="0.35">
      <c r="A8" s="60" t="s">
        <v>32</v>
      </c>
      <c r="B8" t="s">
        <v>36</v>
      </c>
      <c r="C8" s="2"/>
      <c r="D8" s="26">
        <v>24.8504</v>
      </c>
      <c r="F8" s="29" t="s">
        <v>30</v>
      </c>
      <c r="G8" s="2"/>
      <c r="H8" s="26">
        <f>(8732510/600502230)*(1066040/1226278)</f>
        <v>1.2641803364126243E-2</v>
      </c>
      <c r="J8" s="60" t="s">
        <v>32</v>
      </c>
      <c r="K8" s="42" t="s">
        <v>36</v>
      </c>
      <c r="L8" s="27" t="s">
        <v>33</v>
      </c>
      <c r="M8" s="28">
        <f>2*D8*M5*H6</f>
        <v>20902702.480721664</v>
      </c>
    </row>
    <row r="9" spans="1:13" ht="16.2" thickBot="1" x14ac:dyDescent="0.4">
      <c r="A9" s="61"/>
      <c r="B9" s="36" t="s">
        <v>37</v>
      </c>
      <c r="C9" s="37"/>
      <c r="D9" s="38">
        <v>2.1299999999999999E-2</v>
      </c>
      <c r="F9" s="30" t="s">
        <v>31</v>
      </c>
      <c r="G9" s="31" t="s">
        <v>29</v>
      </c>
      <c r="H9" s="32">
        <f>H7*H8</f>
        <v>7626818.2496250272</v>
      </c>
      <c r="J9" s="61"/>
      <c r="K9" s="39" t="s">
        <v>37</v>
      </c>
      <c r="L9" s="31" t="s">
        <v>33</v>
      </c>
      <c r="M9" s="40">
        <f>2*D9*M5*H6</f>
        <v>17916.31373496489</v>
      </c>
    </row>
    <row r="10" spans="1:13" ht="16.8" customHeight="1" x14ac:dyDescent="0.3">
      <c r="J10" s="59"/>
      <c r="M10" s="43"/>
    </row>
    <row r="11" spans="1:13" x14ac:dyDescent="0.3">
      <c r="J11" s="59"/>
      <c r="M11" s="43"/>
    </row>
    <row r="12" spans="1:13" ht="15.6" customHeight="1" x14ac:dyDescent="0.3"/>
    <row r="14" spans="1:13" x14ac:dyDescent="0.3">
      <c r="A14" s="41"/>
      <c r="J14" s="41"/>
      <c r="M14" s="43"/>
    </row>
  </sheetData>
  <mergeCells count="9"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03.two_epoch</vt:lpstr>
      <vt:lpstr>05.three_epoch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Pham,Kasey Khanh</cp:lastModifiedBy>
  <dcterms:created xsi:type="dcterms:W3CDTF">2024-03-05T05:02:54Z</dcterms:created>
  <dcterms:modified xsi:type="dcterms:W3CDTF">2024-03-06T01:13:09Z</dcterms:modified>
</cp:coreProperties>
</file>