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pli-my.sharepoint.com/personal/david_murphy_levelcrossings_vic_gov_au/Documents/Documents/Hive/Hive Projects/Aboriginal Engagement/"/>
    </mc:Choice>
  </mc:AlternateContent>
  <xr:revisionPtr revIDLastSave="512" documentId="8_{226AAE99-72C2-42D5-BC4F-860D5077779C}" xr6:coauthVersionLast="47" xr6:coauthVersionMax="47" xr10:uidLastSave="{AE19B39D-8F10-4FD2-96D1-637F2F27A691}"/>
  <bookViews>
    <workbookView xWindow="-28920" yWindow="-210" windowWidth="29040" windowHeight="15840" tabRatio="809" xr2:uid="{7498AF8A-E024-4768-BD07-98408FAECE66}"/>
  </bookViews>
  <sheets>
    <sheet name="Base Case " sheetId="7" r:id="rId1"/>
    <sheet name="SC1 - Incremental Spend Improve" sheetId="3" r:id="rId2"/>
    <sheet name="SC2 -All package up 10 high" sheetId="4" r:id="rId3"/>
    <sheet name="SC3 -All package up 10 high-med" sheetId="5" r:id="rId4"/>
    <sheet name="SC4 - High impact packages" sheetId="2" r:id="rId5"/>
    <sheet name="SC5-High Impact Mob Business" sheetId="6" r:id="rId6"/>
    <sheet name="Scenario Graph" sheetId="9" r:id="rId7"/>
    <sheet name="Graph 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8" l="1"/>
  <c r="H7" i="8"/>
  <c r="H8" i="8"/>
  <c r="H9" i="8"/>
  <c r="H11" i="8"/>
  <c r="H6" i="8"/>
  <c r="G5" i="8"/>
  <c r="F5" i="8"/>
  <c r="E5" i="8"/>
  <c r="D5" i="8"/>
  <c r="C5" i="8"/>
  <c r="D17" i="8"/>
  <c r="E17" i="8"/>
  <c r="F17" i="8"/>
  <c r="G17" i="8"/>
  <c r="C17" i="8"/>
  <c r="C16" i="8"/>
  <c r="D15" i="8"/>
  <c r="E15" i="8"/>
  <c r="F15" i="8"/>
  <c r="G15" i="8"/>
  <c r="C15" i="8"/>
  <c r="D14" i="8"/>
  <c r="E14" i="8"/>
  <c r="F14" i="8"/>
  <c r="G14" i="8"/>
  <c r="C14" i="8"/>
  <c r="D13" i="8"/>
  <c r="E13" i="8"/>
  <c r="F13" i="8"/>
  <c r="C13" i="8"/>
  <c r="D12" i="8"/>
  <c r="E12" i="8"/>
  <c r="F12" i="8"/>
  <c r="G12" i="8"/>
  <c r="C12" i="8"/>
  <c r="D11" i="8"/>
  <c r="E11" i="8"/>
  <c r="F11" i="8"/>
  <c r="G11" i="8"/>
  <c r="C11" i="8"/>
  <c r="D10" i="8"/>
  <c r="E10" i="8"/>
  <c r="F10" i="8"/>
  <c r="G10" i="8"/>
  <c r="C10" i="8"/>
  <c r="D9" i="8"/>
  <c r="E9" i="8"/>
  <c r="F9" i="8"/>
  <c r="G9" i="8"/>
  <c r="C9" i="8"/>
  <c r="D8" i="8"/>
  <c r="E8" i="8"/>
  <c r="F8" i="8"/>
  <c r="G8" i="8"/>
  <c r="C8" i="8"/>
  <c r="D7" i="8"/>
  <c r="E7" i="8"/>
  <c r="F7" i="8"/>
  <c r="G7" i="8"/>
  <c r="C7" i="8"/>
  <c r="D6" i="8"/>
  <c r="E6" i="8"/>
  <c r="F6" i="8"/>
  <c r="G6" i="8"/>
  <c r="C6" i="8"/>
  <c r="P30" i="7"/>
  <c r="O30" i="7"/>
  <c r="N30" i="7"/>
  <c r="J30" i="7"/>
  <c r="G30" i="7"/>
  <c r="F30" i="7"/>
  <c r="C30" i="7"/>
  <c r="Q29" i="7"/>
  <c r="P29" i="7"/>
  <c r="O29" i="7"/>
  <c r="M29" i="7"/>
  <c r="L29" i="7"/>
  <c r="K29" i="7"/>
  <c r="I29" i="7"/>
  <c r="H29" i="7"/>
  <c r="G29" i="7"/>
  <c r="E29" i="7"/>
  <c r="E30" i="7" s="1"/>
  <c r="D29" i="7"/>
  <c r="Q28" i="7"/>
  <c r="Q30" i="7" s="1"/>
  <c r="P28" i="7"/>
  <c r="O28" i="7"/>
  <c r="M28" i="7"/>
  <c r="L28" i="7"/>
  <c r="K28" i="7"/>
  <c r="I28" i="7"/>
  <c r="I30" i="7" s="1"/>
  <c r="H28" i="7"/>
  <c r="H30" i="7" s="1"/>
  <c r="G28" i="7"/>
  <c r="E28" i="7"/>
  <c r="D28" i="7"/>
  <c r="Q27" i="7"/>
  <c r="P27" i="7"/>
  <c r="O27" i="7"/>
  <c r="M27" i="7"/>
  <c r="M30" i="7" s="1"/>
  <c r="L27" i="7"/>
  <c r="L30" i="7" s="1"/>
  <c r="K27" i="7"/>
  <c r="K30" i="7" s="1"/>
  <c r="I27" i="7"/>
  <c r="H27" i="7"/>
  <c r="G27" i="7"/>
  <c r="E27" i="7"/>
  <c r="D27" i="7"/>
  <c r="D30" i="7" s="1"/>
  <c r="O26" i="7"/>
  <c r="J26" i="7"/>
  <c r="H26" i="7"/>
  <c r="G26" i="7"/>
  <c r="Q24" i="7"/>
  <c r="O24" i="7"/>
  <c r="N24" i="7"/>
  <c r="N26" i="7" s="1"/>
  <c r="J24" i="7"/>
  <c r="H24" i="7"/>
  <c r="G24" i="7"/>
  <c r="F24" i="7"/>
  <c r="F26" i="7" s="1"/>
  <c r="C24" i="7"/>
  <c r="C26" i="7" s="1"/>
  <c r="Q23" i="7"/>
  <c r="O23" i="7"/>
  <c r="M23" i="7"/>
  <c r="M24" i="7" s="1"/>
  <c r="M26" i="7" s="1"/>
  <c r="L23" i="7"/>
  <c r="L24" i="7" s="1"/>
  <c r="L26" i="7" s="1"/>
  <c r="K23" i="7"/>
  <c r="K24" i="7" s="1"/>
  <c r="K26" i="7" s="1"/>
  <c r="I23" i="7"/>
  <c r="I24" i="7" s="1"/>
  <c r="H23" i="7"/>
  <c r="G23" i="7"/>
  <c r="E23" i="7"/>
  <c r="E24" i="7" s="1"/>
  <c r="D23" i="7"/>
  <c r="D24" i="7" s="1"/>
  <c r="G17" i="7"/>
  <c r="C16" i="7"/>
  <c r="D16" i="7" s="1"/>
  <c r="E16" i="7" s="1"/>
  <c r="F16" i="7" s="1"/>
  <c r="G16" i="7" s="1"/>
  <c r="G15" i="7"/>
  <c r="F15" i="7"/>
  <c r="E15" i="7"/>
  <c r="D15" i="7"/>
  <c r="C15" i="7"/>
  <c r="P23" i="4"/>
  <c r="P24" i="4" s="1"/>
  <c r="P23" i="5"/>
  <c r="P23" i="6"/>
  <c r="P24" i="6" s="1"/>
  <c r="P26" i="6" s="1"/>
  <c r="P23" i="2"/>
  <c r="N30" i="6"/>
  <c r="J30" i="6"/>
  <c r="F30" i="6"/>
  <c r="C30" i="6"/>
  <c r="Q29" i="6"/>
  <c r="P29" i="6"/>
  <c r="O29" i="6"/>
  <c r="M29" i="6"/>
  <c r="L29" i="6"/>
  <c r="K29" i="6"/>
  <c r="I29" i="6"/>
  <c r="H29" i="6"/>
  <c r="G29" i="6"/>
  <c r="E29" i="6"/>
  <c r="D29" i="6"/>
  <c r="Q28" i="6"/>
  <c r="P28" i="6"/>
  <c r="O28" i="6"/>
  <c r="M28" i="6"/>
  <c r="L28" i="6"/>
  <c r="K28" i="6"/>
  <c r="I28" i="6"/>
  <c r="H28" i="6"/>
  <c r="G28" i="6"/>
  <c r="E28" i="6"/>
  <c r="D28" i="6"/>
  <c r="Q27" i="6"/>
  <c r="P27" i="6"/>
  <c r="P30" i="6" s="1"/>
  <c r="O27" i="6"/>
  <c r="M27" i="6"/>
  <c r="M30" i="6" s="1"/>
  <c r="L27" i="6"/>
  <c r="L30" i="6" s="1"/>
  <c r="K27" i="6"/>
  <c r="I27" i="6"/>
  <c r="H27" i="6"/>
  <c r="G27" i="6"/>
  <c r="G30" i="6" s="1"/>
  <c r="E27" i="6"/>
  <c r="E30" i="6" s="1"/>
  <c r="D27" i="6"/>
  <c r="J26" i="6"/>
  <c r="C26" i="6"/>
  <c r="Q24" i="6"/>
  <c r="G17" i="6" s="1"/>
  <c r="N24" i="6"/>
  <c r="N26" i="6" s="1"/>
  <c r="J24" i="6"/>
  <c r="F24" i="6"/>
  <c r="F26" i="6" s="1"/>
  <c r="C24" i="6"/>
  <c r="Q23" i="6"/>
  <c r="O23" i="6"/>
  <c r="O24" i="6" s="1"/>
  <c r="M23" i="6"/>
  <c r="M24" i="6" s="1"/>
  <c r="L23" i="6"/>
  <c r="L24" i="6" s="1"/>
  <c r="K23" i="6"/>
  <c r="K24" i="6" s="1"/>
  <c r="I23" i="6"/>
  <c r="I24" i="6" s="1"/>
  <c r="H23" i="6"/>
  <c r="H24" i="6" s="1"/>
  <c r="G23" i="6"/>
  <c r="G24" i="6" s="1"/>
  <c r="E23" i="6"/>
  <c r="E24" i="6" s="1"/>
  <c r="D23" i="6"/>
  <c r="D24" i="6" s="1"/>
  <c r="C16" i="6"/>
  <c r="D16" i="6" s="1"/>
  <c r="E16" i="6" s="1"/>
  <c r="F16" i="6" s="1"/>
  <c r="G16" i="6" s="1"/>
  <c r="G15" i="6"/>
  <c r="F15" i="6"/>
  <c r="E15" i="6"/>
  <c r="D15" i="6"/>
  <c r="C15" i="6"/>
  <c r="P30" i="5"/>
  <c r="O30" i="5"/>
  <c r="N30" i="5"/>
  <c r="J30" i="5"/>
  <c r="F30" i="5"/>
  <c r="C30" i="5"/>
  <c r="Q29" i="5"/>
  <c r="P29" i="5"/>
  <c r="O29" i="5"/>
  <c r="M29" i="5"/>
  <c r="L29" i="5"/>
  <c r="K29" i="5"/>
  <c r="I29" i="5"/>
  <c r="H29" i="5"/>
  <c r="G29" i="5"/>
  <c r="E29" i="5"/>
  <c r="E30" i="5" s="1"/>
  <c r="D29" i="5"/>
  <c r="Q28" i="5"/>
  <c r="Q30" i="5" s="1"/>
  <c r="P28" i="5"/>
  <c r="O28" i="5"/>
  <c r="M28" i="5"/>
  <c r="L28" i="5"/>
  <c r="K28" i="5"/>
  <c r="I28" i="5"/>
  <c r="I30" i="5" s="1"/>
  <c r="H28" i="5"/>
  <c r="H30" i="5" s="1"/>
  <c r="G28" i="5"/>
  <c r="G30" i="5" s="1"/>
  <c r="E28" i="5"/>
  <c r="D28" i="5"/>
  <c r="Q27" i="5"/>
  <c r="P27" i="5"/>
  <c r="O27" i="5"/>
  <c r="M27" i="5"/>
  <c r="M30" i="5" s="1"/>
  <c r="L27" i="5"/>
  <c r="L30" i="5" s="1"/>
  <c r="K27" i="5"/>
  <c r="K30" i="5" s="1"/>
  <c r="I27" i="5"/>
  <c r="H27" i="5"/>
  <c r="G27" i="5"/>
  <c r="E27" i="5"/>
  <c r="D27" i="5"/>
  <c r="D30" i="5" s="1"/>
  <c r="O26" i="5"/>
  <c r="J26" i="5"/>
  <c r="H26" i="5"/>
  <c r="G26" i="5"/>
  <c r="Q24" i="5"/>
  <c r="O24" i="5"/>
  <c r="N24" i="5"/>
  <c r="N26" i="5" s="1"/>
  <c r="J24" i="5"/>
  <c r="H24" i="5"/>
  <c r="G24" i="5"/>
  <c r="F24" i="5"/>
  <c r="F26" i="5" s="1"/>
  <c r="C24" i="5"/>
  <c r="C26" i="5" s="1"/>
  <c r="C19" i="5" s="1"/>
  <c r="C20" i="5" s="1"/>
  <c r="Q23" i="5"/>
  <c r="O23" i="5"/>
  <c r="M23" i="5"/>
  <c r="M24" i="5" s="1"/>
  <c r="M26" i="5" s="1"/>
  <c r="L23" i="5"/>
  <c r="L24" i="5" s="1"/>
  <c r="L26" i="5" s="1"/>
  <c r="K23" i="5"/>
  <c r="K24" i="5" s="1"/>
  <c r="K26" i="5" s="1"/>
  <c r="I23" i="5"/>
  <c r="I24" i="5" s="1"/>
  <c r="H23" i="5"/>
  <c r="G23" i="5"/>
  <c r="E23" i="5"/>
  <c r="E24" i="5" s="1"/>
  <c r="D23" i="5"/>
  <c r="D24" i="5" s="1"/>
  <c r="G17" i="5"/>
  <c r="C16" i="5"/>
  <c r="D16" i="5" s="1"/>
  <c r="E16" i="5" s="1"/>
  <c r="F16" i="5" s="1"/>
  <c r="G16" i="5" s="1"/>
  <c r="G15" i="5"/>
  <c r="F15" i="5"/>
  <c r="E15" i="5"/>
  <c r="D15" i="5"/>
  <c r="C15" i="5"/>
  <c r="N30" i="4"/>
  <c r="J30" i="4"/>
  <c r="F30" i="4"/>
  <c r="C30" i="4"/>
  <c r="Q29" i="4"/>
  <c r="P29" i="4"/>
  <c r="O29" i="4"/>
  <c r="M29" i="4"/>
  <c r="L29" i="4"/>
  <c r="K29" i="4"/>
  <c r="I29" i="4"/>
  <c r="H29" i="4"/>
  <c r="G29" i="4"/>
  <c r="E29" i="4"/>
  <c r="D29" i="4"/>
  <c r="Q28" i="4"/>
  <c r="P28" i="4"/>
  <c r="O28" i="4"/>
  <c r="M28" i="4"/>
  <c r="L28" i="4"/>
  <c r="K28" i="4"/>
  <c r="I28" i="4"/>
  <c r="H28" i="4"/>
  <c r="G28" i="4"/>
  <c r="E28" i="4"/>
  <c r="D28" i="4"/>
  <c r="Q27" i="4"/>
  <c r="Q30" i="4" s="1"/>
  <c r="P27" i="4"/>
  <c r="O27" i="4"/>
  <c r="M27" i="4"/>
  <c r="M30" i="4" s="1"/>
  <c r="L27" i="4"/>
  <c r="L30" i="4" s="1"/>
  <c r="K27" i="4"/>
  <c r="I27" i="4"/>
  <c r="H27" i="4"/>
  <c r="G27" i="4"/>
  <c r="E27" i="4"/>
  <c r="D27" i="4"/>
  <c r="D30" i="4" s="1"/>
  <c r="N24" i="4"/>
  <c r="N26" i="4" s="1"/>
  <c r="J24" i="4"/>
  <c r="J26" i="4" s="1"/>
  <c r="F24" i="4"/>
  <c r="F26" i="4" s="1"/>
  <c r="C24" i="4"/>
  <c r="C26" i="4" s="1"/>
  <c r="Q23" i="4"/>
  <c r="Q24" i="4" s="1"/>
  <c r="O23" i="4"/>
  <c r="O24" i="4" s="1"/>
  <c r="M23" i="4"/>
  <c r="M24" i="4" s="1"/>
  <c r="L23" i="4"/>
  <c r="L24" i="4" s="1"/>
  <c r="K23" i="4"/>
  <c r="K24" i="4" s="1"/>
  <c r="K26" i="4" s="1"/>
  <c r="I23" i="4"/>
  <c r="I24" i="4" s="1"/>
  <c r="H23" i="4"/>
  <c r="H24" i="4" s="1"/>
  <c r="G23" i="4"/>
  <c r="G24" i="4" s="1"/>
  <c r="E23" i="4"/>
  <c r="E24" i="4" s="1"/>
  <c r="D23" i="4"/>
  <c r="D24" i="4" s="1"/>
  <c r="G15" i="4"/>
  <c r="F15" i="4"/>
  <c r="E15" i="4"/>
  <c r="D15" i="4"/>
  <c r="C15" i="4"/>
  <c r="C16" i="4" s="1"/>
  <c r="D16" i="4" s="1"/>
  <c r="E16" i="4" s="1"/>
  <c r="F16" i="4" s="1"/>
  <c r="G16" i="4" s="1"/>
  <c r="N30" i="3"/>
  <c r="J30" i="3"/>
  <c r="F30" i="3"/>
  <c r="C30" i="3"/>
  <c r="Q29" i="3"/>
  <c r="P29" i="3"/>
  <c r="O29" i="3"/>
  <c r="M29" i="3"/>
  <c r="L29" i="3"/>
  <c r="K29" i="3"/>
  <c r="I29" i="3"/>
  <c r="H29" i="3"/>
  <c r="G29" i="3"/>
  <c r="E29" i="3"/>
  <c r="D29" i="3"/>
  <c r="Q28" i="3"/>
  <c r="P28" i="3"/>
  <c r="O28" i="3"/>
  <c r="M28" i="3"/>
  <c r="L28" i="3"/>
  <c r="K28" i="3"/>
  <c r="I28" i="3"/>
  <c r="H28" i="3"/>
  <c r="G28" i="3"/>
  <c r="E28" i="3"/>
  <c r="D28" i="3"/>
  <c r="Q27" i="3"/>
  <c r="Q30" i="3" s="1"/>
  <c r="P27" i="3"/>
  <c r="P30" i="3" s="1"/>
  <c r="O27" i="3"/>
  <c r="M27" i="3"/>
  <c r="L27" i="3"/>
  <c r="K27" i="3"/>
  <c r="I27" i="3"/>
  <c r="I30" i="3" s="1"/>
  <c r="H27" i="3"/>
  <c r="G27" i="3"/>
  <c r="G30" i="3" s="1"/>
  <c r="E27" i="3"/>
  <c r="D27" i="3"/>
  <c r="Q24" i="3"/>
  <c r="Q26" i="3" s="1"/>
  <c r="G19" i="3" s="1"/>
  <c r="N24" i="3"/>
  <c r="N26" i="3" s="1"/>
  <c r="J24" i="3"/>
  <c r="J26" i="3" s="1"/>
  <c r="F24" i="3"/>
  <c r="F26" i="3" s="1"/>
  <c r="C24" i="3"/>
  <c r="C26" i="3" s="1"/>
  <c r="Q23" i="3"/>
  <c r="O23" i="3"/>
  <c r="O24" i="3" s="1"/>
  <c r="O26" i="3" s="1"/>
  <c r="M23" i="3"/>
  <c r="P23" i="3" s="1"/>
  <c r="P24" i="3" s="1"/>
  <c r="L23" i="3"/>
  <c r="L24" i="3" s="1"/>
  <c r="K23" i="3"/>
  <c r="K24" i="3" s="1"/>
  <c r="I23" i="3"/>
  <c r="I24" i="3" s="1"/>
  <c r="H23" i="3"/>
  <c r="H24" i="3" s="1"/>
  <c r="G23" i="3"/>
  <c r="G24" i="3" s="1"/>
  <c r="G26" i="3" s="1"/>
  <c r="E23" i="3"/>
  <c r="E24" i="3" s="1"/>
  <c r="D23" i="3"/>
  <c r="D24" i="3" s="1"/>
  <c r="G15" i="3"/>
  <c r="F15" i="3"/>
  <c r="E15" i="3"/>
  <c r="D15" i="3"/>
  <c r="C15" i="3"/>
  <c r="C16" i="3" s="1"/>
  <c r="D16" i="3" s="1"/>
  <c r="E16" i="3" s="1"/>
  <c r="F16" i="3" s="1"/>
  <c r="G16" i="3" s="1"/>
  <c r="L28" i="2"/>
  <c r="L29" i="2"/>
  <c r="L27" i="2"/>
  <c r="M23" i="2"/>
  <c r="M24" i="2" s="1"/>
  <c r="L23" i="2"/>
  <c r="L24" i="2" s="1"/>
  <c r="C16" i="2"/>
  <c r="N30" i="2"/>
  <c r="J30" i="2"/>
  <c r="F30" i="2"/>
  <c r="C30" i="2"/>
  <c r="Q29" i="2"/>
  <c r="P29" i="2"/>
  <c r="O29" i="2"/>
  <c r="M29" i="2"/>
  <c r="K29" i="2"/>
  <c r="I29" i="2"/>
  <c r="H29" i="2"/>
  <c r="G29" i="2"/>
  <c r="E29" i="2"/>
  <c r="D29" i="2"/>
  <c r="Q28" i="2"/>
  <c r="P28" i="2"/>
  <c r="O28" i="2"/>
  <c r="M28" i="2"/>
  <c r="K28" i="2"/>
  <c r="I28" i="2"/>
  <c r="H28" i="2"/>
  <c r="G28" i="2"/>
  <c r="E28" i="2"/>
  <c r="D28" i="2"/>
  <c r="Q27" i="2"/>
  <c r="P27" i="2"/>
  <c r="O27" i="2"/>
  <c r="M27" i="2"/>
  <c r="K27" i="2"/>
  <c r="I27" i="2"/>
  <c r="H27" i="2"/>
  <c r="G27" i="2"/>
  <c r="E27" i="2"/>
  <c r="D27" i="2"/>
  <c r="N24" i="2"/>
  <c r="N26" i="2" s="1"/>
  <c r="J24" i="2"/>
  <c r="J26" i="2" s="1"/>
  <c r="F24" i="2"/>
  <c r="F26" i="2" s="1"/>
  <c r="C24" i="2"/>
  <c r="Q23" i="2"/>
  <c r="Q24" i="2" s="1"/>
  <c r="O23" i="2"/>
  <c r="O24" i="2" s="1"/>
  <c r="K23" i="2"/>
  <c r="K24" i="2" s="1"/>
  <c r="I23" i="2"/>
  <c r="I24" i="2" s="1"/>
  <c r="H23" i="2"/>
  <c r="H24" i="2" s="1"/>
  <c r="G23" i="2"/>
  <c r="G24" i="2" s="1"/>
  <c r="E23" i="2"/>
  <c r="E24" i="2" s="1"/>
  <c r="D23" i="2"/>
  <c r="D24" i="2" s="1"/>
  <c r="G15" i="2"/>
  <c r="F15" i="2"/>
  <c r="E15" i="2"/>
  <c r="D15" i="2"/>
  <c r="C15" i="2"/>
  <c r="O26" i="6" l="1"/>
  <c r="O30" i="6"/>
  <c r="Q30" i="6"/>
  <c r="K30" i="6"/>
  <c r="H26" i="6"/>
  <c r="H30" i="6"/>
  <c r="D30" i="6"/>
  <c r="K26" i="6"/>
  <c r="L26" i="6"/>
  <c r="I30" i="6"/>
  <c r="G26" i="6"/>
  <c r="I26" i="6"/>
  <c r="Q26" i="6"/>
  <c r="G19" i="6" s="1"/>
  <c r="C17" i="6"/>
  <c r="C18" i="6" s="1"/>
  <c r="D17" i="7"/>
  <c r="D26" i="7"/>
  <c r="D19" i="7" s="1"/>
  <c r="E26" i="7"/>
  <c r="E19" i="7" s="1"/>
  <c r="E17" i="7"/>
  <c r="C19" i="7"/>
  <c r="C20" i="7" s="1"/>
  <c r="I26" i="7"/>
  <c r="P23" i="7"/>
  <c r="P24" i="7" s="1"/>
  <c r="P26" i="7" s="1"/>
  <c r="Q26" i="7"/>
  <c r="G19" i="7" s="1"/>
  <c r="C17" i="7"/>
  <c r="C18" i="7" s="1"/>
  <c r="D18" i="7" s="1"/>
  <c r="E18" i="7" s="1"/>
  <c r="M24" i="3"/>
  <c r="F17" i="3" s="1"/>
  <c r="M26" i="6"/>
  <c r="F17" i="6"/>
  <c r="C19" i="6"/>
  <c r="C20" i="6" s="1"/>
  <c r="D17" i="6"/>
  <c r="D18" i="6" s="1"/>
  <c r="D26" i="6"/>
  <c r="E17" i="6"/>
  <c r="E26" i="6"/>
  <c r="P30" i="2"/>
  <c r="D17" i="5"/>
  <c r="D26" i="5"/>
  <c r="D19" i="5" s="1"/>
  <c r="E26" i="5"/>
  <c r="E19" i="5" s="1"/>
  <c r="E17" i="5"/>
  <c r="I26" i="5"/>
  <c r="D20" i="5"/>
  <c r="E20" i="5" s="1"/>
  <c r="Q26" i="5"/>
  <c r="G19" i="5" s="1"/>
  <c r="P24" i="5"/>
  <c r="P26" i="5" s="1"/>
  <c r="C17" i="5"/>
  <c r="C18" i="5" s="1"/>
  <c r="G17" i="4"/>
  <c r="Q26" i="4"/>
  <c r="G19" i="4" s="1"/>
  <c r="F17" i="4"/>
  <c r="I26" i="4"/>
  <c r="O30" i="4"/>
  <c r="P30" i="4"/>
  <c r="O26" i="4"/>
  <c r="P26" i="4"/>
  <c r="M26" i="4"/>
  <c r="L26" i="4"/>
  <c r="K30" i="4"/>
  <c r="I30" i="4"/>
  <c r="G30" i="4"/>
  <c r="E30" i="4"/>
  <c r="H26" i="4"/>
  <c r="G26" i="4"/>
  <c r="H30" i="4"/>
  <c r="C19" i="4"/>
  <c r="C20" i="4" s="1"/>
  <c r="P26" i="3"/>
  <c r="O30" i="3"/>
  <c r="K26" i="3"/>
  <c r="L26" i="3"/>
  <c r="L30" i="3"/>
  <c r="M30" i="3"/>
  <c r="K30" i="3"/>
  <c r="H30" i="3"/>
  <c r="I26" i="3"/>
  <c r="H26" i="3"/>
  <c r="D30" i="3"/>
  <c r="E30" i="3"/>
  <c r="C17" i="3"/>
  <c r="C18" i="3" s="1"/>
  <c r="C19" i="3"/>
  <c r="C20" i="3" s="1"/>
  <c r="D17" i="4"/>
  <c r="D26" i="4"/>
  <c r="E17" i="4"/>
  <c r="E26" i="4"/>
  <c r="C17" i="4"/>
  <c r="C18" i="4" s="1"/>
  <c r="D17" i="3"/>
  <c r="D26" i="3"/>
  <c r="D19" i="3" s="1"/>
  <c r="E17" i="3"/>
  <c r="E26" i="3"/>
  <c r="G17" i="3"/>
  <c r="L30" i="2"/>
  <c r="L26" i="2"/>
  <c r="P24" i="2"/>
  <c r="P26" i="2" s="1"/>
  <c r="D16" i="2"/>
  <c r="E16" i="2" s="1"/>
  <c r="F16" i="2"/>
  <c r="G16" i="2" s="1"/>
  <c r="K26" i="2"/>
  <c r="D30" i="2"/>
  <c r="K30" i="2"/>
  <c r="H26" i="2"/>
  <c r="G26" i="2"/>
  <c r="C17" i="2"/>
  <c r="C18" i="2" s="1"/>
  <c r="M30" i="2"/>
  <c r="I26" i="2"/>
  <c r="Q30" i="2"/>
  <c r="H30" i="2"/>
  <c r="E30" i="2"/>
  <c r="I30" i="2"/>
  <c r="O30" i="2"/>
  <c r="C26" i="2"/>
  <c r="C19" i="2" s="1"/>
  <c r="C20" i="2" s="1"/>
  <c r="M26" i="2"/>
  <c r="O26" i="2"/>
  <c r="G30" i="2"/>
  <c r="Q26" i="2"/>
  <c r="G19" i="2" s="1"/>
  <c r="G17" i="2"/>
  <c r="D17" i="2"/>
  <c r="D26" i="2"/>
  <c r="E17" i="2"/>
  <c r="E26" i="2"/>
  <c r="E19" i="6" l="1"/>
  <c r="F19" i="6"/>
  <c r="D19" i="6"/>
  <c r="D20" i="6" s="1"/>
  <c r="E20" i="6" s="1"/>
  <c r="F20" i="6" s="1"/>
  <c r="G20" i="6" s="1"/>
  <c r="E18" i="6"/>
  <c r="F18" i="6" s="1"/>
  <c r="G18" i="6" s="1"/>
  <c r="M26" i="3"/>
  <c r="F19" i="7"/>
  <c r="F17" i="7"/>
  <c r="F18" i="7" s="1"/>
  <c r="G18" i="7" s="1"/>
  <c r="D20" i="7"/>
  <c r="E20" i="7" s="1"/>
  <c r="F20" i="7" s="1"/>
  <c r="G20" i="7" s="1"/>
  <c r="F19" i="3"/>
  <c r="F19" i="4"/>
  <c r="F17" i="5"/>
  <c r="F19" i="5"/>
  <c r="F20" i="5"/>
  <c r="G20" i="5" s="1"/>
  <c r="D18" i="5"/>
  <c r="E18" i="5" s="1"/>
  <c r="F17" i="2"/>
  <c r="D18" i="2"/>
  <c r="E18" i="2" s="1"/>
  <c r="F18" i="2" s="1"/>
  <c r="G18" i="2" s="1"/>
  <c r="D19" i="4"/>
  <c r="E19" i="4"/>
  <c r="D20" i="4"/>
  <c r="E19" i="3"/>
  <c r="D20" i="3"/>
  <c r="D18" i="3"/>
  <c r="E18" i="3" s="1"/>
  <c r="F18" i="3" s="1"/>
  <c r="G18" i="3" s="1"/>
  <c r="D18" i="4"/>
  <c r="E18" i="4" s="1"/>
  <c r="F18" i="4" s="1"/>
  <c r="G18" i="4" s="1"/>
  <c r="D19" i="2"/>
  <c r="D20" i="2" s="1"/>
  <c r="D16" i="8" s="1"/>
  <c r="F19" i="2"/>
  <c r="E19" i="2"/>
  <c r="F18" i="5" l="1"/>
  <c r="G18" i="5" s="1"/>
  <c r="E20" i="2"/>
  <c r="E20" i="4"/>
  <c r="F20" i="4" s="1"/>
  <c r="G20" i="4" s="1"/>
  <c r="E20" i="3"/>
  <c r="F20" i="3" s="1"/>
  <c r="G20" i="3" s="1"/>
  <c r="F20" i="2" l="1"/>
  <c r="E16" i="8"/>
  <c r="G20" i="2" l="1"/>
  <c r="G16" i="8" s="1"/>
  <c r="H10" i="8" s="1"/>
  <c r="F16" i="8"/>
</calcChain>
</file>

<file path=xl/sharedStrings.xml><?xml version="1.0" encoding="utf-8"?>
<sst xmlns="http://schemas.openxmlformats.org/spreadsheetml/2006/main" count="381" uniqueCount="72">
  <si>
    <t>High Impact</t>
  </si>
  <si>
    <t>Med Impact</t>
  </si>
  <si>
    <t>Low Impact</t>
  </si>
  <si>
    <t>Business Activities/Features</t>
  </si>
  <si>
    <t>Training Program</t>
  </si>
  <si>
    <t>Justice outreach</t>
  </si>
  <si>
    <t>work-readiness</t>
  </si>
  <si>
    <t>Yarn</t>
  </si>
  <si>
    <t>Outcomes</t>
  </si>
  <si>
    <t>Licences</t>
  </si>
  <si>
    <t xml:space="preserve">Housing </t>
  </si>
  <si>
    <t xml:space="preserve">Recivism </t>
  </si>
  <si>
    <t>Business Mob Impact</t>
  </si>
  <si>
    <t xml:space="preserve">High </t>
  </si>
  <si>
    <t xml:space="preserve">Med </t>
  </si>
  <si>
    <t>Low</t>
  </si>
  <si>
    <t>Access to Labour Force</t>
  </si>
  <si>
    <t>Freedom from Racism</t>
  </si>
  <si>
    <t>Freedom from addiction</t>
  </si>
  <si>
    <t>Connectedness to family culture and land</t>
  </si>
  <si>
    <t xml:space="preserve">Package One </t>
  </si>
  <si>
    <t>Package Two</t>
  </si>
  <si>
    <t>Package Three</t>
  </si>
  <si>
    <t xml:space="preserve">Package 1 </t>
  </si>
  <si>
    <t>Period</t>
  </si>
  <si>
    <t xml:space="preserve">Value </t>
  </si>
  <si>
    <t>$M</t>
  </si>
  <si>
    <t>Package 4</t>
  </si>
  <si>
    <t>Percentage Spend</t>
  </si>
  <si>
    <t>Package Four</t>
  </si>
  <si>
    <t>Year</t>
  </si>
  <si>
    <t xml:space="preserve">Total </t>
  </si>
  <si>
    <t xml:space="preserve">Package 2 </t>
  </si>
  <si>
    <t>Package 3</t>
  </si>
  <si>
    <t xml:space="preserve">Total Expenditure </t>
  </si>
  <si>
    <t>Aborginal Business Expenditure</t>
  </si>
  <si>
    <t>SROI</t>
  </si>
  <si>
    <t>Medium Impact</t>
  </si>
  <si>
    <t>$spend: $impact</t>
  </si>
  <si>
    <t>SROI Business Classification</t>
  </si>
  <si>
    <t xml:space="preserve">High Impact </t>
  </si>
  <si>
    <t>%</t>
  </si>
  <si>
    <t>SCENARIO 1</t>
  </si>
  <si>
    <t>Cumulative Mob Business Expenditure</t>
  </si>
  <si>
    <t xml:space="preserve">Cumulative Impact </t>
  </si>
  <si>
    <t>Financial SROI Impact</t>
  </si>
  <si>
    <t>Cumulative Total Expenditure</t>
  </si>
  <si>
    <t>Balance Check</t>
  </si>
  <si>
    <t>Base Case - Current 2.5% performance low unknown impact (assume &lt;5%)</t>
  </si>
  <si>
    <t xml:space="preserve">Graph Data </t>
  </si>
  <si>
    <t>SCENARIO 2</t>
  </si>
  <si>
    <t>SCENARIO 3</t>
  </si>
  <si>
    <t>SCENARIO 4</t>
  </si>
  <si>
    <t>Base Case Cum. Spend</t>
  </si>
  <si>
    <t>Scenario 1 Cum. Spend</t>
  </si>
  <si>
    <t>Scenario 2 Cum. Spend</t>
  </si>
  <si>
    <t>Scenario 3 Cum. Spend</t>
  </si>
  <si>
    <t>Scenario 4 Cum. Spend</t>
  </si>
  <si>
    <t>Base Case Cum. Impact</t>
  </si>
  <si>
    <t>Scenario 1 Cum. Impact</t>
  </si>
  <si>
    <t>Scenario 2 Cum. Impact</t>
  </si>
  <si>
    <t>Scenario 3 Cum. Impact</t>
  </si>
  <si>
    <t>Scenario 4 Cum. Impact</t>
  </si>
  <si>
    <t>Scenario 5 Cum. Spend</t>
  </si>
  <si>
    <t>Scenario 5 Cum. Impact</t>
  </si>
  <si>
    <t>LXRP Spend</t>
  </si>
  <si>
    <t xml:space="preserve">Total Program Expenditure </t>
  </si>
  <si>
    <t>Base Case - Increase Spend by 10% relationship based performance low with unknown impact (assume &lt;5%)</t>
  </si>
  <si>
    <t>LIFT by 10% High  IMPACT ACROSS ALL PACKAGES (e.g. could be based on updated procurement process Ngooran initial operations and culture program)</t>
  </si>
  <si>
    <t>LIFT by 10% High  IMPACT ACROSS ALL PACKAGES (e.g. could be based on updated procurement processes, Ngooran operations, culture program, improved mob relationships and reporting)</t>
  </si>
  <si>
    <t>Target Key Projects with good culture, systems, leadership, etc so good local mob and business relationships in high potential areas - Target double spend and assume 33% split.</t>
  </si>
  <si>
    <t xml:space="preserve">Target Key Projects with leadership of program ; good cultural safety, systems, pipeline transparency, improved on-country relationships, Ngooran fullly functional, staffing etc so good local mob and business relationships in high potential areas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</si>
</sst>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9" fontId="0" fillId="0" borderId="0" xfId="1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2" borderId="4" xfId="1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Fill="1"/>
    <xf numFmtId="9" fontId="0" fillId="0" borderId="0" xfId="1" applyFont="1" applyFill="1" applyBorder="1"/>
    <xf numFmtId="9" fontId="0" fillId="0" borderId="5" xfId="1" applyFont="1" applyFill="1" applyBorder="1"/>
    <xf numFmtId="9" fontId="0" fillId="0" borderId="6" xfId="1" applyFont="1" applyBorder="1"/>
    <xf numFmtId="9" fontId="0" fillId="0" borderId="7" xfId="1" applyFont="1" applyBorder="1"/>
    <xf numFmtId="9" fontId="0" fillId="0" borderId="8" xfId="1" applyFont="1" applyBorder="1"/>
    <xf numFmtId="165" fontId="0" fillId="0" borderId="0" xfId="0" applyNumberFormat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0" xfId="0" applyNumberFormat="1" applyFill="1" applyBorder="1"/>
    <xf numFmtId="0" fontId="2" fillId="0" borderId="0" xfId="0" applyFont="1"/>
    <xf numFmtId="9" fontId="0" fillId="2" borderId="0" xfId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165" fontId="0" fillId="0" borderId="4" xfId="0" applyNumberFormat="1" applyFill="1" applyBorder="1"/>
    <xf numFmtId="166" fontId="0" fillId="2" borderId="4" xfId="1" applyNumberFormat="1" applyFont="1" applyFill="1" applyBorder="1"/>
    <xf numFmtId="166" fontId="0" fillId="0" borderId="0" xfId="1" applyNumberFormat="1" applyFont="1" applyBorder="1"/>
    <xf numFmtId="166" fontId="0" fillId="0" borderId="5" xfId="1" applyNumberFormat="1" applyFont="1" applyBorder="1"/>
    <xf numFmtId="166" fontId="0" fillId="2" borderId="0" xfId="1" applyNumberFormat="1" applyFont="1" applyFill="1" applyBorder="1"/>
    <xf numFmtId="0" fontId="0" fillId="3" borderId="0" xfId="0" applyFill="1"/>
    <xf numFmtId="165" fontId="0" fillId="3" borderId="4" xfId="0" applyNumberFormat="1" applyFill="1" applyBorder="1"/>
    <xf numFmtId="165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0" xfId="0" applyFill="1"/>
    <xf numFmtId="165" fontId="0" fillId="4" borderId="6" xfId="0" applyNumberFormat="1" applyFill="1" applyBorder="1"/>
    <xf numFmtId="165" fontId="0" fillId="4" borderId="7" xfId="0" applyNumberFormat="1" applyFill="1" applyBorder="1"/>
    <xf numFmtId="165" fontId="0" fillId="4" borderId="8" xfId="0" applyNumberFormat="1" applyFill="1" applyBorder="1"/>
    <xf numFmtId="165" fontId="0" fillId="3" borderId="5" xfId="0" applyNumberFormat="1" applyFill="1" applyBorder="1"/>
    <xf numFmtId="165" fontId="0" fillId="3" borderId="6" xfId="0" applyNumberFormat="1" applyFill="1" applyBorder="1"/>
    <xf numFmtId="165" fontId="0" fillId="3" borderId="7" xfId="0" applyNumberFormat="1" applyFill="1" applyBorder="1"/>
    <xf numFmtId="165" fontId="0" fillId="3" borderId="8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5" fontId="0" fillId="5" borderId="1" xfId="0" applyNumberFormat="1" applyFill="1" applyBorder="1"/>
    <xf numFmtId="165" fontId="0" fillId="5" borderId="2" xfId="0" applyNumberFormat="1" applyFill="1" applyBorder="1"/>
    <xf numFmtId="165" fontId="0" fillId="5" borderId="3" xfId="0" applyNumberFormat="1" applyFill="1" applyBorder="1"/>
    <xf numFmtId="165" fontId="0" fillId="5" borderId="4" xfId="0" applyNumberFormat="1" applyFill="1" applyBorder="1"/>
    <xf numFmtId="165" fontId="0" fillId="5" borderId="0" xfId="0" applyNumberFormat="1" applyFill="1" applyBorder="1"/>
    <xf numFmtId="165" fontId="0" fillId="5" borderId="5" xfId="0" applyNumberFormat="1" applyFill="1" applyBorder="1"/>
    <xf numFmtId="165" fontId="0" fillId="5" borderId="6" xfId="0" applyNumberFormat="1" applyFill="1" applyBorder="1"/>
    <xf numFmtId="165" fontId="0" fillId="5" borderId="7" xfId="0" applyNumberFormat="1" applyFill="1" applyBorder="1"/>
    <xf numFmtId="165" fontId="0" fillId="5" borderId="8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D0F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Cumulative Spend</a:t>
            </a:r>
            <a:r>
              <a:rPr lang="en-AU" baseline="0"/>
              <a:t> vs Impact for Mob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58121473608622E-2"/>
          <c:y val="7.3472396433041709E-2"/>
          <c:w val="0.91703955757645161"/>
          <c:h val="0.75851132513212549"/>
        </c:manualLayout>
      </c:layout>
      <c:lineChart>
        <c:grouping val="standard"/>
        <c:varyColors val="0"/>
        <c:ser>
          <c:idx val="1"/>
          <c:order val="0"/>
          <c:tx>
            <c:strRef>
              <c:f>'Graph Data'!$A$6</c:f>
              <c:strCache>
                <c:ptCount val="1"/>
                <c:pt idx="0">
                  <c:v>Base Case Cum. Spend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'Graph Data'!$C$4:$G$4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'Graph Data'!$B$6:$G$6</c:f>
              <c:numCache>
                <c:formatCode>0.0</c:formatCode>
                <c:ptCount val="5"/>
                <c:pt idx="0">
                  <c:v>1.875</c:v>
                </c:pt>
                <c:pt idx="1">
                  <c:v>10</c:v>
                </c:pt>
                <c:pt idx="2">
                  <c:v>20</c:v>
                </c:pt>
                <c:pt idx="3">
                  <c:v>24.375</c:v>
                </c:pt>
                <c:pt idx="4">
                  <c:v>25.625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18E-B0C3-44812DDA58C8}"/>
            </c:ext>
          </c:extLst>
        </c:ser>
        <c:ser>
          <c:idx val="2"/>
          <c:order val="1"/>
          <c:tx>
            <c:strRef>
              <c:f>'Graph Data'!$A$7</c:f>
              <c:strCache>
                <c:ptCount val="1"/>
                <c:pt idx="0">
                  <c:v>Scenario 1 Cum. Spend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'Graph Data'!$C$4:$G$4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'Graph Data'!$B$7:$G$7</c:f>
              <c:numCache>
                <c:formatCode>0.0</c:formatCode>
                <c:ptCount val="5"/>
                <c:pt idx="0">
                  <c:v>2.0625</c:v>
                </c:pt>
                <c:pt idx="1">
                  <c:v>11</c:v>
                </c:pt>
                <c:pt idx="2">
                  <c:v>22</c:v>
                </c:pt>
                <c:pt idx="3">
                  <c:v>26.8125</c:v>
                </c:pt>
                <c:pt idx="4">
                  <c:v>28.1875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F-418E-B0C3-44812DDA58C8}"/>
            </c:ext>
          </c:extLst>
        </c:ser>
        <c:ser>
          <c:idx val="3"/>
          <c:order val="2"/>
          <c:tx>
            <c:strRef>
              <c:f>'Graph Data'!$A$8</c:f>
              <c:strCache>
                <c:ptCount val="1"/>
                <c:pt idx="0">
                  <c:v>Scenario 2 Cum. Spend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'Graph Data'!$C$4:$G$4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'Graph Data'!$B$8:$G$8</c:f>
              <c:numCache>
                <c:formatCode>0.0</c:formatCode>
                <c:ptCount val="5"/>
                <c:pt idx="0">
                  <c:v>1.875</c:v>
                </c:pt>
                <c:pt idx="1">
                  <c:v>10</c:v>
                </c:pt>
                <c:pt idx="2">
                  <c:v>20</c:v>
                </c:pt>
                <c:pt idx="3">
                  <c:v>24.375</c:v>
                </c:pt>
                <c:pt idx="4">
                  <c:v>25.625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F-418E-B0C3-44812DDA58C8}"/>
            </c:ext>
          </c:extLst>
        </c:ser>
        <c:ser>
          <c:idx val="4"/>
          <c:order val="3"/>
          <c:tx>
            <c:strRef>
              <c:f>'Graph Data'!$A$9</c:f>
              <c:strCache>
                <c:ptCount val="1"/>
                <c:pt idx="0">
                  <c:v>Scenario 3 Cum. Spend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'Graph Data'!$C$4:$G$4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'Graph Data'!$B$9:$G$9</c:f>
              <c:numCache>
                <c:formatCode>0.0</c:formatCode>
                <c:ptCount val="5"/>
                <c:pt idx="0">
                  <c:v>1.875</c:v>
                </c:pt>
                <c:pt idx="1">
                  <c:v>10</c:v>
                </c:pt>
                <c:pt idx="2">
                  <c:v>20</c:v>
                </c:pt>
                <c:pt idx="3">
                  <c:v>24.375</c:v>
                </c:pt>
                <c:pt idx="4">
                  <c:v>25.625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1F-418E-B0C3-44812DDA58C8}"/>
            </c:ext>
          </c:extLst>
        </c:ser>
        <c:ser>
          <c:idx val="5"/>
          <c:order val="4"/>
          <c:tx>
            <c:strRef>
              <c:f>'Graph Data'!$A$10</c:f>
              <c:strCache>
                <c:ptCount val="1"/>
                <c:pt idx="0">
                  <c:v>Scenario 4 Cum. Spend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'Graph Data'!$C$4:$G$4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'Graph Data'!$B$10:$G$10</c:f>
              <c:numCache>
                <c:formatCode>0.0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21.75</c:v>
                </c:pt>
                <c:pt idx="3">
                  <c:v>27.375</c:v>
                </c:pt>
                <c:pt idx="4">
                  <c:v>31.125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1F-418E-B0C3-44812DDA58C8}"/>
            </c:ext>
          </c:extLst>
        </c:ser>
        <c:ser>
          <c:idx val="6"/>
          <c:order val="5"/>
          <c:tx>
            <c:strRef>
              <c:f>'Graph Data'!$A$11</c:f>
              <c:strCache>
                <c:ptCount val="1"/>
                <c:pt idx="0">
                  <c:v>Scenario 5 Cum. Spend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'Graph Data'!$C$4:$G$4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'Graph Data'!$B$11:$G$11</c:f>
              <c:numCache>
                <c:formatCode>0.0</c:formatCode>
                <c:ptCount val="5"/>
                <c:pt idx="0">
                  <c:v>1.875</c:v>
                </c:pt>
                <c:pt idx="1">
                  <c:v>10</c:v>
                </c:pt>
                <c:pt idx="2">
                  <c:v>20</c:v>
                </c:pt>
                <c:pt idx="3">
                  <c:v>24.375</c:v>
                </c:pt>
                <c:pt idx="4">
                  <c:v>25.625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1F-418E-B0C3-44812DDA58C8}"/>
            </c:ext>
          </c:extLst>
        </c:ser>
        <c:ser>
          <c:idx val="7"/>
          <c:order val="6"/>
          <c:tx>
            <c:strRef>
              <c:f>'Graph Data'!$A$12</c:f>
              <c:strCache>
                <c:ptCount val="1"/>
                <c:pt idx="0">
                  <c:v>Base Case Cum. Impact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'Graph Data'!$C$4:$G$4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'Graph Data'!$B$12:$G$12</c:f>
              <c:numCache>
                <c:formatCode>0.0</c:formatCode>
                <c:ptCount val="5"/>
                <c:pt idx="0">
                  <c:v>2.390625</c:v>
                </c:pt>
                <c:pt idx="1">
                  <c:v>12.75</c:v>
                </c:pt>
                <c:pt idx="2">
                  <c:v>25.5</c:v>
                </c:pt>
                <c:pt idx="3">
                  <c:v>31.078125</c:v>
                </c:pt>
                <c:pt idx="4">
                  <c:v>32.671875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1F-418E-B0C3-44812DDA58C8}"/>
            </c:ext>
          </c:extLst>
        </c:ser>
        <c:ser>
          <c:idx val="8"/>
          <c:order val="7"/>
          <c:tx>
            <c:strRef>
              <c:f>'Graph Data'!$A$13</c:f>
              <c:strCache>
                <c:ptCount val="1"/>
                <c:pt idx="0">
                  <c:v>Scenario 1 Cum. Impact</c:v>
                </c:pt>
              </c:strCache>
            </c:strRef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'Graph Data'!$C$4:$G$4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'Graph Data'!$B$13:$G$13</c:f>
              <c:numCache>
                <c:formatCode>0.0</c:formatCode>
                <c:ptCount val="5"/>
                <c:pt idx="0">
                  <c:v>2.6296874999999997</c:v>
                </c:pt>
                <c:pt idx="1">
                  <c:v>14.024999999999999</c:v>
                </c:pt>
                <c:pt idx="2">
                  <c:v>28.049999999999997</c:v>
                </c:pt>
                <c:pt idx="3">
                  <c:v>34.185937499999994</c:v>
                </c:pt>
                <c:pt idx="4">
                  <c:v>35.939062499999991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1F-418E-B0C3-44812DDA58C8}"/>
            </c:ext>
          </c:extLst>
        </c:ser>
        <c:ser>
          <c:idx val="9"/>
          <c:order val="8"/>
          <c:tx>
            <c:strRef>
              <c:f>'Graph Data'!$A$14</c:f>
              <c:strCache>
                <c:ptCount val="1"/>
                <c:pt idx="0">
                  <c:v>Scenario 2 Cum. Impact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'Graph Data'!$C$4:$G$4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'Graph Data'!$B$14:$G$14</c:f>
              <c:numCache>
                <c:formatCode>0.0</c:formatCode>
                <c:ptCount val="5"/>
                <c:pt idx="0">
                  <c:v>3.140625</c:v>
                </c:pt>
                <c:pt idx="1">
                  <c:v>16.75</c:v>
                </c:pt>
                <c:pt idx="2">
                  <c:v>33.5</c:v>
                </c:pt>
                <c:pt idx="3">
                  <c:v>40.828125</c:v>
                </c:pt>
                <c:pt idx="4">
                  <c:v>42.921875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1F-418E-B0C3-44812DDA58C8}"/>
            </c:ext>
          </c:extLst>
        </c:ser>
        <c:ser>
          <c:idx val="10"/>
          <c:order val="9"/>
          <c:tx>
            <c:strRef>
              <c:f>'Graph Data'!$A$15</c:f>
              <c:strCache>
                <c:ptCount val="1"/>
                <c:pt idx="0">
                  <c:v>Scenario 3 Cum. Impact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'Graph Data'!$C$4:$G$4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'Graph Data'!$B$15:$G$15</c:f>
              <c:numCache>
                <c:formatCode>0.0</c:formatCode>
                <c:ptCount val="5"/>
                <c:pt idx="0">
                  <c:v>3.421875</c:v>
                </c:pt>
                <c:pt idx="1">
                  <c:v>18.25</c:v>
                </c:pt>
                <c:pt idx="2">
                  <c:v>36.5</c:v>
                </c:pt>
                <c:pt idx="3">
                  <c:v>44.484375</c:v>
                </c:pt>
                <c:pt idx="4">
                  <c:v>46.765625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1F-418E-B0C3-44812DDA58C8}"/>
            </c:ext>
          </c:extLst>
        </c:ser>
        <c:ser>
          <c:idx val="11"/>
          <c:order val="10"/>
          <c:tx>
            <c:strRef>
              <c:f>'Graph Data'!$A$16</c:f>
              <c:strCache>
                <c:ptCount val="1"/>
                <c:pt idx="0">
                  <c:v>Scenario 4 Cum. Impact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'Graph Data'!$C$4:$G$4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'Graph Data'!$B$16:$G$16</c:f>
              <c:numCache>
                <c:formatCode>0.0</c:formatCode>
                <c:ptCount val="5"/>
                <c:pt idx="0">
                  <c:v>4.8874999999999993</c:v>
                </c:pt>
                <c:pt idx="1">
                  <c:v>26.881250000000001</c:v>
                </c:pt>
                <c:pt idx="2">
                  <c:v>52.6875</c:v>
                </c:pt>
                <c:pt idx="3">
                  <c:v>66.665625000000006</c:v>
                </c:pt>
                <c:pt idx="4">
                  <c:v>77.221875000000011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31F-418E-B0C3-44812DDA58C8}"/>
            </c:ext>
          </c:extLst>
        </c:ser>
        <c:ser>
          <c:idx val="12"/>
          <c:order val="11"/>
          <c:tx>
            <c:strRef>
              <c:f>'Graph Data'!$A$17</c:f>
              <c:strCache>
                <c:ptCount val="1"/>
                <c:pt idx="0">
                  <c:v>Scenario 5 Cum. Impact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'Graph Data'!$C$4:$G$4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'Graph Data'!$B$17:$G$17</c:f>
              <c:numCache>
                <c:formatCode>0.0</c:formatCode>
                <c:ptCount val="5"/>
                <c:pt idx="0">
                  <c:v>6.328125</c:v>
                </c:pt>
                <c:pt idx="1">
                  <c:v>33.75</c:v>
                </c:pt>
                <c:pt idx="2">
                  <c:v>67.5</c:v>
                </c:pt>
                <c:pt idx="3">
                  <c:v>82.265625</c:v>
                </c:pt>
                <c:pt idx="4">
                  <c:v>86.484375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31F-418E-B0C3-44812DDA5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781440"/>
        <c:axId val="1542780720"/>
      </c:lineChart>
      <c:catAx>
        <c:axId val="15427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80720"/>
        <c:crosses val="autoZero"/>
        <c:auto val="1"/>
        <c:lblAlgn val="ctr"/>
        <c:lblOffset val="100"/>
        <c:noMultiLvlLbl val="0"/>
      </c:catAx>
      <c:valAx>
        <c:axId val="15427807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($M)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81440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206191381075424E-2"/>
          <c:y val="0.89085851531494453"/>
          <c:w val="0.94062230663988333"/>
          <c:h val="5.4701977496138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B3E3F3-25C6-4C98-B226-F3A366E8F52B}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368" cy="60654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A26DC-EB5A-AF6D-54F2-5F661B5963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0.91146</cdr:x>
      <cdr:y>0.58675</cdr:y>
    </cdr:from>
    <cdr:to>
      <cdr:x>1</cdr:x>
      <cdr:y>0.63243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972C0AA-CF46-C6DC-0E8D-206081661B59}"/>
            </a:ext>
          </a:extLst>
        </cdr:cNvPr>
        <cdr:cNvSpPr txBox="1"/>
      </cdr:nvSpPr>
      <cdr:spPr>
        <a:xfrm xmlns:a="http://schemas.openxmlformats.org/drawingml/2006/main">
          <a:off x="8468754" y="3558886"/>
          <a:ext cx="822614" cy="2770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700"/>
            <a:t>Base Case Delta</a:t>
          </a:r>
        </a:p>
      </cdr:txBody>
    </cdr:sp>
  </cdr:relSizeAnchor>
  <cdr:relSizeAnchor xmlns:cdr="http://schemas.openxmlformats.org/drawingml/2006/chartDrawing">
    <cdr:from>
      <cdr:x>0.8956</cdr:x>
      <cdr:y>0.57818</cdr:y>
    </cdr:from>
    <cdr:to>
      <cdr:x>0.92077</cdr:x>
      <cdr:y>0.59246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5B632340-65AF-B712-DAAB-979487C39C7E}"/>
            </a:ext>
          </a:extLst>
        </cdr:cNvPr>
        <cdr:cNvCxnSpPr/>
      </cdr:nvCxnSpPr>
      <cdr:spPr>
        <a:xfrm xmlns:a="http://schemas.openxmlformats.org/drawingml/2006/main" flipH="1" flipV="1">
          <a:off x="8321386" y="3506932"/>
          <a:ext cx="233796" cy="8659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2">
              <a:lumMod val="75000"/>
            </a:schemeClr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0.9012</cdr:x>
      <cdr:y>0.62101</cdr:y>
    </cdr:from>
    <cdr:to>
      <cdr:x>0.9217</cdr:x>
      <cdr:y>0.63386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191D4FDE-AD39-ED5B-44AE-82F097381498}"/>
            </a:ext>
          </a:extLst>
        </cdr:cNvPr>
        <cdr:cNvCxnSpPr/>
      </cdr:nvCxnSpPr>
      <cdr:spPr>
        <a:xfrm xmlns:a="http://schemas.openxmlformats.org/drawingml/2006/main" flipH="1">
          <a:off x="8373341" y="3766705"/>
          <a:ext cx="190500" cy="7793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2">
              <a:lumMod val="75000"/>
            </a:schemeClr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0.9076</cdr:x>
      <cdr:y>0.38384</cdr:y>
    </cdr:from>
    <cdr:to>
      <cdr:x>0.99613</cdr:x>
      <cdr:y>0.42952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D991BCF5-5FA9-A83F-B908-D28B44B79EA0}"/>
            </a:ext>
          </a:extLst>
        </cdr:cNvPr>
        <cdr:cNvSpPr txBox="1"/>
      </cdr:nvSpPr>
      <cdr:spPr>
        <a:xfrm xmlns:a="http://schemas.openxmlformats.org/drawingml/2006/main">
          <a:off x="8432800" y="2328141"/>
          <a:ext cx="822614" cy="2770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700"/>
            <a:t>Scenario 5 Delta</a:t>
          </a:r>
        </a:p>
      </cdr:txBody>
    </cdr:sp>
  </cdr:relSizeAnchor>
  <cdr:relSizeAnchor xmlns:cdr="http://schemas.openxmlformats.org/drawingml/2006/chartDrawing">
    <cdr:from>
      <cdr:x>0.8984</cdr:x>
      <cdr:y>0.18844</cdr:y>
    </cdr:from>
    <cdr:to>
      <cdr:x>0.92729</cdr:x>
      <cdr:y>0.36404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D95DDD06-DF86-1702-7AEE-AEF193C1C240}"/>
            </a:ext>
          </a:extLst>
        </cdr:cNvPr>
        <cdr:cNvCxnSpPr/>
      </cdr:nvCxnSpPr>
      <cdr:spPr>
        <a:xfrm xmlns:a="http://schemas.openxmlformats.org/drawingml/2006/main" flipH="1" flipV="1">
          <a:off x="8347364" y="1143000"/>
          <a:ext cx="268431" cy="106506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0.90026</cdr:x>
      <cdr:y>0.41829</cdr:y>
    </cdr:from>
    <cdr:to>
      <cdr:x>0.93195</cdr:x>
      <cdr:y>0.63529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9CFA6D9F-0538-0745-3122-009EF43E7E22}"/>
            </a:ext>
          </a:extLst>
        </cdr:cNvPr>
        <cdr:cNvCxnSpPr/>
      </cdr:nvCxnSpPr>
      <cdr:spPr>
        <a:xfrm xmlns:a="http://schemas.openxmlformats.org/drawingml/2006/main" flipH="1">
          <a:off x="8364682" y="2537114"/>
          <a:ext cx="294409" cy="131618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0.23485</cdr:x>
      <cdr:y>0.16989</cdr:y>
    </cdr:from>
    <cdr:to>
      <cdr:x>0.56197</cdr:x>
      <cdr:y>0.20843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26A98EEC-FFCA-1199-7DC8-FE2CD8407E2C}"/>
            </a:ext>
          </a:extLst>
        </cdr:cNvPr>
        <cdr:cNvSpPr txBox="1"/>
      </cdr:nvSpPr>
      <cdr:spPr>
        <a:xfrm xmlns:a="http://schemas.openxmlformats.org/drawingml/2006/main">
          <a:off x="2182091" y="1030432"/>
          <a:ext cx="3039340" cy="2337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100"/>
            <a:t>Strong</a:t>
          </a:r>
          <a:r>
            <a:rPr lang="en-AU" sz="1100" baseline="0"/>
            <a:t> Focus on High Impact Partnerships</a:t>
          </a:r>
          <a:endParaRPr lang="en-AU" sz="1100"/>
        </a:p>
      </cdr:txBody>
    </cdr:sp>
  </cdr:relSizeAnchor>
  <cdr:relSizeAnchor xmlns:cdr="http://schemas.openxmlformats.org/drawingml/2006/chartDrawing">
    <cdr:from>
      <cdr:x>0.50791</cdr:x>
      <cdr:y>0.18844</cdr:y>
    </cdr:from>
    <cdr:to>
      <cdr:x>0.66541</cdr:x>
      <cdr:y>0.22413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9FDC4472-DF40-0111-DD15-E52C8FF309C6}"/>
            </a:ext>
          </a:extLst>
        </cdr:cNvPr>
        <cdr:cNvCxnSpPr/>
      </cdr:nvCxnSpPr>
      <cdr:spPr>
        <a:xfrm xmlns:a="http://schemas.openxmlformats.org/drawingml/2006/main">
          <a:off x="4719205" y="1143000"/>
          <a:ext cx="1463386" cy="21647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0.18161</cdr:x>
      <cdr:y>0.23965</cdr:y>
    </cdr:from>
    <cdr:to>
      <cdr:x>0.53121</cdr:x>
      <cdr:y>0.27819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B4C58A40-54E2-D760-064B-5648288A31A0}"/>
            </a:ext>
          </a:extLst>
        </cdr:cNvPr>
        <cdr:cNvSpPr txBox="1"/>
      </cdr:nvSpPr>
      <cdr:spPr>
        <a:xfrm xmlns:a="http://schemas.openxmlformats.org/drawingml/2006/main">
          <a:off x="1687368" y="1453573"/>
          <a:ext cx="3248314" cy="2337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Strong</a:t>
          </a:r>
          <a:r>
            <a:rPr lang="en-AU" sz="1100" baseline="0"/>
            <a:t> Focus on High Impact Packages (rather than size)</a:t>
          </a:r>
          <a:endParaRPr lang="en-AU" sz="1100"/>
        </a:p>
      </cdr:txBody>
    </cdr:sp>
  </cdr:relSizeAnchor>
  <cdr:relSizeAnchor xmlns:cdr="http://schemas.openxmlformats.org/drawingml/2006/chartDrawing">
    <cdr:from>
      <cdr:x>0.54227</cdr:x>
      <cdr:y>0.26106</cdr:y>
    </cdr:from>
    <cdr:to>
      <cdr:x>0.69977</cdr:x>
      <cdr:y>0.29675</cdr:y>
    </cdr:to>
    <cdr:cxnSp macro="">
      <cdr:nvCxnSpPr>
        <cdr:cNvPr id="24" name="Straight Arrow Connector 23">
          <a:extLst xmlns:a="http://schemas.openxmlformats.org/drawingml/2006/main">
            <a:ext uri="{FF2B5EF4-FFF2-40B4-BE49-F238E27FC236}">
              <a16:creationId xmlns:a16="http://schemas.microsoft.com/office/drawing/2014/main" id="{AEA90C2D-434B-4949-6E8C-8D591B7EF8DE}"/>
            </a:ext>
          </a:extLst>
        </cdr:cNvPr>
        <cdr:cNvCxnSpPr/>
      </cdr:nvCxnSpPr>
      <cdr:spPr>
        <a:xfrm xmlns:a="http://schemas.openxmlformats.org/drawingml/2006/main">
          <a:off x="5038437" y="1583459"/>
          <a:ext cx="1463386" cy="21647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6">
              <a:lumMod val="75000"/>
            </a:schemeClr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0.49101</cdr:x>
      <cdr:y>0.77928</cdr:y>
    </cdr:from>
    <cdr:to>
      <cdr:x>0.84062</cdr:x>
      <cdr:y>0.81783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C864BEDF-4D16-DD3A-5250-3412CC88CE2F}"/>
            </a:ext>
          </a:extLst>
        </cdr:cNvPr>
        <cdr:cNvSpPr txBox="1"/>
      </cdr:nvSpPr>
      <cdr:spPr>
        <a:xfrm xmlns:a="http://schemas.openxmlformats.org/drawingml/2006/main">
          <a:off x="4562186" y="4726710"/>
          <a:ext cx="3248314" cy="2337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Strong</a:t>
          </a:r>
          <a:r>
            <a:rPr lang="en-AU" sz="1100" baseline="0"/>
            <a:t> Focus on Incremental Spend Incr all Packages</a:t>
          </a:r>
          <a:endParaRPr lang="en-AU" sz="1100"/>
        </a:p>
      </cdr:txBody>
    </cdr:sp>
  </cdr:relSizeAnchor>
  <cdr:relSizeAnchor xmlns:cdr="http://schemas.openxmlformats.org/drawingml/2006/chartDrawing">
    <cdr:from>
      <cdr:x>0.79017</cdr:x>
      <cdr:y>0.56533</cdr:y>
    </cdr:from>
    <cdr:to>
      <cdr:x>0.88442</cdr:x>
      <cdr:y>0.76215</cdr:y>
    </cdr:to>
    <cdr:cxnSp macro="">
      <cdr:nvCxnSpPr>
        <cdr:cNvPr id="26" name="Straight Arrow Connector 25">
          <a:extLst xmlns:a="http://schemas.openxmlformats.org/drawingml/2006/main">
            <a:ext uri="{FF2B5EF4-FFF2-40B4-BE49-F238E27FC236}">
              <a16:creationId xmlns:a16="http://schemas.microsoft.com/office/drawing/2014/main" id="{DC70A226-DF53-37B9-BFA7-A8EF10F6061F}"/>
            </a:ext>
          </a:extLst>
        </cdr:cNvPr>
        <cdr:cNvCxnSpPr/>
      </cdr:nvCxnSpPr>
      <cdr:spPr>
        <a:xfrm xmlns:a="http://schemas.openxmlformats.org/drawingml/2006/main" flipV="1">
          <a:off x="7341754" y="3429000"/>
          <a:ext cx="875723" cy="1193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6">
              <a:lumMod val="75000"/>
            </a:schemeClr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752-8309-454C-AA21-5D952A2CD3D1}">
  <dimension ref="A1:V63"/>
  <sheetViews>
    <sheetView tabSelected="1" workbookViewId="0">
      <selection activeCell="L13" sqref="L13"/>
    </sheetView>
  </sheetViews>
  <sheetFormatPr defaultRowHeight="15" x14ac:dyDescent="0.25"/>
  <cols>
    <col min="1" max="1" width="38.85546875" customWidth="1"/>
    <col min="2" max="2" width="20.28515625" customWidth="1"/>
    <col min="3" max="3" width="10" customWidth="1"/>
    <col min="4" max="4" width="10.85546875" customWidth="1"/>
    <col min="5" max="5" width="10.42578125" customWidth="1"/>
  </cols>
  <sheetData>
    <row r="1" spans="1:9" ht="21" x14ac:dyDescent="0.35">
      <c r="A1" s="26" t="s">
        <v>42</v>
      </c>
      <c r="B1" t="s">
        <v>48</v>
      </c>
    </row>
    <row r="3" spans="1:9" x14ac:dyDescent="0.25">
      <c r="A3" t="s">
        <v>39</v>
      </c>
      <c r="B3" t="s">
        <v>38</v>
      </c>
    </row>
    <row r="4" spans="1:9" x14ac:dyDescent="0.25">
      <c r="A4" t="s">
        <v>0</v>
      </c>
      <c r="B4" s="18">
        <v>5</v>
      </c>
    </row>
    <row r="5" spans="1:9" x14ac:dyDescent="0.25">
      <c r="A5" t="s">
        <v>37</v>
      </c>
      <c r="B5" s="18">
        <v>2.5</v>
      </c>
    </row>
    <row r="6" spans="1:9" x14ac:dyDescent="0.25">
      <c r="A6" t="s">
        <v>2</v>
      </c>
      <c r="B6" s="18">
        <v>1</v>
      </c>
    </row>
    <row r="8" spans="1:9" x14ac:dyDescent="0.25">
      <c r="B8" t="s">
        <v>31</v>
      </c>
      <c r="C8" t="s">
        <v>30</v>
      </c>
    </row>
    <row r="9" spans="1:9" x14ac:dyDescent="0.25">
      <c r="B9" t="s">
        <v>26</v>
      </c>
      <c r="C9">
        <v>2025</v>
      </c>
      <c r="D9">
        <v>2026</v>
      </c>
      <c r="E9">
        <v>2027</v>
      </c>
      <c r="F9">
        <v>2028</v>
      </c>
      <c r="G9">
        <v>2029</v>
      </c>
      <c r="H9">
        <v>2030</v>
      </c>
      <c r="I9">
        <v>2031</v>
      </c>
    </row>
    <row r="10" spans="1:9" x14ac:dyDescent="0.25">
      <c r="A10" t="s">
        <v>20</v>
      </c>
      <c r="B10" s="2">
        <v>150</v>
      </c>
      <c r="C10" s="2">
        <v>25</v>
      </c>
      <c r="D10" s="2">
        <v>75</v>
      </c>
      <c r="E10" s="2">
        <v>50</v>
      </c>
      <c r="F10" s="2"/>
      <c r="G10" s="2"/>
      <c r="H10" s="2"/>
      <c r="I10" s="2"/>
    </row>
    <row r="11" spans="1:9" x14ac:dyDescent="0.25">
      <c r="A11" t="s">
        <v>21</v>
      </c>
      <c r="B11" s="2">
        <v>500</v>
      </c>
      <c r="C11" s="2">
        <v>50</v>
      </c>
      <c r="D11" s="2">
        <v>150</v>
      </c>
      <c r="E11" s="2">
        <v>200</v>
      </c>
      <c r="F11" s="2">
        <v>100</v>
      </c>
      <c r="G11" s="2"/>
      <c r="H11" s="2"/>
      <c r="I11" s="2"/>
    </row>
    <row r="12" spans="1:9" x14ac:dyDescent="0.25">
      <c r="A12" t="s">
        <v>22</v>
      </c>
      <c r="B12" s="2">
        <v>300</v>
      </c>
      <c r="C12" s="2"/>
      <c r="D12" s="2">
        <v>75</v>
      </c>
      <c r="E12" s="2">
        <v>100</v>
      </c>
      <c r="F12" s="2">
        <v>100</v>
      </c>
      <c r="G12" s="2">
        <v>25</v>
      </c>
      <c r="H12" s="2"/>
      <c r="I12" s="2"/>
    </row>
    <row r="13" spans="1:9" x14ac:dyDescent="0.25">
      <c r="A13" t="s">
        <v>29</v>
      </c>
      <c r="B13" s="2">
        <v>150</v>
      </c>
      <c r="C13" s="2"/>
      <c r="D13" s="2">
        <v>25</v>
      </c>
      <c r="E13" s="2">
        <v>50</v>
      </c>
      <c r="F13" s="2">
        <v>50</v>
      </c>
      <c r="G13" s="2">
        <v>25</v>
      </c>
      <c r="H13" s="2"/>
      <c r="I13" s="2"/>
    </row>
    <row r="14" spans="1:9" ht="15.75" thickBot="1" x14ac:dyDescent="0.3"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t="s">
        <v>66</v>
      </c>
      <c r="B15" s="12" t="s">
        <v>26</v>
      </c>
      <c r="C15" s="28">
        <f>SUM(C10:C14)</f>
        <v>75</v>
      </c>
      <c r="D15" s="29">
        <f t="shared" ref="D15:G15" si="0">SUM(D10:D14)</f>
        <v>325</v>
      </c>
      <c r="E15" s="29">
        <f t="shared" si="0"/>
        <v>400</v>
      </c>
      <c r="F15" s="29">
        <f t="shared" si="0"/>
        <v>250</v>
      </c>
      <c r="G15" s="29">
        <f t="shared" si="0"/>
        <v>50</v>
      </c>
      <c r="H15" s="29"/>
      <c r="I15" s="30"/>
    </row>
    <row r="16" spans="1:9" x14ac:dyDescent="0.25">
      <c r="A16" t="s">
        <v>46</v>
      </c>
      <c r="B16" s="12" t="s">
        <v>26</v>
      </c>
      <c r="C16" s="31">
        <f>C15</f>
        <v>75</v>
      </c>
      <c r="D16" s="10">
        <f>C16+D15</f>
        <v>400</v>
      </c>
      <c r="E16" s="10">
        <f t="shared" ref="E16:G16" si="1">D16+E15</f>
        <v>800</v>
      </c>
      <c r="F16" s="10">
        <f t="shared" si="1"/>
        <v>1050</v>
      </c>
      <c r="G16" s="10">
        <f t="shared" si="1"/>
        <v>1100</v>
      </c>
      <c r="H16" s="10"/>
      <c r="I16" s="11"/>
    </row>
    <row r="17" spans="1:22" x14ac:dyDescent="0.25">
      <c r="A17" t="s">
        <v>35</v>
      </c>
      <c r="B17" s="12" t="s">
        <v>26</v>
      </c>
      <c r="C17" s="32">
        <f>C24+F24</f>
        <v>1.875</v>
      </c>
      <c r="D17" s="25">
        <f>D24+G24+J24+N24</f>
        <v>8.125</v>
      </c>
      <c r="E17" s="25">
        <f>E24+H24+K24+O24</f>
        <v>10</v>
      </c>
      <c r="F17" s="25">
        <f>I24+M24+P24</f>
        <v>4.375</v>
      </c>
      <c r="G17" s="25">
        <f>Q24</f>
        <v>1.25</v>
      </c>
      <c r="H17" s="10"/>
      <c r="I17" s="11"/>
    </row>
    <row r="18" spans="1:22" x14ac:dyDescent="0.25">
      <c r="A18" s="37" t="s">
        <v>43</v>
      </c>
      <c r="B18" s="37" t="s">
        <v>26</v>
      </c>
      <c r="C18" s="38">
        <f>C17</f>
        <v>1.875</v>
      </c>
      <c r="D18" s="39">
        <f>C18+D17</f>
        <v>10</v>
      </c>
      <c r="E18" s="39">
        <f t="shared" ref="E18:G18" si="2">D18+E17</f>
        <v>20</v>
      </c>
      <c r="F18" s="39">
        <f t="shared" si="2"/>
        <v>24.375</v>
      </c>
      <c r="G18" s="39">
        <f t="shared" si="2"/>
        <v>25.625</v>
      </c>
      <c r="H18" s="40"/>
      <c r="I18" s="41"/>
    </row>
    <row r="19" spans="1:22" x14ac:dyDescent="0.25">
      <c r="A19" t="s">
        <v>45</v>
      </c>
      <c r="B19" s="12" t="s">
        <v>26</v>
      </c>
      <c r="C19" s="32">
        <f>C26+F26</f>
        <v>2.390625</v>
      </c>
      <c r="D19" s="25">
        <f>D26+G26+J26+N26</f>
        <v>10.359375</v>
      </c>
      <c r="E19" s="25">
        <f>E26+H26+K26+O26</f>
        <v>12.75</v>
      </c>
      <c r="F19" s="25">
        <f>I26+M26+P26</f>
        <v>5.578125</v>
      </c>
      <c r="G19" s="25">
        <f>Q26</f>
        <v>1.59375</v>
      </c>
      <c r="H19" s="10"/>
      <c r="I19" s="11"/>
    </row>
    <row r="20" spans="1:22" ht="15.75" thickBot="1" x14ac:dyDescent="0.3">
      <c r="A20" s="42" t="s">
        <v>44</v>
      </c>
      <c r="B20" s="42" t="s">
        <v>26</v>
      </c>
      <c r="C20" s="43">
        <f>C19</f>
        <v>2.390625</v>
      </c>
      <c r="D20" s="44">
        <f>C20+D19</f>
        <v>12.75</v>
      </c>
      <c r="E20" s="44">
        <f t="shared" ref="E20:G20" si="3">D20+E19</f>
        <v>25.5</v>
      </c>
      <c r="F20" s="44">
        <f t="shared" si="3"/>
        <v>31.078125</v>
      </c>
      <c r="G20" s="44">
        <f t="shared" si="3"/>
        <v>32.671875</v>
      </c>
      <c r="H20" s="44"/>
      <c r="I20" s="45"/>
    </row>
    <row r="21" spans="1:22" ht="15.75" thickBot="1" x14ac:dyDescent="0.3">
      <c r="B21" s="12"/>
    </row>
    <row r="22" spans="1:22" x14ac:dyDescent="0.25">
      <c r="C22" s="3"/>
      <c r="D22" s="4" t="s">
        <v>23</v>
      </c>
      <c r="E22" s="5"/>
      <c r="F22" s="3"/>
      <c r="G22" s="4" t="s">
        <v>32</v>
      </c>
      <c r="H22" s="4"/>
      <c r="I22" s="5"/>
      <c r="J22" s="3"/>
      <c r="K22" s="4" t="s">
        <v>33</v>
      </c>
      <c r="L22" s="4"/>
      <c r="M22" s="5"/>
      <c r="N22" s="4"/>
      <c r="O22" s="4" t="s">
        <v>27</v>
      </c>
      <c r="P22" s="4"/>
      <c r="Q22" s="5"/>
    </row>
    <row r="23" spans="1:22" x14ac:dyDescent="0.25">
      <c r="A23" t="s">
        <v>28</v>
      </c>
      <c r="C23" s="33">
        <v>2.5000000000000001E-2</v>
      </c>
      <c r="D23" s="34">
        <f>C23</f>
        <v>2.5000000000000001E-2</v>
      </c>
      <c r="E23" s="35">
        <f>C23</f>
        <v>2.5000000000000001E-2</v>
      </c>
      <c r="F23" s="33">
        <v>2.5000000000000001E-2</v>
      </c>
      <c r="G23" s="34">
        <f>F23</f>
        <v>2.5000000000000001E-2</v>
      </c>
      <c r="H23" s="34">
        <f>F23</f>
        <v>2.5000000000000001E-2</v>
      </c>
      <c r="I23" s="35">
        <f>F23</f>
        <v>2.5000000000000001E-2</v>
      </c>
      <c r="J23" s="33">
        <v>2.5000000000000001E-2</v>
      </c>
      <c r="K23" s="34">
        <f>J23</f>
        <v>2.5000000000000001E-2</v>
      </c>
      <c r="L23" s="34">
        <f>J23</f>
        <v>2.5000000000000001E-2</v>
      </c>
      <c r="M23" s="35">
        <f>J23</f>
        <v>2.5000000000000001E-2</v>
      </c>
      <c r="N23" s="36">
        <v>2.5000000000000001E-2</v>
      </c>
      <c r="O23" s="34">
        <f>N23</f>
        <v>2.5000000000000001E-2</v>
      </c>
      <c r="P23" s="34">
        <f>M23</f>
        <v>2.5000000000000001E-2</v>
      </c>
      <c r="Q23" s="35">
        <f>N23</f>
        <v>2.5000000000000001E-2</v>
      </c>
      <c r="R23" s="1"/>
      <c r="S23" s="1"/>
      <c r="T23" s="1"/>
      <c r="U23" s="1"/>
      <c r="V23" s="1"/>
    </row>
    <row r="24" spans="1:22" x14ac:dyDescent="0.25">
      <c r="A24" t="s">
        <v>25</v>
      </c>
      <c r="B24" s="12" t="s">
        <v>26</v>
      </c>
      <c r="C24" s="22">
        <f>C10*C23</f>
        <v>0.625</v>
      </c>
      <c r="D24" s="23">
        <f>D10*D23</f>
        <v>1.875</v>
      </c>
      <c r="E24" s="24">
        <f>E10*E23</f>
        <v>1.25</v>
      </c>
      <c r="F24" s="22">
        <f>C11*F23</f>
        <v>1.25</v>
      </c>
      <c r="G24" s="23">
        <f>D11*G23</f>
        <v>3.75</v>
      </c>
      <c r="H24" s="23">
        <f>E11*H23</f>
        <v>5</v>
      </c>
      <c r="I24" s="24">
        <f>F11*I23</f>
        <v>2.5</v>
      </c>
      <c r="J24" s="22">
        <f>D12*J23</f>
        <v>1.875</v>
      </c>
      <c r="K24" s="25">
        <f>E12*K23</f>
        <v>2.5</v>
      </c>
      <c r="L24" s="23">
        <f>F12*L23</f>
        <v>2.5</v>
      </c>
      <c r="M24" s="24">
        <f>G12*M23</f>
        <v>0.625</v>
      </c>
      <c r="N24" s="23">
        <f>D13*N23</f>
        <v>0.625</v>
      </c>
      <c r="O24" s="23">
        <f>E13*O23</f>
        <v>1.25</v>
      </c>
      <c r="P24" s="23">
        <f>E13*P23</f>
        <v>1.25</v>
      </c>
      <c r="Q24" s="24">
        <f>F13*Q23</f>
        <v>1.25</v>
      </c>
    </row>
    <row r="25" spans="1:22" x14ac:dyDescent="0.25">
      <c r="A25" t="s">
        <v>24</v>
      </c>
      <c r="B25" s="12" t="s">
        <v>26</v>
      </c>
      <c r="C25" s="7">
        <v>2025</v>
      </c>
      <c r="D25" s="8">
        <v>2026</v>
      </c>
      <c r="E25" s="9">
        <v>2027</v>
      </c>
      <c r="F25" s="7">
        <v>2025</v>
      </c>
      <c r="G25" s="8">
        <v>2026</v>
      </c>
      <c r="H25" s="8">
        <v>2027</v>
      </c>
      <c r="I25" s="9">
        <v>2028</v>
      </c>
      <c r="J25" s="7">
        <v>2026</v>
      </c>
      <c r="K25" s="8">
        <v>2027</v>
      </c>
      <c r="L25" s="8">
        <v>2028</v>
      </c>
      <c r="M25" s="9">
        <v>2029</v>
      </c>
      <c r="N25" s="8">
        <v>2026</v>
      </c>
      <c r="O25" s="8">
        <v>2027</v>
      </c>
      <c r="P25" s="8">
        <v>2028</v>
      </c>
      <c r="Q25" s="9">
        <v>2029</v>
      </c>
    </row>
    <row r="26" spans="1:22" x14ac:dyDescent="0.25">
      <c r="A26" t="s">
        <v>36</v>
      </c>
      <c r="B26" s="12" t="s">
        <v>26</v>
      </c>
      <c r="C26" s="19">
        <f>C24*(C27*$B$4+C28*$B$5+C29*$B$6)</f>
        <v>0.796875</v>
      </c>
      <c r="D26" s="20">
        <f>D24*(D27*$B$4+D28*$B$5+D29*$B$6)</f>
        <v>2.390625</v>
      </c>
      <c r="E26" s="21">
        <f>E24*(E27*$B$4+E28*$B$5+E29*$B$6)</f>
        <v>1.59375</v>
      </c>
      <c r="F26" s="19">
        <f>F24*(F27*$B$4+F28*$B$5+F29*$B$6)</f>
        <v>1.59375</v>
      </c>
      <c r="G26" s="20">
        <f>G24*(G27*$B$4+G28*$B$5+G29*$B$6)</f>
        <v>4.78125</v>
      </c>
      <c r="H26" s="20">
        <f>H24*(H27*$B$4+H28*$B$5+H29*$B$6)</f>
        <v>6.375</v>
      </c>
      <c r="I26" s="21">
        <f>I24*(I27*$B$4+I28*$B$5+I29*$B$6)</f>
        <v>3.1875</v>
      </c>
      <c r="J26" s="19">
        <f>J24*(J27*$B$4+J28*$B$5+J29*$B$6)</f>
        <v>2.390625</v>
      </c>
      <c r="K26" s="20">
        <f>K24*(K27*$B$4+K28*$B$5+K29*$B$6)</f>
        <v>3.1875</v>
      </c>
      <c r="L26" s="20">
        <f>L24*(L27*$B$4+L28*$B$5+L29*$B$6)</f>
        <v>3.1875</v>
      </c>
      <c r="M26" s="21">
        <f>M24*(M27*$B$4+M28*$B$5+M29*$B$6)</f>
        <v>0.796875</v>
      </c>
      <c r="N26" s="20">
        <f>N24*(N27*$B$4+N28*$B$5+N29*$B$6)</f>
        <v>0.796875</v>
      </c>
      <c r="O26" s="20">
        <f>O24*(O27*$B$4+O28*$B$5+O29*$B$6)</f>
        <v>1.59375</v>
      </c>
      <c r="P26" s="20">
        <f>P24*(P27*$B$4+P28*$B$5+P29*$B$6)</f>
        <v>1.59375</v>
      </c>
      <c r="Q26" s="21">
        <f>Q24*(Q27*$B$4+Q28*$B$5+Q29*$B$6)</f>
        <v>1.59375</v>
      </c>
    </row>
    <row r="27" spans="1:22" x14ac:dyDescent="0.25">
      <c r="A27" t="s">
        <v>40</v>
      </c>
      <c r="B27" t="s">
        <v>41</v>
      </c>
      <c r="C27" s="6">
        <v>0.05</v>
      </c>
      <c r="D27" s="13">
        <f>C27</f>
        <v>0.05</v>
      </c>
      <c r="E27" s="14">
        <f>C27</f>
        <v>0.05</v>
      </c>
      <c r="F27" s="6">
        <v>0.05</v>
      </c>
      <c r="G27" s="13">
        <f>F27</f>
        <v>0.05</v>
      </c>
      <c r="H27" s="13">
        <f>F27</f>
        <v>0.05</v>
      </c>
      <c r="I27" s="14">
        <f>F27</f>
        <v>0.05</v>
      </c>
      <c r="J27" s="6">
        <v>0.05</v>
      </c>
      <c r="K27" s="13">
        <f>J27</f>
        <v>0.05</v>
      </c>
      <c r="L27" s="13">
        <f>J27</f>
        <v>0.05</v>
      </c>
      <c r="M27" s="14">
        <f>J27</f>
        <v>0.05</v>
      </c>
      <c r="N27" s="27">
        <v>0.05</v>
      </c>
      <c r="O27" s="13">
        <f>N27</f>
        <v>0.05</v>
      </c>
      <c r="P27" s="13">
        <f>N27</f>
        <v>0.05</v>
      </c>
      <c r="Q27" s="14">
        <f>N27</f>
        <v>0.05</v>
      </c>
    </row>
    <row r="28" spans="1:22" x14ac:dyDescent="0.25">
      <c r="A28" t="s">
        <v>1</v>
      </c>
      <c r="B28" t="s">
        <v>41</v>
      </c>
      <c r="C28" s="6">
        <v>0.05</v>
      </c>
      <c r="D28" s="13">
        <f>C28</f>
        <v>0.05</v>
      </c>
      <c r="E28" s="14">
        <f>C28</f>
        <v>0.05</v>
      </c>
      <c r="F28" s="6">
        <v>0.05</v>
      </c>
      <c r="G28" s="13">
        <f t="shared" ref="G28:G29" si="4">F28</f>
        <v>0.05</v>
      </c>
      <c r="H28" s="13">
        <f t="shared" ref="H28:H29" si="5">F28</f>
        <v>0.05</v>
      </c>
      <c r="I28" s="14">
        <f t="shared" ref="I28:I29" si="6">F28</f>
        <v>0.05</v>
      </c>
      <c r="J28" s="6">
        <v>0.05</v>
      </c>
      <c r="K28" s="13">
        <f t="shared" ref="K28:K29" si="7">J28</f>
        <v>0.05</v>
      </c>
      <c r="L28" s="13">
        <f t="shared" ref="L28:L29" si="8">J28</f>
        <v>0.05</v>
      </c>
      <c r="M28" s="14">
        <f t="shared" ref="M28:M29" si="9">J28</f>
        <v>0.05</v>
      </c>
      <c r="N28" s="27">
        <v>0.05</v>
      </c>
      <c r="O28" s="13">
        <f t="shared" ref="O28:O29" si="10">N28</f>
        <v>0.05</v>
      </c>
      <c r="P28" s="13">
        <f t="shared" ref="P28:P29" si="11">N28</f>
        <v>0.05</v>
      </c>
      <c r="Q28" s="14">
        <f t="shared" ref="Q28:Q29" si="12">N28</f>
        <v>0.05</v>
      </c>
    </row>
    <row r="29" spans="1:22" x14ac:dyDescent="0.25">
      <c r="A29" t="s">
        <v>2</v>
      </c>
      <c r="B29" t="s">
        <v>41</v>
      </c>
      <c r="C29" s="6">
        <v>0.9</v>
      </c>
      <c r="D29" s="13">
        <f>C29</f>
        <v>0.9</v>
      </c>
      <c r="E29" s="14">
        <f>C29</f>
        <v>0.9</v>
      </c>
      <c r="F29" s="6">
        <v>0.9</v>
      </c>
      <c r="G29" s="13">
        <f t="shared" si="4"/>
        <v>0.9</v>
      </c>
      <c r="H29" s="13">
        <f t="shared" si="5"/>
        <v>0.9</v>
      </c>
      <c r="I29" s="14">
        <f t="shared" si="6"/>
        <v>0.9</v>
      </c>
      <c r="J29" s="6">
        <v>0.9</v>
      </c>
      <c r="K29" s="13">
        <f t="shared" si="7"/>
        <v>0.9</v>
      </c>
      <c r="L29" s="13">
        <f t="shared" si="8"/>
        <v>0.9</v>
      </c>
      <c r="M29" s="14">
        <f t="shared" si="9"/>
        <v>0.9</v>
      </c>
      <c r="N29" s="27">
        <v>0.9</v>
      </c>
      <c r="O29" s="13">
        <f t="shared" si="10"/>
        <v>0.9</v>
      </c>
      <c r="P29" s="13">
        <f t="shared" si="11"/>
        <v>0.9</v>
      </c>
      <c r="Q29" s="14">
        <f t="shared" si="12"/>
        <v>0.9</v>
      </c>
    </row>
    <row r="30" spans="1:22" ht="15.75" thickBot="1" x14ac:dyDescent="0.3">
      <c r="A30" t="s">
        <v>47</v>
      </c>
      <c r="C30" s="15">
        <f>SUM(C27:C29)</f>
        <v>1</v>
      </c>
      <c r="D30" s="16">
        <f t="shared" ref="D30:Q30" si="13">SUM(D27:D29)</f>
        <v>1</v>
      </c>
      <c r="E30" s="17">
        <f t="shared" si="13"/>
        <v>1</v>
      </c>
      <c r="F30" s="15">
        <f t="shared" si="13"/>
        <v>1</v>
      </c>
      <c r="G30" s="16">
        <f t="shared" si="13"/>
        <v>1</v>
      </c>
      <c r="H30" s="16">
        <f t="shared" si="13"/>
        <v>1</v>
      </c>
      <c r="I30" s="17">
        <f t="shared" si="13"/>
        <v>1</v>
      </c>
      <c r="J30" s="15">
        <f t="shared" si="13"/>
        <v>1</v>
      </c>
      <c r="K30" s="16">
        <f t="shared" si="13"/>
        <v>1</v>
      </c>
      <c r="L30" s="16">
        <f t="shared" si="13"/>
        <v>1</v>
      </c>
      <c r="M30" s="17">
        <f t="shared" si="13"/>
        <v>1</v>
      </c>
      <c r="N30" s="16">
        <f t="shared" si="13"/>
        <v>1</v>
      </c>
      <c r="O30" s="16">
        <f t="shared" si="13"/>
        <v>1</v>
      </c>
      <c r="P30" s="16">
        <f t="shared" si="13"/>
        <v>1</v>
      </c>
      <c r="Q30" s="17">
        <f t="shared" si="13"/>
        <v>1</v>
      </c>
    </row>
    <row r="31" spans="1:22" x14ac:dyDescent="0.25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22" x14ac:dyDescent="0.25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25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25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41" spans="1:17" x14ac:dyDescent="0.25">
      <c r="A41" t="s">
        <v>3</v>
      </c>
    </row>
    <row r="42" spans="1:17" x14ac:dyDescent="0.25">
      <c r="A42" t="s">
        <v>4</v>
      </c>
    </row>
    <row r="43" spans="1:17" x14ac:dyDescent="0.25">
      <c r="A43" t="s">
        <v>5</v>
      </c>
    </row>
    <row r="44" spans="1:17" x14ac:dyDescent="0.25">
      <c r="A44" t="s">
        <v>6</v>
      </c>
    </row>
    <row r="46" spans="1:17" x14ac:dyDescent="0.25">
      <c r="A46" t="s">
        <v>7</v>
      </c>
    </row>
    <row r="47" spans="1:17" x14ac:dyDescent="0.25">
      <c r="A47" t="s">
        <v>16</v>
      </c>
    </row>
    <row r="48" spans="1:17" x14ac:dyDescent="0.25">
      <c r="A48" t="s">
        <v>17</v>
      </c>
    </row>
    <row r="49" spans="1:2" x14ac:dyDescent="0.25">
      <c r="A49" t="s">
        <v>18</v>
      </c>
    </row>
    <row r="50" spans="1:2" x14ac:dyDescent="0.25">
      <c r="A50" t="s">
        <v>19</v>
      </c>
    </row>
    <row r="53" spans="1:2" x14ac:dyDescent="0.25">
      <c r="A53" t="s">
        <v>8</v>
      </c>
    </row>
    <row r="54" spans="1:2" x14ac:dyDescent="0.25">
      <c r="A54" t="s">
        <v>9</v>
      </c>
    </row>
    <row r="55" spans="1:2" x14ac:dyDescent="0.25">
      <c r="A55" t="s">
        <v>10</v>
      </c>
    </row>
    <row r="56" spans="1:2" x14ac:dyDescent="0.25">
      <c r="A56" t="s">
        <v>11</v>
      </c>
    </row>
    <row r="60" spans="1:2" x14ac:dyDescent="0.25">
      <c r="A60" t="s">
        <v>12</v>
      </c>
    </row>
    <row r="61" spans="1:2" x14ac:dyDescent="0.25">
      <c r="A61" t="s">
        <v>13</v>
      </c>
      <c r="B61">
        <v>5</v>
      </c>
    </row>
    <row r="62" spans="1:2" x14ac:dyDescent="0.25">
      <c r="A62" t="s">
        <v>14</v>
      </c>
      <c r="B62">
        <v>2.5</v>
      </c>
    </row>
    <row r="63" spans="1:2" x14ac:dyDescent="0.25">
      <c r="A63" t="s">
        <v>15</v>
      </c>
      <c r="B63">
        <v>1</v>
      </c>
    </row>
  </sheetData>
  <pageMargins left="0.7" right="0.7" top="0.75" bottom="0.75" header="0.3" footer="0.3"/>
  <headerFooter>
    <oddHeader>&amp;C&amp;"Calibri"&amp;12&amp;KFF0000 OFFICIAL&amp;1#_x000D_</oddHeader>
    <oddFooter>&amp;C_x000D_&amp;1#&amp;"Calibri"&amp;12&amp;KFF0000 OFFICIAL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8307-5FA7-4F57-84B3-FF1CC077A6D0}">
  <dimension ref="A1:V63"/>
  <sheetViews>
    <sheetView workbookViewId="0">
      <selection activeCell="M13" sqref="M13"/>
    </sheetView>
  </sheetViews>
  <sheetFormatPr defaultRowHeight="15" x14ac:dyDescent="0.25"/>
  <cols>
    <col min="1" max="1" width="38.85546875" customWidth="1"/>
    <col min="2" max="2" width="20.28515625" customWidth="1"/>
    <col min="3" max="3" width="10" customWidth="1"/>
    <col min="4" max="4" width="10.85546875" customWidth="1"/>
    <col min="5" max="5" width="10.42578125" customWidth="1"/>
  </cols>
  <sheetData>
    <row r="1" spans="1:9" ht="21" x14ac:dyDescent="0.35">
      <c r="A1" s="26" t="s">
        <v>42</v>
      </c>
      <c r="B1" t="s">
        <v>67</v>
      </c>
    </row>
    <row r="3" spans="1:9" x14ac:dyDescent="0.25">
      <c r="A3" t="s">
        <v>39</v>
      </c>
      <c r="B3" t="s">
        <v>38</v>
      </c>
    </row>
    <row r="4" spans="1:9" x14ac:dyDescent="0.25">
      <c r="A4" t="s">
        <v>0</v>
      </c>
      <c r="B4" s="18">
        <v>5</v>
      </c>
    </row>
    <row r="5" spans="1:9" x14ac:dyDescent="0.25">
      <c r="A5" t="s">
        <v>37</v>
      </c>
      <c r="B5" s="18">
        <v>2.5</v>
      </c>
    </row>
    <row r="6" spans="1:9" x14ac:dyDescent="0.25">
      <c r="A6" t="s">
        <v>2</v>
      </c>
      <c r="B6" s="18">
        <v>1</v>
      </c>
    </row>
    <row r="8" spans="1:9" x14ac:dyDescent="0.25">
      <c r="B8" t="s">
        <v>31</v>
      </c>
      <c r="C8" t="s">
        <v>30</v>
      </c>
    </row>
    <row r="9" spans="1:9" x14ac:dyDescent="0.25">
      <c r="B9" t="s">
        <v>26</v>
      </c>
      <c r="C9">
        <v>2025</v>
      </c>
      <c r="D9">
        <v>2026</v>
      </c>
      <c r="E9">
        <v>2027</v>
      </c>
      <c r="F9">
        <v>2028</v>
      </c>
      <c r="G9">
        <v>2029</v>
      </c>
      <c r="H9">
        <v>2030</v>
      </c>
      <c r="I9">
        <v>2031</v>
      </c>
    </row>
    <row r="10" spans="1:9" x14ac:dyDescent="0.25">
      <c r="A10" t="s">
        <v>20</v>
      </c>
      <c r="B10" s="2">
        <v>150</v>
      </c>
      <c r="C10" s="2">
        <v>25</v>
      </c>
      <c r="D10" s="2">
        <v>75</v>
      </c>
      <c r="E10" s="2">
        <v>50</v>
      </c>
      <c r="F10" s="2"/>
      <c r="G10" s="2"/>
      <c r="H10" s="2"/>
      <c r="I10" s="2"/>
    </row>
    <row r="11" spans="1:9" x14ac:dyDescent="0.25">
      <c r="A11" t="s">
        <v>21</v>
      </c>
      <c r="B11" s="2">
        <v>500</v>
      </c>
      <c r="C11" s="2">
        <v>50</v>
      </c>
      <c r="D11" s="2">
        <v>150</v>
      </c>
      <c r="E11" s="2">
        <v>200</v>
      </c>
      <c r="F11" s="2">
        <v>100</v>
      </c>
      <c r="G11" s="2"/>
      <c r="H11" s="2"/>
      <c r="I11" s="2"/>
    </row>
    <row r="12" spans="1:9" x14ac:dyDescent="0.25">
      <c r="A12" t="s">
        <v>22</v>
      </c>
      <c r="B12" s="2">
        <v>300</v>
      </c>
      <c r="C12" s="2"/>
      <c r="D12" s="2">
        <v>75</v>
      </c>
      <c r="E12" s="2">
        <v>100</v>
      </c>
      <c r="F12" s="2">
        <v>100</v>
      </c>
      <c r="G12" s="2">
        <v>25</v>
      </c>
      <c r="H12" s="2"/>
      <c r="I12" s="2"/>
    </row>
    <row r="13" spans="1:9" x14ac:dyDescent="0.25">
      <c r="A13" t="s">
        <v>29</v>
      </c>
      <c r="B13" s="2">
        <v>150</v>
      </c>
      <c r="C13" s="2"/>
      <c r="D13" s="2">
        <v>25</v>
      </c>
      <c r="E13" s="2">
        <v>50</v>
      </c>
      <c r="F13" s="2">
        <v>50</v>
      </c>
      <c r="G13" s="2">
        <v>25</v>
      </c>
      <c r="H13" s="2"/>
      <c r="I13" s="2"/>
    </row>
    <row r="14" spans="1:9" ht="15.75" thickBot="1" x14ac:dyDescent="0.3"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t="s">
        <v>34</v>
      </c>
      <c r="B15" s="12" t="s">
        <v>26</v>
      </c>
      <c r="C15" s="28">
        <f>SUM(C10:C14)</f>
        <v>75</v>
      </c>
      <c r="D15" s="29">
        <f t="shared" ref="D15:G15" si="0">SUM(D10:D14)</f>
        <v>325</v>
      </c>
      <c r="E15" s="29">
        <f t="shared" si="0"/>
        <v>400</v>
      </c>
      <c r="F15" s="29">
        <f t="shared" si="0"/>
        <v>250</v>
      </c>
      <c r="G15" s="29">
        <f t="shared" si="0"/>
        <v>50</v>
      </c>
      <c r="H15" s="29"/>
      <c r="I15" s="30"/>
    </row>
    <row r="16" spans="1:9" x14ac:dyDescent="0.25">
      <c r="A16" t="s">
        <v>46</v>
      </c>
      <c r="B16" s="12" t="s">
        <v>26</v>
      </c>
      <c r="C16" s="31">
        <f>C15</f>
        <v>75</v>
      </c>
      <c r="D16" s="10">
        <f>C16+D15</f>
        <v>400</v>
      </c>
      <c r="E16" s="10">
        <f t="shared" ref="E16:G16" si="1">D16+E15</f>
        <v>800</v>
      </c>
      <c r="F16" s="10">
        <f t="shared" si="1"/>
        <v>1050</v>
      </c>
      <c r="G16" s="10">
        <f t="shared" si="1"/>
        <v>1100</v>
      </c>
      <c r="H16" s="10"/>
      <c r="I16" s="11"/>
    </row>
    <row r="17" spans="1:22" x14ac:dyDescent="0.25">
      <c r="A17" t="s">
        <v>35</v>
      </c>
      <c r="B17" s="12" t="s">
        <v>26</v>
      </c>
      <c r="C17" s="32">
        <f>C24+F24</f>
        <v>2.0625</v>
      </c>
      <c r="D17" s="25">
        <f>D24+G24+J24+N24</f>
        <v>8.9375</v>
      </c>
      <c r="E17" s="25">
        <f>E24+H24+K24+O24</f>
        <v>11</v>
      </c>
      <c r="F17" s="25">
        <f>I24+M24+P24</f>
        <v>4.8125</v>
      </c>
      <c r="G17" s="25">
        <f>Q24</f>
        <v>1.375</v>
      </c>
      <c r="H17" s="10"/>
      <c r="I17" s="11"/>
    </row>
    <row r="18" spans="1:22" x14ac:dyDescent="0.25">
      <c r="A18" s="37" t="s">
        <v>43</v>
      </c>
      <c r="B18" s="37" t="s">
        <v>26</v>
      </c>
      <c r="C18" s="38">
        <f>C17</f>
        <v>2.0625</v>
      </c>
      <c r="D18" s="39">
        <f>C18+D17</f>
        <v>11</v>
      </c>
      <c r="E18" s="39">
        <f t="shared" ref="E18:G18" si="2">D18+E17</f>
        <v>22</v>
      </c>
      <c r="F18" s="39">
        <f t="shared" si="2"/>
        <v>26.8125</v>
      </c>
      <c r="G18" s="39">
        <f t="shared" si="2"/>
        <v>28.1875</v>
      </c>
      <c r="H18" s="40"/>
      <c r="I18" s="41"/>
    </row>
    <row r="19" spans="1:22" x14ac:dyDescent="0.25">
      <c r="A19" t="s">
        <v>45</v>
      </c>
      <c r="B19" s="12" t="s">
        <v>26</v>
      </c>
      <c r="C19" s="32">
        <f>C26+F26</f>
        <v>2.6296874999999997</v>
      </c>
      <c r="D19" s="25">
        <f>D26+G26+J26+N26</f>
        <v>11.395312499999999</v>
      </c>
      <c r="E19" s="25">
        <f>E26+H26+K26+O26</f>
        <v>14.024999999999999</v>
      </c>
      <c r="F19" s="25">
        <f>I26+M26+P26</f>
        <v>6.1359374999999998</v>
      </c>
      <c r="G19" s="25">
        <f>Q26</f>
        <v>1.7531249999999998</v>
      </c>
      <c r="H19" s="10"/>
      <c r="I19" s="11"/>
    </row>
    <row r="20" spans="1:22" ht="15.75" thickBot="1" x14ac:dyDescent="0.3">
      <c r="A20" s="42" t="s">
        <v>44</v>
      </c>
      <c r="B20" s="42" t="s">
        <v>26</v>
      </c>
      <c r="C20" s="43">
        <f>C19</f>
        <v>2.6296874999999997</v>
      </c>
      <c r="D20" s="44">
        <f>C20+D19</f>
        <v>14.024999999999999</v>
      </c>
      <c r="E20" s="44">
        <f t="shared" ref="E20:G20" si="3">D20+E19</f>
        <v>28.049999999999997</v>
      </c>
      <c r="F20" s="44">
        <f t="shared" si="3"/>
        <v>34.185937499999994</v>
      </c>
      <c r="G20" s="44">
        <f t="shared" si="3"/>
        <v>35.939062499999991</v>
      </c>
      <c r="H20" s="44"/>
      <c r="I20" s="45"/>
    </row>
    <row r="21" spans="1:22" ht="15.75" thickBot="1" x14ac:dyDescent="0.3">
      <c r="B21" s="12"/>
    </row>
    <row r="22" spans="1:22" x14ac:dyDescent="0.25">
      <c r="C22" s="3"/>
      <c r="D22" s="4" t="s">
        <v>23</v>
      </c>
      <c r="E22" s="5"/>
      <c r="F22" s="3"/>
      <c r="G22" s="4" t="s">
        <v>32</v>
      </c>
      <c r="H22" s="4"/>
      <c r="I22" s="5"/>
      <c r="J22" s="3"/>
      <c r="K22" s="4" t="s">
        <v>33</v>
      </c>
      <c r="L22" s="4"/>
      <c r="M22" s="5"/>
      <c r="N22" s="4"/>
      <c r="O22" s="4" t="s">
        <v>27</v>
      </c>
      <c r="P22" s="4"/>
      <c r="Q22" s="5"/>
    </row>
    <row r="23" spans="1:22" x14ac:dyDescent="0.25">
      <c r="A23" t="s">
        <v>28</v>
      </c>
      <c r="C23" s="33">
        <v>2.75E-2</v>
      </c>
      <c r="D23" s="34">
        <f>C23</f>
        <v>2.75E-2</v>
      </c>
      <c r="E23" s="35">
        <f>C23</f>
        <v>2.75E-2</v>
      </c>
      <c r="F23" s="33">
        <v>2.75E-2</v>
      </c>
      <c r="G23" s="34">
        <f>F23</f>
        <v>2.75E-2</v>
      </c>
      <c r="H23" s="34">
        <f>F23</f>
        <v>2.75E-2</v>
      </c>
      <c r="I23" s="35">
        <f>F23</f>
        <v>2.75E-2</v>
      </c>
      <c r="J23" s="33">
        <v>2.75E-2</v>
      </c>
      <c r="K23" s="34">
        <f>J23</f>
        <v>2.75E-2</v>
      </c>
      <c r="L23" s="34">
        <f>J23</f>
        <v>2.75E-2</v>
      </c>
      <c r="M23" s="35">
        <f>J23</f>
        <v>2.75E-2</v>
      </c>
      <c r="N23" s="36">
        <v>2.75E-2</v>
      </c>
      <c r="O23" s="34">
        <f>N23</f>
        <v>2.75E-2</v>
      </c>
      <c r="P23" s="34">
        <f>M23</f>
        <v>2.75E-2</v>
      </c>
      <c r="Q23" s="35">
        <f>N23</f>
        <v>2.75E-2</v>
      </c>
      <c r="R23" s="1"/>
      <c r="S23" s="1"/>
      <c r="T23" s="1"/>
      <c r="U23" s="1"/>
      <c r="V23" s="1"/>
    </row>
    <row r="24" spans="1:22" x14ac:dyDescent="0.25">
      <c r="A24" t="s">
        <v>25</v>
      </c>
      <c r="B24" s="12" t="s">
        <v>26</v>
      </c>
      <c r="C24" s="22">
        <f>C10*C23</f>
        <v>0.6875</v>
      </c>
      <c r="D24" s="23">
        <f>D10*D23</f>
        <v>2.0625</v>
      </c>
      <c r="E24" s="24">
        <f>E10*E23</f>
        <v>1.375</v>
      </c>
      <c r="F24" s="22">
        <f>C11*F23</f>
        <v>1.375</v>
      </c>
      <c r="G24" s="23">
        <f>D11*G23</f>
        <v>4.125</v>
      </c>
      <c r="H24" s="23">
        <f>E11*H23</f>
        <v>5.5</v>
      </c>
      <c r="I24" s="24">
        <f>F11*I23</f>
        <v>2.75</v>
      </c>
      <c r="J24" s="22">
        <f>D12*J23</f>
        <v>2.0625</v>
      </c>
      <c r="K24" s="25">
        <f>E12*K23</f>
        <v>2.75</v>
      </c>
      <c r="L24" s="23">
        <f>F12*L23</f>
        <v>2.75</v>
      </c>
      <c r="M24" s="24">
        <f>G12*M23</f>
        <v>0.6875</v>
      </c>
      <c r="N24" s="23">
        <f>D13*N23</f>
        <v>0.6875</v>
      </c>
      <c r="O24" s="23">
        <f>E13*O23</f>
        <v>1.375</v>
      </c>
      <c r="P24" s="23">
        <f>E13*P23</f>
        <v>1.375</v>
      </c>
      <c r="Q24" s="24">
        <f>F13*Q23</f>
        <v>1.375</v>
      </c>
    </row>
    <row r="25" spans="1:22" x14ac:dyDescent="0.25">
      <c r="A25" t="s">
        <v>24</v>
      </c>
      <c r="B25" s="12" t="s">
        <v>26</v>
      </c>
      <c r="C25" s="7">
        <v>2025</v>
      </c>
      <c r="D25" s="8">
        <v>2026</v>
      </c>
      <c r="E25" s="9">
        <v>2027</v>
      </c>
      <c r="F25" s="7">
        <v>2025</v>
      </c>
      <c r="G25" s="8">
        <v>2026</v>
      </c>
      <c r="H25" s="8">
        <v>2027</v>
      </c>
      <c r="I25" s="9">
        <v>2028</v>
      </c>
      <c r="J25" s="7">
        <v>2026</v>
      </c>
      <c r="K25" s="8">
        <v>2027</v>
      </c>
      <c r="L25" s="8">
        <v>2028</v>
      </c>
      <c r="M25" s="9">
        <v>2029</v>
      </c>
      <c r="N25" s="8">
        <v>2026</v>
      </c>
      <c r="O25" s="8">
        <v>2027</v>
      </c>
      <c r="P25" s="8">
        <v>2028</v>
      </c>
      <c r="Q25" s="9">
        <v>2029</v>
      </c>
    </row>
    <row r="26" spans="1:22" x14ac:dyDescent="0.25">
      <c r="A26" t="s">
        <v>36</v>
      </c>
      <c r="B26" s="12" t="s">
        <v>26</v>
      </c>
      <c r="C26" s="19">
        <f>C24*(C27*$B$4+C28*$B$5+C29*$B$6)</f>
        <v>0.87656249999999991</v>
      </c>
      <c r="D26" s="20">
        <f>D24*(D27*$B$4+D28*$B$5+D29*$B$6)</f>
        <v>2.6296874999999997</v>
      </c>
      <c r="E26" s="21">
        <f>E24*(E27*$B$4+E28*$B$5+E29*$B$6)</f>
        <v>1.7531249999999998</v>
      </c>
      <c r="F26" s="19">
        <f>F24*(F27*$B$4+F28*$B$5+F29*$B$6)</f>
        <v>1.7531249999999998</v>
      </c>
      <c r="G26" s="20">
        <f>G24*(G27*$B$4+G28*$B$5+G29*$B$6)</f>
        <v>5.2593749999999995</v>
      </c>
      <c r="H26" s="20">
        <f>H24*(H27*$B$4+H28*$B$5+H29*$B$6)</f>
        <v>7.0124999999999993</v>
      </c>
      <c r="I26" s="21">
        <f>I24*(I27*$B$4+I28*$B$5+I29*$B$6)</f>
        <v>3.5062499999999996</v>
      </c>
      <c r="J26" s="19">
        <f>J24*(J27*$B$4+J28*$B$5+J29*$B$6)</f>
        <v>2.6296874999999997</v>
      </c>
      <c r="K26" s="20">
        <f>K24*(K27*$B$4+K28*$B$5+K29*$B$6)</f>
        <v>3.5062499999999996</v>
      </c>
      <c r="L26" s="20">
        <f>L24*(L27*$B$4+L28*$B$5+L29*$B$6)</f>
        <v>3.5062499999999996</v>
      </c>
      <c r="M26" s="21">
        <f>M24*(M27*$B$4+M28*$B$5+M29*$B$6)</f>
        <v>0.87656249999999991</v>
      </c>
      <c r="N26" s="20">
        <f>N24*(N27*$B$4+N28*$B$5+N29*$B$6)</f>
        <v>0.87656249999999991</v>
      </c>
      <c r="O26" s="20">
        <f>O24*(O27*$B$4+O28*$B$5+O29*$B$6)</f>
        <v>1.7531249999999998</v>
      </c>
      <c r="P26" s="20">
        <f>P24*(P27*$B$4+P28*$B$5+P29*$B$6)</f>
        <v>1.7531249999999998</v>
      </c>
      <c r="Q26" s="21">
        <f>Q24*(Q27*$B$4+Q28*$B$5+Q29*$B$6)</f>
        <v>1.7531249999999998</v>
      </c>
    </row>
    <row r="27" spans="1:22" x14ac:dyDescent="0.25">
      <c r="A27" t="s">
        <v>40</v>
      </c>
      <c r="B27" t="s">
        <v>41</v>
      </c>
      <c r="C27" s="6">
        <v>0.05</v>
      </c>
      <c r="D27" s="13">
        <f>C27</f>
        <v>0.05</v>
      </c>
      <c r="E27" s="14">
        <f>C27</f>
        <v>0.05</v>
      </c>
      <c r="F27" s="6">
        <v>0.05</v>
      </c>
      <c r="G27" s="13">
        <f>F27</f>
        <v>0.05</v>
      </c>
      <c r="H27" s="13">
        <f>F27</f>
        <v>0.05</v>
      </c>
      <c r="I27" s="14">
        <f>F27</f>
        <v>0.05</v>
      </c>
      <c r="J27" s="6">
        <v>0.05</v>
      </c>
      <c r="K27" s="13">
        <f>J27</f>
        <v>0.05</v>
      </c>
      <c r="L27" s="13">
        <f>J27</f>
        <v>0.05</v>
      </c>
      <c r="M27" s="14">
        <f>J27</f>
        <v>0.05</v>
      </c>
      <c r="N27" s="27">
        <v>0.05</v>
      </c>
      <c r="O27" s="13">
        <f>N27</f>
        <v>0.05</v>
      </c>
      <c r="P27" s="13">
        <f>N27</f>
        <v>0.05</v>
      </c>
      <c r="Q27" s="14">
        <f>N27</f>
        <v>0.05</v>
      </c>
    </row>
    <row r="28" spans="1:22" x14ac:dyDescent="0.25">
      <c r="A28" t="s">
        <v>1</v>
      </c>
      <c r="B28" t="s">
        <v>41</v>
      </c>
      <c r="C28" s="6">
        <v>0.05</v>
      </c>
      <c r="D28" s="13">
        <f>C28</f>
        <v>0.05</v>
      </c>
      <c r="E28" s="14">
        <f>C28</f>
        <v>0.05</v>
      </c>
      <c r="F28" s="6">
        <v>0.05</v>
      </c>
      <c r="G28" s="13">
        <f t="shared" ref="G28:G29" si="4">F28</f>
        <v>0.05</v>
      </c>
      <c r="H28" s="13">
        <f t="shared" ref="H28:H29" si="5">F28</f>
        <v>0.05</v>
      </c>
      <c r="I28" s="14">
        <f t="shared" ref="I28:I29" si="6">F28</f>
        <v>0.05</v>
      </c>
      <c r="J28" s="6">
        <v>0.05</v>
      </c>
      <c r="K28" s="13">
        <f t="shared" ref="K28:K29" si="7">J28</f>
        <v>0.05</v>
      </c>
      <c r="L28" s="13">
        <f t="shared" ref="L28:L29" si="8">J28</f>
        <v>0.05</v>
      </c>
      <c r="M28" s="14">
        <f t="shared" ref="M28:M29" si="9">J28</f>
        <v>0.05</v>
      </c>
      <c r="N28" s="27">
        <v>0.05</v>
      </c>
      <c r="O28" s="13">
        <f t="shared" ref="O28:O29" si="10">N28</f>
        <v>0.05</v>
      </c>
      <c r="P28" s="13">
        <f t="shared" ref="P28:P29" si="11">N28</f>
        <v>0.05</v>
      </c>
      <c r="Q28" s="14">
        <f t="shared" ref="Q28:Q29" si="12">N28</f>
        <v>0.05</v>
      </c>
    </row>
    <row r="29" spans="1:22" x14ac:dyDescent="0.25">
      <c r="A29" t="s">
        <v>2</v>
      </c>
      <c r="B29" t="s">
        <v>41</v>
      </c>
      <c r="C29" s="6">
        <v>0.9</v>
      </c>
      <c r="D29" s="13">
        <f>C29</f>
        <v>0.9</v>
      </c>
      <c r="E29" s="14">
        <f>C29</f>
        <v>0.9</v>
      </c>
      <c r="F29" s="6">
        <v>0.9</v>
      </c>
      <c r="G29" s="13">
        <f t="shared" si="4"/>
        <v>0.9</v>
      </c>
      <c r="H29" s="13">
        <f t="shared" si="5"/>
        <v>0.9</v>
      </c>
      <c r="I29" s="14">
        <f t="shared" si="6"/>
        <v>0.9</v>
      </c>
      <c r="J29" s="6">
        <v>0.9</v>
      </c>
      <c r="K29" s="13">
        <f t="shared" si="7"/>
        <v>0.9</v>
      </c>
      <c r="L29" s="13">
        <f t="shared" si="8"/>
        <v>0.9</v>
      </c>
      <c r="M29" s="14">
        <f t="shared" si="9"/>
        <v>0.9</v>
      </c>
      <c r="N29" s="27">
        <v>0.9</v>
      </c>
      <c r="O29" s="13">
        <f t="shared" si="10"/>
        <v>0.9</v>
      </c>
      <c r="P29" s="13">
        <f t="shared" si="11"/>
        <v>0.9</v>
      </c>
      <c r="Q29" s="14">
        <f t="shared" si="12"/>
        <v>0.9</v>
      </c>
    </row>
    <row r="30" spans="1:22" ht="15.75" thickBot="1" x14ac:dyDescent="0.3">
      <c r="A30" t="s">
        <v>47</v>
      </c>
      <c r="C30" s="15">
        <f>SUM(C27:C29)</f>
        <v>1</v>
      </c>
      <c r="D30" s="16">
        <f t="shared" ref="D30:Q30" si="13">SUM(D27:D29)</f>
        <v>1</v>
      </c>
      <c r="E30" s="17">
        <f t="shared" si="13"/>
        <v>1</v>
      </c>
      <c r="F30" s="15">
        <f t="shared" si="13"/>
        <v>1</v>
      </c>
      <c r="G30" s="16">
        <f t="shared" si="13"/>
        <v>1</v>
      </c>
      <c r="H30" s="16">
        <f t="shared" si="13"/>
        <v>1</v>
      </c>
      <c r="I30" s="17">
        <f t="shared" si="13"/>
        <v>1</v>
      </c>
      <c r="J30" s="15">
        <f t="shared" si="13"/>
        <v>1</v>
      </c>
      <c r="K30" s="16">
        <f t="shared" si="13"/>
        <v>1</v>
      </c>
      <c r="L30" s="16">
        <f t="shared" si="13"/>
        <v>1</v>
      </c>
      <c r="M30" s="17">
        <f t="shared" si="13"/>
        <v>1</v>
      </c>
      <c r="N30" s="16">
        <f t="shared" si="13"/>
        <v>1</v>
      </c>
      <c r="O30" s="16">
        <f t="shared" si="13"/>
        <v>1</v>
      </c>
      <c r="P30" s="16">
        <f t="shared" si="13"/>
        <v>1</v>
      </c>
      <c r="Q30" s="17">
        <f t="shared" si="13"/>
        <v>1</v>
      </c>
    </row>
    <row r="31" spans="1:22" x14ac:dyDescent="0.25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22" x14ac:dyDescent="0.25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25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25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41" spans="1:17" x14ac:dyDescent="0.25">
      <c r="A41" t="s">
        <v>3</v>
      </c>
    </row>
    <row r="42" spans="1:17" x14ac:dyDescent="0.25">
      <c r="A42" t="s">
        <v>4</v>
      </c>
    </row>
    <row r="43" spans="1:17" x14ac:dyDescent="0.25">
      <c r="A43" t="s">
        <v>5</v>
      </c>
    </row>
    <row r="44" spans="1:17" x14ac:dyDescent="0.25">
      <c r="A44" t="s">
        <v>6</v>
      </c>
    </row>
    <row r="46" spans="1:17" x14ac:dyDescent="0.25">
      <c r="A46" t="s">
        <v>7</v>
      </c>
    </row>
    <row r="47" spans="1:17" x14ac:dyDescent="0.25">
      <c r="A47" t="s">
        <v>16</v>
      </c>
    </row>
    <row r="48" spans="1:17" x14ac:dyDescent="0.25">
      <c r="A48" t="s">
        <v>17</v>
      </c>
    </row>
    <row r="49" spans="1:2" x14ac:dyDescent="0.25">
      <c r="A49" t="s">
        <v>18</v>
      </c>
    </row>
    <row r="50" spans="1:2" x14ac:dyDescent="0.25">
      <c r="A50" t="s">
        <v>19</v>
      </c>
    </row>
    <row r="53" spans="1:2" x14ac:dyDescent="0.25">
      <c r="A53" t="s">
        <v>8</v>
      </c>
    </row>
    <row r="54" spans="1:2" x14ac:dyDescent="0.25">
      <c r="A54" t="s">
        <v>9</v>
      </c>
    </row>
    <row r="55" spans="1:2" x14ac:dyDescent="0.25">
      <c r="A55" t="s">
        <v>10</v>
      </c>
    </row>
    <row r="56" spans="1:2" x14ac:dyDescent="0.25">
      <c r="A56" t="s">
        <v>11</v>
      </c>
    </row>
    <row r="60" spans="1:2" x14ac:dyDescent="0.25">
      <c r="A60" t="s">
        <v>12</v>
      </c>
    </row>
    <row r="61" spans="1:2" x14ac:dyDescent="0.25">
      <c r="A61" t="s">
        <v>13</v>
      </c>
      <c r="B61">
        <v>5</v>
      </c>
    </row>
    <row r="62" spans="1:2" x14ac:dyDescent="0.25">
      <c r="A62" t="s">
        <v>14</v>
      </c>
      <c r="B62">
        <v>2.5</v>
      </c>
    </row>
    <row r="63" spans="1:2" x14ac:dyDescent="0.25">
      <c r="A63" t="s">
        <v>15</v>
      </c>
      <c r="B63">
        <v>1</v>
      </c>
    </row>
  </sheetData>
  <pageMargins left="0.7" right="0.7" top="0.75" bottom="0.75" header="0.3" footer="0.3"/>
  <headerFooter>
    <oddHeader>&amp;C&amp;"Calibri"&amp;12&amp;KFF0000 OFFICIAL&amp;1#_x000D_</oddHeader>
    <oddFooter>&amp;C_x000D_&amp;1#&amp;"Calibri"&amp;12&amp;KFF0000 OFFICIAL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4D50-5337-43A7-9632-073F7F9B8B73}">
  <dimension ref="A1:V63"/>
  <sheetViews>
    <sheetView workbookViewId="0">
      <selection activeCell="B1" sqref="B1"/>
    </sheetView>
  </sheetViews>
  <sheetFormatPr defaultRowHeight="15" x14ac:dyDescent="0.25"/>
  <cols>
    <col min="1" max="1" width="38.85546875" customWidth="1"/>
    <col min="2" max="2" width="20.28515625" customWidth="1"/>
    <col min="3" max="3" width="10" customWidth="1"/>
    <col min="4" max="4" width="10.85546875" customWidth="1"/>
    <col min="5" max="5" width="10.42578125" customWidth="1"/>
  </cols>
  <sheetData>
    <row r="1" spans="1:9" ht="21" x14ac:dyDescent="0.35">
      <c r="A1" s="26" t="s">
        <v>50</v>
      </c>
      <c r="B1" t="s">
        <v>68</v>
      </c>
    </row>
    <row r="3" spans="1:9" x14ac:dyDescent="0.25">
      <c r="A3" t="s">
        <v>39</v>
      </c>
      <c r="B3" t="s">
        <v>38</v>
      </c>
    </row>
    <row r="4" spans="1:9" x14ac:dyDescent="0.25">
      <c r="A4" t="s">
        <v>0</v>
      </c>
      <c r="B4" s="18">
        <v>5</v>
      </c>
    </row>
    <row r="5" spans="1:9" x14ac:dyDescent="0.25">
      <c r="A5" t="s">
        <v>37</v>
      </c>
      <c r="B5" s="18">
        <v>2.5</v>
      </c>
    </row>
    <row r="6" spans="1:9" x14ac:dyDescent="0.25">
      <c r="A6" t="s">
        <v>2</v>
      </c>
      <c r="B6" s="18">
        <v>1</v>
      </c>
    </row>
    <row r="8" spans="1:9" x14ac:dyDescent="0.25">
      <c r="B8" t="s">
        <v>31</v>
      </c>
      <c r="C8" t="s">
        <v>30</v>
      </c>
    </row>
    <row r="9" spans="1:9" x14ac:dyDescent="0.25">
      <c r="B9" t="s">
        <v>26</v>
      </c>
      <c r="C9">
        <v>2025</v>
      </c>
      <c r="D9">
        <v>2026</v>
      </c>
      <c r="E9">
        <v>2027</v>
      </c>
      <c r="F9">
        <v>2028</v>
      </c>
      <c r="G9">
        <v>2029</v>
      </c>
      <c r="H9">
        <v>2030</v>
      </c>
      <c r="I9">
        <v>2031</v>
      </c>
    </row>
    <row r="10" spans="1:9" x14ac:dyDescent="0.25">
      <c r="A10" t="s">
        <v>20</v>
      </c>
      <c r="B10" s="2">
        <v>150</v>
      </c>
      <c r="C10" s="2">
        <v>25</v>
      </c>
      <c r="D10" s="2">
        <v>75</v>
      </c>
      <c r="E10" s="2">
        <v>50</v>
      </c>
      <c r="F10" s="2"/>
      <c r="G10" s="2"/>
      <c r="H10" s="2"/>
      <c r="I10" s="2"/>
    </row>
    <row r="11" spans="1:9" x14ac:dyDescent="0.25">
      <c r="A11" t="s">
        <v>21</v>
      </c>
      <c r="B11" s="2">
        <v>500</v>
      </c>
      <c r="C11" s="2">
        <v>50</v>
      </c>
      <c r="D11" s="2">
        <v>150</v>
      </c>
      <c r="E11" s="2">
        <v>200</v>
      </c>
      <c r="F11" s="2">
        <v>100</v>
      </c>
      <c r="G11" s="2"/>
      <c r="H11" s="2"/>
      <c r="I11" s="2"/>
    </row>
    <row r="12" spans="1:9" x14ac:dyDescent="0.25">
      <c r="A12" t="s">
        <v>22</v>
      </c>
      <c r="B12" s="2">
        <v>300</v>
      </c>
      <c r="C12" s="2"/>
      <c r="D12" s="2">
        <v>75</v>
      </c>
      <c r="E12" s="2">
        <v>100</v>
      </c>
      <c r="F12" s="2">
        <v>100</v>
      </c>
      <c r="G12" s="2">
        <v>25</v>
      </c>
      <c r="H12" s="2"/>
      <c r="I12" s="2"/>
    </row>
    <row r="13" spans="1:9" x14ac:dyDescent="0.25">
      <c r="A13" t="s">
        <v>29</v>
      </c>
      <c r="B13" s="2">
        <v>150</v>
      </c>
      <c r="C13" s="2"/>
      <c r="D13" s="2">
        <v>25</v>
      </c>
      <c r="E13" s="2">
        <v>50</v>
      </c>
      <c r="F13" s="2">
        <v>50</v>
      </c>
      <c r="G13" s="2">
        <v>25</v>
      </c>
      <c r="H13" s="2"/>
      <c r="I13" s="2"/>
    </row>
    <row r="14" spans="1:9" ht="15.75" thickBot="1" x14ac:dyDescent="0.3"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t="s">
        <v>34</v>
      </c>
      <c r="B15" s="12" t="s">
        <v>26</v>
      </c>
      <c r="C15" s="28">
        <f>SUM(C10:C14)</f>
        <v>75</v>
      </c>
      <c r="D15" s="29">
        <f t="shared" ref="D15:G15" si="0">SUM(D10:D14)</f>
        <v>325</v>
      </c>
      <c r="E15" s="29">
        <f t="shared" si="0"/>
        <v>400</v>
      </c>
      <c r="F15" s="29">
        <f t="shared" si="0"/>
        <v>250</v>
      </c>
      <c r="G15" s="29">
        <f t="shared" si="0"/>
        <v>50</v>
      </c>
      <c r="H15" s="29"/>
      <c r="I15" s="30"/>
    </row>
    <row r="16" spans="1:9" x14ac:dyDescent="0.25">
      <c r="A16" t="s">
        <v>46</v>
      </c>
      <c r="B16" s="12" t="s">
        <v>26</v>
      </c>
      <c r="C16" s="31">
        <f>C15</f>
        <v>75</v>
      </c>
      <c r="D16" s="10">
        <f>C16+D15</f>
        <v>400</v>
      </c>
      <c r="E16" s="10">
        <f t="shared" ref="E16:G16" si="1">D16+E15</f>
        <v>800</v>
      </c>
      <c r="F16" s="10">
        <f t="shared" si="1"/>
        <v>1050</v>
      </c>
      <c r="G16" s="10">
        <f t="shared" si="1"/>
        <v>1100</v>
      </c>
      <c r="H16" s="10"/>
      <c r="I16" s="11"/>
    </row>
    <row r="17" spans="1:22" x14ac:dyDescent="0.25">
      <c r="A17" t="s">
        <v>35</v>
      </c>
      <c r="B17" s="12" t="s">
        <v>26</v>
      </c>
      <c r="C17" s="32">
        <f>C24+F24</f>
        <v>1.875</v>
      </c>
      <c r="D17" s="25">
        <f>D24+G24+J24+N24</f>
        <v>8.125</v>
      </c>
      <c r="E17" s="25">
        <f>E24+H24+K24+O24</f>
        <v>10</v>
      </c>
      <c r="F17" s="25">
        <f>I24+M24+P24</f>
        <v>4.375</v>
      </c>
      <c r="G17" s="25">
        <f>Q24</f>
        <v>1.25</v>
      </c>
      <c r="H17" s="10"/>
      <c r="I17" s="11"/>
    </row>
    <row r="18" spans="1:22" x14ac:dyDescent="0.25">
      <c r="A18" s="37" t="s">
        <v>43</v>
      </c>
      <c r="B18" s="37" t="s">
        <v>26</v>
      </c>
      <c r="C18" s="38">
        <f>C17</f>
        <v>1.875</v>
      </c>
      <c r="D18" s="39">
        <f>C18+D17</f>
        <v>10</v>
      </c>
      <c r="E18" s="39">
        <f t="shared" ref="E18:G18" si="2">D18+E17</f>
        <v>20</v>
      </c>
      <c r="F18" s="39">
        <f t="shared" si="2"/>
        <v>24.375</v>
      </c>
      <c r="G18" s="39">
        <f t="shared" si="2"/>
        <v>25.625</v>
      </c>
      <c r="H18" s="40"/>
      <c r="I18" s="41"/>
    </row>
    <row r="19" spans="1:22" x14ac:dyDescent="0.25">
      <c r="A19" t="s">
        <v>45</v>
      </c>
      <c r="B19" s="12" t="s">
        <v>26</v>
      </c>
      <c r="C19" s="32">
        <f>C26+F26</f>
        <v>3.140625</v>
      </c>
      <c r="D19" s="25">
        <f>D26+G26+J26+N26</f>
        <v>13.609375</v>
      </c>
      <c r="E19" s="25">
        <f>E26+H26+K26+O26</f>
        <v>16.75</v>
      </c>
      <c r="F19" s="25">
        <f>I26+M26+P26</f>
        <v>7.328125</v>
      </c>
      <c r="G19" s="25">
        <f>Q26</f>
        <v>2.09375</v>
      </c>
      <c r="H19" s="10"/>
      <c r="I19" s="11"/>
    </row>
    <row r="20" spans="1:22" ht="15.75" thickBot="1" x14ac:dyDescent="0.3">
      <c r="A20" s="42" t="s">
        <v>44</v>
      </c>
      <c r="B20" s="42" t="s">
        <v>26</v>
      </c>
      <c r="C20" s="43">
        <f>C19</f>
        <v>3.140625</v>
      </c>
      <c r="D20" s="44">
        <f>C20+D19</f>
        <v>16.75</v>
      </c>
      <c r="E20" s="44">
        <f t="shared" ref="E20:G20" si="3">D20+E19</f>
        <v>33.5</v>
      </c>
      <c r="F20" s="44">
        <f t="shared" si="3"/>
        <v>40.828125</v>
      </c>
      <c r="G20" s="44">
        <f t="shared" si="3"/>
        <v>42.921875</v>
      </c>
      <c r="H20" s="44"/>
      <c r="I20" s="45"/>
    </row>
    <row r="21" spans="1:22" ht="15.75" thickBot="1" x14ac:dyDescent="0.3">
      <c r="B21" s="12"/>
    </row>
    <row r="22" spans="1:22" x14ac:dyDescent="0.25">
      <c r="C22" s="3"/>
      <c r="D22" s="4" t="s">
        <v>23</v>
      </c>
      <c r="E22" s="5"/>
      <c r="F22" s="3"/>
      <c r="G22" s="4" t="s">
        <v>32</v>
      </c>
      <c r="H22" s="4"/>
      <c r="I22" s="5"/>
      <c r="J22" s="3"/>
      <c r="K22" s="4" t="s">
        <v>33</v>
      </c>
      <c r="L22" s="4"/>
      <c r="M22" s="5"/>
      <c r="N22" s="4"/>
      <c r="O22" s="4" t="s">
        <v>27</v>
      </c>
      <c r="P22" s="4"/>
      <c r="Q22" s="5"/>
    </row>
    <row r="23" spans="1:22" x14ac:dyDescent="0.25">
      <c r="A23" t="s">
        <v>28</v>
      </c>
      <c r="C23" s="33">
        <v>2.5000000000000001E-2</v>
      </c>
      <c r="D23" s="34">
        <f>C23</f>
        <v>2.5000000000000001E-2</v>
      </c>
      <c r="E23" s="35">
        <f>C23</f>
        <v>2.5000000000000001E-2</v>
      </c>
      <c r="F23" s="33">
        <v>2.5000000000000001E-2</v>
      </c>
      <c r="G23" s="34">
        <f>F23</f>
        <v>2.5000000000000001E-2</v>
      </c>
      <c r="H23" s="34">
        <f>F23</f>
        <v>2.5000000000000001E-2</v>
      </c>
      <c r="I23" s="35">
        <f>F23</f>
        <v>2.5000000000000001E-2</v>
      </c>
      <c r="J23" s="33">
        <v>2.5000000000000001E-2</v>
      </c>
      <c r="K23" s="34">
        <f>J23</f>
        <v>2.5000000000000001E-2</v>
      </c>
      <c r="L23" s="34">
        <f>J23</f>
        <v>2.5000000000000001E-2</v>
      </c>
      <c r="M23" s="35">
        <f>J23</f>
        <v>2.5000000000000001E-2</v>
      </c>
      <c r="N23" s="36">
        <v>2.5000000000000001E-2</v>
      </c>
      <c r="O23" s="34">
        <f>N23</f>
        <v>2.5000000000000001E-2</v>
      </c>
      <c r="P23" s="34">
        <f>N23</f>
        <v>2.5000000000000001E-2</v>
      </c>
      <c r="Q23" s="35">
        <f>N23</f>
        <v>2.5000000000000001E-2</v>
      </c>
      <c r="R23" s="1"/>
      <c r="S23" s="1"/>
      <c r="T23" s="1"/>
      <c r="U23" s="1"/>
      <c r="V23" s="1"/>
    </row>
    <row r="24" spans="1:22" x14ac:dyDescent="0.25">
      <c r="A24" t="s">
        <v>25</v>
      </c>
      <c r="B24" s="12" t="s">
        <v>26</v>
      </c>
      <c r="C24" s="22">
        <f>C10*C23</f>
        <v>0.625</v>
      </c>
      <c r="D24" s="23">
        <f>D10*D23</f>
        <v>1.875</v>
      </c>
      <c r="E24" s="24">
        <f>E10*E23</f>
        <v>1.25</v>
      </c>
      <c r="F24" s="22">
        <f>C11*F23</f>
        <v>1.25</v>
      </c>
      <c r="G24" s="23">
        <f>D11*G23</f>
        <v>3.75</v>
      </c>
      <c r="H24" s="23">
        <f>E11*H23</f>
        <v>5</v>
      </c>
      <c r="I24" s="24">
        <f>F11*I23</f>
        <v>2.5</v>
      </c>
      <c r="J24" s="22">
        <f>D12*J23</f>
        <v>1.875</v>
      </c>
      <c r="K24" s="25">
        <f>E12*K23</f>
        <v>2.5</v>
      </c>
      <c r="L24" s="23">
        <f>F12*L23</f>
        <v>2.5</v>
      </c>
      <c r="M24" s="24">
        <f>G12*M23</f>
        <v>0.625</v>
      </c>
      <c r="N24" s="23">
        <f>D13*N23</f>
        <v>0.625</v>
      </c>
      <c r="O24" s="23">
        <f>E13*O23</f>
        <v>1.25</v>
      </c>
      <c r="P24" s="23">
        <f>E13*P23</f>
        <v>1.25</v>
      </c>
      <c r="Q24" s="24">
        <f>F13*Q23</f>
        <v>1.25</v>
      </c>
    </row>
    <row r="25" spans="1:22" x14ac:dyDescent="0.25">
      <c r="A25" t="s">
        <v>24</v>
      </c>
      <c r="B25" s="12" t="s">
        <v>26</v>
      </c>
      <c r="C25" s="7">
        <v>2025</v>
      </c>
      <c r="D25" s="8">
        <v>2026</v>
      </c>
      <c r="E25" s="9">
        <v>2027</v>
      </c>
      <c r="F25" s="7">
        <v>2025</v>
      </c>
      <c r="G25" s="8">
        <v>2026</v>
      </c>
      <c r="H25" s="8">
        <v>2027</v>
      </c>
      <c r="I25" s="9">
        <v>2028</v>
      </c>
      <c r="J25" s="7">
        <v>2026</v>
      </c>
      <c r="K25" s="8">
        <v>2027</v>
      </c>
      <c r="L25" s="8">
        <v>2028</v>
      </c>
      <c r="M25" s="9">
        <v>2029</v>
      </c>
      <c r="N25" s="8">
        <v>2026</v>
      </c>
      <c r="O25" s="8">
        <v>2027</v>
      </c>
      <c r="P25" s="8">
        <v>2028</v>
      </c>
      <c r="Q25" s="9">
        <v>2029</v>
      </c>
    </row>
    <row r="26" spans="1:22" x14ac:dyDescent="0.25">
      <c r="A26" t="s">
        <v>36</v>
      </c>
      <c r="B26" s="12" t="s">
        <v>26</v>
      </c>
      <c r="C26" s="19">
        <f>C24*(C27*$B$4+C28*$B$5+C29*$B$6)</f>
        <v>1.046875</v>
      </c>
      <c r="D26" s="20">
        <f>D24*(D27*$B$4+D28*$B$5+D29*$B$6)</f>
        <v>3.140625</v>
      </c>
      <c r="E26" s="21">
        <f>E24*(E27*$B$4+E28*$B$5+E29*$B$6)</f>
        <v>2.09375</v>
      </c>
      <c r="F26" s="19">
        <f>F24*(F27*$B$4+F28*$B$5+F29*$B$6)</f>
        <v>2.09375</v>
      </c>
      <c r="G26" s="20">
        <f>G24*(G27*$B$4+G28*$B$5+G29*$B$6)</f>
        <v>6.28125</v>
      </c>
      <c r="H26" s="20">
        <f>H24*(H27*$B$4+H28*$B$5+H29*$B$6)</f>
        <v>8.375</v>
      </c>
      <c r="I26" s="21">
        <f>I24*(I27*$B$4+I28*$B$5+I29*$B$6)</f>
        <v>4.1875</v>
      </c>
      <c r="J26" s="19">
        <f>J24*(J27*$B$4+J28*$B$5+J29*$B$6)</f>
        <v>3.140625</v>
      </c>
      <c r="K26" s="20">
        <f>K24*(K27*$B$4+K28*$B$5+K29*$B$6)</f>
        <v>4.1875</v>
      </c>
      <c r="L26" s="20">
        <f>L24*(L27*$B$4+L28*$B$5+L29*$B$6)</f>
        <v>4.1875</v>
      </c>
      <c r="M26" s="21">
        <f>M24*(M27*$B$4+M28*$B$5+M29*$B$6)</f>
        <v>1.046875</v>
      </c>
      <c r="N26" s="20">
        <f>N24*(N27*$B$4+N28*$B$5+N29*$B$6)</f>
        <v>1.046875</v>
      </c>
      <c r="O26" s="20">
        <f>O24*(O27*$B$4+O28*$B$5+O29*$B$6)</f>
        <v>2.09375</v>
      </c>
      <c r="P26" s="20">
        <f>P24*(P27*$B$4+P28*$B$5+P29*$B$6)</f>
        <v>2.09375</v>
      </c>
      <c r="Q26" s="21">
        <f>Q24*(Q27*$B$4+Q28*$B$5+Q29*$B$6)</f>
        <v>2.09375</v>
      </c>
    </row>
    <row r="27" spans="1:22" x14ac:dyDescent="0.25">
      <c r="A27" t="s">
        <v>40</v>
      </c>
      <c r="B27" t="s">
        <v>41</v>
      </c>
      <c r="C27" s="6">
        <v>0.15</v>
      </c>
      <c r="D27" s="13">
        <f>C27</f>
        <v>0.15</v>
      </c>
      <c r="E27" s="14">
        <f>C27</f>
        <v>0.15</v>
      </c>
      <c r="F27" s="6">
        <v>0.15</v>
      </c>
      <c r="G27" s="13">
        <f>F27</f>
        <v>0.15</v>
      </c>
      <c r="H27" s="13">
        <f>F27</f>
        <v>0.15</v>
      </c>
      <c r="I27" s="14">
        <f>F27</f>
        <v>0.15</v>
      </c>
      <c r="J27" s="6">
        <v>0.15</v>
      </c>
      <c r="K27" s="13">
        <f>J27</f>
        <v>0.15</v>
      </c>
      <c r="L27" s="13">
        <f>J27</f>
        <v>0.15</v>
      </c>
      <c r="M27" s="14">
        <f>J27</f>
        <v>0.15</v>
      </c>
      <c r="N27" s="27">
        <v>0.15</v>
      </c>
      <c r="O27" s="13">
        <f>N27</f>
        <v>0.15</v>
      </c>
      <c r="P27" s="13">
        <f>N27</f>
        <v>0.15</v>
      </c>
      <c r="Q27" s="14">
        <f>N27</f>
        <v>0.15</v>
      </c>
    </row>
    <row r="28" spans="1:22" x14ac:dyDescent="0.25">
      <c r="A28" t="s">
        <v>1</v>
      </c>
      <c r="B28" t="s">
        <v>41</v>
      </c>
      <c r="C28" s="6">
        <v>0.05</v>
      </c>
      <c r="D28" s="13">
        <f>C28</f>
        <v>0.05</v>
      </c>
      <c r="E28" s="14">
        <f>C28</f>
        <v>0.05</v>
      </c>
      <c r="F28" s="6">
        <v>0.05</v>
      </c>
      <c r="G28" s="13">
        <f t="shared" ref="G28:G29" si="4">F28</f>
        <v>0.05</v>
      </c>
      <c r="H28" s="13">
        <f t="shared" ref="H28:H29" si="5">F28</f>
        <v>0.05</v>
      </c>
      <c r="I28" s="14">
        <f t="shared" ref="I28:I29" si="6">F28</f>
        <v>0.05</v>
      </c>
      <c r="J28" s="6">
        <v>0.05</v>
      </c>
      <c r="K28" s="13">
        <f t="shared" ref="K28:K29" si="7">J28</f>
        <v>0.05</v>
      </c>
      <c r="L28" s="13">
        <f t="shared" ref="L28:L29" si="8">J28</f>
        <v>0.05</v>
      </c>
      <c r="M28" s="14">
        <f t="shared" ref="M28:M29" si="9">J28</f>
        <v>0.05</v>
      </c>
      <c r="N28" s="27">
        <v>0.05</v>
      </c>
      <c r="O28" s="13">
        <f t="shared" ref="O28:O29" si="10">N28</f>
        <v>0.05</v>
      </c>
      <c r="P28" s="13">
        <f t="shared" ref="P28:P29" si="11">N28</f>
        <v>0.05</v>
      </c>
      <c r="Q28" s="14">
        <f t="shared" ref="Q28:Q29" si="12">N28</f>
        <v>0.05</v>
      </c>
    </row>
    <row r="29" spans="1:22" x14ac:dyDescent="0.25">
      <c r="A29" t="s">
        <v>2</v>
      </c>
      <c r="B29" t="s">
        <v>41</v>
      </c>
      <c r="C29" s="6">
        <v>0.8</v>
      </c>
      <c r="D29" s="13">
        <f>C29</f>
        <v>0.8</v>
      </c>
      <c r="E29" s="14">
        <f>C29</f>
        <v>0.8</v>
      </c>
      <c r="F29" s="6">
        <v>0.8</v>
      </c>
      <c r="G29" s="13">
        <f t="shared" si="4"/>
        <v>0.8</v>
      </c>
      <c r="H29" s="13">
        <f t="shared" si="5"/>
        <v>0.8</v>
      </c>
      <c r="I29" s="14">
        <f t="shared" si="6"/>
        <v>0.8</v>
      </c>
      <c r="J29" s="6">
        <v>0.8</v>
      </c>
      <c r="K29" s="13">
        <f t="shared" si="7"/>
        <v>0.8</v>
      </c>
      <c r="L29" s="13">
        <f t="shared" si="8"/>
        <v>0.8</v>
      </c>
      <c r="M29" s="14">
        <f t="shared" si="9"/>
        <v>0.8</v>
      </c>
      <c r="N29" s="27">
        <v>0.8</v>
      </c>
      <c r="O29" s="13">
        <f t="shared" si="10"/>
        <v>0.8</v>
      </c>
      <c r="P29" s="13">
        <f t="shared" si="11"/>
        <v>0.8</v>
      </c>
      <c r="Q29" s="14">
        <f t="shared" si="12"/>
        <v>0.8</v>
      </c>
    </row>
    <row r="30" spans="1:22" ht="15.75" thickBot="1" x14ac:dyDescent="0.3">
      <c r="A30" t="s">
        <v>47</v>
      </c>
      <c r="C30" s="15">
        <f>SUM(C27:C29)</f>
        <v>1</v>
      </c>
      <c r="D30" s="16">
        <f t="shared" ref="D30:Q30" si="13">SUM(D27:D29)</f>
        <v>1</v>
      </c>
      <c r="E30" s="17">
        <f t="shared" si="13"/>
        <v>1</v>
      </c>
      <c r="F30" s="15">
        <f t="shared" si="13"/>
        <v>1</v>
      </c>
      <c r="G30" s="16">
        <f t="shared" si="13"/>
        <v>1</v>
      </c>
      <c r="H30" s="16">
        <f t="shared" si="13"/>
        <v>1</v>
      </c>
      <c r="I30" s="17">
        <f t="shared" si="13"/>
        <v>1</v>
      </c>
      <c r="J30" s="15">
        <f t="shared" si="13"/>
        <v>1</v>
      </c>
      <c r="K30" s="16">
        <f t="shared" si="13"/>
        <v>1</v>
      </c>
      <c r="L30" s="16">
        <f t="shared" si="13"/>
        <v>1</v>
      </c>
      <c r="M30" s="17">
        <f t="shared" si="13"/>
        <v>1</v>
      </c>
      <c r="N30" s="16">
        <f t="shared" si="13"/>
        <v>1</v>
      </c>
      <c r="O30" s="16">
        <f t="shared" si="13"/>
        <v>1</v>
      </c>
      <c r="P30" s="16">
        <f t="shared" si="13"/>
        <v>1</v>
      </c>
      <c r="Q30" s="17">
        <f t="shared" si="13"/>
        <v>1</v>
      </c>
    </row>
    <row r="31" spans="1:22" x14ac:dyDescent="0.25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22" x14ac:dyDescent="0.25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25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25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41" spans="1:17" x14ac:dyDescent="0.25">
      <c r="A41" t="s">
        <v>3</v>
      </c>
    </row>
    <row r="42" spans="1:17" x14ac:dyDescent="0.25">
      <c r="A42" t="s">
        <v>4</v>
      </c>
    </row>
    <row r="43" spans="1:17" x14ac:dyDescent="0.25">
      <c r="A43" t="s">
        <v>5</v>
      </c>
    </row>
    <row r="44" spans="1:17" x14ac:dyDescent="0.25">
      <c r="A44" t="s">
        <v>6</v>
      </c>
    </row>
    <row r="46" spans="1:17" x14ac:dyDescent="0.25">
      <c r="A46" t="s">
        <v>7</v>
      </c>
    </row>
    <row r="47" spans="1:17" x14ac:dyDescent="0.25">
      <c r="A47" t="s">
        <v>16</v>
      </c>
    </row>
    <row r="48" spans="1:17" x14ac:dyDescent="0.25">
      <c r="A48" t="s">
        <v>17</v>
      </c>
    </row>
    <row r="49" spans="1:2" x14ac:dyDescent="0.25">
      <c r="A49" t="s">
        <v>18</v>
      </c>
    </row>
    <row r="50" spans="1:2" x14ac:dyDescent="0.25">
      <c r="A50" t="s">
        <v>19</v>
      </c>
    </row>
    <row r="53" spans="1:2" x14ac:dyDescent="0.25">
      <c r="A53" t="s">
        <v>8</v>
      </c>
    </row>
    <row r="54" spans="1:2" x14ac:dyDescent="0.25">
      <c r="A54" t="s">
        <v>9</v>
      </c>
    </row>
    <row r="55" spans="1:2" x14ac:dyDescent="0.25">
      <c r="A55" t="s">
        <v>10</v>
      </c>
    </row>
    <row r="56" spans="1:2" x14ac:dyDescent="0.25">
      <c r="A56" t="s">
        <v>11</v>
      </c>
    </row>
    <row r="60" spans="1:2" x14ac:dyDescent="0.25">
      <c r="A60" t="s">
        <v>12</v>
      </c>
    </row>
    <row r="61" spans="1:2" x14ac:dyDescent="0.25">
      <c r="A61" t="s">
        <v>13</v>
      </c>
      <c r="B61">
        <v>5</v>
      </c>
    </row>
    <row r="62" spans="1:2" x14ac:dyDescent="0.25">
      <c r="A62" t="s">
        <v>14</v>
      </c>
      <c r="B62">
        <v>2.5</v>
      </c>
    </row>
    <row r="63" spans="1:2" x14ac:dyDescent="0.25">
      <c r="A63" t="s">
        <v>15</v>
      </c>
      <c r="B63">
        <v>1</v>
      </c>
    </row>
  </sheetData>
  <pageMargins left="0.7" right="0.7" top="0.75" bottom="0.75" header="0.3" footer="0.3"/>
  <headerFooter>
    <oddHeader>&amp;C&amp;"Calibri"&amp;12&amp;KFF0000 OFFICIAL&amp;1#_x000D_</oddHeader>
    <oddFooter>&amp;C_x000D_&amp;1#&amp;"Calibri"&amp;12&amp;KFF0000 OFFICIAL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01E31-D6CC-45F1-9F1A-579FFDB8F91E}">
  <dimension ref="A1:V63"/>
  <sheetViews>
    <sheetView workbookViewId="0">
      <selection activeCell="B1" sqref="B1"/>
    </sheetView>
  </sheetViews>
  <sheetFormatPr defaultRowHeight="15" x14ac:dyDescent="0.25"/>
  <cols>
    <col min="1" max="1" width="38.85546875" customWidth="1"/>
    <col min="2" max="2" width="20.28515625" customWidth="1"/>
    <col min="3" max="3" width="10" customWidth="1"/>
    <col min="4" max="4" width="10.85546875" customWidth="1"/>
    <col min="5" max="5" width="10.42578125" customWidth="1"/>
  </cols>
  <sheetData>
    <row r="1" spans="1:9" ht="21" x14ac:dyDescent="0.35">
      <c r="A1" s="26" t="s">
        <v>51</v>
      </c>
      <c r="B1" t="s">
        <v>69</v>
      </c>
    </row>
    <row r="3" spans="1:9" x14ac:dyDescent="0.25">
      <c r="A3" t="s">
        <v>39</v>
      </c>
      <c r="B3" t="s">
        <v>38</v>
      </c>
    </row>
    <row r="4" spans="1:9" x14ac:dyDescent="0.25">
      <c r="A4" t="s">
        <v>0</v>
      </c>
      <c r="B4" s="18">
        <v>5</v>
      </c>
    </row>
    <row r="5" spans="1:9" x14ac:dyDescent="0.25">
      <c r="A5" t="s">
        <v>37</v>
      </c>
      <c r="B5" s="18">
        <v>2.5</v>
      </c>
    </row>
    <row r="6" spans="1:9" x14ac:dyDescent="0.25">
      <c r="A6" t="s">
        <v>2</v>
      </c>
      <c r="B6" s="18">
        <v>1</v>
      </c>
    </row>
    <row r="8" spans="1:9" x14ac:dyDescent="0.25">
      <c r="B8" t="s">
        <v>31</v>
      </c>
      <c r="C8" t="s">
        <v>30</v>
      </c>
    </row>
    <row r="9" spans="1:9" x14ac:dyDescent="0.25">
      <c r="B9" t="s">
        <v>26</v>
      </c>
      <c r="C9">
        <v>2025</v>
      </c>
      <c r="D9">
        <v>2026</v>
      </c>
      <c r="E9">
        <v>2027</v>
      </c>
      <c r="F9">
        <v>2028</v>
      </c>
      <c r="G9">
        <v>2029</v>
      </c>
      <c r="H9">
        <v>2030</v>
      </c>
      <c r="I9">
        <v>2031</v>
      </c>
    </row>
    <row r="10" spans="1:9" x14ac:dyDescent="0.25">
      <c r="A10" t="s">
        <v>20</v>
      </c>
      <c r="B10" s="2">
        <v>150</v>
      </c>
      <c r="C10" s="2">
        <v>25</v>
      </c>
      <c r="D10" s="2">
        <v>75</v>
      </c>
      <c r="E10" s="2">
        <v>50</v>
      </c>
      <c r="F10" s="2"/>
      <c r="G10" s="2"/>
      <c r="H10" s="2"/>
      <c r="I10" s="2"/>
    </row>
    <row r="11" spans="1:9" x14ac:dyDescent="0.25">
      <c r="A11" t="s">
        <v>21</v>
      </c>
      <c r="B11" s="2">
        <v>500</v>
      </c>
      <c r="C11" s="2">
        <v>50</v>
      </c>
      <c r="D11" s="2">
        <v>150</v>
      </c>
      <c r="E11" s="2">
        <v>200</v>
      </c>
      <c r="F11" s="2">
        <v>100</v>
      </c>
      <c r="G11" s="2"/>
      <c r="H11" s="2"/>
      <c r="I11" s="2"/>
    </row>
    <row r="12" spans="1:9" x14ac:dyDescent="0.25">
      <c r="A12" t="s">
        <v>22</v>
      </c>
      <c r="B12" s="2">
        <v>300</v>
      </c>
      <c r="C12" s="2"/>
      <c r="D12" s="2">
        <v>75</v>
      </c>
      <c r="E12" s="2">
        <v>100</v>
      </c>
      <c r="F12" s="2">
        <v>100</v>
      </c>
      <c r="G12" s="2">
        <v>25</v>
      </c>
      <c r="H12" s="2"/>
      <c r="I12" s="2"/>
    </row>
    <row r="13" spans="1:9" x14ac:dyDescent="0.25">
      <c r="A13" t="s">
        <v>29</v>
      </c>
      <c r="B13" s="2">
        <v>150</v>
      </c>
      <c r="C13" s="2"/>
      <c r="D13" s="2">
        <v>25</v>
      </c>
      <c r="E13" s="2">
        <v>50</v>
      </c>
      <c r="F13" s="2">
        <v>50</v>
      </c>
      <c r="G13" s="2">
        <v>25</v>
      </c>
      <c r="H13" s="2"/>
      <c r="I13" s="2"/>
    </row>
    <row r="14" spans="1:9" ht="15.75" thickBot="1" x14ac:dyDescent="0.3"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t="s">
        <v>34</v>
      </c>
      <c r="B15" s="12" t="s">
        <v>26</v>
      </c>
      <c r="C15" s="28">
        <f>SUM(C10:C14)</f>
        <v>75</v>
      </c>
      <c r="D15" s="29">
        <f t="shared" ref="D15:G15" si="0">SUM(D10:D14)</f>
        <v>325</v>
      </c>
      <c r="E15" s="29">
        <f t="shared" si="0"/>
        <v>400</v>
      </c>
      <c r="F15" s="29">
        <f t="shared" si="0"/>
        <v>250</v>
      </c>
      <c r="G15" s="29">
        <f t="shared" si="0"/>
        <v>50</v>
      </c>
      <c r="H15" s="29"/>
      <c r="I15" s="30"/>
    </row>
    <row r="16" spans="1:9" x14ac:dyDescent="0.25">
      <c r="A16" t="s">
        <v>46</v>
      </c>
      <c r="B16" s="12" t="s">
        <v>26</v>
      </c>
      <c r="C16" s="31">
        <f>C15</f>
        <v>75</v>
      </c>
      <c r="D16" s="10">
        <f>C16+D15</f>
        <v>400</v>
      </c>
      <c r="E16" s="10">
        <f t="shared" ref="E16:G16" si="1">D16+E15</f>
        <v>800</v>
      </c>
      <c r="F16" s="10">
        <f t="shared" si="1"/>
        <v>1050</v>
      </c>
      <c r="G16" s="10">
        <f t="shared" si="1"/>
        <v>1100</v>
      </c>
      <c r="H16" s="10"/>
      <c r="I16" s="11"/>
    </row>
    <row r="17" spans="1:22" x14ac:dyDescent="0.25">
      <c r="A17" t="s">
        <v>35</v>
      </c>
      <c r="B17" s="12" t="s">
        <v>26</v>
      </c>
      <c r="C17" s="32">
        <f>C24+F24</f>
        <v>1.875</v>
      </c>
      <c r="D17" s="25">
        <f>D24+G24+J24+N24</f>
        <v>8.125</v>
      </c>
      <c r="E17" s="25">
        <f>E24+H24+K24+O24</f>
        <v>10</v>
      </c>
      <c r="F17" s="25">
        <f>I24+M24+P24</f>
        <v>4.375</v>
      </c>
      <c r="G17" s="25">
        <f>Q24</f>
        <v>1.25</v>
      </c>
      <c r="H17" s="10"/>
      <c r="I17" s="11"/>
    </row>
    <row r="18" spans="1:22" x14ac:dyDescent="0.25">
      <c r="A18" s="37" t="s">
        <v>43</v>
      </c>
      <c r="B18" s="37" t="s">
        <v>26</v>
      </c>
      <c r="C18" s="38">
        <f>C17</f>
        <v>1.875</v>
      </c>
      <c r="D18" s="39">
        <f>C18+D17</f>
        <v>10</v>
      </c>
      <c r="E18" s="39">
        <f t="shared" ref="E18:G18" si="2">D18+E17</f>
        <v>20</v>
      </c>
      <c r="F18" s="39">
        <f t="shared" si="2"/>
        <v>24.375</v>
      </c>
      <c r="G18" s="39">
        <f t="shared" si="2"/>
        <v>25.625</v>
      </c>
      <c r="H18" s="40"/>
      <c r="I18" s="41"/>
    </row>
    <row r="19" spans="1:22" x14ac:dyDescent="0.25">
      <c r="A19" t="s">
        <v>45</v>
      </c>
      <c r="B19" s="12" t="s">
        <v>26</v>
      </c>
      <c r="C19" s="32">
        <f>C26+F26</f>
        <v>3.421875</v>
      </c>
      <c r="D19" s="25">
        <f>D26+G26+J26+N26</f>
        <v>14.828125</v>
      </c>
      <c r="E19" s="25">
        <f>E26+H26+K26+O26</f>
        <v>18.25</v>
      </c>
      <c r="F19" s="25">
        <f>I26+M26+P26</f>
        <v>7.984375</v>
      </c>
      <c r="G19" s="25">
        <f>Q26</f>
        <v>2.28125</v>
      </c>
      <c r="H19" s="10"/>
      <c r="I19" s="11"/>
    </row>
    <row r="20" spans="1:22" ht="15.75" thickBot="1" x14ac:dyDescent="0.3">
      <c r="A20" s="42" t="s">
        <v>44</v>
      </c>
      <c r="B20" s="42" t="s">
        <v>26</v>
      </c>
      <c r="C20" s="43">
        <f>C19</f>
        <v>3.421875</v>
      </c>
      <c r="D20" s="44">
        <f>C20+D19</f>
        <v>18.25</v>
      </c>
      <c r="E20" s="44">
        <f t="shared" ref="E20:G20" si="3">D20+E19</f>
        <v>36.5</v>
      </c>
      <c r="F20" s="44">
        <f t="shared" si="3"/>
        <v>44.484375</v>
      </c>
      <c r="G20" s="44">
        <f t="shared" si="3"/>
        <v>46.765625</v>
      </c>
      <c r="H20" s="44"/>
      <c r="I20" s="45"/>
    </row>
    <row r="21" spans="1:22" ht="15.75" thickBot="1" x14ac:dyDescent="0.3">
      <c r="B21" s="12"/>
    </row>
    <row r="22" spans="1:22" x14ac:dyDescent="0.25">
      <c r="C22" s="3"/>
      <c r="D22" s="4" t="s">
        <v>23</v>
      </c>
      <c r="E22" s="5"/>
      <c r="F22" s="3"/>
      <c r="G22" s="4" t="s">
        <v>32</v>
      </c>
      <c r="H22" s="4"/>
      <c r="I22" s="5"/>
      <c r="J22" s="3"/>
      <c r="K22" s="4" t="s">
        <v>33</v>
      </c>
      <c r="L22" s="4"/>
      <c r="M22" s="5"/>
      <c r="N22" s="4"/>
      <c r="O22" s="4" t="s">
        <v>27</v>
      </c>
      <c r="P22" s="4"/>
      <c r="Q22" s="5"/>
    </row>
    <row r="23" spans="1:22" x14ac:dyDescent="0.25">
      <c r="A23" t="s">
        <v>28</v>
      </c>
      <c r="C23" s="33">
        <v>2.5000000000000001E-2</v>
      </c>
      <c r="D23" s="34">
        <f>C23</f>
        <v>2.5000000000000001E-2</v>
      </c>
      <c r="E23" s="35">
        <f>C23</f>
        <v>2.5000000000000001E-2</v>
      </c>
      <c r="F23" s="33">
        <v>2.5000000000000001E-2</v>
      </c>
      <c r="G23" s="34">
        <f>F23</f>
        <v>2.5000000000000001E-2</v>
      </c>
      <c r="H23" s="34">
        <f>F23</f>
        <v>2.5000000000000001E-2</v>
      </c>
      <c r="I23" s="35">
        <f>F23</f>
        <v>2.5000000000000001E-2</v>
      </c>
      <c r="J23" s="33">
        <v>2.5000000000000001E-2</v>
      </c>
      <c r="K23" s="34">
        <f>J23</f>
        <v>2.5000000000000001E-2</v>
      </c>
      <c r="L23" s="34">
        <f>J23</f>
        <v>2.5000000000000001E-2</v>
      </c>
      <c r="M23" s="35">
        <f>J23</f>
        <v>2.5000000000000001E-2</v>
      </c>
      <c r="N23" s="36">
        <v>2.5000000000000001E-2</v>
      </c>
      <c r="O23" s="34">
        <f>N23</f>
        <v>2.5000000000000001E-2</v>
      </c>
      <c r="P23" s="34">
        <f>N23</f>
        <v>2.5000000000000001E-2</v>
      </c>
      <c r="Q23" s="35">
        <f>N23</f>
        <v>2.5000000000000001E-2</v>
      </c>
      <c r="R23" s="1"/>
      <c r="S23" s="1"/>
      <c r="T23" s="1"/>
      <c r="U23" s="1"/>
      <c r="V23" s="1"/>
    </row>
    <row r="24" spans="1:22" x14ac:dyDescent="0.25">
      <c r="A24" t="s">
        <v>25</v>
      </c>
      <c r="B24" s="12" t="s">
        <v>26</v>
      </c>
      <c r="C24" s="22">
        <f>C10*C23</f>
        <v>0.625</v>
      </c>
      <c r="D24" s="23">
        <f>D10*D23</f>
        <v>1.875</v>
      </c>
      <c r="E24" s="24">
        <f>E10*E23</f>
        <v>1.25</v>
      </c>
      <c r="F24" s="22">
        <f>C11*F23</f>
        <v>1.25</v>
      </c>
      <c r="G24" s="23">
        <f>D11*G23</f>
        <v>3.75</v>
      </c>
      <c r="H24" s="23">
        <f>E11*H23</f>
        <v>5</v>
      </c>
      <c r="I24" s="24">
        <f>F11*I23</f>
        <v>2.5</v>
      </c>
      <c r="J24" s="22">
        <f>D12*J23</f>
        <v>1.875</v>
      </c>
      <c r="K24" s="25">
        <f>E12*K23</f>
        <v>2.5</v>
      </c>
      <c r="L24" s="23">
        <f>F12*L23</f>
        <v>2.5</v>
      </c>
      <c r="M24" s="24">
        <f>G12*M23</f>
        <v>0.625</v>
      </c>
      <c r="N24" s="23">
        <f>D13*N23</f>
        <v>0.625</v>
      </c>
      <c r="O24" s="23">
        <f>E13*O23</f>
        <v>1.25</v>
      </c>
      <c r="P24" s="23">
        <f>E13*P23</f>
        <v>1.25</v>
      </c>
      <c r="Q24" s="24">
        <f>F13*Q23</f>
        <v>1.25</v>
      </c>
    </row>
    <row r="25" spans="1:22" x14ac:dyDescent="0.25">
      <c r="A25" t="s">
        <v>24</v>
      </c>
      <c r="B25" s="12" t="s">
        <v>26</v>
      </c>
      <c r="C25" s="7">
        <v>2025</v>
      </c>
      <c r="D25" s="8">
        <v>2026</v>
      </c>
      <c r="E25" s="9">
        <v>2027</v>
      </c>
      <c r="F25" s="7">
        <v>2025</v>
      </c>
      <c r="G25" s="8">
        <v>2026</v>
      </c>
      <c r="H25" s="8">
        <v>2027</v>
      </c>
      <c r="I25" s="9">
        <v>2028</v>
      </c>
      <c r="J25" s="7">
        <v>2026</v>
      </c>
      <c r="K25" s="8">
        <v>2027</v>
      </c>
      <c r="L25" s="8">
        <v>2028</v>
      </c>
      <c r="M25" s="9">
        <v>2029</v>
      </c>
      <c r="N25" s="8">
        <v>2026</v>
      </c>
      <c r="O25" s="8">
        <v>2027</v>
      </c>
      <c r="P25" s="8">
        <v>2028</v>
      </c>
      <c r="Q25" s="9">
        <v>2029</v>
      </c>
    </row>
    <row r="26" spans="1:22" x14ac:dyDescent="0.25">
      <c r="A26" t="s">
        <v>36</v>
      </c>
      <c r="B26" s="12" t="s">
        <v>26</v>
      </c>
      <c r="C26" s="19">
        <f>C24*(C27*$B$4+C28*$B$5+C29*$B$6)</f>
        <v>1.140625</v>
      </c>
      <c r="D26" s="20">
        <f>D24*(D27*$B$4+D28*$B$5+D29*$B$6)</f>
        <v>3.421875</v>
      </c>
      <c r="E26" s="21">
        <f>E24*(E27*$B$4+E28*$B$5+E29*$B$6)</f>
        <v>2.28125</v>
      </c>
      <c r="F26" s="19">
        <f>F24*(F27*$B$4+F28*$B$5+F29*$B$6)</f>
        <v>2.28125</v>
      </c>
      <c r="G26" s="20">
        <f>G24*(G27*$B$4+G28*$B$5+G29*$B$6)</f>
        <v>6.84375</v>
      </c>
      <c r="H26" s="20">
        <f>H24*(H27*$B$4+H28*$B$5+H29*$B$6)</f>
        <v>9.125</v>
      </c>
      <c r="I26" s="21">
        <f>I24*(I27*$B$4+I28*$B$5+I29*$B$6)</f>
        <v>4.5625</v>
      </c>
      <c r="J26" s="19">
        <f>J24*(J27*$B$4+J28*$B$5+J29*$B$6)</f>
        <v>3.421875</v>
      </c>
      <c r="K26" s="20">
        <f>K24*(K27*$B$4+K28*$B$5+K29*$B$6)</f>
        <v>4.5625</v>
      </c>
      <c r="L26" s="20">
        <f>L24*(L27*$B$4+L28*$B$5+L29*$B$6)</f>
        <v>4.5625</v>
      </c>
      <c r="M26" s="21">
        <f>M24*(M27*$B$4+M28*$B$5+M29*$B$6)</f>
        <v>1.140625</v>
      </c>
      <c r="N26" s="20">
        <f>N24*(N27*$B$4+N28*$B$5+N29*$B$6)</f>
        <v>1.140625</v>
      </c>
      <c r="O26" s="20">
        <f>O24*(O27*$B$4+O28*$B$5+O29*$B$6)</f>
        <v>2.28125</v>
      </c>
      <c r="P26" s="20">
        <f>P24*(P27*$B$4+P28*$B$5+P29*$B$6)</f>
        <v>2.28125</v>
      </c>
      <c r="Q26" s="21">
        <f>Q24*(Q27*$B$4+Q28*$B$5+Q29*$B$6)</f>
        <v>2.28125</v>
      </c>
    </row>
    <row r="27" spans="1:22" x14ac:dyDescent="0.25">
      <c r="A27" t="s">
        <v>40</v>
      </c>
      <c r="B27" t="s">
        <v>41</v>
      </c>
      <c r="C27" s="6">
        <v>0.15</v>
      </c>
      <c r="D27" s="13">
        <f>C27</f>
        <v>0.15</v>
      </c>
      <c r="E27" s="14">
        <f>C27</f>
        <v>0.15</v>
      </c>
      <c r="F27" s="6">
        <v>0.15</v>
      </c>
      <c r="G27" s="13">
        <f>F27</f>
        <v>0.15</v>
      </c>
      <c r="H27" s="13">
        <f>F27</f>
        <v>0.15</v>
      </c>
      <c r="I27" s="14">
        <f>F27</f>
        <v>0.15</v>
      </c>
      <c r="J27" s="6">
        <v>0.15</v>
      </c>
      <c r="K27" s="13">
        <f>J27</f>
        <v>0.15</v>
      </c>
      <c r="L27" s="13">
        <f>J27</f>
        <v>0.15</v>
      </c>
      <c r="M27" s="14">
        <f>J27</f>
        <v>0.15</v>
      </c>
      <c r="N27" s="27">
        <v>0.15</v>
      </c>
      <c r="O27" s="13">
        <f>N27</f>
        <v>0.15</v>
      </c>
      <c r="P27" s="13">
        <f>N27</f>
        <v>0.15</v>
      </c>
      <c r="Q27" s="14">
        <f>N27</f>
        <v>0.15</v>
      </c>
    </row>
    <row r="28" spans="1:22" x14ac:dyDescent="0.25">
      <c r="A28" t="s">
        <v>1</v>
      </c>
      <c r="B28" t="s">
        <v>41</v>
      </c>
      <c r="C28" s="6">
        <v>0.15</v>
      </c>
      <c r="D28" s="13">
        <f>C28</f>
        <v>0.15</v>
      </c>
      <c r="E28" s="14">
        <f>C28</f>
        <v>0.15</v>
      </c>
      <c r="F28" s="6">
        <v>0.15</v>
      </c>
      <c r="G28" s="13">
        <f t="shared" ref="G28:G29" si="4">F28</f>
        <v>0.15</v>
      </c>
      <c r="H28" s="13">
        <f t="shared" ref="H28:H29" si="5">F28</f>
        <v>0.15</v>
      </c>
      <c r="I28" s="14">
        <f t="shared" ref="I28:I29" si="6">F28</f>
        <v>0.15</v>
      </c>
      <c r="J28" s="6">
        <v>0.15</v>
      </c>
      <c r="K28" s="13">
        <f t="shared" ref="K28:K29" si="7">J28</f>
        <v>0.15</v>
      </c>
      <c r="L28" s="13">
        <f t="shared" ref="L28:L29" si="8">J28</f>
        <v>0.15</v>
      </c>
      <c r="M28" s="14">
        <f t="shared" ref="M28:M29" si="9">J28</f>
        <v>0.15</v>
      </c>
      <c r="N28" s="27">
        <v>0.15</v>
      </c>
      <c r="O28" s="13">
        <f t="shared" ref="O28:O29" si="10">N28</f>
        <v>0.15</v>
      </c>
      <c r="P28" s="13">
        <f t="shared" ref="P28:P29" si="11">N28</f>
        <v>0.15</v>
      </c>
      <c r="Q28" s="14">
        <f t="shared" ref="Q28:Q29" si="12">N28</f>
        <v>0.15</v>
      </c>
    </row>
    <row r="29" spans="1:22" x14ac:dyDescent="0.25">
      <c r="A29" t="s">
        <v>2</v>
      </c>
      <c r="B29" t="s">
        <v>41</v>
      </c>
      <c r="C29" s="6">
        <v>0.7</v>
      </c>
      <c r="D29" s="13">
        <f>C29</f>
        <v>0.7</v>
      </c>
      <c r="E29" s="14">
        <f>C29</f>
        <v>0.7</v>
      </c>
      <c r="F29" s="6">
        <v>0.7</v>
      </c>
      <c r="G29" s="13">
        <f t="shared" si="4"/>
        <v>0.7</v>
      </c>
      <c r="H29" s="13">
        <f t="shared" si="5"/>
        <v>0.7</v>
      </c>
      <c r="I29" s="14">
        <f t="shared" si="6"/>
        <v>0.7</v>
      </c>
      <c r="J29" s="6">
        <v>0.7</v>
      </c>
      <c r="K29" s="13">
        <f t="shared" si="7"/>
        <v>0.7</v>
      </c>
      <c r="L29" s="13">
        <f t="shared" si="8"/>
        <v>0.7</v>
      </c>
      <c r="M29" s="14">
        <f t="shared" si="9"/>
        <v>0.7</v>
      </c>
      <c r="N29" s="27">
        <v>0.7</v>
      </c>
      <c r="O29" s="13">
        <f t="shared" si="10"/>
        <v>0.7</v>
      </c>
      <c r="P29" s="13">
        <f t="shared" si="11"/>
        <v>0.7</v>
      </c>
      <c r="Q29" s="14">
        <f t="shared" si="12"/>
        <v>0.7</v>
      </c>
    </row>
    <row r="30" spans="1:22" ht="15.75" thickBot="1" x14ac:dyDescent="0.3">
      <c r="A30" t="s">
        <v>47</v>
      </c>
      <c r="C30" s="15">
        <f>SUM(C27:C29)</f>
        <v>1</v>
      </c>
      <c r="D30" s="16">
        <f t="shared" ref="D30:Q30" si="13">SUM(D27:D29)</f>
        <v>1</v>
      </c>
      <c r="E30" s="17">
        <f t="shared" si="13"/>
        <v>1</v>
      </c>
      <c r="F30" s="15">
        <f t="shared" si="13"/>
        <v>1</v>
      </c>
      <c r="G30" s="16">
        <f t="shared" si="13"/>
        <v>1</v>
      </c>
      <c r="H30" s="16">
        <f t="shared" si="13"/>
        <v>1</v>
      </c>
      <c r="I30" s="17">
        <f t="shared" si="13"/>
        <v>1</v>
      </c>
      <c r="J30" s="15">
        <f t="shared" si="13"/>
        <v>1</v>
      </c>
      <c r="K30" s="16">
        <f t="shared" si="13"/>
        <v>1</v>
      </c>
      <c r="L30" s="16">
        <f t="shared" si="13"/>
        <v>1</v>
      </c>
      <c r="M30" s="17">
        <f t="shared" si="13"/>
        <v>1</v>
      </c>
      <c r="N30" s="16">
        <f t="shared" si="13"/>
        <v>1</v>
      </c>
      <c r="O30" s="16">
        <f t="shared" si="13"/>
        <v>1</v>
      </c>
      <c r="P30" s="16">
        <f t="shared" si="13"/>
        <v>1</v>
      </c>
      <c r="Q30" s="17">
        <f t="shared" si="13"/>
        <v>1</v>
      </c>
    </row>
    <row r="31" spans="1:22" x14ac:dyDescent="0.25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22" x14ac:dyDescent="0.25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25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25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41" spans="1:17" x14ac:dyDescent="0.25">
      <c r="A41" t="s">
        <v>3</v>
      </c>
    </row>
    <row r="42" spans="1:17" x14ac:dyDescent="0.25">
      <c r="A42" t="s">
        <v>4</v>
      </c>
    </row>
    <row r="43" spans="1:17" x14ac:dyDescent="0.25">
      <c r="A43" t="s">
        <v>5</v>
      </c>
    </row>
    <row r="44" spans="1:17" x14ac:dyDescent="0.25">
      <c r="A44" t="s">
        <v>6</v>
      </c>
    </row>
    <row r="46" spans="1:17" x14ac:dyDescent="0.25">
      <c r="A46" t="s">
        <v>7</v>
      </c>
    </row>
    <row r="47" spans="1:17" x14ac:dyDescent="0.25">
      <c r="A47" t="s">
        <v>16</v>
      </c>
    </row>
    <row r="48" spans="1:17" x14ac:dyDescent="0.25">
      <c r="A48" t="s">
        <v>17</v>
      </c>
    </row>
    <row r="49" spans="1:2" x14ac:dyDescent="0.25">
      <c r="A49" t="s">
        <v>18</v>
      </c>
    </row>
    <row r="50" spans="1:2" x14ac:dyDescent="0.25">
      <c r="A50" t="s">
        <v>19</v>
      </c>
    </row>
    <row r="53" spans="1:2" x14ac:dyDescent="0.25">
      <c r="A53" t="s">
        <v>8</v>
      </c>
    </row>
    <row r="54" spans="1:2" x14ac:dyDescent="0.25">
      <c r="A54" t="s">
        <v>9</v>
      </c>
    </row>
    <row r="55" spans="1:2" x14ac:dyDescent="0.25">
      <c r="A55" t="s">
        <v>10</v>
      </c>
    </row>
    <row r="56" spans="1:2" x14ac:dyDescent="0.25">
      <c r="A56" t="s">
        <v>11</v>
      </c>
    </row>
    <row r="60" spans="1:2" x14ac:dyDescent="0.25">
      <c r="A60" t="s">
        <v>12</v>
      </c>
    </row>
    <row r="61" spans="1:2" x14ac:dyDescent="0.25">
      <c r="A61" t="s">
        <v>13</v>
      </c>
      <c r="B61">
        <v>5</v>
      </c>
    </row>
    <row r="62" spans="1:2" x14ac:dyDescent="0.25">
      <c r="A62" t="s">
        <v>14</v>
      </c>
      <c r="B62">
        <v>2.5</v>
      </c>
    </row>
    <row r="63" spans="1:2" x14ac:dyDescent="0.25">
      <c r="A63" t="s">
        <v>15</v>
      </c>
      <c r="B63">
        <v>1</v>
      </c>
    </row>
  </sheetData>
  <pageMargins left="0.7" right="0.7" top="0.75" bottom="0.75" header="0.3" footer="0.3"/>
  <headerFooter>
    <oddHeader>&amp;C&amp;"Calibri"&amp;12&amp;KFF0000 OFFICIAL&amp;1#_x000D_</oddHeader>
    <oddFooter>&amp;C_x000D_&amp;1#&amp;"Calibri"&amp;12&amp;KFF0000 OFFICIAL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2309E-2428-4F0A-9C42-7E30B387A502}">
  <dimension ref="A1:V63"/>
  <sheetViews>
    <sheetView workbookViewId="0">
      <selection activeCell="N30" sqref="N30"/>
    </sheetView>
  </sheetViews>
  <sheetFormatPr defaultRowHeight="15" x14ac:dyDescent="0.25"/>
  <cols>
    <col min="1" max="1" width="38.85546875" customWidth="1"/>
    <col min="2" max="2" width="20.28515625" customWidth="1"/>
    <col min="3" max="3" width="10" customWidth="1"/>
    <col min="4" max="4" width="10.85546875" customWidth="1"/>
    <col min="5" max="5" width="10.42578125" customWidth="1"/>
  </cols>
  <sheetData>
    <row r="1" spans="1:9" ht="21" x14ac:dyDescent="0.35">
      <c r="A1" s="26" t="s">
        <v>51</v>
      </c>
      <c r="B1" t="s">
        <v>70</v>
      </c>
    </row>
    <row r="3" spans="1:9" x14ac:dyDescent="0.25">
      <c r="A3" t="s">
        <v>39</v>
      </c>
      <c r="B3" t="s">
        <v>38</v>
      </c>
    </row>
    <row r="4" spans="1:9" x14ac:dyDescent="0.25">
      <c r="A4" t="s">
        <v>0</v>
      </c>
      <c r="B4" s="18">
        <v>5</v>
      </c>
    </row>
    <row r="5" spans="1:9" x14ac:dyDescent="0.25">
      <c r="A5" t="s">
        <v>37</v>
      </c>
      <c r="B5" s="18">
        <v>2.5</v>
      </c>
    </row>
    <row r="6" spans="1:9" x14ac:dyDescent="0.25">
      <c r="A6" t="s">
        <v>2</v>
      </c>
      <c r="B6" s="18">
        <v>1</v>
      </c>
    </row>
    <row r="8" spans="1:9" x14ac:dyDescent="0.25">
      <c r="B8" t="s">
        <v>31</v>
      </c>
      <c r="C8" t="s">
        <v>30</v>
      </c>
    </row>
    <row r="9" spans="1:9" x14ac:dyDescent="0.25">
      <c r="B9" t="s">
        <v>26</v>
      </c>
      <c r="C9">
        <v>2025</v>
      </c>
      <c r="D9">
        <v>2026</v>
      </c>
      <c r="E9">
        <v>2027</v>
      </c>
      <c r="F9">
        <v>2028</v>
      </c>
      <c r="G9">
        <v>2029</v>
      </c>
      <c r="H9">
        <v>2030</v>
      </c>
      <c r="I9">
        <v>2031</v>
      </c>
    </row>
    <row r="10" spans="1:9" x14ac:dyDescent="0.25">
      <c r="A10" t="s">
        <v>20</v>
      </c>
      <c r="B10" s="2">
        <v>150</v>
      </c>
      <c r="C10" s="2">
        <v>25</v>
      </c>
      <c r="D10" s="2">
        <v>75</v>
      </c>
      <c r="E10" s="2">
        <v>50</v>
      </c>
      <c r="F10" s="2"/>
      <c r="G10" s="2"/>
      <c r="H10" s="2"/>
      <c r="I10" s="2"/>
    </row>
    <row r="11" spans="1:9" x14ac:dyDescent="0.25">
      <c r="A11" t="s">
        <v>21</v>
      </c>
      <c r="B11" s="2">
        <v>500</v>
      </c>
      <c r="C11" s="2">
        <v>50</v>
      </c>
      <c r="D11" s="2">
        <v>150</v>
      </c>
      <c r="E11" s="2">
        <v>200</v>
      </c>
      <c r="F11" s="2">
        <v>100</v>
      </c>
      <c r="G11" s="2"/>
      <c r="H11" s="2"/>
      <c r="I11" s="2"/>
    </row>
    <row r="12" spans="1:9" x14ac:dyDescent="0.25">
      <c r="A12" t="s">
        <v>22</v>
      </c>
      <c r="B12" s="2">
        <v>300</v>
      </c>
      <c r="C12" s="2"/>
      <c r="D12" s="2">
        <v>75</v>
      </c>
      <c r="E12" s="2">
        <v>100</v>
      </c>
      <c r="F12" s="2">
        <v>100</v>
      </c>
      <c r="G12" s="2">
        <v>25</v>
      </c>
      <c r="H12" s="2"/>
      <c r="I12" s="2"/>
    </row>
    <row r="13" spans="1:9" x14ac:dyDescent="0.25">
      <c r="A13" t="s">
        <v>29</v>
      </c>
      <c r="B13" s="2">
        <v>150</v>
      </c>
      <c r="C13" s="2"/>
      <c r="D13" s="2">
        <v>25</v>
      </c>
      <c r="E13" s="2">
        <v>50</v>
      </c>
      <c r="F13" s="2">
        <v>50</v>
      </c>
      <c r="G13" s="2">
        <v>25</v>
      </c>
      <c r="H13" s="2"/>
      <c r="I13" s="2"/>
    </row>
    <row r="14" spans="1:9" ht="15.75" thickBot="1" x14ac:dyDescent="0.3"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t="s">
        <v>34</v>
      </c>
      <c r="B15" s="12" t="s">
        <v>26</v>
      </c>
      <c r="C15" s="28">
        <f>SUM(C10:C14)</f>
        <v>75</v>
      </c>
      <c r="D15" s="29">
        <f t="shared" ref="D15:G15" si="0">SUM(D10:D14)</f>
        <v>325</v>
      </c>
      <c r="E15" s="29">
        <f t="shared" si="0"/>
        <v>400</v>
      </c>
      <c r="F15" s="29">
        <f t="shared" si="0"/>
        <v>250</v>
      </c>
      <c r="G15" s="29">
        <f t="shared" si="0"/>
        <v>50</v>
      </c>
      <c r="H15" s="29"/>
      <c r="I15" s="30"/>
    </row>
    <row r="16" spans="1:9" x14ac:dyDescent="0.25">
      <c r="A16" t="s">
        <v>46</v>
      </c>
      <c r="B16" s="12" t="s">
        <v>26</v>
      </c>
      <c r="C16" s="31">
        <f>C15</f>
        <v>75</v>
      </c>
      <c r="D16" s="10">
        <f>C16+D15</f>
        <v>400</v>
      </c>
      <c r="E16" s="10">
        <f t="shared" ref="E16:G16" si="1">D16+E15</f>
        <v>800</v>
      </c>
      <c r="F16" s="10">
        <f t="shared" si="1"/>
        <v>1050</v>
      </c>
      <c r="G16" s="10">
        <f t="shared" si="1"/>
        <v>1100</v>
      </c>
      <c r="H16" s="10"/>
      <c r="I16" s="11"/>
    </row>
    <row r="17" spans="1:22" x14ac:dyDescent="0.25">
      <c r="A17" t="s">
        <v>35</v>
      </c>
      <c r="B17" s="12" t="s">
        <v>26</v>
      </c>
      <c r="C17" s="32">
        <f>C24+F24</f>
        <v>2</v>
      </c>
      <c r="D17" s="25">
        <f>D24+G24+J24+N24</f>
        <v>9</v>
      </c>
      <c r="E17" s="25">
        <f>E24+H24+K24+O24</f>
        <v>10.75</v>
      </c>
      <c r="F17" s="25">
        <f>I24+M24+P24</f>
        <v>5.625</v>
      </c>
      <c r="G17" s="25">
        <f>Q24</f>
        <v>3.75</v>
      </c>
      <c r="H17" s="10"/>
      <c r="I17" s="11"/>
    </row>
    <row r="18" spans="1:22" x14ac:dyDescent="0.25">
      <c r="A18" s="37" t="s">
        <v>43</v>
      </c>
      <c r="B18" s="37" t="s">
        <v>26</v>
      </c>
      <c r="C18" s="38">
        <f>C17</f>
        <v>2</v>
      </c>
      <c r="D18" s="39">
        <f>C18+D17</f>
        <v>11</v>
      </c>
      <c r="E18" s="39">
        <f t="shared" ref="E18" si="2">D18+E17</f>
        <v>21.75</v>
      </c>
      <c r="F18" s="39">
        <f t="shared" ref="F18" si="3">E18+F17</f>
        <v>27.375</v>
      </c>
      <c r="G18" s="39">
        <f t="shared" ref="G18" si="4">F18+G17</f>
        <v>31.125</v>
      </c>
      <c r="H18" s="40"/>
      <c r="I18" s="41"/>
    </row>
    <row r="19" spans="1:22" x14ac:dyDescent="0.25">
      <c r="A19" t="s">
        <v>45</v>
      </c>
      <c r="B19" s="12" t="s">
        <v>26</v>
      </c>
      <c r="C19" s="32">
        <f>C26+F26</f>
        <v>4.8874999999999993</v>
      </c>
      <c r="D19" s="25">
        <f>D26+G26+J26+N26</f>
        <v>21.993750000000002</v>
      </c>
      <c r="E19" s="25">
        <f>E26+H26+K26+O26</f>
        <v>25.806249999999999</v>
      </c>
      <c r="F19" s="25">
        <f>I26+M26+P26</f>
        <v>13.978125</v>
      </c>
      <c r="G19" s="25">
        <f>Q26</f>
        <v>10.55625</v>
      </c>
      <c r="H19" s="10"/>
      <c r="I19" s="11"/>
    </row>
    <row r="20" spans="1:22" ht="15.75" thickBot="1" x14ac:dyDescent="0.3">
      <c r="A20" s="42" t="s">
        <v>44</v>
      </c>
      <c r="B20" s="42" t="s">
        <v>26</v>
      </c>
      <c r="C20" s="43">
        <f>C19</f>
        <v>4.8874999999999993</v>
      </c>
      <c r="D20" s="44">
        <f>C20+D19</f>
        <v>26.881250000000001</v>
      </c>
      <c r="E20" s="44">
        <f t="shared" ref="E20" si="5">D20+E19</f>
        <v>52.6875</v>
      </c>
      <c r="F20" s="44">
        <f t="shared" ref="F20" si="6">E20+F19</f>
        <v>66.665625000000006</v>
      </c>
      <c r="G20" s="44">
        <f t="shared" ref="G20" si="7">F20+G19</f>
        <v>77.221875000000011</v>
      </c>
      <c r="H20" s="44"/>
      <c r="I20" s="45"/>
    </row>
    <row r="21" spans="1:22" ht="15.75" thickBot="1" x14ac:dyDescent="0.3">
      <c r="B21" s="12"/>
    </row>
    <row r="22" spans="1:22" x14ac:dyDescent="0.25">
      <c r="C22" s="3"/>
      <c r="D22" s="4" t="s">
        <v>23</v>
      </c>
      <c r="E22" s="5"/>
      <c r="F22" s="3"/>
      <c r="G22" s="4" t="s">
        <v>32</v>
      </c>
      <c r="H22" s="4"/>
      <c r="I22" s="5"/>
      <c r="J22" s="3"/>
      <c r="K22" s="4" t="s">
        <v>33</v>
      </c>
      <c r="L22" s="4"/>
      <c r="M22" s="5"/>
      <c r="N22" s="4"/>
      <c r="O22" s="4" t="s">
        <v>27</v>
      </c>
      <c r="P22" s="4"/>
      <c r="Q22" s="5"/>
    </row>
    <row r="23" spans="1:22" x14ac:dyDescent="0.25">
      <c r="A23" t="s">
        <v>28</v>
      </c>
      <c r="C23" s="33">
        <v>0.05</v>
      </c>
      <c r="D23" s="34">
        <f>C23</f>
        <v>0.05</v>
      </c>
      <c r="E23" s="35">
        <f>C23</f>
        <v>0.05</v>
      </c>
      <c r="F23" s="33">
        <v>1.4999999999999999E-2</v>
      </c>
      <c r="G23" s="34">
        <f>F23</f>
        <v>1.4999999999999999E-2</v>
      </c>
      <c r="H23" s="34">
        <f>F23</f>
        <v>1.4999999999999999E-2</v>
      </c>
      <c r="I23" s="35">
        <f>F23</f>
        <v>1.4999999999999999E-2</v>
      </c>
      <c r="J23" s="33">
        <v>1.4999999999999999E-2</v>
      </c>
      <c r="K23" s="34">
        <f>J23</f>
        <v>1.4999999999999999E-2</v>
      </c>
      <c r="L23" s="34">
        <f>J23</f>
        <v>1.4999999999999999E-2</v>
      </c>
      <c r="M23" s="35">
        <f>J23</f>
        <v>1.4999999999999999E-2</v>
      </c>
      <c r="N23" s="36">
        <v>7.4999999999999997E-2</v>
      </c>
      <c r="O23" s="34">
        <f>N23</f>
        <v>7.4999999999999997E-2</v>
      </c>
      <c r="P23" s="34">
        <f>N23</f>
        <v>7.4999999999999997E-2</v>
      </c>
      <c r="Q23" s="35">
        <f>N23</f>
        <v>7.4999999999999997E-2</v>
      </c>
      <c r="R23" s="1"/>
      <c r="S23" s="1"/>
      <c r="T23" s="1"/>
      <c r="U23" s="1"/>
      <c r="V23" s="1"/>
    </row>
    <row r="24" spans="1:22" x14ac:dyDescent="0.25">
      <c r="A24" t="s">
        <v>25</v>
      </c>
      <c r="B24" s="12" t="s">
        <v>26</v>
      </c>
      <c r="C24" s="22">
        <f>C10*C23</f>
        <v>1.25</v>
      </c>
      <c r="D24" s="23">
        <f>D10*D23</f>
        <v>3.75</v>
      </c>
      <c r="E24" s="24">
        <f>E10*E23</f>
        <v>2.5</v>
      </c>
      <c r="F24" s="22">
        <f>C11*F23</f>
        <v>0.75</v>
      </c>
      <c r="G24" s="23">
        <f>D11*G23</f>
        <v>2.25</v>
      </c>
      <c r="H24" s="23">
        <f>E11*H23</f>
        <v>3</v>
      </c>
      <c r="I24" s="24">
        <f>F11*I23</f>
        <v>1.5</v>
      </c>
      <c r="J24" s="22">
        <f>D12*J23</f>
        <v>1.125</v>
      </c>
      <c r="K24" s="25">
        <f>E12*K23</f>
        <v>1.5</v>
      </c>
      <c r="L24" s="23">
        <f>F12*L23</f>
        <v>1.5</v>
      </c>
      <c r="M24" s="24">
        <f>G12*M23</f>
        <v>0.375</v>
      </c>
      <c r="N24" s="23">
        <f>D13*N23</f>
        <v>1.875</v>
      </c>
      <c r="O24" s="23">
        <f>E13*O23</f>
        <v>3.75</v>
      </c>
      <c r="P24" s="23">
        <f>E13*P23</f>
        <v>3.75</v>
      </c>
      <c r="Q24" s="24">
        <f>F13*Q23</f>
        <v>3.75</v>
      </c>
    </row>
    <row r="25" spans="1:22" x14ac:dyDescent="0.25">
      <c r="A25" t="s">
        <v>24</v>
      </c>
      <c r="B25" s="12" t="s">
        <v>26</v>
      </c>
      <c r="C25" s="7">
        <v>2025</v>
      </c>
      <c r="D25" s="8">
        <v>2026</v>
      </c>
      <c r="E25" s="9">
        <v>2027</v>
      </c>
      <c r="F25" s="7">
        <v>2025</v>
      </c>
      <c r="G25" s="8">
        <v>2026</v>
      </c>
      <c r="H25" s="8">
        <v>2027</v>
      </c>
      <c r="I25" s="9">
        <v>2028</v>
      </c>
      <c r="J25" s="7">
        <v>2026</v>
      </c>
      <c r="K25" s="8">
        <v>2027</v>
      </c>
      <c r="L25" s="8">
        <v>2028</v>
      </c>
      <c r="M25" s="9">
        <v>2029</v>
      </c>
      <c r="N25" s="8">
        <v>2026</v>
      </c>
      <c r="O25" s="8">
        <v>2027</v>
      </c>
      <c r="P25" s="8">
        <v>2028</v>
      </c>
      <c r="Q25" s="9">
        <v>2029</v>
      </c>
    </row>
    <row r="26" spans="1:22" x14ac:dyDescent="0.25">
      <c r="A26" t="s">
        <v>36</v>
      </c>
      <c r="B26" s="12" t="s">
        <v>26</v>
      </c>
      <c r="C26" s="19">
        <f>C24*(C27*$B$4+C28*$B$5+C29*$B$6)</f>
        <v>3.5187499999999998</v>
      </c>
      <c r="D26" s="20">
        <f>D24*(D27*$B$4+D28*$B$5+D29*$B$6)</f>
        <v>10.55625</v>
      </c>
      <c r="E26" s="21">
        <f>E24*(E27*$B$4+E28*$B$5+E29*$B$6)</f>
        <v>7.0374999999999996</v>
      </c>
      <c r="F26" s="19">
        <f>F24*(F27*$B$4+F28*$B$5+F29*$B$6)</f>
        <v>1.3687499999999999</v>
      </c>
      <c r="G26" s="20">
        <f>G24*(G27*$B$4+G28*$B$5+G29*$B$6)</f>
        <v>4.1062500000000002</v>
      </c>
      <c r="H26" s="20">
        <f>H24*(H27*$B$4+H28*$B$5+H29*$B$6)</f>
        <v>5.4749999999999996</v>
      </c>
      <c r="I26" s="21">
        <f>I24*(I27*$B$4+I28*$B$5+I29*$B$6)</f>
        <v>2.7374999999999998</v>
      </c>
      <c r="J26" s="19">
        <f>J24*(J27*$B$4+J28*$B$5+J29*$B$6)</f>
        <v>2.0531250000000001</v>
      </c>
      <c r="K26" s="20">
        <f>K24*(K27*$B$4+K28*$B$5+K29*$B$6)</f>
        <v>2.7374999999999998</v>
      </c>
      <c r="L26" s="20">
        <f>L24*(L27*$B$4+L28*$B$5+L29*$B$6)</f>
        <v>2.7374999999999998</v>
      </c>
      <c r="M26" s="21">
        <f>M24*(M27*$B$4+M28*$B$5+M29*$B$6)</f>
        <v>0.68437499999999996</v>
      </c>
      <c r="N26" s="20">
        <f>N24*(N27*$B$4+N28*$B$5+N29*$B$6)</f>
        <v>5.2781250000000002</v>
      </c>
      <c r="O26" s="20">
        <f>O24*(O27*$B$4+O28*$B$5+O29*$B$6)</f>
        <v>10.55625</v>
      </c>
      <c r="P26" s="20">
        <f>P24*(P27*$B$4+P28*$B$5+P29*$B$6)</f>
        <v>10.55625</v>
      </c>
      <c r="Q26" s="21">
        <f>Q24*(Q27*$B$4+Q28*$B$5+Q29*$B$6)</f>
        <v>10.55625</v>
      </c>
    </row>
    <row r="27" spans="1:22" x14ac:dyDescent="0.25">
      <c r="A27" t="s">
        <v>40</v>
      </c>
      <c r="B27" t="s">
        <v>41</v>
      </c>
      <c r="C27" s="6">
        <v>0.33</v>
      </c>
      <c r="D27" s="13">
        <f>C27</f>
        <v>0.33</v>
      </c>
      <c r="E27" s="14">
        <f>C27</f>
        <v>0.33</v>
      </c>
      <c r="F27" s="6">
        <v>0.15</v>
      </c>
      <c r="G27" s="13">
        <f>F27</f>
        <v>0.15</v>
      </c>
      <c r="H27" s="13">
        <f>F27</f>
        <v>0.15</v>
      </c>
      <c r="I27" s="14">
        <f>F27</f>
        <v>0.15</v>
      </c>
      <c r="J27" s="6">
        <v>0.15</v>
      </c>
      <c r="K27" s="13">
        <f>J27</f>
        <v>0.15</v>
      </c>
      <c r="L27" s="13">
        <f>J27</f>
        <v>0.15</v>
      </c>
      <c r="M27" s="14">
        <f>J27</f>
        <v>0.15</v>
      </c>
      <c r="N27" s="27">
        <v>0.33</v>
      </c>
      <c r="O27" s="13">
        <f>N27</f>
        <v>0.33</v>
      </c>
      <c r="P27" s="13">
        <f>N27</f>
        <v>0.33</v>
      </c>
      <c r="Q27" s="14">
        <f>N27</f>
        <v>0.33</v>
      </c>
    </row>
    <row r="28" spans="1:22" x14ac:dyDescent="0.25">
      <c r="A28" t="s">
        <v>1</v>
      </c>
      <c r="B28" t="s">
        <v>41</v>
      </c>
      <c r="C28" s="6">
        <v>0.33</v>
      </c>
      <c r="D28" s="13">
        <f>C28</f>
        <v>0.33</v>
      </c>
      <c r="E28" s="14">
        <f>C28</f>
        <v>0.33</v>
      </c>
      <c r="F28" s="6">
        <v>0.15</v>
      </c>
      <c r="G28" s="13">
        <f t="shared" ref="G28:G29" si="8">F28</f>
        <v>0.15</v>
      </c>
      <c r="H28" s="13">
        <f t="shared" ref="H28:H29" si="9">F28</f>
        <v>0.15</v>
      </c>
      <c r="I28" s="14">
        <f t="shared" ref="I28:I29" si="10">F28</f>
        <v>0.15</v>
      </c>
      <c r="J28" s="6">
        <v>0.15</v>
      </c>
      <c r="K28" s="13">
        <f t="shared" ref="K28:K29" si="11">J28</f>
        <v>0.15</v>
      </c>
      <c r="L28" s="13">
        <f t="shared" ref="L28:L29" si="12">J28</f>
        <v>0.15</v>
      </c>
      <c r="M28" s="14">
        <f t="shared" ref="L28:M29" si="13">J28</f>
        <v>0.15</v>
      </c>
      <c r="N28" s="27">
        <v>0.33</v>
      </c>
      <c r="O28" s="13">
        <f t="shared" ref="O28:O29" si="14">N28</f>
        <v>0.33</v>
      </c>
      <c r="P28" s="13">
        <f t="shared" ref="P28:P29" si="15">N28</f>
        <v>0.33</v>
      </c>
      <c r="Q28" s="14">
        <f t="shared" ref="Q28:Q29" si="16">N28</f>
        <v>0.33</v>
      </c>
    </row>
    <row r="29" spans="1:22" x14ac:dyDescent="0.25">
      <c r="A29" t="s">
        <v>2</v>
      </c>
      <c r="B29" t="s">
        <v>41</v>
      </c>
      <c r="C29" s="6">
        <v>0.34</v>
      </c>
      <c r="D29" s="13">
        <f>C29</f>
        <v>0.34</v>
      </c>
      <c r="E29" s="14">
        <f>C29</f>
        <v>0.34</v>
      </c>
      <c r="F29" s="6">
        <v>0.7</v>
      </c>
      <c r="G29" s="13">
        <f t="shared" si="8"/>
        <v>0.7</v>
      </c>
      <c r="H29" s="13">
        <f t="shared" si="9"/>
        <v>0.7</v>
      </c>
      <c r="I29" s="14">
        <f t="shared" si="10"/>
        <v>0.7</v>
      </c>
      <c r="J29" s="6">
        <v>0.7</v>
      </c>
      <c r="K29" s="13">
        <f t="shared" si="11"/>
        <v>0.7</v>
      </c>
      <c r="L29" s="13">
        <f t="shared" si="12"/>
        <v>0.7</v>
      </c>
      <c r="M29" s="14">
        <f t="shared" si="13"/>
        <v>0.7</v>
      </c>
      <c r="N29" s="27">
        <v>0.34</v>
      </c>
      <c r="O29" s="13">
        <f t="shared" si="14"/>
        <v>0.34</v>
      </c>
      <c r="P29" s="13">
        <f t="shared" si="15"/>
        <v>0.34</v>
      </c>
      <c r="Q29" s="14">
        <f t="shared" si="16"/>
        <v>0.34</v>
      </c>
    </row>
    <row r="30" spans="1:22" ht="15.75" thickBot="1" x14ac:dyDescent="0.3">
      <c r="A30" t="s">
        <v>47</v>
      </c>
      <c r="C30" s="15">
        <f>SUM(C27:C29)</f>
        <v>1</v>
      </c>
      <c r="D30" s="16">
        <f t="shared" ref="D30:Q30" si="17">SUM(D27:D29)</f>
        <v>1</v>
      </c>
      <c r="E30" s="17">
        <f t="shared" si="17"/>
        <v>1</v>
      </c>
      <c r="F30" s="15">
        <f t="shared" si="17"/>
        <v>1</v>
      </c>
      <c r="G30" s="16">
        <f t="shared" si="17"/>
        <v>1</v>
      </c>
      <c r="H30" s="16">
        <f t="shared" si="17"/>
        <v>1</v>
      </c>
      <c r="I30" s="17">
        <f t="shared" si="17"/>
        <v>1</v>
      </c>
      <c r="J30" s="15">
        <f t="shared" si="17"/>
        <v>1</v>
      </c>
      <c r="K30" s="16">
        <f t="shared" si="17"/>
        <v>1</v>
      </c>
      <c r="L30" s="16">
        <f t="shared" si="17"/>
        <v>1</v>
      </c>
      <c r="M30" s="17">
        <f t="shared" si="17"/>
        <v>1</v>
      </c>
      <c r="N30" s="16">
        <f t="shared" si="17"/>
        <v>1</v>
      </c>
      <c r="O30" s="16">
        <f t="shared" si="17"/>
        <v>1</v>
      </c>
      <c r="P30" s="16">
        <f t="shared" si="17"/>
        <v>1</v>
      </c>
      <c r="Q30" s="17">
        <f t="shared" si="17"/>
        <v>1</v>
      </c>
    </row>
    <row r="31" spans="1:22" x14ac:dyDescent="0.25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22" x14ac:dyDescent="0.25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25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25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41" spans="1:17" x14ac:dyDescent="0.25">
      <c r="A41" t="s">
        <v>3</v>
      </c>
    </row>
    <row r="42" spans="1:17" x14ac:dyDescent="0.25">
      <c r="A42" t="s">
        <v>4</v>
      </c>
    </row>
    <row r="43" spans="1:17" x14ac:dyDescent="0.25">
      <c r="A43" t="s">
        <v>5</v>
      </c>
    </row>
    <row r="44" spans="1:17" x14ac:dyDescent="0.25">
      <c r="A44" t="s">
        <v>6</v>
      </c>
    </row>
    <row r="46" spans="1:17" x14ac:dyDescent="0.25">
      <c r="A46" t="s">
        <v>7</v>
      </c>
    </row>
    <row r="47" spans="1:17" x14ac:dyDescent="0.25">
      <c r="A47" t="s">
        <v>16</v>
      </c>
    </row>
    <row r="48" spans="1:17" x14ac:dyDescent="0.25">
      <c r="A48" t="s">
        <v>17</v>
      </c>
    </row>
    <row r="49" spans="1:2" x14ac:dyDescent="0.25">
      <c r="A49" t="s">
        <v>18</v>
      </c>
    </row>
    <row r="50" spans="1:2" x14ac:dyDescent="0.25">
      <c r="A50" t="s">
        <v>19</v>
      </c>
    </row>
    <row r="53" spans="1:2" x14ac:dyDescent="0.25">
      <c r="A53" t="s">
        <v>8</v>
      </c>
    </row>
    <row r="54" spans="1:2" x14ac:dyDescent="0.25">
      <c r="A54" t="s">
        <v>9</v>
      </c>
    </row>
    <row r="55" spans="1:2" x14ac:dyDescent="0.25">
      <c r="A55" t="s">
        <v>10</v>
      </c>
    </row>
    <row r="56" spans="1:2" x14ac:dyDescent="0.25">
      <c r="A56" t="s">
        <v>11</v>
      </c>
    </row>
    <row r="60" spans="1:2" x14ac:dyDescent="0.25">
      <c r="A60" t="s">
        <v>12</v>
      </c>
    </row>
    <row r="61" spans="1:2" x14ac:dyDescent="0.25">
      <c r="A61" t="s">
        <v>13</v>
      </c>
      <c r="B61">
        <v>5</v>
      </c>
    </row>
    <row r="62" spans="1:2" x14ac:dyDescent="0.25">
      <c r="A62" t="s">
        <v>14</v>
      </c>
      <c r="B62">
        <v>2.5</v>
      </c>
    </row>
    <row r="63" spans="1:2" x14ac:dyDescent="0.25">
      <c r="A63" t="s">
        <v>15</v>
      </c>
      <c r="B63">
        <v>1</v>
      </c>
    </row>
  </sheetData>
  <pageMargins left="0.7" right="0.7" top="0.75" bottom="0.75" header="0.3" footer="0.3"/>
  <headerFooter>
    <oddHeader>&amp;C&amp;"Calibri"&amp;12&amp;KFF0000 OFFICIAL&amp;1#_x000D_</oddHeader>
    <oddFooter>&amp;C_x000D_&amp;1#&amp;"Calibri"&amp;12&amp;KFF0000 OFFICIAL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FBA3-4320-4530-88B6-6359812E3322}">
  <dimension ref="A1:V63"/>
  <sheetViews>
    <sheetView workbookViewId="0">
      <selection activeCell="J6" sqref="J6"/>
    </sheetView>
  </sheetViews>
  <sheetFormatPr defaultRowHeight="15" x14ac:dyDescent="0.25"/>
  <cols>
    <col min="1" max="1" width="38.85546875" customWidth="1"/>
    <col min="2" max="2" width="20.28515625" customWidth="1"/>
    <col min="3" max="3" width="10" customWidth="1"/>
    <col min="4" max="4" width="10.85546875" customWidth="1"/>
    <col min="5" max="5" width="10.42578125" customWidth="1"/>
  </cols>
  <sheetData>
    <row r="1" spans="1:9" ht="21" x14ac:dyDescent="0.35">
      <c r="A1" s="26" t="s">
        <v>52</v>
      </c>
      <c r="B1" t="s">
        <v>71</v>
      </c>
    </row>
    <row r="3" spans="1:9" x14ac:dyDescent="0.25">
      <c r="A3" t="s">
        <v>39</v>
      </c>
      <c r="B3" t="s">
        <v>38</v>
      </c>
    </row>
    <row r="4" spans="1:9" x14ac:dyDescent="0.25">
      <c r="A4" t="s">
        <v>0</v>
      </c>
      <c r="B4" s="18">
        <v>5</v>
      </c>
    </row>
    <row r="5" spans="1:9" x14ac:dyDescent="0.25">
      <c r="A5" t="s">
        <v>37</v>
      </c>
      <c r="B5" s="18">
        <v>2.5</v>
      </c>
    </row>
    <row r="6" spans="1:9" x14ac:dyDescent="0.25">
      <c r="A6" t="s">
        <v>2</v>
      </c>
      <c r="B6" s="18">
        <v>1</v>
      </c>
    </row>
    <row r="8" spans="1:9" x14ac:dyDescent="0.25">
      <c r="B8" t="s">
        <v>31</v>
      </c>
      <c r="C8" t="s">
        <v>30</v>
      </c>
    </row>
    <row r="9" spans="1:9" x14ac:dyDescent="0.25">
      <c r="B9" t="s">
        <v>26</v>
      </c>
      <c r="C9">
        <v>2025</v>
      </c>
      <c r="D9">
        <v>2026</v>
      </c>
      <c r="E9">
        <v>2027</v>
      </c>
      <c r="F9">
        <v>2028</v>
      </c>
      <c r="G9">
        <v>2029</v>
      </c>
      <c r="H9">
        <v>2030</v>
      </c>
      <c r="I9">
        <v>2031</v>
      </c>
    </row>
    <row r="10" spans="1:9" x14ac:dyDescent="0.25">
      <c r="A10" t="s">
        <v>20</v>
      </c>
      <c r="B10" s="2">
        <v>150</v>
      </c>
      <c r="C10" s="2">
        <v>25</v>
      </c>
      <c r="D10" s="2">
        <v>75</v>
      </c>
      <c r="E10" s="2">
        <v>50</v>
      </c>
      <c r="F10" s="2"/>
      <c r="G10" s="2"/>
      <c r="H10" s="2"/>
      <c r="I10" s="2"/>
    </row>
    <row r="11" spans="1:9" x14ac:dyDescent="0.25">
      <c r="A11" t="s">
        <v>21</v>
      </c>
      <c r="B11" s="2">
        <v>500</v>
      </c>
      <c r="C11" s="2">
        <v>50</v>
      </c>
      <c r="D11" s="2">
        <v>150</v>
      </c>
      <c r="E11" s="2">
        <v>200</v>
      </c>
      <c r="F11" s="2">
        <v>100</v>
      </c>
      <c r="G11" s="2"/>
      <c r="H11" s="2"/>
      <c r="I11" s="2"/>
    </row>
    <row r="12" spans="1:9" x14ac:dyDescent="0.25">
      <c r="A12" t="s">
        <v>22</v>
      </c>
      <c r="B12" s="2">
        <v>300</v>
      </c>
      <c r="C12" s="2"/>
      <c r="D12" s="2">
        <v>75</v>
      </c>
      <c r="E12" s="2">
        <v>100</v>
      </c>
      <c r="F12" s="2">
        <v>100</v>
      </c>
      <c r="G12" s="2">
        <v>25</v>
      </c>
      <c r="H12" s="2"/>
      <c r="I12" s="2"/>
    </row>
    <row r="13" spans="1:9" x14ac:dyDescent="0.25">
      <c r="A13" t="s">
        <v>29</v>
      </c>
      <c r="B13" s="2">
        <v>150</v>
      </c>
      <c r="C13" s="2"/>
      <c r="D13" s="2">
        <v>25</v>
      </c>
      <c r="E13" s="2">
        <v>50</v>
      </c>
      <c r="F13" s="2">
        <v>50</v>
      </c>
      <c r="G13" s="2">
        <v>25</v>
      </c>
      <c r="H13" s="2"/>
      <c r="I13" s="2"/>
    </row>
    <row r="14" spans="1:9" ht="15.75" thickBot="1" x14ac:dyDescent="0.3"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t="s">
        <v>34</v>
      </c>
      <c r="B15" s="12" t="s">
        <v>26</v>
      </c>
      <c r="C15" s="28">
        <f>SUM(C10:C14)</f>
        <v>75</v>
      </c>
      <c r="D15" s="29">
        <f t="shared" ref="D15:G15" si="0">SUM(D10:D14)</f>
        <v>325</v>
      </c>
      <c r="E15" s="29">
        <f t="shared" si="0"/>
        <v>400</v>
      </c>
      <c r="F15" s="29">
        <f t="shared" si="0"/>
        <v>250</v>
      </c>
      <c r="G15" s="29">
        <f t="shared" si="0"/>
        <v>50</v>
      </c>
      <c r="H15" s="29"/>
      <c r="I15" s="30"/>
    </row>
    <row r="16" spans="1:9" x14ac:dyDescent="0.25">
      <c r="A16" t="s">
        <v>46</v>
      </c>
      <c r="B16" s="12" t="s">
        <v>26</v>
      </c>
      <c r="C16" s="31">
        <f>C15</f>
        <v>75</v>
      </c>
      <c r="D16" s="10">
        <f>C16+D15</f>
        <v>400</v>
      </c>
      <c r="E16" s="10">
        <f t="shared" ref="E16:G16" si="1">D16+E15</f>
        <v>800</v>
      </c>
      <c r="F16" s="10">
        <f t="shared" si="1"/>
        <v>1050</v>
      </c>
      <c r="G16" s="10">
        <f t="shared" si="1"/>
        <v>1100</v>
      </c>
      <c r="H16" s="10"/>
      <c r="I16" s="11"/>
    </row>
    <row r="17" spans="1:22" x14ac:dyDescent="0.25">
      <c r="A17" t="s">
        <v>35</v>
      </c>
      <c r="B17" s="12" t="s">
        <v>26</v>
      </c>
      <c r="C17" s="32">
        <f>C24+F24</f>
        <v>1.875</v>
      </c>
      <c r="D17" s="25">
        <f>D24+G24+J24+N24</f>
        <v>8.125</v>
      </c>
      <c r="E17" s="25">
        <f>E24+H24+K24+O24</f>
        <v>10</v>
      </c>
      <c r="F17" s="25">
        <f>I24+M24+P24</f>
        <v>4.375</v>
      </c>
      <c r="G17" s="25">
        <f>Q24</f>
        <v>1.25</v>
      </c>
      <c r="H17" s="10"/>
      <c r="I17" s="11"/>
    </row>
    <row r="18" spans="1:22" x14ac:dyDescent="0.25">
      <c r="A18" s="37" t="s">
        <v>43</v>
      </c>
      <c r="B18" s="37" t="s">
        <v>26</v>
      </c>
      <c r="C18" s="38">
        <f>C17</f>
        <v>1.875</v>
      </c>
      <c r="D18" s="39">
        <f>C18+D17</f>
        <v>10</v>
      </c>
      <c r="E18" s="39">
        <f t="shared" ref="E18:G18" si="2">D18+E17</f>
        <v>20</v>
      </c>
      <c r="F18" s="39">
        <f t="shared" si="2"/>
        <v>24.375</v>
      </c>
      <c r="G18" s="39">
        <f t="shared" si="2"/>
        <v>25.625</v>
      </c>
      <c r="H18" s="40"/>
      <c r="I18" s="41"/>
    </row>
    <row r="19" spans="1:22" x14ac:dyDescent="0.25">
      <c r="A19" t="s">
        <v>45</v>
      </c>
      <c r="B19" s="12" t="s">
        <v>26</v>
      </c>
      <c r="C19" s="32">
        <f>C26+F26</f>
        <v>6.328125</v>
      </c>
      <c r="D19" s="25">
        <f>D26+G26+J26+N26</f>
        <v>27.421875</v>
      </c>
      <c r="E19" s="25">
        <f>E26+H26+K26+O26</f>
        <v>33.75</v>
      </c>
      <c r="F19" s="25">
        <f>I26+M26+P26</f>
        <v>14.765625</v>
      </c>
      <c r="G19" s="25">
        <f>Q26</f>
        <v>4.21875</v>
      </c>
      <c r="H19" s="10"/>
      <c r="I19" s="11"/>
    </row>
    <row r="20" spans="1:22" ht="15.75" thickBot="1" x14ac:dyDescent="0.3">
      <c r="A20" s="42" t="s">
        <v>44</v>
      </c>
      <c r="B20" s="42" t="s">
        <v>26</v>
      </c>
      <c r="C20" s="43">
        <f>C19</f>
        <v>6.328125</v>
      </c>
      <c r="D20" s="44">
        <f>C20+D19</f>
        <v>33.75</v>
      </c>
      <c r="E20" s="44">
        <f t="shared" ref="E20:G20" si="3">D20+E19</f>
        <v>67.5</v>
      </c>
      <c r="F20" s="44">
        <f t="shared" si="3"/>
        <v>82.265625</v>
      </c>
      <c r="G20" s="44">
        <f t="shared" si="3"/>
        <v>86.484375</v>
      </c>
      <c r="H20" s="44"/>
      <c r="I20" s="45"/>
    </row>
    <row r="21" spans="1:22" ht="15.75" thickBot="1" x14ac:dyDescent="0.3">
      <c r="B21" s="12"/>
    </row>
    <row r="22" spans="1:22" x14ac:dyDescent="0.25">
      <c r="C22" s="3"/>
      <c r="D22" s="4" t="s">
        <v>23</v>
      </c>
      <c r="E22" s="5"/>
      <c r="F22" s="3"/>
      <c r="G22" s="4" t="s">
        <v>32</v>
      </c>
      <c r="H22" s="4"/>
      <c r="I22" s="5"/>
      <c r="J22" s="3"/>
      <c r="K22" s="4" t="s">
        <v>33</v>
      </c>
      <c r="L22" s="4"/>
      <c r="M22" s="5"/>
      <c r="N22" s="4"/>
      <c r="O22" s="4" t="s">
        <v>27</v>
      </c>
      <c r="P22" s="4"/>
      <c r="Q22" s="5"/>
    </row>
    <row r="23" spans="1:22" x14ac:dyDescent="0.25">
      <c r="A23" t="s">
        <v>28</v>
      </c>
      <c r="C23" s="33">
        <v>2.5000000000000001E-2</v>
      </c>
      <c r="D23" s="34">
        <f>C23</f>
        <v>2.5000000000000001E-2</v>
      </c>
      <c r="E23" s="35">
        <f>C23</f>
        <v>2.5000000000000001E-2</v>
      </c>
      <c r="F23" s="33">
        <v>2.5000000000000001E-2</v>
      </c>
      <c r="G23" s="34">
        <f>F23</f>
        <v>2.5000000000000001E-2</v>
      </c>
      <c r="H23" s="34">
        <f>F23</f>
        <v>2.5000000000000001E-2</v>
      </c>
      <c r="I23" s="35">
        <f>F23</f>
        <v>2.5000000000000001E-2</v>
      </c>
      <c r="J23" s="33">
        <v>2.5000000000000001E-2</v>
      </c>
      <c r="K23" s="34">
        <f>J23</f>
        <v>2.5000000000000001E-2</v>
      </c>
      <c r="L23" s="34">
        <f>J23</f>
        <v>2.5000000000000001E-2</v>
      </c>
      <c r="M23" s="35">
        <f>J23</f>
        <v>2.5000000000000001E-2</v>
      </c>
      <c r="N23" s="36">
        <v>2.5000000000000001E-2</v>
      </c>
      <c r="O23" s="34">
        <f>N23</f>
        <v>2.5000000000000001E-2</v>
      </c>
      <c r="P23" s="34">
        <f>N23</f>
        <v>2.5000000000000001E-2</v>
      </c>
      <c r="Q23" s="35">
        <f>N23</f>
        <v>2.5000000000000001E-2</v>
      </c>
      <c r="R23" s="1"/>
      <c r="S23" s="1"/>
      <c r="T23" s="1"/>
      <c r="U23" s="1"/>
      <c r="V23" s="1"/>
    </row>
    <row r="24" spans="1:22" x14ac:dyDescent="0.25">
      <c r="A24" t="s">
        <v>25</v>
      </c>
      <c r="B24" s="12" t="s">
        <v>26</v>
      </c>
      <c r="C24" s="22">
        <f>C10*C23</f>
        <v>0.625</v>
      </c>
      <c r="D24" s="23">
        <f>D10*D23</f>
        <v>1.875</v>
      </c>
      <c r="E24" s="24">
        <f>E10*E23</f>
        <v>1.25</v>
      </c>
      <c r="F24" s="22">
        <f>C11*F23</f>
        <v>1.25</v>
      </c>
      <c r="G24" s="23">
        <f>D11*G23</f>
        <v>3.75</v>
      </c>
      <c r="H24" s="23">
        <f>E11*H23</f>
        <v>5</v>
      </c>
      <c r="I24" s="24">
        <f>F11*I23</f>
        <v>2.5</v>
      </c>
      <c r="J24" s="22">
        <f>D12*J23</f>
        <v>1.875</v>
      </c>
      <c r="K24" s="25">
        <f>E12*K23</f>
        <v>2.5</v>
      </c>
      <c r="L24" s="23">
        <f>F12*L23</f>
        <v>2.5</v>
      </c>
      <c r="M24" s="24">
        <f>G12*M23</f>
        <v>0.625</v>
      </c>
      <c r="N24" s="23">
        <f>D13*N23</f>
        <v>0.625</v>
      </c>
      <c r="O24" s="23">
        <f>E13*O23</f>
        <v>1.25</v>
      </c>
      <c r="P24" s="23">
        <f>E13*P23</f>
        <v>1.25</v>
      </c>
      <c r="Q24" s="24">
        <f>F13*Q23</f>
        <v>1.25</v>
      </c>
    </row>
    <row r="25" spans="1:22" x14ac:dyDescent="0.25">
      <c r="A25" t="s">
        <v>24</v>
      </c>
      <c r="B25" s="12" t="s">
        <v>26</v>
      </c>
      <c r="C25" s="7">
        <v>2025</v>
      </c>
      <c r="D25" s="8">
        <v>2026</v>
      </c>
      <c r="E25" s="9">
        <v>2027</v>
      </c>
      <c r="F25" s="7">
        <v>2025</v>
      </c>
      <c r="G25" s="8">
        <v>2026</v>
      </c>
      <c r="H25" s="8">
        <v>2027</v>
      </c>
      <c r="I25" s="9">
        <v>2028</v>
      </c>
      <c r="J25" s="7">
        <v>2026</v>
      </c>
      <c r="K25" s="8">
        <v>2027</v>
      </c>
      <c r="L25" s="8">
        <v>2028</v>
      </c>
      <c r="M25" s="9">
        <v>2029</v>
      </c>
      <c r="N25" s="8">
        <v>2026</v>
      </c>
      <c r="O25" s="8">
        <v>2027</v>
      </c>
      <c r="P25" s="8">
        <v>2028</v>
      </c>
      <c r="Q25" s="9">
        <v>2029</v>
      </c>
    </row>
    <row r="26" spans="1:22" x14ac:dyDescent="0.25">
      <c r="A26" t="s">
        <v>36</v>
      </c>
      <c r="B26" s="12" t="s">
        <v>26</v>
      </c>
      <c r="C26" s="19">
        <f>C24*(C27*$B$4+C28*$B$5+C29*$B$6)</f>
        <v>2.109375</v>
      </c>
      <c r="D26" s="20">
        <f>D24*(D27*$B$4+D28*$B$5+D29*$B$6)</f>
        <v>6.328125</v>
      </c>
      <c r="E26" s="21">
        <f>E24*(E27*$B$4+E28*$B$5+E29*$B$6)</f>
        <v>4.21875</v>
      </c>
      <c r="F26" s="19">
        <f>F24*(F27*$B$4+F28*$B$5+F29*$B$6)</f>
        <v>4.21875</v>
      </c>
      <c r="G26" s="20">
        <f>G24*(G27*$B$4+G28*$B$5+G29*$B$6)</f>
        <v>12.65625</v>
      </c>
      <c r="H26" s="20">
        <f>H24*(H27*$B$4+H28*$B$5+H29*$B$6)</f>
        <v>16.875</v>
      </c>
      <c r="I26" s="21">
        <f>I24*(I27*$B$4+I28*$B$5+I29*$B$6)</f>
        <v>8.4375</v>
      </c>
      <c r="J26" s="19">
        <f>J24*(J27*$B$4+J28*$B$5+J29*$B$6)</f>
        <v>6.328125</v>
      </c>
      <c r="K26" s="20">
        <f>K24*(K27*$B$4+K28*$B$5+K29*$B$6)</f>
        <v>8.4375</v>
      </c>
      <c r="L26" s="20">
        <f>L24*(L27*$B$4+L28*$B$5+L29*$B$6)</f>
        <v>8.4375</v>
      </c>
      <c r="M26" s="21">
        <f>M24*(M27*$B$4+M28*$B$5+M29*$B$6)</f>
        <v>2.109375</v>
      </c>
      <c r="N26" s="20">
        <f>N24*(N27*$B$4+N28*$B$5+N29*$B$6)</f>
        <v>2.109375</v>
      </c>
      <c r="O26" s="20">
        <f>O24*(O27*$B$4+O28*$B$5+O29*$B$6)</f>
        <v>4.21875</v>
      </c>
      <c r="P26" s="20">
        <f>P24*(P27*$B$4+P28*$B$5+P29*$B$6)</f>
        <v>4.21875</v>
      </c>
      <c r="Q26" s="21">
        <f>Q24*(Q27*$B$4+Q28*$B$5+Q29*$B$6)</f>
        <v>4.21875</v>
      </c>
    </row>
    <row r="27" spans="1:22" x14ac:dyDescent="0.25">
      <c r="A27" t="s">
        <v>40</v>
      </c>
      <c r="B27" t="s">
        <v>41</v>
      </c>
      <c r="C27" s="6">
        <v>0.5</v>
      </c>
      <c r="D27" s="13">
        <f>C27</f>
        <v>0.5</v>
      </c>
      <c r="E27" s="14">
        <f>C27</f>
        <v>0.5</v>
      </c>
      <c r="F27" s="6">
        <v>0.5</v>
      </c>
      <c r="G27" s="13">
        <f>F27</f>
        <v>0.5</v>
      </c>
      <c r="H27" s="13">
        <f>F27</f>
        <v>0.5</v>
      </c>
      <c r="I27" s="14">
        <f>F27</f>
        <v>0.5</v>
      </c>
      <c r="J27" s="6">
        <v>0.5</v>
      </c>
      <c r="K27" s="13">
        <f>J27</f>
        <v>0.5</v>
      </c>
      <c r="L27" s="13">
        <f>J27</f>
        <v>0.5</v>
      </c>
      <c r="M27" s="14">
        <f>J27</f>
        <v>0.5</v>
      </c>
      <c r="N27" s="27">
        <v>0.5</v>
      </c>
      <c r="O27" s="13">
        <f>N27</f>
        <v>0.5</v>
      </c>
      <c r="P27" s="13">
        <f>N27</f>
        <v>0.5</v>
      </c>
      <c r="Q27" s="14">
        <f>N27</f>
        <v>0.5</v>
      </c>
    </row>
    <row r="28" spans="1:22" x14ac:dyDescent="0.25">
      <c r="A28" t="s">
        <v>1</v>
      </c>
      <c r="B28" t="s">
        <v>41</v>
      </c>
      <c r="C28" s="6">
        <v>0.25</v>
      </c>
      <c r="D28" s="13">
        <f>C28</f>
        <v>0.25</v>
      </c>
      <c r="E28" s="14">
        <f>C28</f>
        <v>0.25</v>
      </c>
      <c r="F28" s="6">
        <v>0.25</v>
      </c>
      <c r="G28" s="13">
        <f t="shared" ref="G28:G29" si="4">F28</f>
        <v>0.25</v>
      </c>
      <c r="H28" s="13">
        <f t="shared" ref="H28:H29" si="5">F28</f>
        <v>0.25</v>
      </c>
      <c r="I28" s="14">
        <f t="shared" ref="I28:I29" si="6">F28</f>
        <v>0.25</v>
      </c>
      <c r="J28" s="6">
        <v>0.25</v>
      </c>
      <c r="K28" s="13">
        <f t="shared" ref="K28:K29" si="7">J28</f>
        <v>0.25</v>
      </c>
      <c r="L28" s="13">
        <f t="shared" ref="L28:L29" si="8">J28</f>
        <v>0.25</v>
      </c>
      <c r="M28" s="14">
        <f t="shared" ref="M28:M29" si="9">J28</f>
        <v>0.25</v>
      </c>
      <c r="N28" s="27">
        <v>0.25</v>
      </c>
      <c r="O28" s="13">
        <f t="shared" ref="O28:O29" si="10">N28</f>
        <v>0.25</v>
      </c>
      <c r="P28" s="13">
        <f t="shared" ref="P28:P29" si="11">N28</f>
        <v>0.25</v>
      </c>
      <c r="Q28" s="14">
        <f t="shared" ref="Q28:Q29" si="12">N28</f>
        <v>0.25</v>
      </c>
    </row>
    <row r="29" spans="1:22" x14ac:dyDescent="0.25">
      <c r="A29" t="s">
        <v>2</v>
      </c>
      <c r="B29" t="s">
        <v>41</v>
      </c>
      <c r="C29" s="6">
        <v>0.25</v>
      </c>
      <c r="D29" s="13">
        <f>C29</f>
        <v>0.25</v>
      </c>
      <c r="E29" s="14">
        <f>C29</f>
        <v>0.25</v>
      </c>
      <c r="F29" s="6">
        <v>0.25</v>
      </c>
      <c r="G29" s="13">
        <f t="shared" si="4"/>
        <v>0.25</v>
      </c>
      <c r="H29" s="13">
        <f t="shared" si="5"/>
        <v>0.25</v>
      </c>
      <c r="I29" s="14">
        <f t="shared" si="6"/>
        <v>0.25</v>
      </c>
      <c r="J29" s="6">
        <v>0.25</v>
      </c>
      <c r="K29" s="13">
        <f t="shared" si="7"/>
        <v>0.25</v>
      </c>
      <c r="L29" s="13">
        <f t="shared" si="8"/>
        <v>0.25</v>
      </c>
      <c r="M29" s="14">
        <f t="shared" si="9"/>
        <v>0.25</v>
      </c>
      <c r="N29" s="27">
        <v>0.25</v>
      </c>
      <c r="O29" s="13">
        <f t="shared" si="10"/>
        <v>0.25</v>
      </c>
      <c r="P29" s="13">
        <f t="shared" si="11"/>
        <v>0.25</v>
      </c>
      <c r="Q29" s="14">
        <f t="shared" si="12"/>
        <v>0.25</v>
      </c>
    </row>
    <row r="30" spans="1:22" ht="15.75" thickBot="1" x14ac:dyDescent="0.3">
      <c r="A30" t="s">
        <v>47</v>
      </c>
      <c r="C30" s="15">
        <f>SUM(C27:C29)</f>
        <v>1</v>
      </c>
      <c r="D30" s="16">
        <f t="shared" ref="D30:Q30" si="13">SUM(D27:D29)</f>
        <v>1</v>
      </c>
      <c r="E30" s="17">
        <f t="shared" si="13"/>
        <v>1</v>
      </c>
      <c r="F30" s="15">
        <f t="shared" si="13"/>
        <v>1</v>
      </c>
      <c r="G30" s="16">
        <f t="shared" si="13"/>
        <v>1</v>
      </c>
      <c r="H30" s="16">
        <f t="shared" si="13"/>
        <v>1</v>
      </c>
      <c r="I30" s="17">
        <f t="shared" si="13"/>
        <v>1</v>
      </c>
      <c r="J30" s="15">
        <f t="shared" si="13"/>
        <v>1</v>
      </c>
      <c r="K30" s="16">
        <f t="shared" si="13"/>
        <v>1</v>
      </c>
      <c r="L30" s="16">
        <f t="shared" si="13"/>
        <v>1</v>
      </c>
      <c r="M30" s="17">
        <f t="shared" si="13"/>
        <v>1</v>
      </c>
      <c r="N30" s="16">
        <f t="shared" si="13"/>
        <v>1</v>
      </c>
      <c r="O30" s="16">
        <f t="shared" si="13"/>
        <v>1</v>
      </c>
      <c r="P30" s="16">
        <f t="shared" si="13"/>
        <v>1</v>
      </c>
      <c r="Q30" s="17">
        <f t="shared" si="13"/>
        <v>1</v>
      </c>
    </row>
    <row r="31" spans="1:22" x14ac:dyDescent="0.25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22" x14ac:dyDescent="0.25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25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25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41" spans="1:17" x14ac:dyDescent="0.25">
      <c r="A41" t="s">
        <v>3</v>
      </c>
    </row>
    <row r="42" spans="1:17" x14ac:dyDescent="0.25">
      <c r="A42" t="s">
        <v>4</v>
      </c>
    </row>
    <row r="43" spans="1:17" x14ac:dyDescent="0.25">
      <c r="A43" t="s">
        <v>5</v>
      </c>
    </row>
    <row r="44" spans="1:17" x14ac:dyDescent="0.25">
      <c r="A44" t="s">
        <v>6</v>
      </c>
    </row>
    <row r="46" spans="1:17" x14ac:dyDescent="0.25">
      <c r="A46" t="s">
        <v>7</v>
      </c>
    </row>
    <row r="47" spans="1:17" x14ac:dyDescent="0.25">
      <c r="A47" t="s">
        <v>16</v>
      </c>
    </row>
    <row r="48" spans="1:17" x14ac:dyDescent="0.25">
      <c r="A48" t="s">
        <v>17</v>
      </c>
    </row>
    <row r="49" spans="1:2" x14ac:dyDescent="0.25">
      <c r="A49" t="s">
        <v>18</v>
      </c>
    </row>
    <row r="50" spans="1:2" x14ac:dyDescent="0.25">
      <c r="A50" t="s">
        <v>19</v>
      </c>
    </row>
    <row r="53" spans="1:2" x14ac:dyDescent="0.25">
      <c r="A53" t="s">
        <v>8</v>
      </c>
    </row>
    <row r="54" spans="1:2" x14ac:dyDescent="0.25">
      <c r="A54" t="s">
        <v>9</v>
      </c>
    </row>
    <row r="55" spans="1:2" x14ac:dyDescent="0.25">
      <c r="A55" t="s">
        <v>10</v>
      </c>
    </row>
    <row r="56" spans="1:2" x14ac:dyDescent="0.25">
      <c r="A56" t="s">
        <v>11</v>
      </c>
    </row>
    <row r="60" spans="1:2" x14ac:dyDescent="0.25">
      <c r="A60" t="s">
        <v>12</v>
      </c>
    </row>
    <row r="61" spans="1:2" x14ac:dyDescent="0.25">
      <c r="A61" t="s">
        <v>13</v>
      </c>
      <c r="B61">
        <v>5</v>
      </c>
    </row>
    <row r="62" spans="1:2" x14ac:dyDescent="0.25">
      <c r="A62" t="s">
        <v>14</v>
      </c>
      <c r="B62">
        <v>2.5</v>
      </c>
    </row>
    <row r="63" spans="1:2" x14ac:dyDescent="0.25">
      <c r="A63" t="s">
        <v>15</v>
      </c>
      <c r="B63">
        <v>1</v>
      </c>
    </row>
  </sheetData>
  <pageMargins left="0.7" right="0.7" top="0.75" bottom="0.75" header="0.3" footer="0.3"/>
  <headerFooter>
    <oddHeader>&amp;C&amp;"Calibri"&amp;12&amp;KFF0000 OFFICIAL&amp;1#_x000D_</oddHeader>
    <oddFooter>&amp;C_x000D_&amp;1#&amp;"Calibri"&amp;12&amp;KFF0000 OFFICIAL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9A72-94E9-4FBB-8E55-81582C9B12D8}">
  <dimension ref="A3:H17"/>
  <sheetViews>
    <sheetView workbookViewId="0">
      <selection activeCell="G13" sqref="G13"/>
    </sheetView>
  </sheetViews>
  <sheetFormatPr defaultRowHeight="15" x14ac:dyDescent="0.25"/>
  <cols>
    <col min="1" max="1" width="22.140625" customWidth="1"/>
    <col min="2" max="2" width="0" hidden="1" customWidth="1"/>
    <col min="3" max="3" width="9.5703125" bestFit="1" customWidth="1"/>
    <col min="4" max="7" width="10.5703125" bestFit="1" customWidth="1"/>
  </cols>
  <sheetData>
    <row r="3" spans="1:8" ht="15.75" thickBot="1" x14ac:dyDescent="0.3">
      <c r="A3" t="s">
        <v>49</v>
      </c>
    </row>
    <row r="4" spans="1:8" ht="15.75" thickBot="1" x14ac:dyDescent="0.3">
      <c r="A4" t="s">
        <v>30</v>
      </c>
      <c r="C4" s="3">
        <v>2025</v>
      </c>
      <c r="D4" s="4">
        <v>2026</v>
      </c>
      <c r="E4" s="4">
        <v>2027</v>
      </c>
      <c r="F4" s="4">
        <v>2028</v>
      </c>
      <c r="G4" s="5">
        <v>2029</v>
      </c>
    </row>
    <row r="5" spans="1:8" ht="15.75" thickBot="1" x14ac:dyDescent="0.3">
      <c r="A5" t="s">
        <v>65</v>
      </c>
      <c r="C5" s="50">
        <f>'Base Case '!C16</f>
        <v>75</v>
      </c>
      <c r="D5" s="51">
        <f>'Base Case '!D16</f>
        <v>400</v>
      </c>
      <c r="E5" s="51">
        <f>'Base Case '!E16</f>
        <v>800</v>
      </c>
      <c r="F5" s="51">
        <f>'Base Case '!F16</f>
        <v>1050</v>
      </c>
      <c r="G5" s="52">
        <f>'Base Case '!G16</f>
        <v>1100</v>
      </c>
    </row>
    <row r="6" spans="1:8" x14ac:dyDescent="0.25">
      <c r="A6" t="s">
        <v>53</v>
      </c>
      <c r="C6" s="38">
        <f>'Base Case '!C18</f>
        <v>1.875</v>
      </c>
      <c r="D6" s="39">
        <f>'Base Case '!D18</f>
        <v>10</v>
      </c>
      <c r="E6" s="39">
        <f>'Base Case '!E18</f>
        <v>20</v>
      </c>
      <c r="F6" s="39">
        <f>'Base Case '!F18</f>
        <v>24.375</v>
      </c>
      <c r="G6" s="46">
        <f>'Base Case '!G18</f>
        <v>25.625</v>
      </c>
      <c r="H6" s="18">
        <f>G12-G6</f>
        <v>7.046875</v>
      </c>
    </row>
    <row r="7" spans="1:8" x14ac:dyDescent="0.25">
      <c r="A7" t="s">
        <v>54</v>
      </c>
      <c r="C7" s="38">
        <f>'SC1 - Incremental Spend Improve'!C18</f>
        <v>2.0625</v>
      </c>
      <c r="D7" s="39">
        <f>'SC1 - Incremental Spend Improve'!D18</f>
        <v>11</v>
      </c>
      <c r="E7" s="39">
        <f>'SC1 - Incremental Spend Improve'!E18</f>
        <v>22</v>
      </c>
      <c r="F7" s="39">
        <f>'SC1 - Incremental Spend Improve'!F18</f>
        <v>26.8125</v>
      </c>
      <c r="G7" s="46">
        <f>'SC1 - Incremental Spend Improve'!G18</f>
        <v>28.1875</v>
      </c>
      <c r="H7" s="18">
        <f t="shared" ref="H7:H11" si="0">G13-G7</f>
        <v>7.7515624999999915</v>
      </c>
    </row>
    <row r="8" spans="1:8" x14ac:dyDescent="0.25">
      <c r="A8" t="s">
        <v>55</v>
      </c>
      <c r="C8" s="38">
        <f>'SC2 -All package up 10 high'!C18</f>
        <v>1.875</v>
      </c>
      <c r="D8" s="39">
        <f>'SC2 -All package up 10 high'!D18</f>
        <v>10</v>
      </c>
      <c r="E8" s="39">
        <f>'SC2 -All package up 10 high'!E18</f>
        <v>20</v>
      </c>
      <c r="F8" s="39">
        <f>'SC2 -All package up 10 high'!F18</f>
        <v>24.375</v>
      </c>
      <c r="G8" s="46">
        <f>'SC2 -All package up 10 high'!G18</f>
        <v>25.625</v>
      </c>
      <c r="H8" s="18">
        <f t="shared" si="0"/>
        <v>17.296875</v>
      </c>
    </row>
    <row r="9" spans="1:8" x14ac:dyDescent="0.25">
      <c r="A9" t="s">
        <v>56</v>
      </c>
      <c r="C9" s="38">
        <f>'SC3 -All package up 10 high-med'!C18</f>
        <v>1.875</v>
      </c>
      <c r="D9" s="39">
        <f>'SC3 -All package up 10 high-med'!D18</f>
        <v>10</v>
      </c>
      <c r="E9" s="39">
        <f>'SC3 -All package up 10 high-med'!E18</f>
        <v>20</v>
      </c>
      <c r="F9" s="39">
        <f>'SC3 -All package up 10 high-med'!F18</f>
        <v>24.375</v>
      </c>
      <c r="G9" s="46">
        <f>'SC3 -All package up 10 high-med'!G18</f>
        <v>25.625</v>
      </c>
      <c r="H9" s="18">
        <f t="shared" si="0"/>
        <v>21.140625</v>
      </c>
    </row>
    <row r="10" spans="1:8" x14ac:dyDescent="0.25">
      <c r="A10" t="s">
        <v>57</v>
      </c>
      <c r="C10" s="38">
        <f>'SC4 - High impact packages'!C18</f>
        <v>2</v>
      </c>
      <c r="D10" s="39">
        <f>'SC4 - High impact packages'!D18</f>
        <v>11</v>
      </c>
      <c r="E10" s="39">
        <f>'SC4 - High impact packages'!E18</f>
        <v>21.75</v>
      </c>
      <c r="F10" s="39">
        <f>'SC4 - High impact packages'!F18</f>
        <v>27.375</v>
      </c>
      <c r="G10" s="46">
        <f>'SC4 - High impact packages'!G18</f>
        <v>31.125</v>
      </c>
      <c r="H10" s="18">
        <f t="shared" si="0"/>
        <v>46.096875000000011</v>
      </c>
    </row>
    <row r="11" spans="1:8" ht="15.75" thickBot="1" x14ac:dyDescent="0.3">
      <c r="A11" t="s">
        <v>63</v>
      </c>
      <c r="C11" s="47">
        <f>'SC5-High Impact Mob Business'!C18</f>
        <v>1.875</v>
      </c>
      <c r="D11" s="48">
        <f>'SC5-High Impact Mob Business'!D18</f>
        <v>10</v>
      </c>
      <c r="E11" s="48">
        <f>'SC5-High Impact Mob Business'!E18</f>
        <v>20</v>
      </c>
      <c r="F11" s="48">
        <f>'SC5-High Impact Mob Business'!F18</f>
        <v>24.375</v>
      </c>
      <c r="G11" s="49">
        <f>'SC5-High Impact Mob Business'!G18</f>
        <v>25.625</v>
      </c>
      <c r="H11" s="18">
        <f t="shared" si="0"/>
        <v>60.859375</v>
      </c>
    </row>
    <row r="12" spans="1:8" x14ac:dyDescent="0.25">
      <c r="A12" t="s">
        <v>58</v>
      </c>
      <c r="C12" s="53">
        <f>'Base Case '!C20</f>
        <v>2.390625</v>
      </c>
      <c r="D12" s="54">
        <f>'Base Case '!D20</f>
        <v>12.75</v>
      </c>
      <c r="E12" s="54">
        <f>'Base Case '!E20</f>
        <v>25.5</v>
      </c>
      <c r="F12" s="54">
        <f>'Base Case '!F20</f>
        <v>31.078125</v>
      </c>
      <c r="G12" s="55">
        <f>'Base Case '!G20</f>
        <v>32.671875</v>
      </c>
    </row>
    <row r="13" spans="1:8" x14ac:dyDescent="0.25">
      <c r="A13" t="s">
        <v>59</v>
      </c>
      <c r="C13" s="56">
        <f>'SC1 - Incremental Spend Improve'!C20</f>
        <v>2.6296874999999997</v>
      </c>
      <c r="D13" s="57">
        <f>'SC1 - Incremental Spend Improve'!D20</f>
        <v>14.024999999999999</v>
      </c>
      <c r="E13" s="57">
        <f>'SC1 - Incremental Spend Improve'!E20</f>
        <v>28.049999999999997</v>
      </c>
      <c r="F13" s="57">
        <f>'SC1 - Incremental Spend Improve'!F20</f>
        <v>34.185937499999994</v>
      </c>
      <c r="G13" s="58">
        <f>'SC1 - Incremental Spend Improve'!G20</f>
        <v>35.939062499999991</v>
      </c>
    </row>
    <row r="14" spans="1:8" x14ac:dyDescent="0.25">
      <c r="A14" t="s">
        <v>60</v>
      </c>
      <c r="C14" s="56">
        <f>'SC2 -All package up 10 high'!C20</f>
        <v>3.140625</v>
      </c>
      <c r="D14" s="57">
        <f>'SC2 -All package up 10 high'!D20</f>
        <v>16.75</v>
      </c>
      <c r="E14" s="57">
        <f>'SC2 -All package up 10 high'!E20</f>
        <v>33.5</v>
      </c>
      <c r="F14" s="57">
        <f>'SC2 -All package up 10 high'!F20</f>
        <v>40.828125</v>
      </c>
      <c r="G14" s="58">
        <f>'SC2 -All package up 10 high'!G20</f>
        <v>42.921875</v>
      </c>
    </row>
    <row r="15" spans="1:8" x14ac:dyDescent="0.25">
      <c r="A15" t="s">
        <v>61</v>
      </c>
      <c r="C15" s="56">
        <f>'SC3 -All package up 10 high-med'!C20</f>
        <v>3.421875</v>
      </c>
      <c r="D15" s="57">
        <f>'SC3 -All package up 10 high-med'!D20</f>
        <v>18.25</v>
      </c>
      <c r="E15" s="57">
        <f>'SC3 -All package up 10 high-med'!E20</f>
        <v>36.5</v>
      </c>
      <c r="F15" s="57">
        <f>'SC3 -All package up 10 high-med'!F20</f>
        <v>44.484375</v>
      </c>
      <c r="G15" s="58">
        <f>'SC3 -All package up 10 high-med'!G20</f>
        <v>46.765625</v>
      </c>
    </row>
    <row r="16" spans="1:8" x14ac:dyDescent="0.25">
      <c r="A16" t="s">
        <v>62</v>
      </c>
      <c r="C16" s="56">
        <f>'SC4 - High impact packages'!C20</f>
        <v>4.8874999999999993</v>
      </c>
      <c r="D16" s="57">
        <f>'SC4 - High impact packages'!D20</f>
        <v>26.881250000000001</v>
      </c>
      <c r="E16" s="57">
        <f>'SC4 - High impact packages'!E20</f>
        <v>52.6875</v>
      </c>
      <c r="F16" s="57">
        <f>'SC4 - High impact packages'!F20</f>
        <v>66.665625000000006</v>
      </c>
      <c r="G16" s="58">
        <f>'SC4 - High impact packages'!G20</f>
        <v>77.221875000000011</v>
      </c>
    </row>
    <row r="17" spans="1:7" ht="15.75" thickBot="1" x14ac:dyDescent="0.3">
      <c r="A17" t="s">
        <v>64</v>
      </c>
      <c r="C17" s="59">
        <f>'SC5-High Impact Mob Business'!C20</f>
        <v>6.328125</v>
      </c>
      <c r="D17" s="60">
        <f>'SC5-High Impact Mob Business'!D20</f>
        <v>33.75</v>
      </c>
      <c r="E17" s="60">
        <f>'SC5-High Impact Mob Business'!E20</f>
        <v>67.5</v>
      </c>
      <c r="F17" s="60">
        <f>'SC5-High Impact Mob Business'!F20</f>
        <v>82.265625</v>
      </c>
      <c r="G17" s="61">
        <f>'SC5-High Impact Mob Business'!G20</f>
        <v>86.484375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268119a-eeb5-485b-8e0e-5be0b081da64}" enabled="1" method="Privileged" siteId="{12ceb59c-6eb5-4da6-83fc-be99d583325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Base Case </vt:lpstr>
      <vt:lpstr>SC1 - Incremental Spend Improve</vt:lpstr>
      <vt:lpstr>SC2 -All package up 10 high</vt:lpstr>
      <vt:lpstr>SC3 -All package up 10 high-med</vt:lpstr>
      <vt:lpstr>SC4 - High impact packages</vt:lpstr>
      <vt:lpstr>SC5-High Impact Mob Business</vt:lpstr>
      <vt:lpstr>Graph Data</vt:lpstr>
      <vt:lpstr>Scenario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 Murphy (VIDA)</dc:creator>
  <cp:lastModifiedBy>David M Murphy (VIDA)</cp:lastModifiedBy>
  <dcterms:created xsi:type="dcterms:W3CDTF">2024-11-13T00:14:56Z</dcterms:created>
  <dcterms:modified xsi:type="dcterms:W3CDTF">2024-11-14T05:58:49Z</dcterms:modified>
</cp:coreProperties>
</file>