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sh\Documents\"/>
    </mc:Choice>
  </mc:AlternateContent>
  <xr:revisionPtr revIDLastSave="0" documentId="8_{CB555527-5990-4125-806A-960639E260F9}" xr6:coauthVersionLast="47" xr6:coauthVersionMax="47" xr10:uidLastSave="{00000000-0000-0000-0000-000000000000}"/>
  <bookViews>
    <workbookView xWindow="18225" yWindow="0" windowWidth="20115" windowHeight="13935" xr2:uid="{80259009-96AF-4311-893A-E25623B59FEE}"/>
  </bookViews>
  <sheets>
    <sheet name="Packages_Summary" sheetId="1" r:id="rId1"/>
    <sheet name="SROI_Classification" sheetId="7" r:id="rId2"/>
    <sheet name="Expenditure_Impact" sheetId="2" r:id="rId3"/>
    <sheet name="Package_1" sheetId="3" r:id="rId4"/>
    <sheet name="Package_2" sheetId="4" r:id="rId5"/>
    <sheet name="Package_3" sheetId="5" r:id="rId6"/>
    <sheet name="Package_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4" i="3"/>
  <c r="C6" i="2" s="1"/>
  <c r="E4" i="5"/>
  <c r="B4" i="5"/>
  <c r="C4" i="4"/>
  <c r="D4" i="4"/>
  <c r="E4" i="4"/>
  <c r="B4" i="4"/>
  <c r="D4" i="3"/>
  <c r="B4" i="3"/>
  <c r="B4" i="2"/>
  <c r="B5" i="2" s="1"/>
  <c r="D3" i="6"/>
  <c r="D4" i="6" s="1"/>
  <c r="E3" i="6"/>
  <c r="E4" i="6" s="1"/>
  <c r="B3" i="6"/>
  <c r="B4" i="6" s="1"/>
  <c r="B3" i="5"/>
  <c r="B8" i="6"/>
  <c r="E7" i="6"/>
  <c r="D7" i="6"/>
  <c r="C7" i="6"/>
  <c r="E6" i="6"/>
  <c r="D6" i="6"/>
  <c r="C6" i="6"/>
  <c r="E5" i="6"/>
  <c r="E8" i="6" s="1"/>
  <c r="D5" i="6"/>
  <c r="D8" i="6" s="1"/>
  <c r="C5" i="6"/>
  <c r="C8" i="6" s="1"/>
  <c r="E2" i="6"/>
  <c r="D2" i="6"/>
  <c r="C2" i="6"/>
  <c r="C3" i="6" s="1"/>
  <c r="C4" i="6" s="1"/>
  <c r="E3" i="5"/>
  <c r="B3" i="4"/>
  <c r="B8" i="5"/>
  <c r="E7" i="5"/>
  <c r="D7" i="5"/>
  <c r="C7" i="5"/>
  <c r="E6" i="5"/>
  <c r="D6" i="5"/>
  <c r="C6" i="5"/>
  <c r="E5" i="5"/>
  <c r="E8" i="5" s="1"/>
  <c r="D5" i="5"/>
  <c r="D8" i="5" s="1"/>
  <c r="C5" i="5"/>
  <c r="C8" i="5" s="1"/>
  <c r="E2" i="5"/>
  <c r="D2" i="5"/>
  <c r="D3" i="5" s="1"/>
  <c r="C2" i="5"/>
  <c r="C3" i="5" s="1"/>
  <c r="C3" i="4"/>
  <c r="D3" i="4"/>
  <c r="E3" i="4"/>
  <c r="B8" i="4"/>
  <c r="E7" i="4"/>
  <c r="D7" i="4"/>
  <c r="C7" i="4"/>
  <c r="E6" i="4"/>
  <c r="D6" i="4"/>
  <c r="C6" i="4"/>
  <c r="E5" i="4"/>
  <c r="D5" i="4"/>
  <c r="C5" i="4"/>
  <c r="C8" i="4" s="1"/>
  <c r="E2" i="4"/>
  <c r="D2" i="4"/>
  <c r="C2" i="4"/>
  <c r="C3" i="3"/>
  <c r="D3" i="3"/>
  <c r="B3" i="3"/>
  <c r="B8" i="3"/>
  <c r="D7" i="3"/>
  <c r="C7" i="3"/>
  <c r="D6" i="3"/>
  <c r="C6" i="3"/>
  <c r="D5" i="3"/>
  <c r="C5" i="3"/>
  <c r="D2" i="3"/>
  <c r="C2" i="3"/>
  <c r="C2" i="2"/>
  <c r="D2" i="2"/>
  <c r="E2" i="2"/>
  <c r="F2" i="2"/>
  <c r="B2" i="2"/>
  <c r="C4" i="2" l="1"/>
  <c r="F4" i="2"/>
  <c r="D4" i="5"/>
  <c r="E4" i="2"/>
  <c r="C4" i="5"/>
  <c r="D4" i="2"/>
  <c r="D8" i="4"/>
  <c r="E8" i="4"/>
  <c r="C8" i="3"/>
  <c r="D8" i="3"/>
  <c r="C5" i="2"/>
  <c r="D5" i="2" s="1"/>
  <c r="E5" i="2" s="1"/>
  <c r="F5" i="2" s="1"/>
  <c r="B3" i="2" l="1"/>
  <c r="C3" i="2" s="1"/>
  <c r="D3" i="2" s="1"/>
  <c r="E3" i="2" s="1"/>
  <c r="F3" i="2" s="1"/>
  <c r="B6" i="2"/>
  <c r="B7" i="2"/>
  <c r="C7" i="2" l="1"/>
  <c r="D7" i="2" s="1"/>
  <c r="E7" i="2" s="1"/>
  <c r="F7" i="2" s="1"/>
</calcChain>
</file>

<file path=xl/sharedStrings.xml><?xml version="1.0" encoding="utf-8"?>
<sst xmlns="http://schemas.openxmlformats.org/spreadsheetml/2006/main" count="49" uniqueCount="24">
  <si>
    <t xml:space="preserve">Package One </t>
  </si>
  <si>
    <t>Package Two</t>
  </si>
  <si>
    <t>Package Three</t>
  </si>
  <si>
    <t>Package Four</t>
  </si>
  <si>
    <t>Total Value in Million</t>
  </si>
  <si>
    <t>Cumulative Total Expenditure</t>
  </si>
  <si>
    <t>Financial SROI Impact</t>
  </si>
  <si>
    <t xml:space="preserve">Cumulative Impact </t>
  </si>
  <si>
    <t>Total Program Expenditure in $M</t>
  </si>
  <si>
    <t>Aborginal Business Expenditure in $M</t>
  </si>
  <si>
    <t>Cumulative Mob Business Expenditure in $M</t>
  </si>
  <si>
    <t>Percentage Spend</t>
  </si>
  <si>
    <t xml:space="preserve">Value </t>
  </si>
  <si>
    <t>SROI</t>
  </si>
  <si>
    <t xml:space="preserve">High Impact </t>
  </si>
  <si>
    <t>Med Impact</t>
  </si>
  <si>
    <t>Low Impact</t>
  </si>
  <si>
    <t>Balance Check</t>
  </si>
  <si>
    <t>Package</t>
  </si>
  <si>
    <t>Package Stats</t>
  </si>
  <si>
    <t>SROI Business Classification</t>
  </si>
  <si>
    <t>$spend: $impact</t>
  </si>
  <si>
    <t>High Impact</t>
  </si>
  <si>
    <t>Medium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</si>
</sst>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0" xfId="0" applyNumberFormat="1"/>
    <xf numFmtId="0" fontId="0" fillId="3" borderId="0" xfId="0" applyFill="1"/>
    <xf numFmtId="164" fontId="0" fillId="3" borderId="4" xfId="0" applyNumberFormat="1" applyFill="1" applyBorder="1"/>
    <xf numFmtId="164" fontId="0" fillId="3" borderId="0" xfId="0" applyNumberFormat="1" applyFill="1"/>
    <xf numFmtId="0" fontId="0" fillId="3" borderId="5" xfId="0" applyFill="1" applyBorder="1"/>
    <xf numFmtId="0" fontId="0" fillId="4" borderId="0" xfId="0" applyFill="1"/>
    <xf numFmtId="164" fontId="0" fillId="4" borderId="6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165" fontId="0" fillId="2" borderId="4" xfId="1" applyNumberFormat="1" applyFont="1" applyFill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2" fontId="0" fillId="0" borderId="4" xfId="0" applyNumberFormat="1" applyBorder="1"/>
    <xf numFmtId="2" fontId="0" fillId="0" borderId="0" xfId="0" applyNumberFormat="1"/>
    <xf numFmtId="9" fontId="0" fillId="2" borderId="4" xfId="1" applyFont="1" applyFill="1" applyBorder="1"/>
    <xf numFmtId="9" fontId="0" fillId="0" borderId="0" xfId="1" applyFont="1" applyFill="1" applyBorder="1"/>
    <xf numFmtId="9" fontId="0" fillId="0" borderId="5" xfId="1" applyFont="1" applyFill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165" fontId="0" fillId="2" borderId="0" xfId="1" applyNumberFormat="1" applyFont="1" applyFill="1" applyBorder="1"/>
    <xf numFmtId="9" fontId="0" fillId="2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810D-B367-4DC8-9401-FB28EE1391B3}">
  <dimension ref="A1:I5"/>
  <sheetViews>
    <sheetView tabSelected="1" workbookViewId="0">
      <selection activeCell="D24" sqref="D24"/>
    </sheetView>
  </sheetViews>
  <sheetFormatPr defaultRowHeight="15" x14ac:dyDescent="0.25"/>
  <cols>
    <col min="1" max="1" width="13.85546875" bestFit="1" customWidth="1"/>
    <col min="2" max="2" width="14.85546875" bestFit="1" customWidth="1"/>
  </cols>
  <sheetData>
    <row r="1" spans="1:9" x14ac:dyDescent="0.25">
      <c r="A1" t="s">
        <v>18</v>
      </c>
      <c r="B1" t="s">
        <v>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</row>
    <row r="2" spans="1:9" x14ac:dyDescent="0.25">
      <c r="A2" t="s">
        <v>0</v>
      </c>
      <c r="B2" s="1">
        <v>150</v>
      </c>
      <c r="C2" s="1">
        <v>25</v>
      </c>
      <c r="D2" s="1">
        <v>75</v>
      </c>
      <c r="E2" s="1">
        <v>50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t="s">
        <v>1</v>
      </c>
      <c r="B3" s="1">
        <v>500</v>
      </c>
      <c r="C3" s="1">
        <v>50</v>
      </c>
      <c r="D3" s="1">
        <v>150</v>
      </c>
      <c r="E3" s="1">
        <v>200</v>
      </c>
      <c r="F3" s="1">
        <v>100</v>
      </c>
      <c r="G3" s="1">
        <v>0</v>
      </c>
      <c r="H3" s="1">
        <v>0</v>
      </c>
      <c r="I3" s="1">
        <v>0</v>
      </c>
    </row>
    <row r="4" spans="1:9" x14ac:dyDescent="0.25">
      <c r="A4" t="s">
        <v>2</v>
      </c>
      <c r="B4" s="1">
        <v>300</v>
      </c>
      <c r="C4" s="1">
        <v>0</v>
      </c>
      <c r="D4" s="1">
        <v>75</v>
      </c>
      <c r="E4" s="1">
        <v>100</v>
      </c>
      <c r="F4" s="1">
        <v>100</v>
      </c>
      <c r="G4" s="1">
        <v>25</v>
      </c>
      <c r="H4" s="1">
        <v>0</v>
      </c>
      <c r="I4" s="1">
        <v>0</v>
      </c>
    </row>
    <row r="5" spans="1:9" x14ac:dyDescent="0.25">
      <c r="A5" t="s">
        <v>3</v>
      </c>
      <c r="B5" s="1">
        <v>150</v>
      </c>
      <c r="C5" s="1">
        <v>0</v>
      </c>
      <c r="D5" s="1">
        <v>25</v>
      </c>
      <c r="E5" s="1">
        <v>50</v>
      </c>
      <c r="F5" s="1">
        <v>50</v>
      </c>
      <c r="G5" s="1">
        <v>25</v>
      </c>
      <c r="H5" s="1">
        <v>0</v>
      </c>
      <c r="I5" s="1">
        <v>0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EE25-CE95-4E66-A35A-6F19F697545C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t="s">
        <v>22</v>
      </c>
      <c r="B2" s="8">
        <v>5</v>
      </c>
    </row>
    <row r="3" spans="1:2" x14ac:dyDescent="0.25">
      <c r="A3" t="s">
        <v>23</v>
      </c>
      <c r="B3" s="8">
        <v>2.5</v>
      </c>
    </row>
    <row r="4" spans="1:2" x14ac:dyDescent="0.25">
      <c r="A4" t="s">
        <v>16</v>
      </c>
      <c r="B4" s="8"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3968-A1EA-49A3-9919-1C1A49CD7BAC}">
  <dimension ref="A1:H7"/>
  <sheetViews>
    <sheetView workbookViewId="0">
      <selection activeCell="D10" sqref="D10"/>
    </sheetView>
  </sheetViews>
  <sheetFormatPr defaultRowHeight="15" x14ac:dyDescent="0.25"/>
  <cols>
    <col min="1" max="1" width="19.140625" customWidth="1"/>
    <col min="2" max="2" width="5.85546875" bestFit="1" customWidth="1"/>
  </cols>
  <sheetData>
    <row r="1" spans="1:8" ht="15.75" thickBot="1" x14ac:dyDescent="0.3">
      <c r="B1">
        <v>2025</v>
      </c>
      <c r="C1">
        <v>2026</v>
      </c>
      <c r="D1">
        <v>2027</v>
      </c>
      <c r="E1">
        <v>2028</v>
      </c>
      <c r="F1">
        <v>2029</v>
      </c>
    </row>
    <row r="2" spans="1:8" x14ac:dyDescent="0.25">
      <c r="A2" t="s">
        <v>8</v>
      </c>
      <c r="B2" s="2">
        <f>SUM(Packages_Summary!C2:C5)</f>
        <v>75</v>
      </c>
      <c r="C2" s="2">
        <f>SUM(Packages_Summary!D2:D5)</f>
        <v>325</v>
      </c>
      <c r="D2" s="2">
        <f>SUM(Packages_Summary!E2:E5)</f>
        <v>400</v>
      </c>
      <c r="E2" s="2">
        <f>SUM(Packages_Summary!F2:F5)</f>
        <v>250</v>
      </c>
      <c r="F2" s="2">
        <f>SUM(Packages_Summary!G2:G5)</f>
        <v>50</v>
      </c>
      <c r="G2" s="3"/>
      <c r="H2" s="4"/>
    </row>
    <row r="3" spans="1:8" x14ac:dyDescent="0.25">
      <c r="A3" t="s">
        <v>5</v>
      </c>
      <c r="B3" s="5">
        <f>B2</f>
        <v>75</v>
      </c>
      <c r="C3">
        <f>B3+C2</f>
        <v>400</v>
      </c>
      <c r="D3">
        <f t="shared" ref="D3:F3" si="0">C3+D2</f>
        <v>800</v>
      </c>
      <c r="E3">
        <f t="shared" si="0"/>
        <v>1050</v>
      </c>
      <c r="F3">
        <f t="shared" si="0"/>
        <v>1100</v>
      </c>
      <c r="H3" s="6"/>
    </row>
    <row r="4" spans="1:8" x14ac:dyDescent="0.25">
      <c r="A4" t="s">
        <v>9</v>
      </c>
      <c r="B4" s="7">
        <f>Package_1!B3+Package_2!B3</f>
        <v>1.875</v>
      </c>
      <c r="C4" s="7">
        <f>Package_1!C3+Package_2!C3+Package_3!B3+Package_4!B3</f>
        <v>8.125</v>
      </c>
      <c r="D4" s="7">
        <f>Package_1!D3+Package_2!D3+Package_3!C3+Package_4!C3</f>
        <v>10</v>
      </c>
      <c r="E4" s="7">
        <f>Package_1!E3+Package_2!E3+Package_3!D3+Package_4!D3</f>
        <v>6.25</v>
      </c>
      <c r="F4" s="7">
        <f>Package_1!F3+Package_2!F3+Package_3!E3+Package_4!E3</f>
        <v>1.25</v>
      </c>
      <c r="H4" s="6"/>
    </row>
    <row r="5" spans="1:8" x14ac:dyDescent="0.25">
      <c r="A5" s="9" t="s">
        <v>10</v>
      </c>
      <c r="B5" s="10">
        <f>B4</f>
        <v>1.875</v>
      </c>
      <c r="C5" s="11">
        <f>B5+C4</f>
        <v>10</v>
      </c>
      <c r="D5" s="11">
        <f t="shared" ref="D5:F5" si="1">C5+D4</f>
        <v>20</v>
      </c>
      <c r="E5" s="11">
        <f t="shared" si="1"/>
        <v>26.25</v>
      </c>
      <c r="F5" s="11">
        <f t="shared" si="1"/>
        <v>27.5</v>
      </c>
      <c r="G5" s="9"/>
      <c r="H5" s="12"/>
    </row>
    <row r="6" spans="1:8" x14ac:dyDescent="0.25">
      <c r="A6" t="s">
        <v>6</v>
      </c>
      <c r="B6" s="7">
        <f>Package_1!B4+Package_2!B4</f>
        <v>6.328125</v>
      </c>
      <c r="C6" s="7">
        <f>Package_1!C4+Package_2!C4+Package_3!B4+Package_4!B4</f>
        <v>27.421875</v>
      </c>
      <c r="D6" s="7">
        <f>Package_1!D4+Package_2!D4+Package_3!C4+Package_4!C4</f>
        <v>33.75</v>
      </c>
      <c r="E6" s="7">
        <f>Package_2!E4+Package_3!D4+Package_4!D4</f>
        <v>21.09375</v>
      </c>
      <c r="F6" s="7">
        <f>Package_1!E4+Package_2!E4</f>
        <v>8.4375</v>
      </c>
      <c r="H6" s="6"/>
    </row>
    <row r="7" spans="1:8" ht="15.75" thickBot="1" x14ac:dyDescent="0.3">
      <c r="A7" s="13" t="s">
        <v>7</v>
      </c>
      <c r="B7" s="14">
        <f>B6</f>
        <v>6.328125</v>
      </c>
      <c r="C7" s="15">
        <f>B7+C6</f>
        <v>33.75</v>
      </c>
      <c r="D7" s="15">
        <f t="shared" ref="D7:F7" si="2">C7+D6</f>
        <v>67.5</v>
      </c>
      <c r="E7" s="15">
        <f t="shared" si="2"/>
        <v>88.59375</v>
      </c>
      <c r="F7" s="15">
        <f t="shared" si="2"/>
        <v>97.03125</v>
      </c>
      <c r="G7" s="15"/>
      <c r="H7" s="16"/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  <ignoredErrors>
    <ignoredError sqref="B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24E6-99CE-44F5-B9B8-B159FCA2AF28}">
  <dimension ref="A1:D8"/>
  <sheetViews>
    <sheetView workbookViewId="0">
      <selection activeCell="C4" sqref="C4"/>
    </sheetView>
  </sheetViews>
  <sheetFormatPr defaultRowHeight="15" x14ac:dyDescent="0.25"/>
  <cols>
    <col min="1" max="1" width="18.42578125" customWidth="1"/>
  </cols>
  <sheetData>
    <row r="1" spans="1:4" x14ac:dyDescent="0.25">
      <c r="A1" t="s">
        <v>19</v>
      </c>
      <c r="B1" s="5">
        <v>2025</v>
      </c>
      <c r="C1">
        <v>2026</v>
      </c>
      <c r="D1" s="6">
        <v>2027</v>
      </c>
    </row>
    <row r="2" spans="1:4" x14ac:dyDescent="0.25">
      <c r="A2" t="s">
        <v>11</v>
      </c>
      <c r="B2" s="17">
        <v>2.5000000000000001E-2</v>
      </c>
      <c r="C2" s="18">
        <f>B2</f>
        <v>2.5000000000000001E-2</v>
      </c>
      <c r="D2" s="19">
        <f>B2</f>
        <v>2.5000000000000001E-2</v>
      </c>
    </row>
    <row r="3" spans="1:4" x14ac:dyDescent="0.25">
      <c r="A3" t="s">
        <v>12</v>
      </c>
      <c r="B3" s="7">
        <f>Packages_Summary!C2*B2</f>
        <v>0.625</v>
      </c>
      <c r="C3" s="7">
        <f>Packages_Summary!D2*C2</f>
        <v>1.875</v>
      </c>
      <c r="D3" s="7">
        <f>Packages_Summary!E2*D2</f>
        <v>1.25</v>
      </c>
    </row>
    <row r="4" spans="1:4" x14ac:dyDescent="0.25">
      <c r="A4" t="s">
        <v>13</v>
      </c>
      <c r="B4" s="20">
        <f>B3*(B5*SROI_Classification!$B$2+B6*SROI_Classification!$B$3+B7*SROI_Classification!$B$4)</f>
        <v>2.109375</v>
      </c>
      <c r="C4" s="20">
        <f>C3*(C5*SROI_Classification!$B$2+C6*SROI_Classification!$B$3+C7*SROI_Classification!$B$4)</f>
        <v>6.328125</v>
      </c>
      <c r="D4" s="20">
        <f>D3*(D5*SROI_Classification!$B$2+D6*SROI_Classification!$B$3+D7*SROI_Classification!$B$4)</f>
        <v>4.21875</v>
      </c>
    </row>
    <row r="5" spans="1:4" x14ac:dyDescent="0.25">
      <c r="A5" t="s">
        <v>14</v>
      </c>
      <c r="B5" s="22">
        <v>0.5</v>
      </c>
      <c r="C5" s="23">
        <f>B5</f>
        <v>0.5</v>
      </c>
      <c r="D5" s="24">
        <f>B5</f>
        <v>0.5</v>
      </c>
    </row>
    <row r="6" spans="1:4" x14ac:dyDescent="0.25">
      <c r="A6" t="s">
        <v>15</v>
      </c>
      <c r="B6" s="22">
        <v>0.25</v>
      </c>
      <c r="C6" s="23">
        <f>B6</f>
        <v>0.25</v>
      </c>
      <c r="D6" s="24">
        <f>B6</f>
        <v>0.25</v>
      </c>
    </row>
    <row r="7" spans="1:4" x14ac:dyDescent="0.25">
      <c r="A7" t="s">
        <v>16</v>
      </c>
      <c r="B7" s="22">
        <v>0.25</v>
      </c>
      <c r="C7" s="23">
        <f>B7</f>
        <v>0.25</v>
      </c>
      <c r="D7" s="24">
        <f>B7</f>
        <v>0.25</v>
      </c>
    </row>
    <row r="8" spans="1:4" ht="15.75" thickBot="1" x14ac:dyDescent="0.3">
      <c r="A8" t="s">
        <v>17</v>
      </c>
      <c r="B8" s="25">
        <f>SUM(B5:B7)</f>
        <v>1</v>
      </c>
      <c r="C8" s="26">
        <f t="shared" ref="C8:D8" si="0">SUM(C5:C7)</f>
        <v>1</v>
      </c>
      <c r="D8" s="27">
        <f t="shared" si="0"/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329B-2EAA-4AC6-BE57-94814FE8F005}">
  <dimension ref="A1:E8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19</v>
      </c>
      <c r="B1" s="5">
        <v>2025</v>
      </c>
      <c r="C1">
        <v>2026</v>
      </c>
      <c r="D1">
        <v>2027</v>
      </c>
      <c r="E1" s="6">
        <v>2028</v>
      </c>
    </row>
    <row r="2" spans="1:5" x14ac:dyDescent="0.25">
      <c r="A2" t="s">
        <v>11</v>
      </c>
      <c r="B2" s="17">
        <v>2.5000000000000001E-2</v>
      </c>
      <c r="C2" s="18">
        <f>B2</f>
        <v>2.5000000000000001E-2</v>
      </c>
      <c r="D2" s="18">
        <f>B2</f>
        <v>2.5000000000000001E-2</v>
      </c>
      <c r="E2" s="19">
        <f>B2</f>
        <v>2.5000000000000001E-2</v>
      </c>
    </row>
    <row r="3" spans="1:5" x14ac:dyDescent="0.25">
      <c r="A3" t="s">
        <v>12</v>
      </c>
      <c r="B3" s="7">
        <f>Packages_Summary!C3*B2</f>
        <v>1.25</v>
      </c>
      <c r="C3" s="7">
        <f>Packages_Summary!D3*C2</f>
        <v>3.75</v>
      </c>
      <c r="D3" s="7">
        <f>Packages_Summary!E3*D2</f>
        <v>5</v>
      </c>
      <c r="E3" s="7">
        <f>Packages_Summary!F3*E2</f>
        <v>2.5</v>
      </c>
    </row>
    <row r="4" spans="1:5" x14ac:dyDescent="0.25">
      <c r="A4" t="s">
        <v>13</v>
      </c>
      <c r="B4" s="20">
        <f>B3*(B5*SROI_Classification!$B$2+B6*SROI_Classification!$B$3+B7*SROI_Classification!$B$4)</f>
        <v>4.21875</v>
      </c>
      <c r="C4" s="20">
        <f>C3*(C5*SROI_Classification!$B$2+C6*SROI_Classification!$B$3+C7*SROI_Classification!$B$4)</f>
        <v>12.65625</v>
      </c>
      <c r="D4" s="20">
        <f>D3*(D5*SROI_Classification!$B$2+D6*SROI_Classification!$B$3+D7*SROI_Classification!$B$4)</f>
        <v>16.875</v>
      </c>
      <c r="E4" s="20">
        <f>E3*(E5*SROI_Classification!$B$2+E6*SROI_Classification!$B$3+E7*SROI_Classification!$B$4)</f>
        <v>8.4375</v>
      </c>
    </row>
    <row r="5" spans="1:5" x14ac:dyDescent="0.25">
      <c r="A5" t="s">
        <v>14</v>
      </c>
      <c r="B5" s="22">
        <v>0.5</v>
      </c>
      <c r="C5" s="23">
        <f>B5</f>
        <v>0.5</v>
      </c>
      <c r="D5" s="23">
        <f>B5</f>
        <v>0.5</v>
      </c>
      <c r="E5" s="24">
        <f>B5</f>
        <v>0.5</v>
      </c>
    </row>
    <row r="6" spans="1:5" x14ac:dyDescent="0.25">
      <c r="A6" t="s">
        <v>15</v>
      </c>
      <c r="B6" s="22">
        <v>0.25</v>
      </c>
      <c r="C6" s="23">
        <f t="shared" ref="C6:C7" si="0">B6</f>
        <v>0.25</v>
      </c>
      <c r="D6" s="23">
        <f t="shared" ref="D6:D7" si="1">B6</f>
        <v>0.25</v>
      </c>
      <c r="E6" s="24">
        <f t="shared" ref="E6:E7" si="2">B6</f>
        <v>0.25</v>
      </c>
    </row>
    <row r="7" spans="1:5" x14ac:dyDescent="0.25">
      <c r="A7" t="s">
        <v>16</v>
      </c>
      <c r="B7" s="22">
        <v>0.25</v>
      </c>
      <c r="C7" s="23">
        <f t="shared" si="0"/>
        <v>0.25</v>
      </c>
      <c r="D7" s="23">
        <f t="shared" si="1"/>
        <v>0.25</v>
      </c>
      <c r="E7" s="24">
        <f t="shared" si="2"/>
        <v>0.25</v>
      </c>
    </row>
    <row r="8" spans="1:5" ht="15.75" thickBot="1" x14ac:dyDescent="0.3">
      <c r="A8" t="s">
        <v>17</v>
      </c>
      <c r="B8" s="25">
        <f t="shared" ref="B8:E8" si="3">SUM(B5:B7)</f>
        <v>1</v>
      </c>
      <c r="C8" s="26">
        <f t="shared" si="3"/>
        <v>1</v>
      </c>
      <c r="D8" s="26">
        <f t="shared" si="3"/>
        <v>1</v>
      </c>
      <c r="E8" s="27">
        <f t="shared" si="3"/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5A4D-77F7-4591-8E78-A40057C37FD4}">
  <dimension ref="A1:E8"/>
  <sheetViews>
    <sheetView workbookViewId="0">
      <selection activeCell="G14" sqref="G14"/>
    </sheetView>
  </sheetViews>
  <sheetFormatPr defaultRowHeight="15" x14ac:dyDescent="0.25"/>
  <sheetData>
    <row r="1" spans="1:5" x14ac:dyDescent="0.25">
      <c r="A1" t="s">
        <v>19</v>
      </c>
      <c r="B1" s="5">
        <v>2026</v>
      </c>
      <c r="C1">
        <v>2027</v>
      </c>
      <c r="D1">
        <v>2028</v>
      </c>
      <c r="E1" s="6">
        <v>2029</v>
      </c>
    </row>
    <row r="2" spans="1:5" x14ac:dyDescent="0.25">
      <c r="A2" t="s">
        <v>11</v>
      </c>
      <c r="B2" s="17">
        <v>2.5000000000000001E-2</v>
      </c>
      <c r="C2" s="18">
        <f>B2</f>
        <v>2.5000000000000001E-2</v>
      </c>
      <c r="D2" s="18">
        <f>B2</f>
        <v>2.5000000000000001E-2</v>
      </c>
      <c r="E2" s="19">
        <f>B2</f>
        <v>2.5000000000000001E-2</v>
      </c>
    </row>
    <row r="3" spans="1:5" x14ac:dyDescent="0.25">
      <c r="A3" t="s">
        <v>12</v>
      </c>
      <c r="B3" s="7">
        <f>Packages_Summary!D4*B2</f>
        <v>1.875</v>
      </c>
      <c r="C3" s="7">
        <f>Packages_Summary!E4*C2</f>
        <v>2.5</v>
      </c>
      <c r="D3" s="7">
        <f>Packages_Summary!F4*D2</f>
        <v>2.5</v>
      </c>
      <c r="E3" s="7">
        <f>Packages_Summary!G4*E2</f>
        <v>0.625</v>
      </c>
    </row>
    <row r="4" spans="1:5" x14ac:dyDescent="0.25">
      <c r="A4" t="s">
        <v>13</v>
      </c>
      <c r="B4" s="20">
        <f>B3*(B5*SROI_Classification!$B$2+B6*SROI_Classification!$B$3+B7*SROI_Classification!$B$4)</f>
        <v>6.328125</v>
      </c>
      <c r="C4" s="20">
        <f>C3*(C5*SROI_Classification!$B$2+C6*SROI_Classification!$B$3+C7*SROI_Classification!$B$4)</f>
        <v>8.4375</v>
      </c>
      <c r="D4" s="20">
        <f>D3*(D5*SROI_Classification!$B$2+D6*SROI_Classification!$B$3+D7*SROI_Classification!$B$4)</f>
        <v>8.4375</v>
      </c>
      <c r="E4" s="20">
        <f>E3*(E5*SROI_Classification!$B$2+E6*SROI_Classification!$B$3+E7*SROI_Classification!$B$4)</f>
        <v>2.109375</v>
      </c>
    </row>
    <row r="5" spans="1:5" x14ac:dyDescent="0.25">
      <c r="A5" t="s">
        <v>14</v>
      </c>
      <c r="B5" s="22">
        <v>0.5</v>
      </c>
      <c r="C5" s="23">
        <f>B5</f>
        <v>0.5</v>
      </c>
      <c r="D5" s="23">
        <f>B5</f>
        <v>0.5</v>
      </c>
      <c r="E5" s="24">
        <f>B5</f>
        <v>0.5</v>
      </c>
    </row>
    <row r="6" spans="1:5" x14ac:dyDescent="0.25">
      <c r="A6" t="s">
        <v>15</v>
      </c>
      <c r="B6" s="22">
        <v>0.25</v>
      </c>
      <c r="C6" s="23">
        <f t="shared" ref="C6:C7" si="0">B6</f>
        <v>0.25</v>
      </c>
      <c r="D6" s="23">
        <f t="shared" ref="D6:D7" si="1">B6</f>
        <v>0.25</v>
      </c>
      <c r="E6" s="24">
        <f t="shared" ref="E6:E7" si="2">B6</f>
        <v>0.25</v>
      </c>
    </row>
    <row r="7" spans="1:5" x14ac:dyDescent="0.25">
      <c r="A7" t="s">
        <v>16</v>
      </c>
      <c r="B7" s="22">
        <v>0.25</v>
      </c>
      <c r="C7" s="23">
        <f t="shared" si="0"/>
        <v>0.25</v>
      </c>
      <c r="D7" s="23">
        <f t="shared" si="1"/>
        <v>0.25</v>
      </c>
      <c r="E7" s="24">
        <f t="shared" si="2"/>
        <v>0.25</v>
      </c>
    </row>
    <row r="8" spans="1:5" ht="15.75" thickBot="1" x14ac:dyDescent="0.3">
      <c r="A8" t="s">
        <v>17</v>
      </c>
      <c r="B8" s="25">
        <f t="shared" ref="B8:E8" si="3">SUM(B5:B7)</f>
        <v>1</v>
      </c>
      <c r="C8" s="26">
        <f t="shared" si="3"/>
        <v>1</v>
      </c>
      <c r="D8" s="26">
        <f t="shared" si="3"/>
        <v>1</v>
      </c>
      <c r="E8" s="27">
        <f t="shared" si="3"/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9A23-4559-4026-AE5A-FAFB59BE8129}">
  <dimension ref="A1:E8"/>
  <sheetViews>
    <sheetView workbookViewId="0">
      <selection activeCell="G17" sqref="G17"/>
    </sheetView>
  </sheetViews>
  <sheetFormatPr defaultRowHeight="15" x14ac:dyDescent="0.25"/>
  <sheetData>
    <row r="1" spans="1:5" x14ac:dyDescent="0.25">
      <c r="A1" t="s">
        <v>19</v>
      </c>
      <c r="B1" s="5">
        <v>2026</v>
      </c>
      <c r="C1">
        <v>2027</v>
      </c>
      <c r="D1">
        <v>2028</v>
      </c>
      <c r="E1" s="6">
        <v>2029</v>
      </c>
    </row>
    <row r="2" spans="1:5" x14ac:dyDescent="0.25">
      <c r="A2" t="s">
        <v>11</v>
      </c>
      <c r="B2" s="28">
        <v>2.5000000000000001E-2</v>
      </c>
      <c r="C2" s="18">
        <f>B2</f>
        <v>2.5000000000000001E-2</v>
      </c>
      <c r="D2" s="18">
        <f>B2</f>
        <v>2.5000000000000001E-2</v>
      </c>
      <c r="E2" s="19">
        <f>B2</f>
        <v>2.5000000000000001E-2</v>
      </c>
    </row>
    <row r="3" spans="1:5" x14ac:dyDescent="0.25">
      <c r="A3" t="s">
        <v>12</v>
      </c>
      <c r="B3" s="8">
        <f>Packages_Summary!D5*B2</f>
        <v>0.625</v>
      </c>
      <c r="C3" s="8">
        <f>Packages_Summary!E5*C2</f>
        <v>1.25</v>
      </c>
      <c r="D3" s="8">
        <f>Packages_Summary!F5*D2</f>
        <v>1.25</v>
      </c>
      <c r="E3" s="8">
        <f>Packages_Summary!G5*E2</f>
        <v>0.625</v>
      </c>
    </row>
    <row r="4" spans="1:5" x14ac:dyDescent="0.25">
      <c r="A4" t="s">
        <v>13</v>
      </c>
      <c r="B4" s="21">
        <f>B3*(B5*SROI_Classification!$B$2+B6*SROI_Classification!$B$3+B7*SROI_Classification!$B$4)</f>
        <v>2.109375</v>
      </c>
      <c r="C4" s="21">
        <f>C3*(C5*SROI_Classification!$B$2+C6*SROI_Classification!$B$3+C7*SROI_Classification!$B$4)</f>
        <v>4.21875</v>
      </c>
      <c r="D4" s="21">
        <f>D3*(D5*SROI_Classification!$B$2+D6*SROI_Classification!$B$3+D7*SROI_Classification!$B$4)</f>
        <v>4.21875</v>
      </c>
      <c r="E4" s="21">
        <f>E3*(E5*SROI_Classification!$B$2+E6*SROI_Classification!$B$3+E7*SROI_Classification!$B$4)</f>
        <v>2.109375</v>
      </c>
    </row>
    <row r="5" spans="1:5" x14ac:dyDescent="0.25">
      <c r="A5" t="s">
        <v>14</v>
      </c>
      <c r="B5" s="29">
        <v>0.5</v>
      </c>
      <c r="C5" s="23">
        <f>B5</f>
        <v>0.5</v>
      </c>
      <c r="D5" s="23">
        <f>B5</f>
        <v>0.5</v>
      </c>
      <c r="E5" s="24">
        <f>B5</f>
        <v>0.5</v>
      </c>
    </row>
    <row r="6" spans="1:5" x14ac:dyDescent="0.25">
      <c r="A6" t="s">
        <v>15</v>
      </c>
      <c r="B6" s="29">
        <v>0.25</v>
      </c>
      <c r="C6" s="23">
        <f t="shared" ref="C6:C7" si="0">B6</f>
        <v>0.25</v>
      </c>
      <c r="D6" s="23">
        <f t="shared" ref="D6:D7" si="1">B6</f>
        <v>0.25</v>
      </c>
      <c r="E6" s="24">
        <f t="shared" ref="E6:E7" si="2">B6</f>
        <v>0.25</v>
      </c>
    </row>
    <row r="7" spans="1:5" x14ac:dyDescent="0.25">
      <c r="A7" t="s">
        <v>16</v>
      </c>
      <c r="B7" s="29">
        <v>0.25</v>
      </c>
      <c r="C7" s="23">
        <f t="shared" si="0"/>
        <v>0.25</v>
      </c>
      <c r="D7" s="23">
        <f t="shared" si="1"/>
        <v>0.25</v>
      </c>
      <c r="E7" s="24">
        <f t="shared" si="2"/>
        <v>0.25</v>
      </c>
    </row>
    <row r="8" spans="1:5" ht="15.75" thickBot="1" x14ac:dyDescent="0.3">
      <c r="A8" t="s">
        <v>17</v>
      </c>
      <c r="B8" s="26">
        <f t="shared" ref="B8:E8" si="3">SUM(B5:B7)</f>
        <v>1</v>
      </c>
      <c r="C8" s="26">
        <f t="shared" si="3"/>
        <v>1</v>
      </c>
      <c r="D8" s="26">
        <f t="shared" si="3"/>
        <v>1</v>
      </c>
      <c r="E8" s="27">
        <f t="shared" si="3"/>
        <v>1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docMetadata/LabelInfo.xml><?xml version="1.0" encoding="utf-8"?>
<clbl:labelList xmlns:clbl="http://schemas.microsoft.com/office/2020/mipLabelMetadata">
  <clbl:label id="{a268119a-eeb5-485b-8e0e-5be0b081da64}" enabled="1" method="Privileged" siteId="{12ceb59c-6eb5-4da6-83fc-be99d5833257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Packages_Summary</vt:lpstr>
      <vt:lpstr>SROI_Classification</vt:lpstr>
      <vt:lpstr>Expenditure_Impact</vt:lpstr>
      <vt:lpstr>Package_1</vt:lpstr>
      <vt:lpstr>Package_2</vt:lpstr>
      <vt:lpstr>Package_3</vt:lpstr>
      <vt:lpstr>Package_4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Katoch (VIDA)</dc:creator>
  <cp:lastModifiedBy>Kashish Katoch (VIDA)</cp:lastModifiedBy>
  <dcterms:created xsi:type="dcterms:W3CDTF">2024-11-15T01:08:39Z</dcterms:created>
  <dcterms:modified xsi:type="dcterms:W3CDTF">2024-11-15T10:05:16Z</dcterms:modified>
</cp:coreProperties>
</file>