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hif\OneDrive - Airzai\Airzai\GitHub\Airzai-Hardware\BOMs\"/>
    </mc:Choice>
  </mc:AlternateContent>
  <xr:revisionPtr revIDLastSave="394" documentId="8_{25C98E66-1344-41C6-9419-E82C2B98F1EB}" xr6:coauthVersionLast="43" xr6:coauthVersionMax="43" xr10:uidLastSave="{CB3B8B1A-00C6-4E88-AA9E-E94418CC7867}"/>
  <bookViews>
    <workbookView xWindow="-120" yWindow="-120" windowWidth="29040" windowHeight="15840" xr2:uid="{3F0C4204-9B2B-4016-97A0-4C2BAD4064BB}"/>
  </bookViews>
  <sheets>
    <sheet name="Consolidated Cost" sheetId="7" r:id="rId1"/>
    <sheet name="MainBoard_BOM" sheetId="1" r:id="rId2"/>
    <sheet name="LIDBoard_BOM" sheetId="2" r:id="rId3"/>
    <sheet name="LED_SENSE_BOM" sheetId="3" r:id="rId4"/>
    <sheet name="LED_Strip_BOM" sheetId="4" r:id="rId5"/>
    <sheet name="NFC_READER" sheetId="5" r:id="rId6"/>
    <sheet name="Plastics Pieces" sheetId="6" r:id="rId7"/>
  </sheets>
  <definedNames>
    <definedName name="_xlnm._FilterDatabase" localSheetId="1" hidden="1">MainBoard_BOM!$A$1:$O$34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7" l="1"/>
  <c r="F12" i="7"/>
  <c r="J23" i="3"/>
  <c r="F9" i="7"/>
  <c r="F8" i="7"/>
  <c r="F6" i="7"/>
  <c r="F5" i="7"/>
  <c r="C25" i="6" l="1"/>
  <c r="J19" i="5"/>
  <c r="F14" i="5"/>
  <c r="J3" i="5"/>
  <c r="J4" i="5"/>
  <c r="J5" i="5"/>
  <c r="J6" i="5"/>
  <c r="J7" i="5"/>
  <c r="J8" i="5"/>
  <c r="J15" i="5" s="1"/>
  <c r="J9" i="5"/>
  <c r="J10" i="5"/>
  <c r="J11" i="5"/>
  <c r="J12" i="5"/>
  <c r="J13" i="5"/>
  <c r="J2" i="5"/>
  <c r="H3" i="5"/>
  <c r="H4" i="5"/>
  <c r="H5" i="5"/>
  <c r="H6" i="5"/>
  <c r="H7" i="5"/>
  <c r="H8" i="5"/>
  <c r="H9" i="5"/>
  <c r="H10" i="5"/>
  <c r="H11" i="5"/>
  <c r="H12" i="5"/>
  <c r="H13" i="5"/>
  <c r="H2" i="5"/>
  <c r="H15" i="5" s="1"/>
  <c r="L9" i="4"/>
  <c r="L5" i="4"/>
  <c r="L3" i="4"/>
  <c r="L2" i="4"/>
  <c r="J19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2" i="3"/>
  <c r="J3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8" i="2" s="1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8" i="2" s="1"/>
  <c r="H24" i="2"/>
  <c r="H25" i="2"/>
  <c r="H26" i="2"/>
  <c r="H2" i="2"/>
  <c r="J3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5" i="1" s="1"/>
  <c r="J31" i="1"/>
  <c r="J32" i="1"/>
  <c r="J33" i="1"/>
  <c r="J2" i="1"/>
  <c r="H3" i="1"/>
  <c r="H4" i="1"/>
  <c r="H5" i="1"/>
  <c r="H7" i="1"/>
  <c r="H8" i="1"/>
  <c r="H9" i="1"/>
  <c r="H10" i="1"/>
  <c r="H11" i="1"/>
  <c r="H12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6" i="1"/>
  <c r="H13" i="1"/>
  <c r="H2" i="1"/>
  <c r="H35" i="1" l="1"/>
  <c r="H19" i="3"/>
  <c r="F7" i="7"/>
</calcChain>
</file>

<file path=xl/sharedStrings.xml><?xml version="1.0" encoding="utf-8"?>
<sst xmlns="http://schemas.openxmlformats.org/spreadsheetml/2006/main" count="627" uniqueCount="462">
  <si>
    <t>Manufacturer Part Number</t>
  </si>
  <si>
    <t>Manufacturer</t>
  </si>
  <si>
    <t>Digi-Key Part Number</t>
  </si>
  <si>
    <t>Reference Designator</t>
  </si>
  <si>
    <t>Quantity</t>
  </si>
  <si>
    <t>Unit Price</t>
  </si>
  <si>
    <t>Extended Price</t>
  </si>
  <si>
    <t>Description</t>
  </si>
  <si>
    <t>J4, J6</t>
  </si>
  <si>
    <t>CONN HEADER VERT 10POS 1.27MM</t>
  </si>
  <si>
    <t>CC3220MODASF12MONR</t>
  </si>
  <si>
    <t>Texas Instruments</t>
  </si>
  <si>
    <t>U1</t>
  </si>
  <si>
    <t>IC RF TXRX+MCU WIFI 63SMD</t>
  </si>
  <si>
    <t>0528922033</t>
  </si>
  <si>
    <t>Molex</t>
  </si>
  <si>
    <t>WM11087CT-ND</t>
  </si>
  <si>
    <t>J14</t>
  </si>
  <si>
    <t>CONN FFC BOTTOM 20POS 0.50MM R/A</t>
  </si>
  <si>
    <t>BLM15AG100SN1D</t>
  </si>
  <si>
    <t>Murata Electronics North America</t>
  </si>
  <si>
    <t>490-5176-1-ND</t>
  </si>
  <si>
    <t>L1, L3</t>
  </si>
  <si>
    <t>FERRITE BEAD 10 OHM 0402 1LN</t>
  </si>
  <si>
    <t>BRC2012T2R2MD</t>
  </si>
  <si>
    <t>Taiyo Yuden</t>
  </si>
  <si>
    <t>587-2905-1-ND</t>
  </si>
  <si>
    <t>L2</t>
  </si>
  <si>
    <t>FIXED IND 2.2UH 1A 143 MOHM SMD</t>
  </si>
  <si>
    <t>BSS138</t>
  </si>
  <si>
    <t>ON Semiconductor</t>
  </si>
  <si>
    <t>BSS138CT-ND</t>
  </si>
  <si>
    <t>Q1, Q2, Q3</t>
  </si>
  <si>
    <t>MOSFET N-CH 50V 220MA SOT-23</t>
  </si>
  <si>
    <t>C1005X5R0J475M050BC</t>
  </si>
  <si>
    <t>TDK Corporation</t>
  </si>
  <si>
    <t>445-7395-1-ND</t>
  </si>
  <si>
    <t>C6, C7, C8</t>
  </si>
  <si>
    <t>CAP CER 4.7UF 6.3V X5R 0402</t>
  </si>
  <si>
    <t>C11</t>
  </si>
  <si>
    <t>CAP CER 22UF 16V X5R 0805</t>
  </si>
  <si>
    <t>D1, D4</t>
  </si>
  <si>
    <t>CRCW04021K00JNED</t>
  </si>
  <si>
    <t>Vishay Dale</t>
  </si>
  <si>
    <t>541-1.0KJCT-ND</t>
  </si>
  <si>
    <t>R44</t>
  </si>
  <si>
    <t>RES SMD 1K OHM 5% 1/16W 0402</t>
  </si>
  <si>
    <t>CRCW04022K20JNED</t>
  </si>
  <si>
    <t>541-2.2KJCT-ND</t>
  </si>
  <si>
    <t>R37</t>
  </si>
  <si>
    <t>RES SMD 2.2K OHM 5% 1/16W 0402</t>
  </si>
  <si>
    <t>Yageo</t>
  </si>
  <si>
    <t>R38, R55, R56</t>
  </si>
  <si>
    <t>RES SMD 10K OHM 5% 1/16W 0402</t>
  </si>
  <si>
    <t>R13, R34, R35, R36, R53, R72</t>
  </si>
  <si>
    <t>RES SMD 100K OHM 5% 1/16W 0402</t>
  </si>
  <si>
    <t>CRCW0402270RJNED</t>
  </si>
  <si>
    <t>541-270JCT-ND</t>
  </si>
  <si>
    <t>R32</t>
  </si>
  <si>
    <t>RES SMD 270 OHM 5% 1/16W 0402</t>
  </si>
  <si>
    <t>ERJ-2GE0R00X</t>
  </si>
  <si>
    <t>Panasonic Electronic Components</t>
  </si>
  <si>
    <t>P0.0JCT-ND</t>
  </si>
  <si>
    <t>RES SMD 0 OHM JUMPER 1/10W 0402</t>
  </si>
  <si>
    <t>GRM31CR60J107ME39L</t>
  </si>
  <si>
    <t>490-4539-1-ND</t>
  </si>
  <si>
    <t>CAP CER 100UF 6.3V X5R 1206</t>
  </si>
  <si>
    <t>GRM155R61A104KA01D</t>
  </si>
  <si>
    <t>490-1318-1-ND</t>
  </si>
  <si>
    <t>C1, C2, C3, C16</t>
  </si>
  <si>
    <t>CAP CER 0.1UF 10V X5R 0402</t>
  </si>
  <si>
    <t>GRM3195C1H273JA01D</t>
  </si>
  <si>
    <t>C4, C17, C18, C19</t>
  </si>
  <si>
    <t>CAP CER 0.027UF 50V C0G/NP0 1206</t>
  </si>
  <si>
    <t>MLF2012C101KTD25</t>
  </si>
  <si>
    <t>L4, L5</t>
  </si>
  <si>
    <t>FIXED IND 100UH 2MA 3.1 OHM SMD</t>
  </si>
  <si>
    <t>NC7WZ17P6X</t>
  </si>
  <si>
    <t>U2</t>
  </si>
  <si>
    <t>IC BUF NON-INVERT 5.5V SC70-6</t>
  </si>
  <si>
    <t>RC0402FR-074K7L</t>
  </si>
  <si>
    <t>R48, R49</t>
  </si>
  <si>
    <t>RES SMD 4.7K OHM 1% 1/16W 0402</t>
  </si>
  <si>
    <t>RC0603JR-070RL</t>
  </si>
  <si>
    <t>R30, R33, R39, R40, R41</t>
  </si>
  <si>
    <t>RES SMD 0 OHM JUMPER 1/10W 0603</t>
  </si>
  <si>
    <t>RC0603JR-07750RL</t>
  </si>
  <si>
    <t>311-750GRCT-ND</t>
  </si>
  <si>
    <t>R50, R61, R62, R63</t>
  </si>
  <si>
    <t>RES SMD 750 OHM 5% 1/10W 0603</t>
  </si>
  <si>
    <t>RMCF0402JT4K70</t>
  </si>
  <si>
    <t>Stackpole Electronics Inc</t>
  </si>
  <si>
    <t>RMCF0402JT4K70CT-ND</t>
  </si>
  <si>
    <t>RES 4.7K OHM 5% 1/16W 0402</t>
  </si>
  <si>
    <t>SHT30-DIS-B2.5KS</t>
  </si>
  <si>
    <t>Sensirion AG</t>
  </si>
  <si>
    <t>U5</t>
  </si>
  <si>
    <t>SENSOR HUMID/TEMP 5V I2C 3% SMD</t>
  </si>
  <si>
    <t>SML-311UTT86</t>
  </si>
  <si>
    <t>Rohm Semiconductor</t>
  </si>
  <si>
    <t>511-1304-1-ND</t>
  </si>
  <si>
    <t>D2</t>
  </si>
  <si>
    <t>LED RED CLEAR 0603 SMD</t>
  </si>
  <si>
    <t>U3</t>
  </si>
  <si>
    <t>IC REG BUCK 3.3V 1A 8WSON</t>
  </si>
  <si>
    <t>UCLAMP0501H.TCT</t>
  </si>
  <si>
    <t>Semtech Corporation</t>
  </si>
  <si>
    <t>D5</t>
  </si>
  <si>
    <t>TVS DIODE 5V 12.5V SOD523</t>
  </si>
  <si>
    <t>UCLAMP3301H.TCT</t>
  </si>
  <si>
    <t>UCLAMP3301HCT-ND</t>
  </si>
  <si>
    <t>D6</t>
  </si>
  <si>
    <t>TVS DIODE 3.3V 8V SOD523</t>
  </si>
  <si>
    <t>C9, C10, C20</t>
  </si>
  <si>
    <t>C12, C13</t>
  </si>
  <si>
    <t>EAST1616RGBA8</t>
  </si>
  <si>
    <t>Everlight Americas</t>
  </si>
  <si>
    <t>D3</t>
  </si>
  <si>
    <t>AT42QT1010-TSHR</t>
  </si>
  <si>
    <t>Microchip Technology</t>
  </si>
  <si>
    <t>AT42QT1010-TSHRCT-ND</t>
  </si>
  <si>
    <t/>
  </si>
  <si>
    <t>IC TOUCH SENSOR 1KEY SOT23-6</t>
  </si>
  <si>
    <t>C0402C104J4RACTU</t>
  </si>
  <si>
    <t>KEMET</t>
  </si>
  <si>
    <t>399-7761-2-ND</t>
  </si>
  <si>
    <t>CAP CER 0.1UF 16V X7R 0402</t>
  </si>
  <si>
    <t>GRM188R60J106ME47D</t>
  </si>
  <si>
    <t>490-3896-6-ND</t>
  </si>
  <si>
    <t>CAP CER 10UF 6.3V X5R 0603</t>
  </si>
  <si>
    <t>CGA2B2X7R1E223K050BA</t>
  </si>
  <si>
    <t>445-5609-1-ND</t>
  </si>
  <si>
    <t>CAP CER 0.022UF 25V X7R 0402</t>
  </si>
  <si>
    <t>GRM155R60J475ME47D</t>
  </si>
  <si>
    <t>490-5915-2-ND</t>
  </si>
  <si>
    <t>JMK105C6105KV-F</t>
  </si>
  <si>
    <t>587-3381-1-ND</t>
  </si>
  <si>
    <t>CAP CER 1UF 6.3V X6S 0402</t>
  </si>
  <si>
    <t>CB2012T100KR</t>
  </si>
  <si>
    <t>587-2452-1-ND</t>
  </si>
  <si>
    <t>FIXED IND 10UH 520MA 650 MOHM</t>
  </si>
  <si>
    <t>LTW-C230DS</t>
  </si>
  <si>
    <t>Lite-On Inc.</t>
  </si>
  <si>
    <t>160-2221-1-ND</t>
  </si>
  <si>
    <t>LED WHITE 1206 SMD</t>
  </si>
  <si>
    <t>LP55231SQE/NOPB</t>
  </si>
  <si>
    <t>296-39059-1-ND</t>
  </si>
  <si>
    <t>IC LED DRIVER RGLTR DIM 24WQFN</t>
  </si>
  <si>
    <t>NTR4003NT1G</t>
  </si>
  <si>
    <t>NTR4003NT1GOSCT-ND</t>
  </si>
  <si>
    <t>MOSFET N-CH 30V 500MA SOT-23</t>
  </si>
  <si>
    <t>RC0402FR-0710KL</t>
  </si>
  <si>
    <t>311-10.0KLRCT-ND</t>
  </si>
  <si>
    <t>RES SMD 10K OHM 1% 1/16W 0402</t>
  </si>
  <si>
    <t>RC0402FR-07100RL</t>
  </si>
  <si>
    <t>311-100LRCT-ND</t>
  </si>
  <si>
    <t>RES SMD 100 OHM 1% 1/16W 0402</t>
  </si>
  <si>
    <t>DNP</t>
  </si>
  <si>
    <t>VL53L0CXV0DH/1</t>
  </si>
  <si>
    <t>STMicroelectronics</t>
  </si>
  <si>
    <t>497-16538-1-ND</t>
  </si>
  <si>
    <t>SENSOR OPTICAL 200CM I2C</t>
  </si>
  <si>
    <t>Designator</t>
  </si>
  <si>
    <t>Supplier Part Number</t>
  </si>
  <si>
    <t>Supplier</t>
  </si>
  <si>
    <t>Footprint</t>
  </si>
  <si>
    <t>C1, C2, C3, C4, C5, C6, C7, C8, C9, C10, C11, C12, C13, C14, C15, C16, C17, C18, C19, C20, C21</t>
  </si>
  <si>
    <t>C1005X7R1C104K050BC</t>
  </si>
  <si>
    <t>445-4952-2-ND</t>
  </si>
  <si>
    <t>Digi-Key</t>
  </si>
  <si>
    <t>0402CAP</t>
  </si>
  <si>
    <t>U1, U2, U3, U4, U5, U6, U7, U8, U9, U10, U11, U12, U13, U14, U15, U16, U17, U18, U19, U20, U21</t>
  </si>
  <si>
    <t>Super LED Datasheet</t>
  </si>
  <si>
    <t>iPixel</t>
  </si>
  <si>
    <t>APA102-2020-256-8</t>
  </si>
  <si>
    <t>Aliexpress</t>
  </si>
  <si>
    <t>APA102-2020</t>
  </si>
  <si>
    <t>C23, C33, C37</t>
  </si>
  <si>
    <t>C25, C38</t>
  </si>
  <si>
    <t>C29</t>
  </si>
  <si>
    <t>GRM155R61A105KE15D</t>
  </si>
  <si>
    <t>490-3890-6-ND</t>
  </si>
  <si>
    <t>CAP CER 1UF 10V X5R 0402</t>
  </si>
  <si>
    <t>C30</t>
  </si>
  <si>
    <t>C0402C391K5RACTU</t>
  </si>
  <si>
    <t>CAP CER 390PF 50V X7R 0402</t>
  </si>
  <si>
    <t>C31</t>
  </si>
  <si>
    <t>C2012C0G1H392J060AA</t>
  </si>
  <si>
    <t>445-7510-1-ND</t>
  </si>
  <si>
    <t>CAP CER 3900PF 50V C0G 0805</t>
  </si>
  <si>
    <t>C32</t>
  </si>
  <si>
    <t>C3225JB2A225K230AB</t>
  </si>
  <si>
    <t>CAP CER 2.2UF 100V JB 1210</t>
  </si>
  <si>
    <t>C34</t>
  </si>
  <si>
    <t>C1005X5R0J225M050BC</t>
  </si>
  <si>
    <t>CAP CER 2.2UF 6.3V X5R 0402</t>
  </si>
  <si>
    <t>C39</t>
  </si>
  <si>
    <t>CC0402ZRY5V8BB104</t>
  </si>
  <si>
    <t>CAP CER 0.1UF 25V Y5V 0402</t>
  </si>
  <si>
    <t>STPS2H100A</t>
  </si>
  <si>
    <t>DIODE SCHOTTKY 100V 2A SMA</t>
  </si>
  <si>
    <t>J1, J2</t>
  </si>
  <si>
    <t>0781710002</t>
  </si>
  <si>
    <t>CONN HEADER SMD 2POS 1.2MM</t>
  </si>
  <si>
    <t>J3</t>
  </si>
  <si>
    <t>0528921233</t>
  </si>
  <si>
    <t>CONN FFC BOTTOM 12POS 0.50MM R/A</t>
  </si>
  <si>
    <t>J4</t>
  </si>
  <si>
    <t>Omron Electronics Inc-EMC Div</t>
  </si>
  <si>
    <t>XF2M-2015-1A-R100</t>
  </si>
  <si>
    <t>Z5253-ND</t>
  </si>
  <si>
    <t>CONN FPC 20POS 0.50MM R/A</t>
  </si>
  <si>
    <t>R14, R26</t>
  </si>
  <si>
    <t>P0.0JTR-ND</t>
  </si>
  <si>
    <t>R20</t>
  </si>
  <si>
    <t>CRCW040251K1FKED</t>
  </si>
  <si>
    <t>RES SMD 51.1K OHM 1% 1/16W 0402</t>
  </si>
  <si>
    <t>R21</t>
  </si>
  <si>
    <t>ERJ-2RKF4702X</t>
  </si>
  <si>
    <t>RES SMD 47K OHM 1% 1/10W 0402</t>
  </si>
  <si>
    <t>R22</t>
  </si>
  <si>
    <t>RC0402JR-0712KL</t>
  </si>
  <si>
    <t>RES SMD 12K OHM 5% 1/16W 0402</t>
  </si>
  <si>
    <t>R23</t>
  </si>
  <si>
    <t>CRCW040220K5FKED</t>
  </si>
  <si>
    <t>RES SMD 20.5K OHM 1% 1/16W 0402</t>
  </si>
  <si>
    <t>R24</t>
  </si>
  <si>
    <t>CRCW0402560KFKED</t>
  </si>
  <si>
    <t>RES SMD 560K OHM 1% 1/16W 0402</t>
  </si>
  <si>
    <t>R25</t>
  </si>
  <si>
    <t>CRCW040210K0JNED</t>
  </si>
  <si>
    <t>541-10KJCT-ND</t>
  </si>
  <si>
    <t>R34</t>
  </si>
  <si>
    <t>Susumu</t>
  </si>
  <si>
    <t>RR0510P-103-D</t>
  </si>
  <si>
    <t>RES SMD 10K OHM 0.5% 1/16W 0402</t>
  </si>
  <si>
    <t>RT1</t>
  </si>
  <si>
    <t>NCP18XH103F03RB</t>
  </si>
  <si>
    <t>THERMISTOR NTC 10KOHM 3380K 0603</t>
  </si>
  <si>
    <t>SW1</t>
  </si>
  <si>
    <t>SKRAAKE010</t>
  </si>
  <si>
    <t>T1</t>
  </si>
  <si>
    <t>NA5880-AE</t>
  </si>
  <si>
    <t>FAN8841MPX</t>
  </si>
  <si>
    <t>FAN8841MPXCT-ND</t>
  </si>
  <si>
    <t>IC PIEZO ACTUATOR DVR 24MLP</t>
  </si>
  <si>
    <t>U6</t>
  </si>
  <si>
    <t>LIS2DHTR</t>
  </si>
  <si>
    <t>ACCEL 2-16G I2C/SPI 14LGA</t>
  </si>
  <si>
    <t>U1, U2</t>
  </si>
  <si>
    <t>C2, C4, C9, C11, C13</t>
  </si>
  <si>
    <t>C10, C12</t>
  </si>
  <si>
    <t>C1, C3</t>
  </si>
  <si>
    <t>C14</t>
  </si>
  <si>
    <t>C15, C16, C17, C18</t>
  </si>
  <si>
    <t>L1, L2</t>
  </si>
  <si>
    <t>J1</t>
  </si>
  <si>
    <t>D1, D2, D3, D4, D5, D6</t>
  </si>
  <si>
    <t>Q1, Q2</t>
  </si>
  <si>
    <t>R1, R7, R13</t>
  </si>
  <si>
    <t>R2, R6</t>
  </si>
  <si>
    <t>R4, R5, R9, R12, R15</t>
  </si>
  <si>
    <t>R3, R8, R10, R11, R14</t>
  </si>
  <si>
    <t>U7</t>
  </si>
  <si>
    <t>Manufacturer PartNumber</t>
  </si>
  <si>
    <t>C9</t>
  </si>
  <si>
    <t>GRM188R71H102KA01D</t>
  </si>
  <si>
    <t>490-1494-6-ND</t>
  </si>
  <si>
    <t>CAP CER 1000PF 50V X7R 0603</t>
  </si>
  <si>
    <t>C10, C11, C12, C13, C14, C15</t>
  </si>
  <si>
    <t>C1608X5R1H105K080AB</t>
  </si>
  <si>
    <t>445-7468-6-ND</t>
  </si>
  <si>
    <t>CAP CER 1UF 50V X5R 0603</t>
  </si>
  <si>
    <t>C2, C3, C4, C7, C8</t>
  </si>
  <si>
    <t>C1, C5</t>
  </si>
  <si>
    <t>C0402C120J5GACTU</t>
  </si>
  <si>
    <t>399-1013-6-ND</t>
  </si>
  <si>
    <t>CAP CER 12PF 50V C0G/NP0 0402</t>
  </si>
  <si>
    <t>C6</t>
  </si>
  <si>
    <t>EMK105BJ105KV-F</t>
  </si>
  <si>
    <t>587-2477-6-ND</t>
  </si>
  <si>
    <t>CAP CER 1UF 16V X5R 0402</t>
  </si>
  <si>
    <t>Bourns Inc.</t>
  </si>
  <si>
    <t>CM453232-102KL</t>
  </si>
  <si>
    <t>CM453232-102KLCT-ND</t>
  </si>
  <si>
    <t>FIXED IND 1MH 30MA 40 OHM SMD</t>
  </si>
  <si>
    <t>R1, R10, R11, R14, R15</t>
  </si>
  <si>
    <t>R2, R3, R4, R8, R9, R13</t>
  </si>
  <si>
    <t>541-10KJDKR-ND</t>
  </si>
  <si>
    <t>R5, R7, R12</t>
  </si>
  <si>
    <t>BLM15AG102SN1D</t>
  </si>
  <si>
    <t>490-1007-2-ND</t>
  </si>
  <si>
    <t>FERRITE BEAD 1 KOHM 0402 1LN</t>
  </si>
  <si>
    <t>R6</t>
  </si>
  <si>
    <t>ERJ-2RKF2701X</t>
  </si>
  <si>
    <t>P2.70KLTR-ND</t>
  </si>
  <si>
    <t>RES SMD 2.7K OHM 1% 1/10W 0402</t>
  </si>
  <si>
    <t>Y1</t>
  </si>
  <si>
    <t>ECS Inc.</t>
  </si>
  <si>
    <t>ECS-271.2-10-37-CKM-TR</t>
  </si>
  <si>
    <t>XC2511DKR-ND</t>
  </si>
  <si>
    <t>CRYSTAL 27.12MHZ 10PF SMD</t>
  </si>
  <si>
    <t>NXP USA Inc.</t>
  </si>
  <si>
    <t>MFRC52202HN1,151</t>
  </si>
  <si>
    <t>568-8603-ND</t>
  </si>
  <si>
    <t>IC RFID READER 13.56MHZ 32HVQFN</t>
  </si>
  <si>
    <t>C2012X5R1C226K125AC</t>
  </si>
  <si>
    <t>445-6797-1-ND</t>
  </si>
  <si>
    <t>GRM21BR61A106KE19L</t>
  </si>
  <si>
    <t>490-1709-1-ND</t>
  </si>
  <si>
    <t>CAP CER 10UF 10V X5R 0805</t>
  </si>
  <si>
    <t>490-1762-6-ND</t>
  </si>
  <si>
    <t>C1005X5R1A104K050BA</t>
  </si>
  <si>
    <t>445-1265-1-ND</t>
  </si>
  <si>
    <t>CD0603-B0240R</t>
  </si>
  <si>
    <t>CD0603-B0240RTR-ND</t>
  </si>
  <si>
    <t>DIODE SCHOTTKY 40V 200MA 0603</t>
  </si>
  <si>
    <t>UCLAMP0501HDKR-ND</t>
  </si>
  <si>
    <t>Samtec Inc.</t>
  </si>
  <si>
    <t>FTSH-105-01-F-D-K</t>
  </si>
  <si>
    <t>SAM8909-ND</t>
  </si>
  <si>
    <t>445-173938-6-ND</t>
  </si>
  <si>
    <t>R1, R2, R3, R4, R5, R6, R7, R8, R9, R10, R11, R12, R14, R15, R16, R17, R18, R19, R20, R21, R23, R25, R26, R27, R28, R29, R31, R51, R54, R58, R64, R66, R67, R68, R69, R70</t>
  </si>
  <si>
    <t>CRCW0402100KJNED</t>
  </si>
  <si>
    <t>541-100KJCT-ND</t>
  </si>
  <si>
    <t>R22, R24</t>
  </si>
  <si>
    <t>311-0.0GRDKR-ND</t>
  </si>
  <si>
    <t>311-4.7KLRDKR-ND</t>
  </si>
  <si>
    <t>296-47158-1-ND</t>
  </si>
  <si>
    <t>NC7WZ17P6XTR-ND</t>
  </si>
  <si>
    <t>TPS62162DSGT</t>
  </si>
  <si>
    <t>296-29897-1-ND</t>
  </si>
  <si>
    <t>1649-1009-6-ND</t>
  </si>
  <si>
    <t>399-7792-1-ND</t>
  </si>
  <si>
    <t>445-11868-1-ND</t>
  </si>
  <si>
    <t>445-4999-1-ND</t>
  </si>
  <si>
    <t>311-1375-1-ND</t>
  </si>
  <si>
    <t>497-3758-1-ND</t>
  </si>
  <si>
    <t>WM4459CT-ND</t>
  </si>
  <si>
    <t>WM11084CT-ND</t>
  </si>
  <si>
    <t>541-51.1KLCT-ND</t>
  </si>
  <si>
    <t>P47.0KLCT-ND</t>
  </si>
  <si>
    <t>311-12KJRCT-ND</t>
  </si>
  <si>
    <t>541-20.5KLCT-ND</t>
  </si>
  <si>
    <t>541-560KLCT-ND</t>
  </si>
  <si>
    <t>RR05P10.0KDCT-ND</t>
  </si>
  <si>
    <t>490-4800-1-ND</t>
  </si>
  <si>
    <t>497-13795-1-ND</t>
  </si>
  <si>
    <t>C5, C14, C15</t>
  </si>
  <si>
    <t>RGB LED</t>
  </si>
  <si>
    <t>10K Pricing</t>
  </si>
  <si>
    <t>0.01129</t>
  </si>
  <si>
    <t>0.17157</t>
  </si>
  <si>
    <t>0.48857</t>
  </si>
  <si>
    <t>0.18027</t>
  </si>
  <si>
    <t>0.12036</t>
  </si>
  <si>
    <t>0.15177</t>
  </si>
  <si>
    <t>0.35880</t>
  </si>
  <si>
    <t>0.40664</t>
  </si>
  <si>
    <t>1.20325</t>
  </si>
  <si>
    <t>2.33614</t>
  </si>
  <si>
    <t>0.03550</t>
  </si>
  <si>
    <t>0.20130</t>
  </si>
  <si>
    <t>0.14422</t>
  </si>
  <si>
    <t>0.07785</t>
  </si>
  <si>
    <t>0.00604</t>
  </si>
  <si>
    <t>0.00331</t>
  </si>
  <si>
    <t>0.00381</t>
  </si>
  <si>
    <t>0.00912</t>
  </si>
  <si>
    <t>0.00791</t>
  </si>
  <si>
    <t>0.00465</t>
  </si>
  <si>
    <t>0.00485</t>
  </si>
  <si>
    <t>0.15965</t>
  </si>
  <si>
    <t>1.36197</t>
  </si>
  <si>
    <t>2.58855</t>
  </si>
  <si>
    <t>0.01252</t>
  </si>
  <si>
    <t>0.00848</t>
  </si>
  <si>
    <t>PCB FAB</t>
  </si>
  <si>
    <t>PCB Assembly</t>
  </si>
  <si>
    <t>10K Extended Price USD</t>
  </si>
  <si>
    <t>Total Assembly Cost</t>
  </si>
  <si>
    <t>Power inductor, dual-wound</t>
  </si>
  <si>
    <t>Switch Tactile N.O. SPST </t>
  </si>
  <si>
    <t>Alps Electric Co Ltd</t>
  </si>
  <si>
    <t>CoilCraft</t>
  </si>
  <si>
    <t>0.02704</t>
  </si>
  <si>
    <t>0.14747</t>
  </si>
  <si>
    <t>0.14686</t>
  </si>
  <si>
    <t>0.07603</t>
  </si>
  <si>
    <t>0.32571</t>
  </si>
  <si>
    <t>0.07343</t>
  </si>
  <si>
    <t>0.01110</t>
  </si>
  <si>
    <t>0.25722</t>
  </si>
  <si>
    <t>0.45286</t>
  </si>
  <si>
    <t>0.65535</t>
  </si>
  <si>
    <t>2.49308</t>
  </si>
  <si>
    <t>0.00842</t>
  </si>
  <si>
    <t>0.01182</t>
  </si>
  <si>
    <t>0.01272</t>
  </si>
  <si>
    <t>0.00379</t>
  </si>
  <si>
    <t>0.01938</t>
  </si>
  <si>
    <t>0.13593</t>
  </si>
  <si>
    <t xml:space="preserve">BOM Total </t>
  </si>
  <si>
    <t>0.76420</t>
  </si>
  <si>
    <t>0.20522</t>
  </si>
  <si>
    <t>0.02373</t>
  </si>
  <si>
    <t>0.04299</t>
  </si>
  <si>
    <t>0.14398</t>
  </si>
  <si>
    <t>0.17744</t>
  </si>
  <si>
    <t>2.05300</t>
  </si>
  <si>
    <t>0.08053</t>
  </si>
  <si>
    <t>0.00403</t>
  </si>
  <si>
    <t>0.04868</t>
  </si>
  <si>
    <t>0.02488</t>
  </si>
  <si>
    <t>0.01983</t>
  </si>
  <si>
    <t>0.02745</t>
  </si>
  <si>
    <t>L1,L2</t>
  </si>
  <si>
    <t>0.19856</t>
  </si>
  <si>
    <t>0.00654</t>
  </si>
  <si>
    <t>0.01573</t>
  </si>
  <si>
    <t>0.51788</t>
  </si>
  <si>
    <t>Part ID</t>
  </si>
  <si>
    <t>702-0004</t>
  </si>
  <si>
    <t>702-0093</t>
  </si>
  <si>
    <t>702-0021</t>
  </si>
  <si>
    <t>702-0090</t>
  </si>
  <si>
    <t>702-0022</t>
  </si>
  <si>
    <t>702-0034</t>
  </si>
  <si>
    <t>702-0035</t>
  </si>
  <si>
    <t>702-0057</t>
  </si>
  <si>
    <t>702-0032</t>
  </si>
  <si>
    <t>702-0061</t>
  </si>
  <si>
    <t>702-0078</t>
  </si>
  <si>
    <t>702-0094</t>
  </si>
  <si>
    <t>702-0104</t>
  </si>
  <si>
    <t>702-0042</t>
  </si>
  <si>
    <t>TBD</t>
  </si>
  <si>
    <t>702-0114</t>
  </si>
  <si>
    <t>702-0092</t>
  </si>
  <si>
    <t>702-0028</t>
  </si>
  <si>
    <t>702-0077</t>
  </si>
  <si>
    <t>702-0095</t>
  </si>
  <si>
    <t>702-0110</t>
  </si>
  <si>
    <t>Nut, Magnets, Etc</t>
  </si>
  <si>
    <t xml:space="preserve">Total </t>
  </si>
  <si>
    <t>Board Name</t>
  </si>
  <si>
    <t>MainBoard</t>
  </si>
  <si>
    <t>LID Board</t>
  </si>
  <si>
    <t>LED Strip Board</t>
  </si>
  <si>
    <t>LED Sense Board</t>
  </si>
  <si>
    <t>NFC Board</t>
  </si>
  <si>
    <t xml:space="preserve">Electrical </t>
  </si>
  <si>
    <t xml:space="preserve">Mechanical </t>
  </si>
  <si>
    <t>Misc</t>
  </si>
  <si>
    <t>Polish &amp; Finishing</t>
  </si>
  <si>
    <t>Cost in USD</t>
  </si>
  <si>
    <t>Product Testing</t>
  </si>
  <si>
    <t>Complete Product Assembly</t>
  </si>
  <si>
    <t>Airzai Assembly</t>
  </si>
  <si>
    <t>Plastics and Metal Pieces Cost</t>
  </si>
  <si>
    <t>Approx $15</t>
  </si>
  <si>
    <t>Airzai Hardware 10K Build Consolidated Costing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</si>
</sst>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0"/>
      <color theme="1"/>
      <name val="Segoe UI"/>
      <family val="2"/>
    </font>
    <font>
      <sz val="10"/>
      <color rgb="FF000000"/>
      <name val="Segoe UI"/>
      <family val="2"/>
    </font>
    <font>
      <b/>
      <sz val="10"/>
      <color rgb="FF000000"/>
      <name val="Segoe UI"/>
      <family val="2"/>
    </font>
    <font>
      <sz val="11"/>
      <name val="Calibri"/>
      <family val="2"/>
    </font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7" fillId="0" borderId="0"/>
    <xf numFmtId="0" fontId="8" fillId="0" borderId="0"/>
    <xf numFmtId="0" fontId="9" fillId="0" borderId="0"/>
  </cellStyleXfs>
  <cellXfs count="59">
    <xf numFmtId="0" fontId="0" fillId="0" borderId="0" xfId="0"/>
    <xf numFmtId="0" fontId="2" fillId="0" borderId="0" xfId="0" applyFont="1" applyFill="1" applyBorder="1"/>
    <xf numFmtId="0" fontId="0" fillId="0" borderId="0" xfId="0" applyFont="1" applyFill="1" applyBorder="1"/>
    <xf numFmtId="0" fontId="3" fillId="0" borderId="0" xfId="0" applyFont="1" applyFill="1" applyBorder="1"/>
    <xf numFmtId="0" fontId="1" fillId="0" borderId="0" xfId="0" applyFont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5" fillId="0" borderId="1" xfId="0" quotePrefix="1" applyFont="1" applyBorder="1" applyAlignment="1">
      <alignment horizontal="center"/>
    </xf>
    <xf numFmtId="0" fontId="6" fillId="2" borderId="1" xfId="0" quotePrefix="1" applyFont="1" applyFill="1" applyBorder="1" applyAlignment="1">
      <alignment horizontal="center" wrapText="1"/>
    </xf>
    <xf numFmtId="0" fontId="6" fillId="2" borderId="1" xfId="0" quotePrefix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3" fillId="0" borderId="0" xfId="1" applyFont="1" applyFill="1" applyBorder="1"/>
    <xf numFmtId="0" fontId="7" fillId="0" borderId="0" xfId="1" applyFont="1" applyFill="1" applyBorder="1"/>
    <xf numFmtId="164" fontId="7" fillId="0" borderId="0" xfId="1" applyNumberFormat="1" applyFont="1" applyFill="1" applyBorder="1"/>
    <xf numFmtId="0" fontId="8" fillId="0" borderId="0" xfId="2"/>
    <xf numFmtId="0" fontId="8" fillId="0" borderId="0" xfId="2"/>
    <xf numFmtId="0" fontId="0" fillId="0" borderId="0" xfId="0" applyAlignment="1">
      <alignment horizontal="right"/>
    </xf>
    <xf numFmtId="0" fontId="0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9" fillId="0" borderId="0" xfId="3"/>
    <xf numFmtId="0" fontId="9" fillId="0" borderId="0" xfId="3" applyAlignment="1">
      <alignment horizontal="right"/>
    </xf>
    <xf numFmtId="0" fontId="9" fillId="0" borderId="0" xfId="3"/>
    <xf numFmtId="0" fontId="9" fillId="0" borderId="0" xfId="3"/>
    <xf numFmtId="0" fontId="10" fillId="0" borderId="0" xfId="0" applyFont="1" applyFill="1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ill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7" fillId="0" borderId="8" xfId="0" applyFont="1" applyFill="1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3" borderId="9" xfId="0" applyFill="1" applyBorder="1"/>
    <xf numFmtId="0" fontId="7" fillId="3" borderId="3" xfId="0" applyFont="1" applyFill="1" applyBorder="1" applyAlignment="1">
      <alignment horizontal="left"/>
    </xf>
    <xf numFmtId="0" fontId="0" fillId="3" borderId="3" xfId="0" applyFill="1" applyBorder="1"/>
    <xf numFmtId="0" fontId="7" fillId="3" borderId="3" xfId="0" applyFont="1" applyFill="1" applyBorder="1" applyAlignment="1">
      <alignment horizontal="center"/>
    </xf>
    <xf numFmtId="0" fontId="0" fillId="3" borderId="10" xfId="0" applyFill="1" applyBorder="1"/>
    <xf numFmtId="0" fontId="0" fillId="4" borderId="9" xfId="0" applyFill="1" applyBorder="1"/>
    <xf numFmtId="0" fontId="0" fillId="4" borderId="3" xfId="0" applyFill="1" applyBorder="1" applyAlignment="1">
      <alignment horizontal="left"/>
    </xf>
    <xf numFmtId="0" fontId="0" fillId="4" borderId="3" xfId="0" applyFill="1" applyBorder="1"/>
    <xf numFmtId="0" fontId="0" fillId="4" borderId="10" xfId="0" applyFill="1" applyBorder="1"/>
    <xf numFmtId="0" fontId="0" fillId="5" borderId="9" xfId="0" applyFill="1" applyBorder="1"/>
    <xf numFmtId="0" fontId="0" fillId="5" borderId="3" xfId="0" applyFill="1" applyBorder="1" applyAlignment="1">
      <alignment horizontal="left"/>
    </xf>
    <xf numFmtId="0" fontId="0" fillId="5" borderId="3" xfId="0" applyFill="1" applyBorder="1"/>
    <xf numFmtId="0" fontId="0" fillId="5" borderId="10" xfId="0" applyFill="1" applyBorder="1"/>
    <xf numFmtId="0" fontId="0" fillId="6" borderId="7" xfId="0" applyFill="1" applyBorder="1"/>
    <xf numFmtId="0" fontId="0" fillId="6" borderId="0" xfId="0" applyFill="1" applyBorder="1"/>
    <xf numFmtId="0" fontId="0" fillId="6" borderId="8" xfId="0" applyFill="1" applyBorder="1"/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</cellXfs>
  <cellStyles count="4">
    <cellStyle name="Normal" xfId="0" builtinId="0"/>
    <cellStyle name="Normal 2" xfId="1" xr:uid="{0A3F1A26-05A0-4D02-B2A2-89C842BE20BD}"/>
    <cellStyle name="Normal 3" xfId="2" xr:uid="{3E909C79-5506-499E-A04D-47DD449C5938}"/>
    <cellStyle name="Normal 4" xfId="3" xr:uid="{AB18E555-E885-4D61-BCDD-1C4E91FEF5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digikey.com/en/supplier-centers/t/tdk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73051-7BB9-4BF1-B2EB-1F0C30FDA7D7}">
  <dimension ref="A1:K22"/>
  <sheetViews>
    <sheetView tabSelected="1" workbookViewId="0">
      <selection activeCell="C26" sqref="C26"/>
    </sheetView>
  </sheetViews>
  <sheetFormatPr defaultRowHeight="15" x14ac:dyDescent="0.25"/>
  <cols>
    <col min="2" max="2" width="17" bestFit="1" customWidth="1"/>
    <col min="3" max="3" width="27.85546875" bestFit="1" customWidth="1"/>
    <col min="4" max="4" width="18.28515625" customWidth="1"/>
    <col min="5" max="5" width="16.7109375" customWidth="1"/>
    <col min="6" max="6" width="19.7109375" bestFit="1" customWidth="1"/>
    <col min="7" max="7" width="14.42578125" bestFit="1" customWidth="1"/>
    <col min="8" max="8" width="14.85546875" customWidth="1"/>
  </cols>
  <sheetData>
    <row r="1" spans="1:11" ht="15.75" thickBot="1" x14ac:dyDescent="0.3"/>
    <row r="2" spans="1:11" ht="15.75" thickBot="1" x14ac:dyDescent="0.3">
      <c r="B2" s="54" t="s">
        <v>461</v>
      </c>
      <c r="C2" s="55"/>
      <c r="D2" s="55"/>
      <c r="E2" s="55"/>
      <c r="F2" s="55"/>
      <c r="G2" s="55"/>
      <c r="H2" s="56"/>
      <c r="I2" s="26"/>
      <c r="J2" s="26"/>
      <c r="K2" s="26"/>
    </row>
    <row r="3" spans="1:11" x14ac:dyDescent="0.25">
      <c r="A3" s="25"/>
      <c r="B3" s="31"/>
      <c r="C3" s="26"/>
      <c r="D3" s="26"/>
      <c r="E3" s="26"/>
      <c r="F3" s="26"/>
      <c r="G3" s="26"/>
      <c r="H3" s="32"/>
      <c r="I3" s="26"/>
      <c r="J3" s="26"/>
      <c r="K3" s="26"/>
    </row>
    <row r="4" spans="1:11" ht="15.75" thickBot="1" x14ac:dyDescent="0.3">
      <c r="A4" s="25"/>
      <c r="B4" s="38" t="s">
        <v>451</v>
      </c>
      <c r="C4" s="39" t="s">
        <v>445</v>
      </c>
      <c r="D4" s="40"/>
      <c r="E4" s="40"/>
      <c r="F4" s="41" t="s">
        <v>455</v>
      </c>
      <c r="G4" s="40"/>
      <c r="H4" s="42"/>
      <c r="J4" s="25"/>
      <c r="K4" s="25"/>
    </row>
    <row r="5" spans="1:11" x14ac:dyDescent="0.25">
      <c r="A5" s="25"/>
      <c r="B5" s="31"/>
      <c r="C5" s="25" t="s">
        <v>446</v>
      </c>
      <c r="D5" s="25"/>
      <c r="E5" s="25"/>
      <c r="F5" s="28">
        <f xml:space="preserve"> MainBoard_BOM!J39</f>
        <v>27.702319999999997</v>
      </c>
      <c r="G5" s="27"/>
      <c r="H5" s="33"/>
      <c r="I5" s="27"/>
      <c r="J5" s="25"/>
      <c r="K5" s="25"/>
    </row>
    <row r="6" spans="1:11" x14ac:dyDescent="0.25">
      <c r="A6" s="25"/>
      <c r="B6" s="31"/>
      <c r="C6" s="25" t="s">
        <v>447</v>
      </c>
      <c r="D6" s="25"/>
      <c r="E6" s="25"/>
      <c r="F6" s="26">
        <f>LIDBoard_BOM!J32</f>
        <v>10.664670000000001</v>
      </c>
      <c r="G6" s="25"/>
      <c r="H6" s="34"/>
      <c r="I6" s="25"/>
      <c r="J6" s="25"/>
      <c r="K6" s="25"/>
    </row>
    <row r="7" spans="1:11" x14ac:dyDescent="0.25">
      <c r="A7" s="25"/>
      <c r="B7" s="31"/>
      <c r="C7" s="27" t="s">
        <v>449</v>
      </c>
      <c r="D7" s="25"/>
      <c r="E7" s="25"/>
      <c r="F7" s="26">
        <f>(LED_SENSE_BOM!J23)</f>
        <v>10.417719999999999</v>
      </c>
      <c r="G7" s="25"/>
      <c r="H7" s="34"/>
      <c r="I7" s="25"/>
      <c r="J7" s="25"/>
      <c r="K7" s="25"/>
    </row>
    <row r="8" spans="1:11" x14ac:dyDescent="0.25">
      <c r="A8" s="25"/>
      <c r="B8" s="31"/>
      <c r="C8" s="27" t="s">
        <v>448</v>
      </c>
      <c r="D8" s="25"/>
      <c r="E8" s="25"/>
      <c r="F8" s="26">
        <f>(LED_Strip_BOM!L9)</f>
        <v>4.2747500000000009</v>
      </c>
      <c r="G8" s="25"/>
      <c r="H8" s="34"/>
      <c r="I8" s="25"/>
      <c r="J8" s="25"/>
      <c r="K8" s="25"/>
    </row>
    <row r="9" spans="1:11" x14ac:dyDescent="0.25">
      <c r="A9" s="25"/>
      <c r="B9" s="31"/>
      <c r="C9" s="27" t="s">
        <v>450</v>
      </c>
      <c r="D9" s="25"/>
      <c r="E9" s="25"/>
      <c r="F9" s="26">
        <f>(NFC_READER!J19)</f>
        <v>7.6772600000000004</v>
      </c>
      <c r="G9" s="25"/>
      <c r="H9" s="34"/>
      <c r="I9" s="25"/>
      <c r="J9" s="25"/>
      <c r="K9" s="25"/>
    </row>
    <row r="10" spans="1:11" x14ac:dyDescent="0.25">
      <c r="A10" s="25"/>
      <c r="B10" s="31"/>
      <c r="C10" s="27"/>
      <c r="D10" s="25"/>
      <c r="E10" s="25"/>
      <c r="F10" s="26"/>
      <c r="G10" s="25"/>
      <c r="H10" s="34"/>
      <c r="I10" s="25"/>
      <c r="J10" s="25"/>
      <c r="K10" s="25"/>
    </row>
    <row r="11" spans="1:11" ht="15.75" thickBot="1" x14ac:dyDescent="0.3">
      <c r="A11" s="25"/>
      <c r="B11" s="43" t="s">
        <v>452</v>
      </c>
      <c r="C11" s="44"/>
      <c r="D11" s="45"/>
      <c r="E11" s="45"/>
      <c r="F11" s="57"/>
      <c r="G11" s="45"/>
      <c r="H11" s="46"/>
      <c r="I11" s="25"/>
      <c r="J11" s="25"/>
      <c r="K11" s="25"/>
    </row>
    <row r="12" spans="1:11" x14ac:dyDescent="0.25">
      <c r="A12" s="25"/>
      <c r="B12" s="31"/>
      <c r="C12" s="29" t="s">
        <v>459</v>
      </c>
      <c r="D12" s="25"/>
      <c r="E12" s="25"/>
      <c r="F12" s="26">
        <f>('Plastics Pieces'!C25)</f>
        <v>30.369999999999997</v>
      </c>
      <c r="G12" s="25"/>
      <c r="H12" s="34"/>
      <c r="I12" s="25"/>
      <c r="J12" s="25"/>
      <c r="K12" s="25"/>
    </row>
    <row r="13" spans="1:11" x14ac:dyDescent="0.25">
      <c r="A13" s="25"/>
      <c r="B13" s="31"/>
      <c r="C13" s="29" t="s">
        <v>454</v>
      </c>
      <c r="D13" s="25"/>
      <c r="E13" s="25" t="s">
        <v>436</v>
      </c>
      <c r="F13" s="26"/>
      <c r="G13" s="25"/>
      <c r="H13" s="34"/>
      <c r="I13" s="25"/>
      <c r="J13" s="25"/>
      <c r="K13" s="25"/>
    </row>
    <row r="14" spans="1:11" x14ac:dyDescent="0.25">
      <c r="A14" s="25"/>
      <c r="B14" s="31"/>
      <c r="C14" s="29" t="s">
        <v>453</v>
      </c>
      <c r="D14" s="25"/>
      <c r="E14" s="25" t="s">
        <v>436</v>
      </c>
      <c r="F14" s="26"/>
      <c r="G14" s="25"/>
      <c r="H14" s="34"/>
      <c r="I14" s="25"/>
      <c r="J14" s="25"/>
      <c r="K14" s="25"/>
    </row>
    <row r="15" spans="1:11" x14ac:dyDescent="0.25">
      <c r="A15" s="25"/>
      <c r="B15" s="31"/>
      <c r="C15" s="29"/>
      <c r="D15" s="25"/>
      <c r="E15" s="25"/>
      <c r="F15" s="26"/>
      <c r="G15" s="25"/>
      <c r="H15" s="34"/>
      <c r="I15" s="25"/>
      <c r="J15" s="25"/>
      <c r="K15" s="25"/>
    </row>
    <row r="16" spans="1:11" ht="15.75" thickBot="1" x14ac:dyDescent="0.3">
      <c r="A16" s="25"/>
      <c r="B16" s="47" t="s">
        <v>458</v>
      </c>
      <c r="C16" s="48"/>
      <c r="D16" s="49"/>
      <c r="E16" s="49"/>
      <c r="F16" s="58"/>
      <c r="G16" s="49"/>
      <c r="H16" s="50"/>
      <c r="I16" s="25"/>
      <c r="J16" s="25"/>
      <c r="K16" s="25"/>
    </row>
    <row r="17" spans="1:11" x14ac:dyDescent="0.25">
      <c r="A17" s="25"/>
      <c r="B17" s="31"/>
      <c r="C17" s="29" t="s">
        <v>456</v>
      </c>
      <c r="D17" s="25"/>
      <c r="E17" s="25" t="s">
        <v>436</v>
      </c>
      <c r="F17" s="26"/>
      <c r="G17" s="25"/>
      <c r="H17" s="34"/>
      <c r="I17" s="25"/>
      <c r="J17" s="25"/>
      <c r="K17" s="25"/>
    </row>
    <row r="18" spans="1:11" x14ac:dyDescent="0.25">
      <c r="B18" s="31"/>
      <c r="C18" s="29" t="s">
        <v>457</v>
      </c>
      <c r="D18" s="25"/>
      <c r="E18" s="30" t="s">
        <v>460</v>
      </c>
      <c r="F18" s="26"/>
      <c r="G18" s="25"/>
      <c r="H18" s="34"/>
    </row>
    <row r="19" spans="1:11" x14ac:dyDescent="0.25">
      <c r="B19" s="31"/>
      <c r="C19" s="25"/>
      <c r="D19" s="25"/>
      <c r="E19" s="25"/>
      <c r="F19" s="25"/>
      <c r="G19" s="25"/>
      <c r="H19" s="34"/>
    </row>
    <row r="20" spans="1:11" x14ac:dyDescent="0.25">
      <c r="B20" s="51" t="s">
        <v>444</v>
      </c>
      <c r="C20" s="52"/>
      <c r="D20" s="52"/>
      <c r="E20" s="52"/>
      <c r="F20" s="52">
        <f>SUM(F5:F19)</f>
        <v>91.106719999999996</v>
      </c>
      <c r="G20" s="52"/>
      <c r="H20" s="53"/>
    </row>
    <row r="21" spans="1:11" x14ac:dyDescent="0.25">
      <c r="B21" s="31"/>
      <c r="C21" s="25"/>
      <c r="D21" s="25"/>
      <c r="E21" s="25"/>
      <c r="F21" s="25"/>
      <c r="G21" s="25"/>
      <c r="H21" s="34"/>
    </row>
    <row r="22" spans="1:11" ht="15.75" thickBot="1" x14ac:dyDescent="0.3">
      <c r="B22" s="35"/>
      <c r="C22" s="36"/>
      <c r="D22" s="36"/>
      <c r="E22" s="36"/>
      <c r="F22" s="36"/>
      <c r="G22" s="36"/>
      <c r="H22" s="37"/>
    </row>
  </sheetData>
  <mergeCells count="1">
    <mergeCell ref="B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59AB9-5E9E-4EE4-8944-84B8330C54F7}">
  <dimension ref="A1:O39"/>
  <sheetViews>
    <sheetView zoomScale="85" zoomScaleNormal="85" workbookViewId="0">
      <selection activeCell="B40" sqref="B40"/>
    </sheetView>
  </sheetViews>
  <sheetFormatPr defaultRowHeight="15" x14ac:dyDescent="0.25"/>
  <cols>
    <col min="1" max="1" width="27.42578125" customWidth="1"/>
    <col min="2" max="2" width="39.28515625" customWidth="1"/>
    <col min="3" max="3" width="30.42578125" customWidth="1"/>
    <col min="4" max="4" width="34.42578125" customWidth="1"/>
    <col min="5" max="5" width="56.28515625" customWidth="1"/>
    <col min="6" max="6" width="16.140625" customWidth="1"/>
    <col min="7" max="7" width="17.85546875" customWidth="1"/>
    <col min="8" max="8" width="22" customWidth="1"/>
    <col min="9" max="9" width="19.28515625" style="17" customWidth="1"/>
    <col min="10" max="10" width="18.5703125" customWidth="1"/>
    <col min="11" max="11" width="27.42578125" customWidth="1"/>
    <col min="12" max="12" width="20.140625" customWidth="1"/>
    <col min="13" max="13" width="21" customWidth="1"/>
  </cols>
  <sheetData>
    <row r="1" spans="1:15" x14ac:dyDescent="0.25">
      <c r="A1" s="12" t="s">
        <v>3</v>
      </c>
      <c r="B1" s="12" t="s">
        <v>1</v>
      </c>
      <c r="C1" s="12" t="s">
        <v>0</v>
      </c>
      <c r="D1" s="12" t="s">
        <v>2</v>
      </c>
      <c r="E1" s="12" t="s">
        <v>7</v>
      </c>
      <c r="F1" s="12" t="s">
        <v>4</v>
      </c>
      <c r="G1" s="12" t="s">
        <v>5</v>
      </c>
      <c r="H1" s="12" t="s">
        <v>6</v>
      </c>
      <c r="I1" s="19" t="s">
        <v>350</v>
      </c>
      <c r="J1" s="12" t="s">
        <v>379</v>
      </c>
      <c r="K1" s="12"/>
      <c r="O1" s="2"/>
    </row>
    <row r="2" spans="1:15" x14ac:dyDescent="0.25">
      <c r="A2" s="13" t="s">
        <v>69</v>
      </c>
      <c r="B2" s="13" t="s">
        <v>20</v>
      </c>
      <c r="C2" s="13" t="s">
        <v>67</v>
      </c>
      <c r="D2" s="13" t="s">
        <v>68</v>
      </c>
      <c r="E2" s="13" t="s">
        <v>70</v>
      </c>
      <c r="F2" s="13">
        <v>4</v>
      </c>
      <c r="G2" s="13">
        <v>0.15</v>
      </c>
      <c r="H2" s="13">
        <f t="shared" ref="H2:H33" si="0" xml:space="preserve"> (F2*G2)</f>
        <v>0.6</v>
      </c>
      <c r="I2" s="17" t="s">
        <v>351</v>
      </c>
      <c r="J2" s="2">
        <f xml:space="preserve"> (F2*I2)</f>
        <v>4.5159999999999999E-2</v>
      </c>
      <c r="K2" s="13"/>
      <c r="O2" s="2"/>
    </row>
    <row r="3" spans="1:15" x14ac:dyDescent="0.25">
      <c r="A3" s="13" t="s">
        <v>39</v>
      </c>
      <c r="B3" s="13" t="s">
        <v>35</v>
      </c>
      <c r="C3" s="13" t="s">
        <v>306</v>
      </c>
      <c r="D3" s="13" t="s">
        <v>307</v>
      </c>
      <c r="E3" s="13" t="s">
        <v>40</v>
      </c>
      <c r="F3" s="13">
        <v>1</v>
      </c>
      <c r="G3" s="13">
        <v>0.30654999999999999</v>
      </c>
      <c r="H3" s="13">
        <f t="shared" si="0"/>
        <v>0.30654999999999999</v>
      </c>
      <c r="I3" s="18">
        <v>0.12330000000000001</v>
      </c>
      <c r="J3" s="2">
        <f t="shared" ref="J3:J33" si="1" xml:space="preserve"> (F3*I3)</f>
        <v>0.12330000000000001</v>
      </c>
      <c r="K3" s="13"/>
      <c r="O3" s="2"/>
    </row>
    <row r="4" spans="1:15" x14ac:dyDescent="0.25">
      <c r="A4" s="13" t="s">
        <v>114</v>
      </c>
      <c r="B4" s="13" t="s">
        <v>20</v>
      </c>
      <c r="C4" s="13" t="s">
        <v>308</v>
      </c>
      <c r="D4" s="13" t="s">
        <v>309</v>
      </c>
      <c r="E4" s="13" t="s">
        <v>310</v>
      </c>
      <c r="F4" s="13">
        <v>2</v>
      </c>
      <c r="G4" s="14">
        <v>7.9750000000000001E-2</v>
      </c>
      <c r="H4" s="13">
        <f t="shared" si="0"/>
        <v>0.1595</v>
      </c>
      <c r="I4" s="18">
        <v>5.1999999999999998E-2</v>
      </c>
      <c r="J4" s="2">
        <f t="shared" si="1"/>
        <v>0.104</v>
      </c>
      <c r="K4" s="13"/>
      <c r="O4" s="2"/>
    </row>
    <row r="5" spans="1:15" x14ac:dyDescent="0.25">
      <c r="A5" s="13" t="s">
        <v>72</v>
      </c>
      <c r="B5" s="13" t="s">
        <v>20</v>
      </c>
      <c r="C5" s="13" t="s">
        <v>71</v>
      </c>
      <c r="D5" s="13" t="s">
        <v>311</v>
      </c>
      <c r="E5" s="13" t="s">
        <v>73</v>
      </c>
      <c r="F5" s="13">
        <v>4</v>
      </c>
      <c r="G5" s="13">
        <v>3.145</v>
      </c>
      <c r="H5" s="13">
        <f t="shared" si="0"/>
        <v>12.58</v>
      </c>
      <c r="I5" s="17" t="s">
        <v>352</v>
      </c>
      <c r="J5" s="2">
        <f t="shared" si="1"/>
        <v>0.68628</v>
      </c>
      <c r="K5" s="13"/>
      <c r="O5" s="2"/>
    </row>
    <row r="6" spans="1:15" x14ac:dyDescent="0.25">
      <c r="A6" s="2" t="s">
        <v>348</v>
      </c>
      <c r="B6" s="13" t="s">
        <v>20</v>
      </c>
      <c r="C6" s="13" t="s">
        <v>64</v>
      </c>
      <c r="D6" s="13" t="s">
        <v>65</v>
      </c>
      <c r="E6" s="13" t="s">
        <v>66</v>
      </c>
      <c r="F6" s="13">
        <v>3</v>
      </c>
      <c r="G6" s="13">
        <v>1.42</v>
      </c>
      <c r="H6" s="13">
        <f t="shared" si="0"/>
        <v>4.26</v>
      </c>
      <c r="I6" s="17" t="s">
        <v>353</v>
      </c>
      <c r="J6" s="2">
        <f t="shared" si="1"/>
        <v>1.4657100000000001</v>
      </c>
      <c r="K6" s="2"/>
      <c r="L6" s="13"/>
      <c r="O6" s="2"/>
    </row>
    <row r="7" spans="1:15" x14ac:dyDescent="0.25">
      <c r="A7" s="13" t="s">
        <v>37</v>
      </c>
      <c r="B7" s="13" t="s">
        <v>35</v>
      </c>
      <c r="C7" s="13" t="s">
        <v>34</v>
      </c>
      <c r="D7" s="13" t="s">
        <v>36</v>
      </c>
      <c r="E7" s="13" t="s">
        <v>38</v>
      </c>
      <c r="F7" s="13">
        <v>3</v>
      </c>
      <c r="G7" s="13">
        <v>0.73</v>
      </c>
      <c r="H7" s="13">
        <f t="shared" si="0"/>
        <v>2.19</v>
      </c>
      <c r="I7" s="17" t="s">
        <v>354</v>
      </c>
      <c r="J7" s="2">
        <f t="shared" si="1"/>
        <v>0.54081000000000001</v>
      </c>
      <c r="K7" s="13"/>
      <c r="O7" s="2"/>
    </row>
    <row r="8" spans="1:15" x14ac:dyDescent="0.25">
      <c r="A8" s="13" t="s">
        <v>113</v>
      </c>
      <c r="B8" s="13" t="s">
        <v>35</v>
      </c>
      <c r="C8" s="13" t="s">
        <v>312</v>
      </c>
      <c r="D8" s="13" t="s">
        <v>313</v>
      </c>
      <c r="E8" s="13" t="s">
        <v>70</v>
      </c>
      <c r="F8" s="13">
        <v>3</v>
      </c>
      <c r="G8" s="13">
        <v>0.15</v>
      </c>
      <c r="H8" s="13">
        <f t="shared" si="0"/>
        <v>0.44999999999999996</v>
      </c>
      <c r="I8" s="17" t="s">
        <v>375</v>
      </c>
      <c r="J8" s="2">
        <f t="shared" si="1"/>
        <v>3.7559999999999996E-2</v>
      </c>
      <c r="K8" s="13"/>
      <c r="O8" s="2"/>
    </row>
    <row r="9" spans="1:15" x14ac:dyDescent="0.25">
      <c r="A9" s="13" t="s">
        <v>41</v>
      </c>
      <c r="B9" s="13" t="s">
        <v>282</v>
      </c>
      <c r="C9" s="13" t="s">
        <v>314</v>
      </c>
      <c r="D9" s="13" t="s">
        <v>315</v>
      </c>
      <c r="E9" s="13" t="s">
        <v>316</v>
      </c>
      <c r="F9" s="13">
        <v>2</v>
      </c>
      <c r="G9" s="13">
        <v>0.7</v>
      </c>
      <c r="H9" s="13">
        <f t="shared" si="0"/>
        <v>1.4</v>
      </c>
      <c r="I9" s="17" t="s">
        <v>355</v>
      </c>
      <c r="J9" s="2">
        <f t="shared" si="1"/>
        <v>0.24071999999999999</v>
      </c>
      <c r="K9" s="13"/>
      <c r="O9" s="2"/>
    </row>
    <row r="10" spans="1:15" x14ac:dyDescent="0.25">
      <c r="A10" s="13" t="s">
        <v>101</v>
      </c>
      <c r="B10" s="13" t="s">
        <v>99</v>
      </c>
      <c r="C10" s="13" t="s">
        <v>98</v>
      </c>
      <c r="D10" s="13" t="s">
        <v>100</v>
      </c>
      <c r="E10" s="13" t="s">
        <v>102</v>
      </c>
      <c r="F10" s="13">
        <v>1</v>
      </c>
      <c r="G10" s="13">
        <v>0.64</v>
      </c>
      <c r="H10" s="13">
        <f t="shared" si="0"/>
        <v>0.64</v>
      </c>
      <c r="I10" s="17" t="s">
        <v>356</v>
      </c>
      <c r="J10" s="2">
        <f t="shared" si="1"/>
        <v>0.15176999999999999</v>
      </c>
      <c r="K10" s="13"/>
      <c r="O10" s="2"/>
    </row>
    <row r="11" spans="1:15" x14ac:dyDescent="0.25">
      <c r="A11" s="13" t="s">
        <v>117</v>
      </c>
      <c r="B11" s="13" t="s">
        <v>116</v>
      </c>
      <c r="C11" s="13" t="s">
        <v>115</v>
      </c>
      <c r="D11" s="13" t="s">
        <v>121</v>
      </c>
      <c r="E11" s="13" t="s">
        <v>349</v>
      </c>
      <c r="F11" s="13">
        <v>1</v>
      </c>
      <c r="G11" s="13">
        <v>0.45</v>
      </c>
      <c r="H11" s="13">
        <f t="shared" si="0"/>
        <v>0.45</v>
      </c>
      <c r="I11" s="18">
        <v>0.18779999999999999</v>
      </c>
      <c r="J11" s="2">
        <f t="shared" si="1"/>
        <v>0.18779999999999999</v>
      </c>
      <c r="K11" s="13"/>
      <c r="O11" s="2"/>
    </row>
    <row r="12" spans="1:15" x14ac:dyDescent="0.25">
      <c r="A12" s="13" t="s">
        <v>107</v>
      </c>
      <c r="B12" s="13" t="s">
        <v>106</v>
      </c>
      <c r="C12" s="13" t="s">
        <v>105</v>
      </c>
      <c r="D12" s="13" t="s">
        <v>317</v>
      </c>
      <c r="E12" s="13" t="s">
        <v>108</v>
      </c>
      <c r="F12" s="13">
        <v>1</v>
      </c>
      <c r="G12" s="13">
        <v>10.4</v>
      </c>
      <c r="H12" s="13">
        <f t="shared" si="0"/>
        <v>10.4</v>
      </c>
      <c r="I12" s="17" t="s">
        <v>357</v>
      </c>
      <c r="J12" s="2">
        <f t="shared" si="1"/>
        <v>0.35880000000000001</v>
      </c>
      <c r="K12" s="13"/>
      <c r="O12" s="2"/>
    </row>
    <row r="13" spans="1:15" x14ac:dyDescent="0.25">
      <c r="A13" s="13" t="s">
        <v>111</v>
      </c>
      <c r="B13" s="13" t="s">
        <v>106</v>
      </c>
      <c r="C13" s="13" t="s">
        <v>109</v>
      </c>
      <c r="D13" s="13" t="s">
        <v>110</v>
      </c>
      <c r="E13" s="13" t="s">
        <v>112</v>
      </c>
      <c r="F13" s="13">
        <v>1</v>
      </c>
      <c r="G13" s="13">
        <v>1.02</v>
      </c>
      <c r="H13" s="13">
        <f t="shared" si="0"/>
        <v>1.02</v>
      </c>
      <c r="I13" s="17" t="s">
        <v>358</v>
      </c>
      <c r="J13" s="2">
        <f t="shared" si="1"/>
        <v>0.40664</v>
      </c>
      <c r="K13" s="13"/>
    </row>
    <row r="14" spans="1:15" x14ac:dyDescent="0.25">
      <c r="A14" s="13" t="s">
        <v>17</v>
      </c>
      <c r="B14" s="13" t="s">
        <v>15</v>
      </c>
      <c r="C14" s="13" t="s">
        <v>14</v>
      </c>
      <c r="D14" s="13" t="s">
        <v>16</v>
      </c>
      <c r="E14" s="13" t="s">
        <v>18</v>
      </c>
      <c r="F14" s="13">
        <v>1</v>
      </c>
      <c r="G14" s="13">
        <v>2.5</v>
      </c>
      <c r="H14" s="13">
        <f t="shared" si="0"/>
        <v>2.5</v>
      </c>
      <c r="I14" s="17" t="s">
        <v>359</v>
      </c>
      <c r="J14" s="2">
        <f t="shared" si="1"/>
        <v>1.2032499999999999</v>
      </c>
      <c r="K14" s="13"/>
      <c r="O14" s="2"/>
    </row>
    <row r="15" spans="1:15" x14ac:dyDescent="0.25">
      <c r="A15" s="13" t="s">
        <v>8</v>
      </c>
      <c r="B15" s="13" t="s">
        <v>318</v>
      </c>
      <c r="C15" s="13" t="s">
        <v>319</v>
      </c>
      <c r="D15" s="13" t="s">
        <v>320</v>
      </c>
      <c r="E15" s="13" t="s">
        <v>9</v>
      </c>
      <c r="F15" s="13">
        <v>2</v>
      </c>
      <c r="G15" s="13">
        <v>4.04</v>
      </c>
      <c r="H15" s="13">
        <f t="shared" si="0"/>
        <v>8.08</v>
      </c>
      <c r="I15" s="17" t="s">
        <v>360</v>
      </c>
      <c r="J15" s="2">
        <f t="shared" si="1"/>
        <v>4.6722799999999998</v>
      </c>
      <c r="K15" s="13"/>
      <c r="O15" s="2"/>
    </row>
    <row r="16" spans="1:15" x14ac:dyDescent="0.25">
      <c r="A16" s="13" t="s">
        <v>22</v>
      </c>
      <c r="B16" s="13" t="s">
        <v>20</v>
      </c>
      <c r="C16" s="13" t="s">
        <v>19</v>
      </c>
      <c r="D16" s="13" t="s">
        <v>21</v>
      </c>
      <c r="E16" s="13" t="s">
        <v>23</v>
      </c>
      <c r="F16" s="13">
        <v>2</v>
      </c>
      <c r="G16" s="13">
        <v>0.15</v>
      </c>
      <c r="H16" s="13">
        <f t="shared" si="0"/>
        <v>0.3</v>
      </c>
      <c r="I16" s="17" t="s">
        <v>361</v>
      </c>
      <c r="J16" s="2">
        <f t="shared" si="1"/>
        <v>7.0999999999999994E-2</v>
      </c>
      <c r="K16" s="13"/>
      <c r="O16" s="2"/>
    </row>
    <row r="17" spans="1:15" x14ac:dyDescent="0.25">
      <c r="A17" s="13" t="s">
        <v>27</v>
      </c>
      <c r="B17" s="13" t="s">
        <v>25</v>
      </c>
      <c r="C17" s="13" t="s">
        <v>24</v>
      </c>
      <c r="D17" s="13" t="s">
        <v>26</v>
      </c>
      <c r="E17" s="13" t="s">
        <v>28</v>
      </c>
      <c r="F17" s="13">
        <v>1</v>
      </c>
      <c r="G17" s="13">
        <v>0.51</v>
      </c>
      <c r="H17" s="13">
        <f t="shared" si="0"/>
        <v>0.51</v>
      </c>
      <c r="I17" s="17" t="s">
        <v>362</v>
      </c>
      <c r="J17" s="2">
        <f t="shared" si="1"/>
        <v>0.20130000000000001</v>
      </c>
      <c r="K17" s="13"/>
      <c r="O17" s="2"/>
    </row>
    <row r="18" spans="1:15" x14ac:dyDescent="0.25">
      <c r="A18" s="13" t="s">
        <v>75</v>
      </c>
      <c r="B18" s="13" t="s">
        <v>35</v>
      </c>
      <c r="C18" s="13" t="s">
        <v>74</v>
      </c>
      <c r="D18" s="13" t="s">
        <v>321</v>
      </c>
      <c r="E18" s="13" t="s">
        <v>76</v>
      </c>
      <c r="F18" s="13">
        <v>2</v>
      </c>
      <c r="G18" s="13">
        <v>5.17</v>
      </c>
      <c r="H18" s="13">
        <f t="shared" si="0"/>
        <v>10.34</v>
      </c>
      <c r="I18" s="17" t="s">
        <v>363</v>
      </c>
      <c r="J18" s="2">
        <f t="shared" si="1"/>
        <v>0.28843999999999997</v>
      </c>
      <c r="K18" s="13"/>
      <c r="L18" s="13"/>
      <c r="O18" s="2"/>
    </row>
    <row r="19" spans="1:15" x14ac:dyDescent="0.25">
      <c r="A19" s="13" t="s">
        <v>32</v>
      </c>
      <c r="B19" s="13" t="s">
        <v>30</v>
      </c>
      <c r="C19" s="13" t="s">
        <v>29</v>
      </c>
      <c r="D19" s="13" t="s">
        <v>31</v>
      </c>
      <c r="E19" s="13" t="s">
        <v>33</v>
      </c>
      <c r="F19" s="13">
        <v>3</v>
      </c>
      <c r="G19" s="13">
        <v>0.48</v>
      </c>
      <c r="H19" s="13">
        <f t="shared" si="0"/>
        <v>1.44</v>
      </c>
      <c r="I19" s="17" t="s">
        <v>364</v>
      </c>
      <c r="J19" s="2">
        <f t="shared" si="1"/>
        <v>0.23355000000000001</v>
      </c>
      <c r="K19" s="13"/>
      <c r="O19" s="2"/>
    </row>
    <row r="20" spans="1:15" x14ac:dyDescent="0.25">
      <c r="A20" s="13" t="s">
        <v>322</v>
      </c>
      <c r="B20" s="13" t="s">
        <v>61</v>
      </c>
      <c r="C20" s="13" t="s">
        <v>60</v>
      </c>
      <c r="D20" s="13" t="s">
        <v>62</v>
      </c>
      <c r="E20" s="13" t="s">
        <v>63</v>
      </c>
      <c r="F20" s="13">
        <v>36</v>
      </c>
      <c r="G20" s="13">
        <v>3.32E-2</v>
      </c>
      <c r="H20" s="13">
        <f t="shared" si="0"/>
        <v>1.1952</v>
      </c>
      <c r="I20" s="17" t="s">
        <v>365</v>
      </c>
      <c r="J20" s="2">
        <f t="shared" si="1"/>
        <v>0.21744000000000002</v>
      </c>
      <c r="K20" s="13"/>
      <c r="O20" s="2"/>
    </row>
    <row r="21" spans="1:15" x14ac:dyDescent="0.25">
      <c r="A21" s="13" t="s">
        <v>54</v>
      </c>
      <c r="B21" s="13" t="s">
        <v>43</v>
      </c>
      <c r="C21" s="13" t="s">
        <v>323</v>
      </c>
      <c r="D21" s="13" t="s">
        <v>324</v>
      </c>
      <c r="E21" s="13" t="s">
        <v>55</v>
      </c>
      <c r="F21" s="13">
        <v>6</v>
      </c>
      <c r="G21" s="13">
        <v>0.15</v>
      </c>
      <c r="H21" s="13">
        <f t="shared" si="0"/>
        <v>0.89999999999999991</v>
      </c>
      <c r="I21" s="17" t="s">
        <v>376</v>
      </c>
      <c r="J21" s="2">
        <f t="shared" si="1"/>
        <v>5.0879999999999995E-2</v>
      </c>
      <c r="K21" s="13"/>
      <c r="O21" s="2"/>
    </row>
    <row r="22" spans="1:15" x14ac:dyDescent="0.25">
      <c r="A22" s="13" t="s">
        <v>325</v>
      </c>
      <c r="B22" s="13" t="s">
        <v>91</v>
      </c>
      <c r="C22" s="13" t="s">
        <v>90</v>
      </c>
      <c r="D22" s="13" t="s">
        <v>92</v>
      </c>
      <c r="E22" s="13" t="s">
        <v>93</v>
      </c>
      <c r="F22" s="13">
        <v>2</v>
      </c>
      <c r="G22" s="13">
        <v>0.15</v>
      </c>
      <c r="H22" s="13">
        <f t="shared" si="0"/>
        <v>0.3</v>
      </c>
      <c r="I22" s="17" t="s">
        <v>366</v>
      </c>
      <c r="J22" s="2">
        <f t="shared" si="1"/>
        <v>6.62E-3</v>
      </c>
      <c r="K22" s="13"/>
      <c r="O22" s="2"/>
    </row>
    <row r="23" spans="1:15" x14ac:dyDescent="0.25">
      <c r="A23" s="13" t="s">
        <v>84</v>
      </c>
      <c r="B23" s="13" t="s">
        <v>51</v>
      </c>
      <c r="C23" s="13" t="s">
        <v>83</v>
      </c>
      <c r="D23" s="13" t="s">
        <v>326</v>
      </c>
      <c r="E23" s="13" t="s">
        <v>85</v>
      </c>
      <c r="F23" s="13">
        <v>5</v>
      </c>
      <c r="G23" s="13">
        <v>2.0499999999999998</v>
      </c>
      <c r="H23" s="13">
        <f t="shared" si="0"/>
        <v>10.25</v>
      </c>
      <c r="I23" s="17" t="s">
        <v>367</v>
      </c>
      <c r="J23" s="2">
        <f t="shared" si="1"/>
        <v>1.9050000000000001E-2</v>
      </c>
      <c r="K23" s="13"/>
      <c r="O23" s="2"/>
    </row>
    <row r="24" spans="1:15" x14ac:dyDescent="0.25">
      <c r="A24" s="13" t="s">
        <v>58</v>
      </c>
      <c r="B24" s="13" t="s">
        <v>43</v>
      </c>
      <c r="C24" s="13" t="s">
        <v>56</v>
      </c>
      <c r="D24" s="13" t="s">
        <v>57</v>
      </c>
      <c r="E24" s="13" t="s">
        <v>59</v>
      </c>
      <c r="F24" s="13">
        <v>1</v>
      </c>
      <c r="G24" s="13">
        <v>0.15</v>
      </c>
      <c r="H24" s="13">
        <f t="shared" si="0"/>
        <v>0.15</v>
      </c>
      <c r="I24" s="17" t="s">
        <v>368</v>
      </c>
      <c r="J24" s="2">
        <f t="shared" si="1"/>
        <v>9.1199999999999996E-3</v>
      </c>
      <c r="K24" s="13"/>
      <c r="O24" s="2"/>
    </row>
    <row r="25" spans="1:15" x14ac:dyDescent="0.25">
      <c r="A25" s="13" t="s">
        <v>49</v>
      </c>
      <c r="B25" s="13" t="s">
        <v>43</v>
      </c>
      <c r="C25" s="13" t="s">
        <v>47</v>
      </c>
      <c r="D25" s="13" t="s">
        <v>48</v>
      </c>
      <c r="E25" s="13" t="s">
        <v>50</v>
      </c>
      <c r="F25" s="13">
        <v>1</v>
      </c>
      <c r="G25" s="13">
        <v>0.15</v>
      </c>
      <c r="H25" s="13">
        <f t="shared" si="0"/>
        <v>0.15</v>
      </c>
      <c r="I25" s="17" t="s">
        <v>368</v>
      </c>
      <c r="J25" s="2">
        <f t="shared" si="1"/>
        <v>9.1199999999999996E-3</v>
      </c>
      <c r="K25" s="13"/>
      <c r="O25" s="2"/>
    </row>
    <row r="26" spans="1:15" x14ac:dyDescent="0.25">
      <c r="A26" s="13" t="s">
        <v>52</v>
      </c>
      <c r="B26" s="13" t="s">
        <v>43</v>
      </c>
      <c r="C26" s="13" t="s">
        <v>230</v>
      </c>
      <c r="D26" s="13" t="s">
        <v>231</v>
      </c>
      <c r="E26" s="13" t="s">
        <v>53</v>
      </c>
      <c r="F26" s="13">
        <v>3</v>
      </c>
      <c r="G26" s="13">
        <v>0.15</v>
      </c>
      <c r="H26" s="13">
        <f t="shared" si="0"/>
        <v>0.44999999999999996</v>
      </c>
      <c r="I26" s="17" t="s">
        <v>369</v>
      </c>
      <c r="J26" s="2">
        <f t="shared" si="1"/>
        <v>2.3730000000000001E-2</v>
      </c>
      <c r="K26" s="13"/>
      <c r="O26" s="2"/>
    </row>
    <row r="27" spans="1:15" x14ac:dyDescent="0.25">
      <c r="A27" s="13" t="s">
        <v>45</v>
      </c>
      <c r="B27" s="13" t="s">
        <v>43</v>
      </c>
      <c r="C27" s="13" t="s">
        <v>42</v>
      </c>
      <c r="D27" s="13" t="s">
        <v>44</v>
      </c>
      <c r="E27" s="13" t="s">
        <v>46</v>
      </c>
      <c r="F27" s="13">
        <v>1</v>
      </c>
      <c r="G27" s="13">
        <v>0.15</v>
      </c>
      <c r="H27" s="13">
        <f t="shared" si="0"/>
        <v>0.15</v>
      </c>
      <c r="I27" s="17" t="s">
        <v>368</v>
      </c>
      <c r="J27" s="2">
        <f t="shared" si="1"/>
        <v>9.1199999999999996E-3</v>
      </c>
      <c r="K27" s="13"/>
      <c r="O27" s="2"/>
    </row>
    <row r="28" spans="1:15" x14ac:dyDescent="0.25">
      <c r="A28" s="13" t="s">
        <v>81</v>
      </c>
      <c r="B28" s="13" t="s">
        <v>51</v>
      </c>
      <c r="C28" s="13" t="s">
        <v>80</v>
      </c>
      <c r="D28" s="13" t="s">
        <v>327</v>
      </c>
      <c r="E28" s="13" t="s">
        <v>82</v>
      </c>
      <c r="F28" s="13">
        <v>2</v>
      </c>
      <c r="G28" s="13">
        <v>4.9000000000000004</v>
      </c>
      <c r="H28" s="13">
        <f t="shared" si="0"/>
        <v>9.8000000000000007</v>
      </c>
      <c r="I28" s="17" t="s">
        <v>370</v>
      </c>
      <c r="J28" s="2">
        <f t="shared" si="1"/>
        <v>9.2999999999999992E-3</v>
      </c>
      <c r="K28" s="13"/>
      <c r="O28" s="2"/>
    </row>
    <row r="29" spans="1:15" x14ac:dyDescent="0.25">
      <c r="A29" s="13" t="s">
        <v>88</v>
      </c>
      <c r="B29" s="13" t="s">
        <v>51</v>
      </c>
      <c r="C29" s="13" t="s">
        <v>86</v>
      </c>
      <c r="D29" s="13" t="s">
        <v>87</v>
      </c>
      <c r="E29" s="13" t="s">
        <v>89</v>
      </c>
      <c r="F29" s="13">
        <v>4</v>
      </c>
      <c r="G29" s="13">
        <v>0.15</v>
      </c>
      <c r="H29" s="13">
        <f t="shared" si="0"/>
        <v>0.6</v>
      </c>
      <c r="I29" s="17" t="s">
        <v>371</v>
      </c>
      <c r="J29" s="2">
        <f t="shared" si="1"/>
        <v>1.9400000000000001E-2</v>
      </c>
      <c r="K29" s="13"/>
      <c r="O29" s="2"/>
    </row>
    <row r="30" spans="1:15" x14ac:dyDescent="0.25">
      <c r="A30" s="13" t="s">
        <v>12</v>
      </c>
      <c r="B30" s="13" t="s">
        <v>11</v>
      </c>
      <c r="C30" s="13" t="s">
        <v>10</v>
      </c>
      <c r="D30" s="13" t="s">
        <v>328</v>
      </c>
      <c r="E30" s="13" t="s">
        <v>13</v>
      </c>
      <c r="F30" s="13">
        <v>1</v>
      </c>
      <c r="G30" s="13">
        <v>18</v>
      </c>
      <c r="H30" s="13">
        <f t="shared" si="0"/>
        <v>18</v>
      </c>
      <c r="I30" s="17">
        <v>9.6999999999999993</v>
      </c>
      <c r="J30" s="2">
        <f t="shared" si="1"/>
        <v>9.6999999999999993</v>
      </c>
      <c r="K30" s="13"/>
      <c r="O30" s="2"/>
    </row>
    <row r="31" spans="1:15" x14ac:dyDescent="0.25">
      <c r="A31" s="13" t="s">
        <v>78</v>
      </c>
      <c r="B31" s="13" t="s">
        <v>30</v>
      </c>
      <c r="C31" s="13" t="s">
        <v>77</v>
      </c>
      <c r="D31" s="13" t="s">
        <v>329</v>
      </c>
      <c r="E31" s="13" t="s">
        <v>79</v>
      </c>
      <c r="F31" s="13">
        <v>1</v>
      </c>
      <c r="G31" s="13">
        <v>0.74</v>
      </c>
      <c r="H31" s="13">
        <f t="shared" si="0"/>
        <v>0.74</v>
      </c>
      <c r="I31" s="17" t="s">
        <v>372</v>
      </c>
      <c r="J31" s="2">
        <f t="shared" si="1"/>
        <v>0.15964999999999999</v>
      </c>
      <c r="K31" s="13"/>
      <c r="O31" s="2"/>
    </row>
    <row r="32" spans="1:15" x14ac:dyDescent="0.25">
      <c r="A32" s="13" t="s">
        <v>103</v>
      </c>
      <c r="B32" s="13" t="s">
        <v>11</v>
      </c>
      <c r="C32" s="13" t="s">
        <v>330</v>
      </c>
      <c r="D32" s="13" t="s">
        <v>331</v>
      </c>
      <c r="E32" s="13" t="s">
        <v>104</v>
      </c>
      <c r="F32" s="13">
        <v>1</v>
      </c>
      <c r="G32" s="13">
        <v>3.18</v>
      </c>
      <c r="H32" s="13">
        <f t="shared" si="0"/>
        <v>3.18</v>
      </c>
      <c r="I32" s="17" t="s">
        <v>373</v>
      </c>
      <c r="J32" s="2">
        <f t="shared" si="1"/>
        <v>1.3619699999999999</v>
      </c>
      <c r="K32" s="13"/>
      <c r="L32" s="16"/>
      <c r="M32" s="15"/>
      <c r="N32" s="15"/>
      <c r="O32" s="2"/>
    </row>
    <row r="33" spans="1:15" x14ac:dyDescent="0.25">
      <c r="A33" s="13" t="s">
        <v>96</v>
      </c>
      <c r="B33" s="13" t="s">
        <v>95</v>
      </c>
      <c r="C33" s="13" t="s">
        <v>94</v>
      </c>
      <c r="D33" s="13" t="s">
        <v>332</v>
      </c>
      <c r="E33" s="13" t="s">
        <v>97</v>
      </c>
      <c r="F33" s="13">
        <v>1</v>
      </c>
      <c r="G33" s="13">
        <v>15.57</v>
      </c>
      <c r="H33" s="13">
        <f t="shared" si="0"/>
        <v>15.57</v>
      </c>
      <c r="I33" s="17" t="s">
        <v>374</v>
      </c>
      <c r="J33" s="2">
        <f t="shared" si="1"/>
        <v>2.5885500000000001</v>
      </c>
      <c r="K33" s="13"/>
      <c r="L33" s="16"/>
      <c r="M33" s="15"/>
      <c r="N33" s="15"/>
      <c r="O33" s="2"/>
    </row>
    <row r="34" spans="1:15" x14ac:dyDescent="0.25">
      <c r="H34" s="4"/>
    </row>
    <row r="35" spans="1:15" x14ac:dyDescent="0.25">
      <c r="A35" t="s">
        <v>402</v>
      </c>
      <c r="H35" s="13">
        <f>SUM(H2:H34)</f>
        <v>119.06125</v>
      </c>
      <c r="J35">
        <f>SUM(J2:J34)</f>
        <v>25.202319999999997</v>
      </c>
    </row>
    <row r="36" spans="1:15" x14ac:dyDescent="0.25">
      <c r="A36" s="13" t="s">
        <v>377</v>
      </c>
      <c r="J36">
        <v>1.5</v>
      </c>
    </row>
    <row r="37" spans="1:15" x14ac:dyDescent="0.25">
      <c r="A37" s="13" t="s">
        <v>378</v>
      </c>
      <c r="J37">
        <v>1</v>
      </c>
    </row>
    <row r="39" spans="1:15" x14ac:dyDescent="0.25">
      <c r="A39" t="s">
        <v>380</v>
      </c>
      <c r="J39">
        <f>SUM(J35:J38)</f>
        <v>27.702319999999997</v>
      </c>
    </row>
  </sheetData>
  <autoFilter ref="A1:O34" xr:uid="{7615D240-7B10-4729-8CBD-C77B1850A1C1}">
    <sortState xmlns:xlrd2="http://schemas.microsoft.com/office/spreadsheetml/2017/richdata2" ref="A2:O35">
      <sortCondition ref="A1:A34"/>
    </sortState>
  </autoFilter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6A5B3-2A11-4925-984A-EC558CE16C1F}">
  <dimension ref="A1:N32"/>
  <sheetViews>
    <sheetView workbookViewId="0">
      <selection activeCell="C34" sqref="C34"/>
    </sheetView>
  </sheetViews>
  <sheetFormatPr defaultRowHeight="15" x14ac:dyDescent="0.25"/>
  <cols>
    <col min="1" max="1" width="24.85546875" customWidth="1"/>
    <col min="2" max="2" width="33.140625" customWidth="1"/>
    <col min="3" max="3" width="28.7109375" customWidth="1"/>
    <col min="4" max="4" width="28.42578125" customWidth="1"/>
    <col min="5" max="5" width="41.42578125" customWidth="1"/>
    <col min="7" max="7" width="16.85546875" customWidth="1"/>
    <col min="8" max="8" width="18" customWidth="1"/>
    <col min="9" max="9" width="9.7109375" bestFit="1" customWidth="1"/>
    <col min="10" max="10" width="20.28515625" bestFit="1" customWidth="1"/>
  </cols>
  <sheetData>
    <row r="1" spans="1:14" x14ac:dyDescent="0.25">
      <c r="A1" s="1" t="s">
        <v>3</v>
      </c>
      <c r="B1" s="1" t="s">
        <v>1</v>
      </c>
      <c r="C1" s="1" t="s">
        <v>0</v>
      </c>
      <c r="D1" s="1" t="s">
        <v>2</v>
      </c>
      <c r="E1" s="1" t="s">
        <v>7</v>
      </c>
      <c r="F1" s="1" t="s">
        <v>4</v>
      </c>
      <c r="G1" s="1" t="s">
        <v>5</v>
      </c>
      <c r="H1" s="1" t="s">
        <v>6</v>
      </c>
      <c r="I1" s="19" t="s">
        <v>350</v>
      </c>
      <c r="J1" s="12" t="s">
        <v>379</v>
      </c>
      <c r="L1" s="20"/>
      <c r="M1" s="20"/>
      <c r="N1" s="20"/>
    </row>
    <row r="2" spans="1:14" x14ac:dyDescent="0.25">
      <c r="A2" s="2" t="s">
        <v>177</v>
      </c>
      <c r="B2" s="2" t="s">
        <v>35</v>
      </c>
      <c r="C2" s="2" t="s">
        <v>167</v>
      </c>
      <c r="D2" s="2" t="s">
        <v>168</v>
      </c>
      <c r="E2" s="2" t="s">
        <v>126</v>
      </c>
      <c r="F2" s="2">
        <v>3</v>
      </c>
      <c r="G2" s="2">
        <v>0.15</v>
      </c>
      <c r="H2" s="2">
        <f>(G2*F2)</f>
        <v>0.44999999999999996</v>
      </c>
      <c r="I2" s="21" t="s">
        <v>385</v>
      </c>
      <c r="J2">
        <f>(F2*I2)</f>
        <v>8.1119999999999998E-2</v>
      </c>
      <c r="L2" s="20"/>
      <c r="M2" s="20"/>
      <c r="N2" s="20"/>
    </row>
    <row r="3" spans="1:14" x14ac:dyDescent="0.25">
      <c r="A3" s="2" t="s">
        <v>178</v>
      </c>
      <c r="B3" s="2" t="s">
        <v>20</v>
      </c>
      <c r="C3" s="2" t="s">
        <v>127</v>
      </c>
      <c r="D3" s="2" t="s">
        <v>128</v>
      </c>
      <c r="E3" s="2" t="s">
        <v>129</v>
      </c>
      <c r="F3" s="2">
        <v>2</v>
      </c>
      <c r="G3" s="2">
        <v>5.29</v>
      </c>
      <c r="H3" s="2">
        <f t="shared" ref="H3:H26" si="0">(G3*F3)</f>
        <v>10.58</v>
      </c>
      <c r="I3" s="21" t="s">
        <v>386</v>
      </c>
      <c r="J3">
        <f t="shared" ref="J3:J26" si="1">(F3*I3)</f>
        <v>0.29493999999999998</v>
      </c>
      <c r="L3" s="20"/>
      <c r="M3" s="20"/>
      <c r="N3" s="20"/>
    </row>
    <row r="4" spans="1:14" x14ac:dyDescent="0.25">
      <c r="A4" s="2" t="s">
        <v>179</v>
      </c>
      <c r="B4" s="2" t="s">
        <v>20</v>
      </c>
      <c r="C4" s="2" t="s">
        <v>180</v>
      </c>
      <c r="D4" s="2" t="s">
        <v>181</v>
      </c>
      <c r="E4" s="2" t="s">
        <v>182</v>
      </c>
      <c r="F4" s="2">
        <v>1</v>
      </c>
      <c r="G4" s="2">
        <v>0.5</v>
      </c>
      <c r="H4" s="2">
        <f t="shared" si="0"/>
        <v>0.5</v>
      </c>
      <c r="I4" s="17">
        <v>1.0869999999999999E-2</v>
      </c>
      <c r="J4">
        <f t="shared" si="1"/>
        <v>1.0869999999999999E-2</v>
      </c>
      <c r="L4" s="20"/>
      <c r="M4" s="20"/>
      <c r="N4" s="20"/>
    </row>
    <row r="5" spans="1:14" x14ac:dyDescent="0.25">
      <c r="A5" s="2" t="s">
        <v>183</v>
      </c>
      <c r="B5" s="2" t="s">
        <v>124</v>
      </c>
      <c r="C5" s="2" t="s">
        <v>184</v>
      </c>
      <c r="D5" s="2" t="s">
        <v>333</v>
      </c>
      <c r="E5" s="2" t="s">
        <v>185</v>
      </c>
      <c r="F5" s="2">
        <v>1</v>
      </c>
      <c r="G5" s="2">
        <v>0.55000000000000004</v>
      </c>
      <c r="H5" s="2">
        <f t="shared" si="0"/>
        <v>0.55000000000000004</v>
      </c>
      <c r="I5" s="21" t="s">
        <v>387</v>
      </c>
      <c r="J5">
        <f t="shared" si="1"/>
        <v>0.14685999999999999</v>
      </c>
      <c r="L5" s="20"/>
      <c r="M5" s="20"/>
      <c r="N5" s="20"/>
    </row>
    <row r="6" spans="1:14" x14ac:dyDescent="0.25">
      <c r="A6" s="2" t="s">
        <v>186</v>
      </c>
      <c r="B6" s="2" t="s">
        <v>35</v>
      </c>
      <c r="C6" s="2" t="s">
        <v>187</v>
      </c>
      <c r="D6" s="2" t="s">
        <v>188</v>
      </c>
      <c r="E6" s="2" t="s">
        <v>189</v>
      </c>
      <c r="F6" s="2">
        <v>1</v>
      </c>
      <c r="G6" s="2">
        <v>0.36</v>
      </c>
      <c r="H6" s="2">
        <f t="shared" si="0"/>
        <v>0.36</v>
      </c>
      <c r="I6" s="21" t="s">
        <v>388</v>
      </c>
      <c r="J6">
        <f t="shared" si="1"/>
        <v>7.603E-2</v>
      </c>
      <c r="L6" s="20"/>
      <c r="M6" s="20"/>
      <c r="N6" s="20"/>
    </row>
    <row r="7" spans="1:14" x14ac:dyDescent="0.25">
      <c r="A7" s="2" t="s">
        <v>190</v>
      </c>
      <c r="B7" s="2" t="s">
        <v>35</v>
      </c>
      <c r="C7" s="2" t="s">
        <v>191</v>
      </c>
      <c r="D7" s="2" t="s">
        <v>334</v>
      </c>
      <c r="E7" s="2" t="s">
        <v>192</v>
      </c>
      <c r="F7" s="2">
        <v>1</v>
      </c>
      <c r="G7" s="2">
        <v>1.28</v>
      </c>
      <c r="H7" s="2">
        <f t="shared" si="0"/>
        <v>1.28</v>
      </c>
      <c r="I7" s="21" t="s">
        <v>389</v>
      </c>
      <c r="J7">
        <f t="shared" si="1"/>
        <v>0.32571</v>
      </c>
      <c r="L7" s="20"/>
      <c r="M7" s="20"/>
      <c r="N7" s="20"/>
    </row>
    <row r="8" spans="1:14" x14ac:dyDescent="0.25">
      <c r="A8" s="2" t="s">
        <v>193</v>
      </c>
      <c r="B8" s="2" t="s">
        <v>35</v>
      </c>
      <c r="C8" s="2" t="s">
        <v>194</v>
      </c>
      <c r="D8" s="2" t="s">
        <v>335</v>
      </c>
      <c r="E8" s="2" t="s">
        <v>195</v>
      </c>
      <c r="F8" s="2">
        <v>1</v>
      </c>
      <c r="G8" s="2">
        <v>0.35</v>
      </c>
      <c r="H8" s="2">
        <f t="shared" si="0"/>
        <v>0.35</v>
      </c>
      <c r="I8" s="21" t="s">
        <v>390</v>
      </c>
      <c r="J8">
        <f t="shared" si="1"/>
        <v>7.3429999999999995E-2</v>
      </c>
      <c r="L8" s="20"/>
      <c r="M8" s="20"/>
      <c r="N8" s="20"/>
    </row>
    <row r="9" spans="1:14" x14ac:dyDescent="0.25">
      <c r="A9" s="2" t="s">
        <v>196</v>
      </c>
      <c r="B9" s="2" t="s">
        <v>51</v>
      </c>
      <c r="C9" s="2" t="s">
        <v>197</v>
      </c>
      <c r="D9" s="2" t="s">
        <v>336</v>
      </c>
      <c r="E9" s="2" t="s">
        <v>198</v>
      </c>
      <c r="F9" s="2">
        <v>1</v>
      </c>
      <c r="G9" s="2">
        <v>0.15</v>
      </c>
      <c r="H9" s="2">
        <f t="shared" si="0"/>
        <v>0.15</v>
      </c>
      <c r="I9" s="21" t="s">
        <v>391</v>
      </c>
      <c r="J9">
        <f t="shared" si="1"/>
        <v>1.11E-2</v>
      </c>
      <c r="L9" s="20"/>
      <c r="M9" s="20"/>
      <c r="N9" s="20"/>
    </row>
    <row r="10" spans="1:14" x14ac:dyDescent="0.25">
      <c r="A10" s="2" t="s">
        <v>117</v>
      </c>
      <c r="B10" s="2" t="s">
        <v>159</v>
      </c>
      <c r="C10" s="2" t="s">
        <v>199</v>
      </c>
      <c r="D10" s="2" t="s">
        <v>337</v>
      </c>
      <c r="E10" s="2" t="s">
        <v>200</v>
      </c>
      <c r="F10" s="2">
        <v>1</v>
      </c>
      <c r="G10" s="2">
        <v>0.67</v>
      </c>
      <c r="H10" s="2">
        <f t="shared" si="0"/>
        <v>0.67</v>
      </c>
      <c r="I10" s="21" t="s">
        <v>392</v>
      </c>
      <c r="J10">
        <f t="shared" si="1"/>
        <v>0.25722</v>
      </c>
      <c r="L10" s="20"/>
      <c r="M10" s="20"/>
      <c r="N10" s="20"/>
    </row>
    <row r="11" spans="1:14" x14ac:dyDescent="0.25">
      <c r="A11" s="2" t="s">
        <v>201</v>
      </c>
      <c r="B11" s="2" t="s">
        <v>15</v>
      </c>
      <c r="C11" s="2" t="s">
        <v>202</v>
      </c>
      <c r="D11" s="2" t="s">
        <v>338</v>
      </c>
      <c r="E11" s="2" t="s">
        <v>203</v>
      </c>
      <c r="F11" s="2">
        <v>2</v>
      </c>
      <c r="G11" s="2">
        <v>0.89</v>
      </c>
      <c r="H11" s="2">
        <f t="shared" si="0"/>
        <v>1.78</v>
      </c>
      <c r="I11" s="21" t="s">
        <v>393</v>
      </c>
      <c r="J11">
        <f t="shared" si="1"/>
        <v>0.90571999999999997</v>
      </c>
      <c r="L11" s="20"/>
      <c r="M11" s="20"/>
      <c r="N11" s="20"/>
    </row>
    <row r="12" spans="1:14" x14ac:dyDescent="0.25">
      <c r="A12" s="2" t="s">
        <v>204</v>
      </c>
      <c r="B12" s="2" t="s">
        <v>15</v>
      </c>
      <c r="C12" s="2" t="s">
        <v>205</v>
      </c>
      <c r="D12" s="2" t="s">
        <v>339</v>
      </c>
      <c r="E12" s="2" t="s">
        <v>206</v>
      </c>
      <c r="F12" s="2">
        <v>1</v>
      </c>
      <c r="G12" s="2">
        <v>1.39</v>
      </c>
      <c r="H12" s="2">
        <f t="shared" si="0"/>
        <v>1.39</v>
      </c>
      <c r="I12" s="21" t="s">
        <v>394</v>
      </c>
      <c r="J12">
        <f t="shared" si="1"/>
        <v>0.65534999999999999</v>
      </c>
      <c r="L12" s="20"/>
      <c r="M12" s="20"/>
      <c r="N12" s="20"/>
    </row>
    <row r="13" spans="1:14" x14ac:dyDescent="0.25">
      <c r="A13" s="2" t="s">
        <v>207</v>
      </c>
      <c r="B13" s="2" t="s">
        <v>208</v>
      </c>
      <c r="C13" s="2" t="s">
        <v>209</v>
      </c>
      <c r="D13" s="2" t="s">
        <v>210</v>
      </c>
      <c r="E13" s="2" t="s">
        <v>211</v>
      </c>
      <c r="F13" s="2">
        <v>1</v>
      </c>
      <c r="G13" s="2">
        <v>4.3</v>
      </c>
      <c r="H13" s="2">
        <f t="shared" si="0"/>
        <v>4.3</v>
      </c>
      <c r="I13" s="21" t="s">
        <v>395</v>
      </c>
      <c r="J13">
        <f t="shared" si="1"/>
        <v>2.49308</v>
      </c>
      <c r="L13" s="20"/>
      <c r="M13" s="20"/>
      <c r="N13" s="20"/>
    </row>
    <row r="14" spans="1:14" x14ac:dyDescent="0.25">
      <c r="A14" s="2" t="s">
        <v>212</v>
      </c>
      <c r="B14" s="2" t="s">
        <v>61</v>
      </c>
      <c r="C14" s="2" t="s">
        <v>60</v>
      </c>
      <c r="D14" s="2" t="s">
        <v>62</v>
      </c>
      <c r="E14" s="2" t="s">
        <v>63</v>
      </c>
      <c r="F14" s="2">
        <v>2</v>
      </c>
      <c r="G14" s="2">
        <v>0.15</v>
      </c>
      <c r="H14" s="2">
        <f t="shared" si="0"/>
        <v>0.3</v>
      </c>
      <c r="I14" s="21" t="s">
        <v>396</v>
      </c>
      <c r="J14">
        <f t="shared" si="1"/>
        <v>1.6840000000000001E-2</v>
      </c>
      <c r="L14" s="20"/>
      <c r="M14" s="20"/>
      <c r="N14" s="20"/>
    </row>
    <row r="15" spans="1:14" x14ac:dyDescent="0.25">
      <c r="A15" s="2" t="s">
        <v>214</v>
      </c>
      <c r="B15" s="2" t="s">
        <v>43</v>
      </c>
      <c r="C15" s="2" t="s">
        <v>215</v>
      </c>
      <c r="D15" s="2" t="s">
        <v>340</v>
      </c>
      <c r="E15" s="2" t="s">
        <v>216</v>
      </c>
      <c r="F15" s="2">
        <v>1</v>
      </c>
      <c r="G15" s="2">
        <v>0.15</v>
      </c>
      <c r="H15" s="2">
        <f t="shared" si="0"/>
        <v>0.15</v>
      </c>
      <c r="I15" s="21" t="s">
        <v>397</v>
      </c>
      <c r="J15">
        <f t="shared" si="1"/>
        <v>1.1820000000000001E-2</v>
      </c>
      <c r="L15" s="20"/>
      <c r="M15" s="20"/>
      <c r="N15" s="20"/>
    </row>
    <row r="16" spans="1:14" x14ac:dyDescent="0.25">
      <c r="A16" s="2" t="s">
        <v>217</v>
      </c>
      <c r="B16" s="2" t="s">
        <v>61</v>
      </c>
      <c r="C16" s="2" t="s">
        <v>218</v>
      </c>
      <c r="D16" s="2" t="s">
        <v>341</v>
      </c>
      <c r="E16" s="2" t="s">
        <v>219</v>
      </c>
      <c r="F16" s="2">
        <v>1</v>
      </c>
      <c r="G16" s="2">
        <v>0.15</v>
      </c>
      <c r="H16" s="2">
        <f t="shared" si="0"/>
        <v>0.15</v>
      </c>
      <c r="I16" s="21" t="s">
        <v>398</v>
      </c>
      <c r="J16">
        <f t="shared" si="1"/>
        <v>1.272E-2</v>
      </c>
      <c r="L16" s="20"/>
      <c r="M16" s="20"/>
      <c r="N16" s="20"/>
    </row>
    <row r="17" spans="1:14" x14ac:dyDescent="0.25">
      <c r="A17" s="2" t="s">
        <v>220</v>
      </c>
      <c r="B17" s="2" t="s">
        <v>51</v>
      </c>
      <c r="C17" s="2" t="s">
        <v>221</v>
      </c>
      <c r="D17" s="2" t="s">
        <v>342</v>
      </c>
      <c r="E17" s="2" t="s">
        <v>222</v>
      </c>
      <c r="F17" s="2">
        <v>1</v>
      </c>
      <c r="G17" s="2">
        <v>0.15</v>
      </c>
      <c r="H17" s="2">
        <f t="shared" si="0"/>
        <v>0.15</v>
      </c>
      <c r="I17" s="21" t="s">
        <v>399</v>
      </c>
      <c r="J17">
        <f t="shared" si="1"/>
        <v>3.79E-3</v>
      </c>
      <c r="L17" s="20"/>
      <c r="M17" s="20"/>
      <c r="N17" s="20"/>
    </row>
    <row r="18" spans="1:14" x14ac:dyDescent="0.25">
      <c r="A18" s="2" t="s">
        <v>223</v>
      </c>
      <c r="B18" s="2" t="s">
        <v>43</v>
      </c>
      <c r="C18" s="2" t="s">
        <v>224</v>
      </c>
      <c r="D18" s="2" t="s">
        <v>343</v>
      </c>
      <c r="E18" s="2" t="s">
        <v>225</v>
      </c>
      <c r="F18" s="2">
        <v>1</v>
      </c>
      <c r="G18" s="2">
        <v>0.15</v>
      </c>
      <c r="H18" s="2">
        <f t="shared" si="0"/>
        <v>0.15</v>
      </c>
      <c r="I18" s="17">
        <v>1.1820000000000001E-2</v>
      </c>
      <c r="J18">
        <f t="shared" si="1"/>
        <v>1.1820000000000001E-2</v>
      </c>
      <c r="L18" s="20"/>
      <c r="M18" s="20"/>
      <c r="N18" s="20"/>
    </row>
    <row r="19" spans="1:14" x14ac:dyDescent="0.25">
      <c r="A19" s="2" t="s">
        <v>226</v>
      </c>
      <c r="B19" s="2" t="s">
        <v>43</v>
      </c>
      <c r="C19" s="2" t="s">
        <v>227</v>
      </c>
      <c r="D19" s="2" t="s">
        <v>344</v>
      </c>
      <c r="E19" s="2" t="s">
        <v>228</v>
      </c>
      <c r="F19" s="2">
        <v>1</v>
      </c>
      <c r="G19" s="2">
        <v>0.15</v>
      </c>
      <c r="H19" s="2">
        <f t="shared" si="0"/>
        <v>0.15</v>
      </c>
      <c r="I19" s="17">
        <v>1.1820000000000001E-2</v>
      </c>
      <c r="J19">
        <f t="shared" si="1"/>
        <v>1.1820000000000001E-2</v>
      </c>
      <c r="L19" s="20"/>
      <c r="M19" s="20"/>
      <c r="N19" s="20"/>
    </row>
    <row r="20" spans="1:14" x14ac:dyDescent="0.25">
      <c r="A20" s="2" t="s">
        <v>229</v>
      </c>
      <c r="B20" s="2" t="s">
        <v>43</v>
      </c>
      <c r="C20" s="2" t="s">
        <v>230</v>
      </c>
      <c r="D20" s="2" t="s">
        <v>231</v>
      </c>
      <c r="E20" s="2" t="s">
        <v>53</v>
      </c>
      <c r="F20" s="2">
        <v>1</v>
      </c>
      <c r="G20" s="2">
        <v>0.15</v>
      </c>
      <c r="H20" s="2">
        <f t="shared" si="0"/>
        <v>0.15</v>
      </c>
      <c r="I20" s="21" t="s">
        <v>368</v>
      </c>
      <c r="J20">
        <f t="shared" si="1"/>
        <v>9.1199999999999996E-3</v>
      </c>
      <c r="L20" s="20"/>
      <c r="M20" s="20"/>
      <c r="N20" s="20"/>
    </row>
    <row r="21" spans="1:14" x14ac:dyDescent="0.25">
      <c r="A21" s="2" t="s">
        <v>232</v>
      </c>
      <c r="B21" s="2" t="s">
        <v>233</v>
      </c>
      <c r="C21" s="2" t="s">
        <v>234</v>
      </c>
      <c r="D21" s="2" t="s">
        <v>345</v>
      </c>
      <c r="E21" s="2" t="s">
        <v>235</v>
      </c>
      <c r="F21" s="2">
        <v>1</v>
      </c>
      <c r="G21" s="2">
        <v>0.15</v>
      </c>
      <c r="H21" s="2">
        <f t="shared" si="0"/>
        <v>0.15</v>
      </c>
      <c r="I21" s="21" t="s">
        <v>400</v>
      </c>
      <c r="J21">
        <f t="shared" si="1"/>
        <v>1.9380000000000001E-2</v>
      </c>
      <c r="L21" s="20"/>
      <c r="M21" s="20"/>
      <c r="N21" s="20"/>
    </row>
    <row r="22" spans="1:14" x14ac:dyDescent="0.25">
      <c r="A22" s="2" t="s">
        <v>236</v>
      </c>
      <c r="B22" s="2" t="s">
        <v>20</v>
      </c>
      <c r="C22" s="2" t="s">
        <v>237</v>
      </c>
      <c r="D22" s="2" t="s">
        <v>346</v>
      </c>
      <c r="E22" s="2" t="s">
        <v>238</v>
      </c>
      <c r="F22" s="2">
        <v>1</v>
      </c>
      <c r="G22" s="2">
        <v>0.33</v>
      </c>
      <c r="H22" s="2">
        <f t="shared" si="0"/>
        <v>0.33</v>
      </c>
      <c r="I22" s="21" t="s">
        <v>401</v>
      </c>
      <c r="J22">
        <f t="shared" si="1"/>
        <v>0.13593</v>
      </c>
      <c r="L22" s="20"/>
      <c r="M22" s="20"/>
      <c r="N22" s="20"/>
    </row>
    <row r="23" spans="1:14" x14ac:dyDescent="0.25">
      <c r="A23" s="2" t="s">
        <v>239</v>
      </c>
      <c r="B23" s="2" t="s">
        <v>383</v>
      </c>
      <c r="C23" s="2" t="s">
        <v>240</v>
      </c>
      <c r="D23" s="2" t="s">
        <v>121</v>
      </c>
      <c r="E23" s="2" t="s">
        <v>382</v>
      </c>
      <c r="F23" s="2">
        <v>1</v>
      </c>
      <c r="G23" s="2">
        <v>1</v>
      </c>
      <c r="H23" s="2">
        <f t="shared" si="0"/>
        <v>1</v>
      </c>
      <c r="I23" s="18">
        <v>0.45</v>
      </c>
      <c r="J23">
        <f t="shared" si="1"/>
        <v>0.45</v>
      </c>
      <c r="L23" s="20"/>
      <c r="M23" s="20"/>
      <c r="N23" s="20"/>
    </row>
    <row r="24" spans="1:14" x14ac:dyDescent="0.25">
      <c r="A24" s="2" t="s">
        <v>241</v>
      </c>
      <c r="B24" s="2" t="s">
        <v>384</v>
      </c>
      <c r="C24" s="2" t="s">
        <v>242</v>
      </c>
      <c r="D24" s="2" t="s">
        <v>121</v>
      </c>
      <c r="E24" s="2" t="s">
        <v>381</v>
      </c>
      <c r="F24" s="2">
        <v>1</v>
      </c>
      <c r="G24" s="2">
        <v>1.5</v>
      </c>
      <c r="H24" s="2">
        <f t="shared" si="0"/>
        <v>1.5</v>
      </c>
      <c r="I24" s="18">
        <v>0.4</v>
      </c>
      <c r="J24">
        <f t="shared" si="1"/>
        <v>0.4</v>
      </c>
    </row>
    <row r="25" spans="1:14" x14ac:dyDescent="0.25">
      <c r="A25" s="2" t="s">
        <v>96</v>
      </c>
      <c r="B25" s="2" t="s">
        <v>30</v>
      </c>
      <c r="C25" s="2" t="s">
        <v>243</v>
      </c>
      <c r="D25" s="2" t="s">
        <v>244</v>
      </c>
      <c r="E25" s="2" t="s">
        <v>245</v>
      </c>
      <c r="F25" s="2">
        <v>1</v>
      </c>
      <c r="G25" s="2">
        <v>3</v>
      </c>
      <c r="H25" s="2">
        <f t="shared" si="0"/>
        <v>3</v>
      </c>
      <c r="I25" s="18">
        <v>1.3</v>
      </c>
      <c r="J25">
        <f t="shared" si="1"/>
        <v>1.3</v>
      </c>
    </row>
    <row r="26" spans="1:14" x14ac:dyDescent="0.25">
      <c r="A26" s="2" t="s">
        <v>246</v>
      </c>
      <c r="B26" s="2" t="s">
        <v>159</v>
      </c>
      <c r="C26" s="2" t="s">
        <v>247</v>
      </c>
      <c r="D26" s="2" t="s">
        <v>347</v>
      </c>
      <c r="E26" s="2" t="s">
        <v>248</v>
      </c>
      <c r="F26" s="2">
        <v>1</v>
      </c>
      <c r="G26" s="2">
        <v>2</v>
      </c>
      <c r="H26" s="2">
        <f t="shared" si="0"/>
        <v>2</v>
      </c>
      <c r="I26" s="18">
        <v>0.75</v>
      </c>
      <c r="J26">
        <f t="shared" si="1"/>
        <v>0.75</v>
      </c>
    </row>
    <row r="28" spans="1:14" x14ac:dyDescent="0.25">
      <c r="A28" t="s">
        <v>402</v>
      </c>
      <c r="H28">
        <f>SUM(H2:H27)</f>
        <v>31.539999999999988</v>
      </c>
      <c r="J28">
        <f>SUM(J2:J27)</f>
        <v>8.4646700000000017</v>
      </c>
    </row>
    <row r="29" spans="1:14" x14ac:dyDescent="0.25">
      <c r="A29" s="13" t="s">
        <v>377</v>
      </c>
      <c r="J29">
        <v>1.5</v>
      </c>
    </row>
    <row r="30" spans="1:14" x14ac:dyDescent="0.25">
      <c r="A30" s="13" t="s">
        <v>378</v>
      </c>
      <c r="J30">
        <v>0.7</v>
      </c>
    </row>
    <row r="32" spans="1:14" x14ac:dyDescent="0.25">
      <c r="A32" t="s">
        <v>380</v>
      </c>
      <c r="J32">
        <f>SUM(J28:J31)</f>
        <v>10.664670000000001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0A712-8B68-43BC-805F-0841F2AA1E26}">
  <dimension ref="A1:M23"/>
  <sheetViews>
    <sheetView zoomScale="85" zoomScaleNormal="85" workbookViewId="0">
      <selection activeCell="J25" sqref="J25"/>
    </sheetView>
  </sheetViews>
  <sheetFormatPr defaultRowHeight="15" x14ac:dyDescent="0.25"/>
  <cols>
    <col min="1" max="1" width="25" customWidth="1"/>
    <col min="2" max="2" width="33.42578125" customWidth="1"/>
    <col min="3" max="3" width="25.42578125" customWidth="1"/>
    <col min="4" max="4" width="23.5703125" customWidth="1"/>
    <col min="5" max="5" width="33.5703125" bestFit="1" customWidth="1"/>
    <col min="6" max="6" width="19.5703125" customWidth="1"/>
    <col min="7" max="7" width="24.85546875" customWidth="1"/>
    <col min="8" max="8" width="14.140625" customWidth="1"/>
    <col min="9" max="9" width="12.5703125" customWidth="1"/>
    <col min="10" max="10" width="20.5703125" bestFit="1" customWidth="1"/>
    <col min="11" max="11" width="17.5703125" customWidth="1"/>
    <col min="12" max="12" width="15.28515625" customWidth="1"/>
    <col min="13" max="13" width="14.85546875" customWidth="1"/>
  </cols>
  <sheetData>
    <row r="1" spans="1:13" x14ac:dyDescent="0.25">
      <c r="A1" s="3" t="s">
        <v>3</v>
      </c>
      <c r="B1" s="3" t="s">
        <v>1</v>
      </c>
      <c r="C1" s="3" t="s">
        <v>0</v>
      </c>
      <c r="D1" s="3" t="s">
        <v>2</v>
      </c>
      <c r="E1" s="3" t="s">
        <v>7</v>
      </c>
      <c r="F1" s="3" t="s">
        <v>4</v>
      </c>
      <c r="G1" s="3" t="s">
        <v>5</v>
      </c>
      <c r="H1" s="3" t="s">
        <v>6</v>
      </c>
      <c r="I1" s="19" t="s">
        <v>350</v>
      </c>
      <c r="J1" s="12" t="s">
        <v>379</v>
      </c>
      <c r="K1" s="22"/>
      <c r="L1" s="22"/>
      <c r="M1" s="22"/>
    </row>
    <row r="2" spans="1:13" x14ac:dyDescent="0.25">
      <c r="A2" s="2" t="s">
        <v>249</v>
      </c>
      <c r="B2" s="2" t="s">
        <v>119</v>
      </c>
      <c r="C2" s="2" t="s">
        <v>118</v>
      </c>
      <c r="D2" s="2" t="s">
        <v>120</v>
      </c>
      <c r="E2" s="2" t="s">
        <v>122</v>
      </c>
      <c r="F2" s="2">
        <v>2</v>
      </c>
      <c r="G2" s="2">
        <v>0.93</v>
      </c>
      <c r="H2" s="2">
        <f>(F2*G2)</f>
        <v>1.86</v>
      </c>
      <c r="I2" s="21" t="s">
        <v>403</v>
      </c>
      <c r="J2" s="2">
        <f>(F2*I2)</f>
        <v>1.5284</v>
      </c>
      <c r="K2" s="22"/>
      <c r="L2" s="22"/>
      <c r="M2" s="22"/>
    </row>
    <row r="3" spans="1:13" x14ac:dyDescent="0.25">
      <c r="A3" s="2" t="s">
        <v>250</v>
      </c>
      <c r="B3" s="2" t="s">
        <v>124</v>
      </c>
      <c r="C3" s="2" t="s">
        <v>123</v>
      </c>
      <c r="D3" s="2" t="s">
        <v>125</v>
      </c>
      <c r="E3" s="2" t="s">
        <v>126</v>
      </c>
      <c r="F3" s="2">
        <v>5</v>
      </c>
      <c r="G3" s="2">
        <v>0.85</v>
      </c>
      <c r="H3" s="2">
        <f t="shared" ref="H3:H17" si="0">(F3*G3)</f>
        <v>4.25</v>
      </c>
      <c r="I3" s="21" t="s">
        <v>404</v>
      </c>
      <c r="J3" s="2">
        <f t="shared" ref="J3:J17" si="1">(F3*I3)</f>
        <v>1.0261</v>
      </c>
      <c r="K3" s="22"/>
      <c r="L3" s="22"/>
      <c r="M3" s="22"/>
    </row>
    <row r="4" spans="1:13" x14ac:dyDescent="0.25">
      <c r="A4" s="2" t="s">
        <v>251</v>
      </c>
      <c r="B4" s="2" t="s">
        <v>20</v>
      </c>
      <c r="C4" s="2" t="s">
        <v>127</v>
      </c>
      <c r="D4" s="2" t="s">
        <v>128</v>
      </c>
      <c r="E4" s="2" t="s">
        <v>129</v>
      </c>
      <c r="F4" s="2">
        <v>2</v>
      </c>
      <c r="G4" s="2">
        <v>5.29</v>
      </c>
      <c r="H4" s="2">
        <f t="shared" si="0"/>
        <v>10.58</v>
      </c>
      <c r="I4" s="21" t="s">
        <v>386</v>
      </c>
      <c r="J4" s="2">
        <f t="shared" si="1"/>
        <v>0.29493999999999998</v>
      </c>
      <c r="K4" s="22"/>
      <c r="L4" s="22"/>
      <c r="M4" s="22"/>
    </row>
    <row r="5" spans="1:13" x14ac:dyDescent="0.25">
      <c r="A5" s="2" t="s">
        <v>252</v>
      </c>
      <c r="B5" s="2" t="s">
        <v>35</v>
      </c>
      <c r="C5" s="2" t="s">
        <v>130</v>
      </c>
      <c r="D5" s="2" t="s">
        <v>131</v>
      </c>
      <c r="E5" s="2" t="s">
        <v>132</v>
      </c>
      <c r="F5" s="2">
        <v>2</v>
      </c>
      <c r="G5" s="2">
        <v>0.15</v>
      </c>
      <c r="H5" s="2">
        <f t="shared" si="0"/>
        <v>0.3</v>
      </c>
      <c r="I5" s="21" t="s">
        <v>405</v>
      </c>
      <c r="J5" s="2">
        <f t="shared" si="1"/>
        <v>4.7460000000000002E-2</v>
      </c>
      <c r="K5" s="22"/>
      <c r="L5" s="22"/>
      <c r="M5" s="22"/>
    </row>
    <row r="6" spans="1:13" x14ac:dyDescent="0.25">
      <c r="A6" s="2" t="s">
        <v>253</v>
      </c>
      <c r="B6" s="2" t="s">
        <v>20</v>
      </c>
      <c r="C6" s="2" t="s">
        <v>133</v>
      </c>
      <c r="D6" s="2" t="s">
        <v>134</v>
      </c>
      <c r="E6" s="2" t="s">
        <v>38</v>
      </c>
      <c r="F6" s="2">
        <v>1</v>
      </c>
      <c r="G6" s="2">
        <v>0.22</v>
      </c>
      <c r="H6" s="2">
        <f t="shared" si="0"/>
        <v>0.22</v>
      </c>
      <c r="I6" s="21" t="s">
        <v>406</v>
      </c>
      <c r="J6" s="2">
        <f t="shared" si="1"/>
        <v>4.299E-2</v>
      </c>
      <c r="K6" s="22"/>
      <c r="L6" s="22"/>
      <c r="M6" s="22"/>
    </row>
    <row r="7" spans="1:13" x14ac:dyDescent="0.25">
      <c r="A7" s="2" t="s">
        <v>254</v>
      </c>
      <c r="B7" s="2" t="s">
        <v>25</v>
      </c>
      <c r="C7" s="2" t="s">
        <v>135</v>
      </c>
      <c r="D7" s="2" t="s">
        <v>136</v>
      </c>
      <c r="E7" s="2" t="s">
        <v>137</v>
      </c>
      <c r="F7" s="2">
        <v>4</v>
      </c>
      <c r="G7" s="2">
        <v>0.15</v>
      </c>
      <c r="H7" s="2">
        <f t="shared" si="0"/>
        <v>0.6</v>
      </c>
      <c r="I7" s="21" t="s">
        <v>375</v>
      </c>
      <c r="J7" s="2">
        <f t="shared" si="1"/>
        <v>5.008E-2</v>
      </c>
      <c r="K7" s="22"/>
      <c r="L7" s="22"/>
      <c r="M7" s="22"/>
    </row>
    <row r="8" spans="1:13" x14ac:dyDescent="0.25">
      <c r="A8" s="2" t="s">
        <v>255</v>
      </c>
      <c r="B8" s="2" t="s">
        <v>25</v>
      </c>
      <c r="C8" s="2" t="s">
        <v>138</v>
      </c>
      <c r="D8" s="2" t="s">
        <v>139</v>
      </c>
      <c r="E8" s="2" t="s">
        <v>140</v>
      </c>
      <c r="F8" s="2">
        <v>2</v>
      </c>
      <c r="G8" s="2">
        <v>0.36</v>
      </c>
      <c r="H8" s="2">
        <f t="shared" si="0"/>
        <v>0.72</v>
      </c>
      <c r="I8" s="21" t="s">
        <v>407</v>
      </c>
      <c r="J8" s="2">
        <f t="shared" si="1"/>
        <v>0.28795999999999999</v>
      </c>
      <c r="K8" s="22"/>
      <c r="L8" s="22"/>
      <c r="M8" s="22"/>
    </row>
    <row r="9" spans="1:13" x14ac:dyDescent="0.25">
      <c r="A9" s="2" t="s">
        <v>256</v>
      </c>
      <c r="B9" s="2" t="s">
        <v>121</v>
      </c>
      <c r="C9" s="2" t="s">
        <v>157</v>
      </c>
      <c r="D9" s="2" t="s">
        <v>121</v>
      </c>
      <c r="E9" s="2" t="s">
        <v>121</v>
      </c>
      <c r="F9" s="2">
        <v>1</v>
      </c>
      <c r="G9" s="2">
        <v>0</v>
      </c>
      <c r="H9" s="2">
        <f t="shared" si="0"/>
        <v>0</v>
      </c>
      <c r="I9" s="18">
        <v>0</v>
      </c>
      <c r="J9" s="2">
        <f t="shared" si="1"/>
        <v>0</v>
      </c>
      <c r="K9" s="22"/>
      <c r="L9" s="22"/>
      <c r="M9" s="22"/>
    </row>
    <row r="10" spans="1:13" x14ac:dyDescent="0.25">
      <c r="A10" s="2" t="s">
        <v>257</v>
      </c>
      <c r="B10" s="2" t="s">
        <v>142</v>
      </c>
      <c r="C10" s="2" t="s">
        <v>141</v>
      </c>
      <c r="D10" s="2" t="s">
        <v>143</v>
      </c>
      <c r="E10" s="2" t="s">
        <v>144</v>
      </c>
      <c r="F10" s="2">
        <v>6</v>
      </c>
      <c r="G10" s="2">
        <v>0.89</v>
      </c>
      <c r="H10" s="2">
        <f t="shared" si="0"/>
        <v>5.34</v>
      </c>
      <c r="I10" s="21" t="s">
        <v>408</v>
      </c>
      <c r="J10" s="2">
        <f t="shared" si="1"/>
        <v>1.0646399999999998</v>
      </c>
      <c r="K10" s="22"/>
      <c r="L10" s="22"/>
      <c r="M10" s="22"/>
    </row>
    <row r="11" spans="1:13" x14ac:dyDescent="0.25">
      <c r="A11" s="2" t="s">
        <v>103</v>
      </c>
      <c r="B11" s="2" t="s">
        <v>11</v>
      </c>
      <c r="C11" s="2" t="s">
        <v>145</v>
      </c>
      <c r="D11" s="2" t="s">
        <v>146</v>
      </c>
      <c r="E11" s="2" t="s">
        <v>147</v>
      </c>
      <c r="F11" s="2">
        <v>1</v>
      </c>
      <c r="G11" s="2">
        <v>3.57</v>
      </c>
      <c r="H11" s="2">
        <f t="shared" si="0"/>
        <v>3.57</v>
      </c>
      <c r="I11" s="21" t="s">
        <v>409</v>
      </c>
      <c r="J11" s="2">
        <f t="shared" si="1"/>
        <v>2.0529999999999999</v>
      </c>
      <c r="K11" s="22"/>
      <c r="L11" s="22"/>
      <c r="M11" s="22"/>
    </row>
    <row r="12" spans="1:13" x14ac:dyDescent="0.25">
      <c r="A12" s="2" t="s">
        <v>258</v>
      </c>
      <c r="B12" s="2" t="s">
        <v>30</v>
      </c>
      <c r="C12" s="2" t="s">
        <v>148</v>
      </c>
      <c r="D12" s="2" t="s">
        <v>149</v>
      </c>
      <c r="E12" s="2" t="s">
        <v>150</v>
      </c>
      <c r="F12" s="2">
        <v>2</v>
      </c>
      <c r="G12" s="2">
        <v>0.44</v>
      </c>
      <c r="H12" s="2">
        <f t="shared" si="0"/>
        <v>0.88</v>
      </c>
      <c r="I12" s="21" t="s">
        <v>410</v>
      </c>
      <c r="J12" s="2">
        <f t="shared" si="1"/>
        <v>0.16106000000000001</v>
      </c>
      <c r="K12" s="22"/>
      <c r="L12" s="22"/>
      <c r="M12" s="22"/>
    </row>
    <row r="13" spans="1:13" x14ac:dyDescent="0.25">
      <c r="A13" s="2" t="s">
        <v>259</v>
      </c>
      <c r="B13" s="2" t="s">
        <v>51</v>
      </c>
      <c r="C13" s="2" t="s">
        <v>151</v>
      </c>
      <c r="D13" s="2" t="s">
        <v>152</v>
      </c>
      <c r="E13" s="2" t="s">
        <v>153</v>
      </c>
      <c r="F13" s="2">
        <v>3</v>
      </c>
      <c r="G13" s="2">
        <v>0.15</v>
      </c>
      <c r="H13" s="2">
        <f t="shared" si="0"/>
        <v>0.44999999999999996</v>
      </c>
      <c r="I13" s="21" t="s">
        <v>411</v>
      </c>
      <c r="J13" s="2">
        <f t="shared" si="1"/>
        <v>1.209E-2</v>
      </c>
      <c r="K13" s="22"/>
      <c r="L13" s="22"/>
      <c r="M13" s="22"/>
    </row>
    <row r="14" spans="1:13" x14ac:dyDescent="0.25">
      <c r="A14" s="2" t="s">
        <v>260</v>
      </c>
      <c r="B14" s="2" t="s">
        <v>51</v>
      </c>
      <c r="C14" s="2" t="s">
        <v>154</v>
      </c>
      <c r="D14" s="2" t="s">
        <v>155</v>
      </c>
      <c r="E14" s="2" t="s">
        <v>156</v>
      </c>
      <c r="F14" s="2">
        <v>2</v>
      </c>
      <c r="G14" s="2">
        <v>0.15</v>
      </c>
      <c r="H14" s="2">
        <f t="shared" si="0"/>
        <v>0.3</v>
      </c>
      <c r="I14" s="21" t="s">
        <v>370</v>
      </c>
      <c r="J14" s="2">
        <f t="shared" si="1"/>
        <v>9.2999999999999992E-3</v>
      </c>
      <c r="K14" s="22"/>
      <c r="L14" s="22"/>
      <c r="M14" s="22"/>
    </row>
    <row r="15" spans="1:13" x14ac:dyDescent="0.25">
      <c r="A15" s="2" t="s">
        <v>261</v>
      </c>
      <c r="B15" s="2" t="s">
        <v>121</v>
      </c>
      <c r="C15" s="2" t="s">
        <v>157</v>
      </c>
      <c r="D15" s="2" t="s">
        <v>121</v>
      </c>
      <c r="E15" s="2" t="s">
        <v>121</v>
      </c>
      <c r="F15" s="2">
        <v>5</v>
      </c>
      <c r="G15" s="2">
        <v>0</v>
      </c>
      <c r="H15" s="2">
        <f t="shared" si="0"/>
        <v>0</v>
      </c>
      <c r="I15" s="18">
        <v>0</v>
      </c>
      <c r="J15" s="2">
        <f t="shared" si="1"/>
        <v>0</v>
      </c>
      <c r="K15" s="22"/>
      <c r="L15" s="22"/>
      <c r="M15" s="22"/>
    </row>
    <row r="16" spans="1:13" x14ac:dyDescent="0.25">
      <c r="A16" s="2" t="s">
        <v>262</v>
      </c>
      <c r="B16" s="2" t="s">
        <v>61</v>
      </c>
      <c r="C16" s="2" t="s">
        <v>60</v>
      </c>
      <c r="D16" s="2" t="s">
        <v>62</v>
      </c>
      <c r="E16" s="2" t="s">
        <v>63</v>
      </c>
      <c r="F16" s="2">
        <v>5</v>
      </c>
      <c r="G16" s="2">
        <v>0.15</v>
      </c>
      <c r="H16" s="2">
        <f t="shared" si="0"/>
        <v>0.75</v>
      </c>
      <c r="I16" s="21" t="s">
        <v>365</v>
      </c>
      <c r="J16" s="2">
        <f t="shared" si="1"/>
        <v>3.0200000000000001E-2</v>
      </c>
    </row>
    <row r="17" spans="1:10" x14ac:dyDescent="0.25">
      <c r="A17" s="2" t="s">
        <v>263</v>
      </c>
      <c r="B17" s="2" t="s">
        <v>159</v>
      </c>
      <c r="C17" s="2" t="s">
        <v>158</v>
      </c>
      <c r="D17" s="2" t="s">
        <v>160</v>
      </c>
      <c r="E17" s="2" t="s">
        <v>161</v>
      </c>
      <c r="F17" s="2">
        <v>1</v>
      </c>
      <c r="G17" s="2">
        <v>8.14</v>
      </c>
      <c r="H17" s="2">
        <f t="shared" si="0"/>
        <v>8.14</v>
      </c>
      <c r="I17" s="21">
        <v>2.3094999999999999</v>
      </c>
      <c r="J17" s="2">
        <f t="shared" si="1"/>
        <v>2.3094999999999999</v>
      </c>
    </row>
    <row r="19" spans="1:10" x14ac:dyDescent="0.25">
      <c r="A19" t="s">
        <v>402</v>
      </c>
      <c r="H19">
        <f>SUM(H2:H17)</f>
        <v>37.96</v>
      </c>
      <c r="J19">
        <f>SUM(J2:J18)</f>
        <v>8.9177199999999992</v>
      </c>
    </row>
    <row r="20" spans="1:10" x14ac:dyDescent="0.25">
      <c r="A20" s="13" t="s">
        <v>377</v>
      </c>
      <c r="J20">
        <v>0.75</v>
      </c>
    </row>
    <row r="21" spans="1:10" x14ac:dyDescent="0.25">
      <c r="A21" s="13" t="s">
        <v>378</v>
      </c>
      <c r="J21">
        <v>0.75</v>
      </c>
    </row>
    <row r="23" spans="1:10" x14ac:dyDescent="0.25">
      <c r="A23" t="s">
        <v>380</v>
      </c>
      <c r="J23">
        <f>SUM(J19:J22)</f>
        <v>10.417719999999999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EB5F5-AB6B-4343-ABA4-5DE94416A3CA}">
  <dimension ref="A1:L9"/>
  <sheetViews>
    <sheetView zoomScale="85" zoomScaleNormal="85" workbookViewId="0">
      <selection activeCell="F22" sqref="F22"/>
    </sheetView>
  </sheetViews>
  <sheetFormatPr defaultRowHeight="15" x14ac:dyDescent="0.25"/>
  <cols>
    <col min="1" max="1" width="42.140625" customWidth="1"/>
    <col min="2" max="2" width="20" customWidth="1"/>
    <col min="3" max="3" width="23.140625" customWidth="1"/>
    <col min="4" max="4" width="12.5703125" customWidth="1"/>
    <col min="5" max="5" width="21.28515625" customWidth="1"/>
    <col min="6" max="6" width="10.140625" customWidth="1"/>
    <col min="7" max="7" width="16.5703125" customWidth="1"/>
    <col min="8" max="8" width="14.140625" customWidth="1"/>
    <col min="9" max="9" width="13.85546875" customWidth="1"/>
    <col min="10" max="10" width="15.42578125" customWidth="1"/>
    <col min="11" max="11" width="9.85546875" bestFit="1" customWidth="1"/>
    <col min="12" max="12" width="20.5703125" bestFit="1" customWidth="1"/>
  </cols>
  <sheetData>
    <row r="1" spans="1:12" x14ac:dyDescent="0.25">
      <c r="A1" s="9" t="s">
        <v>162</v>
      </c>
      <c r="B1" s="10" t="s">
        <v>1</v>
      </c>
      <c r="C1" s="10" t="s">
        <v>264</v>
      </c>
      <c r="D1" s="10" t="s">
        <v>164</v>
      </c>
      <c r="E1" s="10" t="s">
        <v>163</v>
      </c>
      <c r="F1" s="10" t="s">
        <v>4</v>
      </c>
      <c r="G1" s="10" t="s">
        <v>7</v>
      </c>
      <c r="H1" s="10" t="s">
        <v>165</v>
      </c>
      <c r="I1" s="11" t="s">
        <v>5</v>
      </c>
      <c r="J1" s="11" t="s">
        <v>6</v>
      </c>
      <c r="K1" s="19" t="s">
        <v>350</v>
      </c>
      <c r="L1" s="12" t="s">
        <v>379</v>
      </c>
    </row>
    <row r="2" spans="1:12" ht="40.5" customHeight="1" x14ac:dyDescent="0.25">
      <c r="A2" s="5" t="s">
        <v>166</v>
      </c>
      <c r="B2" s="6" t="s">
        <v>35</v>
      </c>
      <c r="C2" s="6" t="s">
        <v>167</v>
      </c>
      <c r="D2" s="6" t="s">
        <v>169</v>
      </c>
      <c r="E2" s="6" t="s">
        <v>168</v>
      </c>
      <c r="F2" s="6">
        <v>21</v>
      </c>
      <c r="G2" s="7" t="s">
        <v>126</v>
      </c>
      <c r="H2" s="6" t="s">
        <v>170</v>
      </c>
      <c r="I2">
        <v>1.975E-2</v>
      </c>
      <c r="J2">
        <v>0.41370000000000001</v>
      </c>
      <c r="K2">
        <v>1.975E-2</v>
      </c>
      <c r="L2">
        <f>(F2*K2)</f>
        <v>0.41475000000000001</v>
      </c>
    </row>
    <row r="3" spans="1:12" ht="49.5" customHeight="1" x14ac:dyDescent="0.25">
      <c r="A3" s="5" t="s">
        <v>171</v>
      </c>
      <c r="B3" s="8" t="s">
        <v>173</v>
      </c>
      <c r="C3" s="8" t="s">
        <v>174</v>
      </c>
      <c r="D3" s="8" t="s">
        <v>175</v>
      </c>
      <c r="E3" s="8" t="s">
        <v>174</v>
      </c>
      <c r="F3" s="6">
        <v>22</v>
      </c>
      <c r="G3" s="7" t="s">
        <v>172</v>
      </c>
      <c r="H3" s="8" t="s">
        <v>176</v>
      </c>
      <c r="I3">
        <v>0.19</v>
      </c>
      <c r="J3">
        <v>4.18</v>
      </c>
      <c r="K3">
        <v>0.13</v>
      </c>
      <c r="L3">
        <f>(F3*K3)</f>
        <v>2.8600000000000003</v>
      </c>
    </row>
    <row r="5" spans="1:12" x14ac:dyDescent="0.25">
      <c r="A5" t="s">
        <v>402</v>
      </c>
      <c r="L5">
        <f>SUM(L2:L4)</f>
        <v>3.2747500000000005</v>
      </c>
    </row>
    <row r="6" spans="1:12" x14ac:dyDescent="0.25">
      <c r="A6" s="13" t="s">
        <v>377</v>
      </c>
      <c r="L6">
        <v>0.5</v>
      </c>
    </row>
    <row r="7" spans="1:12" x14ac:dyDescent="0.25">
      <c r="A7" s="13" t="s">
        <v>378</v>
      </c>
      <c r="L7">
        <v>0.5</v>
      </c>
    </row>
    <row r="9" spans="1:12" x14ac:dyDescent="0.25">
      <c r="A9" t="s">
        <v>380</v>
      </c>
      <c r="L9">
        <f>SUM(L5:L8)</f>
        <v>4.2747500000000009</v>
      </c>
    </row>
  </sheetData>
  <hyperlinks>
    <hyperlink ref="B2" r:id="rId1" display="https://www.digikey.com/en/supplier-centers/t/tdk" xr:uid="{34BBD4C2-1574-40A8-BA21-1099F1C3174D}"/>
  </hyperlinks>
  <pageMargins left="0.7" right="0.7" top="0.75" bottom="0.75" header="0.3" footer="0.3"/>
  <pageSetup orientation="portrait" horizontalDpi="300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CF306-7967-4B0E-BC66-B7827D078673}">
  <dimension ref="A1:N19"/>
  <sheetViews>
    <sheetView workbookViewId="0">
      <selection activeCell="G27" sqref="G27"/>
    </sheetView>
  </sheetViews>
  <sheetFormatPr defaultRowHeight="15" x14ac:dyDescent="0.25"/>
  <cols>
    <col min="1" max="1" width="21" customWidth="1"/>
    <col min="2" max="2" width="16.5703125" customWidth="1"/>
    <col min="3" max="3" width="26.42578125" customWidth="1"/>
    <col min="4" max="4" width="22.42578125" customWidth="1"/>
    <col min="5" max="5" width="35.42578125" customWidth="1"/>
    <col min="7" max="7" width="15.85546875" customWidth="1"/>
    <col min="8" max="8" width="15.7109375" customWidth="1"/>
    <col min="10" max="10" width="22.42578125" bestFit="1" customWidth="1"/>
    <col min="12" max="12" width="27" bestFit="1" customWidth="1"/>
  </cols>
  <sheetData>
    <row r="1" spans="1:14" x14ac:dyDescent="0.25">
      <c r="A1" s="1" t="s">
        <v>3</v>
      </c>
      <c r="B1" s="1" t="s">
        <v>1</v>
      </c>
      <c r="C1" s="1" t="s">
        <v>0</v>
      </c>
      <c r="D1" s="1" t="s">
        <v>2</v>
      </c>
      <c r="E1" s="1" t="s">
        <v>7</v>
      </c>
      <c r="F1" s="1" t="s">
        <v>4</v>
      </c>
      <c r="G1" s="1" t="s">
        <v>5</v>
      </c>
      <c r="H1" s="1" t="s">
        <v>6</v>
      </c>
      <c r="I1" s="19" t="s">
        <v>350</v>
      </c>
      <c r="J1" s="12" t="s">
        <v>379</v>
      </c>
      <c r="L1" s="23"/>
      <c r="M1" s="23"/>
      <c r="N1" s="23"/>
    </row>
    <row r="2" spans="1:14" x14ac:dyDescent="0.25">
      <c r="A2" s="2" t="s">
        <v>265</v>
      </c>
      <c r="B2" s="2" t="s">
        <v>20</v>
      </c>
      <c r="C2" s="2" t="s">
        <v>266</v>
      </c>
      <c r="D2" s="2" t="s">
        <v>267</v>
      </c>
      <c r="E2" s="2" t="s">
        <v>268</v>
      </c>
      <c r="F2" s="2">
        <v>1</v>
      </c>
      <c r="G2" s="2">
        <v>0.15</v>
      </c>
      <c r="H2" s="2">
        <f>(F2*G2)</f>
        <v>0.15</v>
      </c>
      <c r="I2" s="17">
        <v>2.1000000000000001E-2</v>
      </c>
      <c r="J2">
        <f>(F2*I2)</f>
        <v>2.1000000000000001E-2</v>
      </c>
      <c r="L2" s="23"/>
      <c r="M2" s="23"/>
      <c r="N2" s="23"/>
    </row>
    <row r="3" spans="1:14" x14ac:dyDescent="0.25">
      <c r="A3" s="2" t="s">
        <v>269</v>
      </c>
      <c r="B3" s="2" t="s">
        <v>35</v>
      </c>
      <c r="C3" s="2" t="s">
        <v>270</v>
      </c>
      <c r="D3" s="2" t="s">
        <v>271</v>
      </c>
      <c r="E3" s="2" t="s">
        <v>272</v>
      </c>
      <c r="F3" s="2">
        <v>6</v>
      </c>
      <c r="G3" s="2">
        <v>1.94333</v>
      </c>
      <c r="H3" s="2">
        <f t="shared" ref="H3:H13" si="0">(F3*G3)</f>
        <v>11.659980000000001</v>
      </c>
      <c r="I3" s="21" t="s">
        <v>412</v>
      </c>
      <c r="J3">
        <f t="shared" ref="J3:J13" si="1">(F3*I3)</f>
        <v>0.29208000000000001</v>
      </c>
      <c r="L3" s="23"/>
      <c r="M3" s="23"/>
      <c r="N3" s="23"/>
    </row>
    <row r="4" spans="1:14" x14ac:dyDescent="0.25">
      <c r="A4" s="2" t="s">
        <v>273</v>
      </c>
      <c r="B4" s="2" t="s">
        <v>35</v>
      </c>
      <c r="C4" s="2" t="s">
        <v>167</v>
      </c>
      <c r="D4" s="2" t="s">
        <v>168</v>
      </c>
      <c r="E4" s="2" t="s">
        <v>126</v>
      </c>
      <c r="F4" s="2">
        <v>5</v>
      </c>
      <c r="G4" s="2">
        <v>0.15</v>
      </c>
      <c r="H4" s="2">
        <f t="shared" si="0"/>
        <v>0.75</v>
      </c>
      <c r="I4" s="21" t="s">
        <v>413</v>
      </c>
      <c r="J4">
        <f t="shared" si="1"/>
        <v>0.1244</v>
      </c>
      <c r="L4" s="23"/>
      <c r="M4" s="23"/>
      <c r="N4" s="23"/>
    </row>
    <row r="5" spans="1:14" x14ac:dyDescent="0.25">
      <c r="A5" s="2" t="s">
        <v>274</v>
      </c>
      <c r="B5" s="2" t="s">
        <v>124</v>
      </c>
      <c r="C5" s="2" t="s">
        <v>275</v>
      </c>
      <c r="D5" s="2" t="s">
        <v>276</v>
      </c>
      <c r="E5" s="2" t="s">
        <v>277</v>
      </c>
      <c r="F5" s="2">
        <v>2</v>
      </c>
      <c r="G5" s="2">
        <v>4.9000000000000004</v>
      </c>
      <c r="H5" s="2">
        <f t="shared" si="0"/>
        <v>9.8000000000000007</v>
      </c>
      <c r="I5" s="21" t="s">
        <v>414</v>
      </c>
      <c r="J5">
        <f t="shared" si="1"/>
        <v>3.9660000000000001E-2</v>
      </c>
      <c r="L5" s="23"/>
      <c r="M5" s="23"/>
      <c r="N5" s="23"/>
    </row>
    <row r="6" spans="1:14" x14ac:dyDescent="0.25">
      <c r="A6" s="2" t="s">
        <v>278</v>
      </c>
      <c r="B6" s="2" t="s">
        <v>25</v>
      </c>
      <c r="C6" s="2" t="s">
        <v>279</v>
      </c>
      <c r="D6" s="2" t="s">
        <v>280</v>
      </c>
      <c r="E6" s="2" t="s">
        <v>281</v>
      </c>
      <c r="F6" s="2">
        <v>1</v>
      </c>
      <c r="G6" s="2">
        <v>9.65</v>
      </c>
      <c r="H6" s="2">
        <f t="shared" si="0"/>
        <v>9.65</v>
      </c>
      <c r="I6" s="21" t="s">
        <v>415</v>
      </c>
      <c r="J6">
        <f t="shared" si="1"/>
        <v>2.7449999999999999E-2</v>
      </c>
      <c r="L6" s="23"/>
      <c r="M6" s="23"/>
      <c r="N6" s="23"/>
    </row>
    <row r="7" spans="1:14" x14ac:dyDescent="0.25">
      <c r="A7" s="2" t="s">
        <v>416</v>
      </c>
      <c r="B7" s="2" t="s">
        <v>282</v>
      </c>
      <c r="C7" s="2" t="s">
        <v>283</v>
      </c>
      <c r="D7" s="2" t="s">
        <v>284</v>
      </c>
      <c r="E7" s="2" t="s">
        <v>285</v>
      </c>
      <c r="F7" s="2">
        <v>2</v>
      </c>
      <c r="G7" s="2">
        <v>0.56999999999999995</v>
      </c>
      <c r="H7" s="2">
        <f t="shared" si="0"/>
        <v>1.1399999999999999</v>
      </c>
      <c r="I7" s="21" t="s">
        <v>417</v>
      </c>
      <c r="J7">
        <f t="shared" si="1"/>
        <v>0.39711999999999997</v>
      </c>
      <c r="L7" s="23"/>
      <c r="M7" s="23"/>
      <c r="N7" s="23"/>
    </row>
    <row r="8" spans="1:14" x14ac:dyDescent="0.25">
      <c r="A8" s="2" t="s">
        <v>12</v>
      </c>
      <c r="B8" s="2" t="s">
        <v>302</v>
      </c>
      <c r="C8" s="2" t="s">
        <v>303</v>
      </c>
      <c r="D8" s="2" t="s">
        <v>304</v>
      </c>
      <c r="E8" s="2" t="s">
        <v>305</v>
      </c>
      <c r="F8" s="2">
        <v>1</v>
      </c>
      <c r="G8" s="2">
        <v>9.6300000000000008</v>
      </c>
      <c r="H8" s="2">
        <f t="shared" si="0"/>
        <v>9.6300000000000008</v>
      </c>
      <c r="I8" s="21">
        <v>2.6160000000000001</v>
      </c>
      <c r="J8">
        <f t="shared" si="1"/>
        <v>2.6160000000000001</v>
      </c>
      <c r="L8" s="23"/>
      <c r="M8" s="23"/>
      <c r="N8" s="23"/>
    </row>
    <row r="9" spans="1:14" x14ac:dyDescent="0.25">
      <c r="A9" s="2" t="s">
        <v>286</v>
      </c>
      <c r="B9" s="2" t="s">
        <v>61</v>
      </c>
      <c r="C9" s="2" t="s">
        <v>60</v>
      </c>
      <c r="D9" s="2" t="s">
        <v>213</v>
      </c>
      <c r="E9" s="2" t="s">
        <v>63</v>
      </c>
      <c r="F9" s="2">
        <v>5</v>
      </c>
      <c r="G9" s="2">
        <v>0.15</v>
      </c>
      <c r="H9" s="2">
        <f t="shared" si="0"/>
        <v>0.75</v>
      </c>
      <c r="I9" s="21" t="s">
        <v>365</v>
      </c>
      <c r="J9">
        <f t="shared" si="1"/>
        <v>3.0200000000000001E-2</v>
      </c>
      <c r="L9" s="23"/>
      <c r="M9" s="23"/>
      <c r="N9" s="23"/>
    </row>
    <row r="10" spans="1:14" x14ac:dyDescent="0.25">
      <c r="A10" s="2" t="s">
        <v>287</v>
      </c>
      <c r="B10" s="2" t="s">
        <v>43</v>
      </c>
      <c r="C10" s="2" t="s">
        <v>230</v>
      </c>
      <c r="D10" s="2" t="s">
        <v>288</v>
      </c>
      <c r="E10" s="2" t="s">
        <v>53</v>
      </c>
      <c r="F10" s="2">
        <v>6</v>
      </c>
      <c r="G10" s="2">
        <v>1.73333</v>
      </c>
      <c r="H10" s="2">
        <f t="shared" si="0"/>
        <v>10.399979999999999</v>
      </c>
      <c r="I10" s="21" t="s">
        <v>418</v>
      </c>
      <c r="J10">
        <f t="shared" si="1"/>
        <v>3.9239999999999997E-2</v>
      </c>
      <c r="L10" s="23"/>
      <c r="M10" s="23"/>
      <c r="N10" s="23"/>
    </row>
    <row r="11" spans="1:14" x14ac:dyDescent="0.25">
      <c r="A11" s="2" t="s">
        <v>289</v>
      </c>
      <c r="B11" s="2" t="s">
        <v>20</v>
      </c>
      <c r="C11" s="2" t="s">
        <v>290</v>
      </c>
      <c r="D11" s="2" t="s">
        <v>291</v>
      </c>
      <c r="E11" s="2" t="s">
        <v>292</v>
      </c>
      <c r="F11" s="2">
        <v>3</v>
      </c>
      <c r="G11" s="2">
        <v>0.75</v>
      </c>
      <c r="H11" s="2">
        <f t="shared" si="0"/>
        <v>2.25</v>
      </c>
      <c r="I11" s="21" t="s">
        <v>361</v>
      </c>
      <c r="J11">
        <f t="shared" si="1"/>
        <v>0.10649999999999998</v>
      </c>
      <c r="L11" s="23"/>
      <c r="M11" s="23"/>
      <c r="N11" s="23"/>
    </row>
    <row r="12" spans="1:14" x14ac:dyDescent="0.25">
      <c r="A12" s="2" t="s">
        <v>293</v>
      </c>
      <c r="B12" s="2" t="s">
        <v>61</v>
      </c>
      <c r="C12" s="2" t="s">
        <v>294</v>
      </c>
      <c r="D12" s="2" t="s">
        <v>295</v>
      </c>
      <c r="E12" s="2" t="s">
        <v>296</v>
      </c>
      <c r="F12" s="2">
        <v>1</v>
      </c>
      <c r="G12" s="2">
        <v>0.2</v>
      </c>
      <c r="H12" s="2">
        <f t="shared" si="0"/>
        <v>0.2</v>
      </c>
      <c r="I12" s="21" t="s">
        <v>419</v>
      </c>
      <c r="J12">
        <f t="shared" si="1"/>
        <v>1.5730000000000001E-2</v>
      </c>
      <c r="L12" s="23"/>
      <c r="M12" s="23"/>
      <c r="N12" s="23"/>
    </row>
    <row r="13" spans="1:14" x14ac:dyDescent="0.25">
      <c r="A13" s="2" t="s">
        <v>297</v>
      </c>
      <c r="B13" s="2" t="s">
        <v>298</v>
      </c>
      <c r="C13" s="2" t="s">
        <v>299</v>
      </c>
      <c r="D13" s="2" t="s">
        <v>300</v>
      </c>
      <c r="E13" s="2" t="s">
        <v>301</v>
      </c>
      <c r="F13" s="2">
        <v>1</v>
      </c>
      <c r="G13" s="2">
        <v>10.57</v>
      </c>
      <c r="H13" s="2">
        <f t="shared" si="0"/>
        <v>10.57</v>
      </c>
      <c r="I13" s="21" t="s">
        <v>420</v>
      </c>
      <c r="J13">
        <f t="shared" si="1"/>
        <v>0.51788000000000001</v>
      </c>
    </row>
    <row r="14" spans="1:14" x14ac:dyDescent="0.25">
      <c r="A14" s="2"/>
      <c r="B14" s="2"/>
      <c r="C14" s="2"/>
      <c r="D14" s="2"/>
      <c r="E14" s="2"/>
      <c r="F14" s="2">
        <f>SUM(F2:F13)</f>
        <v>34</v>
      </c>
      <c r="G14" s="2"/>
      <c r="H14" s="2"/>
    </row>
    <row r="15" spans="1:14" x14ac:dyDescent="0.25">
      <c r="A15" t="s">
        <v>402</v>
      </c>
      <c r="H15" s="2">
        <f>SUM(H2:H14)</f>
        <v>66.949960000000004</v>
      </c>
      <c r="J15">
        <f>SUM(J2:J14)</f>
        <v>4.2272600000000002</v>
      </c>
    </row>
    <row r="16" spans="1:14" x14ac:dyDescent="0.25">
      <c r="A16" s="13" t="s">
        <v>377</v>
      </c>
      <c r="J16">
        <v>2.75</v>
      </c>
    </row>
    <row r="17" spans="1:10" x14ac:dyDescent="0.25">
      <c r="A17" s="13" t="s">
        <v>378</v>
      </c>
      <c r="J17">
        <v>0.7</v>
      </c>
    </row>
    <row r="19" spans="1:10" x14ac:dyDescent="0.25">
      <c r="A19" t="s">
        <v>380</v>
      </c>
      <c r="J19">
        <f>SUM(J15:J18)</f>
        <v>7.6772600000000004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F5080-5CC5-46D0-9386-96448E996F58}">
  <dimension ref="A1:D25"/>
  <sheetViews>
    <sheetView workbookViewId="0">
      <selection activeCell="E32" sqref="E32"/>
    </sheetView>
  </sheetViews>
  <sheetFormatPr defaultRowHeight="15" x14ac:dyDescent="0.25"/>
  <cols>
    <col min="1" max="1" width="21.7109375" customWidth="1"/>
    <col min="2" max="2" width="20.42578125" customWidth="1"/>
    <col min="3" max="3" width="16.5703125" customWidth="1"/>
    <col min="4" max="4" width="22.42578125" bestFit="1" customWidth="1"/>
  </cols>
  <sheetData>
    <row r="1" spans="1:4" x14ac:dyDescent="0.25">
      <c r="A1" s="3" t="s">
        <v>421</v>
      </c>
      <c r="B1" s="3" t="s">
        <v>7</v>
      </c>
      <c r="C1" s="19" t="s">
        <v>350</v>
      </c>
      <c r="D1" s="12"/>
    </row>
    <row r="2" spans="1:4" x14ac:dyDescent="0.25">
      <c r="A2" t="s">
        <v>422</v>
      </c>
      <c r="C2">
        <v>1.37</v>
      </c>
    </row>
    <row r="3" spans="1:4" x14ac:dyDescent="0.25">
      <c r="A3" t="s">
        <v>423</v>
      </c>
      <c r="C3">
        <v>1.37</v>
      </c>
    </row>
    <row r="4" spans="1:4" x14ac:dyDescent="0.25">
      <c r="A4" t="s">
        <v>424</v>
      </c>
      <c r="C4">
        <v>1.56</v>
      </c>
    </row>
    <row r="5" spans="1:4" x14ac:dyDescent="0.25">
      <c r="A5" t="s">
        <v>425</v>
      </c>
      <c r="C5">
        <v>1.43</v>
      </c>
    </row>
    <row r="6" spans="1:4" x14ac:dyDescent="0.25">
      <c r="A6" t="s">
        <v>426</v>
      </c>
      <c r="C6">
        <v>1.93</v>
      </c>
    </row>
    <row r="7" spans="1:4" x14ac:dyDescent="0.25">
      <c r="A7" t="s">
        <v>427</v>
      </c>
      <c r="C7">
        <v>1.25</v>
      </c>
    </row>
    <row r="8" spans="1:4" x14ac:dyDescent="0.25">
      <c r="A8" t="s">
        <v>428</v>
      </c>
      <c r="C8">
        <v>1.26</v>
      </c>
    </row>
    <row r="9" spans="1:4" x14ac:dyDescent="0.25">
      <c r="A9" t="s">
        <v>429</v>
      </c>
      <c r="C9">
        <v>1.38</v>
      </c>
    </row>
    <row r="10" spans="1:4" x14ac:dyDescent="0.25">
      <c r="A10" t="s">
        <v>430</v>
      </c>
      <c r="C10">
        <v>3.6</v>
      </c>
    </row>
    <row r="11" spans="1:4" x14ac:dyDescent="0.25">
      <c r="A11" t="s">
        <v>431</v>
      </c>
      <c r="C11">
        <v>2.99</v>
      </c>
    </row>
    <row r="12" spans="1:4" x14ac:dyDescent="0.25">
      <c r="A12" t="s">
        <v>432</v>
      </c>
      <c r="C12">
        <v>1.31</v>
      </c>
    </row>
    <row r="13" spans="1:4" x14ac:dyDescent="0.25">
      <c r="A13" t="s">
        <v>433</v>
      </c>
      <c r="C13">
        <v>1.54</v>
      </c>
    </row>
    <row r="14" spans="1:4" x14ac:dyDescent="0.25">
      <c r="A14" t="s">
        <v>434</v>
      </c>
      <c r="C14">
        <v>1.35</v>
      </c>
    </row>
    <row r="15" spans="1:4" x14ac:dyDescent="0.25">
      <c r="A15" t="s">
        <v>429</v>
      </c>
      <c r="C15">
        <v>1.88</v>
      </c>
    </row>
    <row r="16" spans="1:4" x14ac:dyDescent="0.25">
      <c r="A16" t="s">
        <v>435</v>
      </c>
      <c r="C16">
        <v>1.25</v>
      </c>
    </row>
    <row r="17" spans="1:3" x14ac:dyDescent="0.25">
      <c r="A17" t="s">
        <v>437</v>
      </c>
      <c r="C17">
        <v>0.5</v>
      </c>
    </row>
    <row r="18" spans="1:3" x14ac:dyDescent="0.25">
      <c r="A18" t="s">
        <v>438</v>
      </c>
      <c r="C18">
        <v>0.3</v>
      </c>
    </row>
    <row r="19" spans="1:3" x14ac:dyDescent="0.25">
      <c r="A19" t="s">
        <v>439</v>
      </c>
      <c r="C19">
        <v>0.5</v>
      </c>
    </row>
    <row r="20" spans="1:3" x14ac:dyDescent="0.25">
      <c r="A20" s="24" t="s">
        <v>440</v>
      </c>
      <c r="C20">
        <v>0.4</v>
      </c>
    </row>
    <row r="21" spans="1:3" x14ac:dyDescent="0.25">
      <c r="A21" t="s">
        <v>441</v>
      </c>
      <c r="C21">
        <v>0.95</v>
      </c>
    </row>
    <row r="22" spans="1:3" x14ac:dyDescent="0.25">
      <c r="A22" t="s">
        <v>442</v>
      </c>
      <c r="C22">
        <v>0.75</v>
      </c>
    </row>
    <row r="23" spans="1:3" x14ac:dyDescent="0.25">
      <c r="A23" t="s">
        <v>443</v>
      </c>
      <c r="C23">
        <v>1.5</v>
      </c>
    </row>
    <row r="25" spans="1:3" x14ac:dyDescent="0.25">
      <c r="A25" t="s">
        <v>444</v>
      </c>
      <c r="C25">
        <f>SUM(C2:C24)</f>
        <v>30.369999999999997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Consolidated Cost</vt:lpstr>
      <vt:lpstr>MainBoard_BOM</vt:lpstr>
      <vt:lpstr>LIDBoard_BOM</vt:lpstr>
      <vt:lpstr>LED_SENSE_BOM</vt:lpstr>
      <vt:lpstr>LED_Strip_BOM</vt:lpstr>
      <vt:lpstr>NFC_READER</vt:lpstr>
      <vt:lpstr>Plastics Pieces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Prajeeth</dc:creator>
  <cp:lastModifiedBy>Kashif Ahmed</cp:lastModifiedBy>
  <dcterms:created xsi:type="dcterms:W3CDTF">2019-05-16T14:06:31Z</dcterms:created>
  <dcterms:modified xsi:type="dcterms:W3CDTF">2019-05-22T15:42:46Z</dcterms:modified>
</cp:coreProperties>
</file>