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kdown" sheetId="1" r:id="rId4"/>
    <sheet state="visible" name="Cost Data" sheetId="2" r:id="rId5"/>
    <sheet state="visible" name="Opportunity Costs" sheetId="3" r:id="rId6"/>
    <sheet state="visible" name="Mortgage Data (Monthly)" sheetId="4" r:id="rId7"/>
  </sheets>
  <definedNames/>
  <calcPr/>
</workbook>
</file>

<file path=xl/sharedStrings.xml><?xml version="1.0" encoding="utf-8"?>
<sst xmlns="http://schemas.openxmlformats.org/spreadsheetml/2006/main" count="165" uniqueCount="130">
  <si>
    <t>Buying a Home</t>
  </si>
  <si>
    <t>Result</t>
  </si>
  <si>
    <t>Breakdown</t>
  </si>
  <si>
    <t>General Assumptions</t>
  </si>
  <si>
    <t>After Tax Household Income Per Month</t>
  </si>
  <si>
    <t>Renting</t>
  </si>
  <si>
    <t>Buying</t>
  </si>
  <si>
    <t>Home Purchase Assumptions</t>
  </si>
  <si>
    <t>Commencing Costs</t>
  </si>
  <si>
    <t>Home Ownership Starting Committment</t>
  </si>
  <si>
    <t>Purchase Price</t>
  </si>
  <si>
    <t>Recurring Costs</t>
  </si>
  <si>
    <t>Down Payment</t>
  </si>
  <si>
    <t>Down Payment (%)</t>
  </si>
  <si>
    <t>Renter Investment Gains</t>
  </si>
  <si>
    <t>Closing Costs Upon Purchase</t>
  </si>
  <si>
    <t>Mortgage Amount</t>
  </si>
  <si>
    <t>Tax Deductions</t>
  </si>
  <si>
    <t>Initial Renovations</t>
  </si>
  <si>
    <t>Mortgage Interest Rate</t>
  </si>
  <si>
    <t>Gain on Sale of Home</t>
  </si>
  <si>
    <t>Total Initial Costs</t>
  </si>
  <si>
    <t>Mortgage Length (Years)</t>
  </si>
  <si>
    <t>Ending Net Worth</t>
  </si>
  <si>
    <t>Monthly Mortgage Payment</t>
  </si>
  <si>
    <t>Recurring Home Ownership Costs</t>
  </si>
  <si>
    <t>Years of Ownership</t>
  </si>
  <si>
    <t>Mortgage Principal</t>
  </si>
  <si>
    <t>Mortgage Interest</t>
  </si>
  <si>
    <r>
      <rPr>
        <rFont val="Arial"/>
        <b/>
        <color theme="1"/>
      </rPr>
      <t>Home Ownership</t>
    </r>
    <r>
      <rPr>
        <rFont val="Arial"/>
        <b/>
        <color rgb="FFF4CCCC"/>
      </rPr>
      <t xml:space="preserve"> </t>
    </r>
    <r>
      <rPr>
        <rFont val="Arial"/>
        <b/>
        <color theme="1"/>
      </rPr>
      <t>Cost Assumptions</t>
    </r>
  </si>
  <si>
    <t>Monthly Cash Considerations (Year One)</t>
  </si>
  <si>
    <t>Property Tax</t>
  </si>
  <si>
    <t>Annual Property Tax Rate (%)</t>
  </si>
  <si>
    <t>Maintenance</t>
  </si>
  <si>
    <t>Annual Maintenance Costs (%)</t>
  </si>
  <si>
    <t>Income Per Month</t>
  </si>
  <si>
    <t>Insurance</t>
  </si>
  <si>
    <t>Annual Home Owners Insurance</t>
  </si>
  <si>
    <t>Rent Collected</t>
  </si>
  <si>
    <t>Utilities (In Excess vs. Renting)</t>
  </si>
  <si>
    <t>Monthly Utilities (In Excess vs. Renting)</t>
  </si>
  <si>
    <t>Monthly Cash Cost</t>
  </si>
  <si>
    <t>Less Any Rents Collected</t>
  </si>
  <si>
    <t>Net Cash</t>
  </si>
  <si>
    <t>Total Recurring Costs Incurred</t>
  </si>
  <si>
    <t>Closing Cost Assumptions</t>
  </si>
  <si>
    <t>Cash Difference Per Month</t>
  </si>
  <si>
    <t>Home Ownership Ending</t>
  </si>
  <si>
    <t>Closing Costs Upon Sale</t>
  </si>
  <si>
    <t>Cash Required to Buy</t>
  </si>
  <si>
    <t>Appreciated Home Value</t>
  </si>
  <si>
    <t>Closing Costs of Sale</t>
  </si>
  <si>
    <t>Value Assumptions</t>
  </si>
  <si>
    <t>Closing Costs</t>
  </si>
  <si>
    <t>Gross Profit</t>
  </si>
  <si>
    <t>Annual Price Appreciation (%)</t>
  </si>
  <si>
    <t>Total</t>
  </si>
  <si>
    <t>Capital Gains Tax</t>
  </si>
  <si>
    <t>Gain (Loss) on Sale</t>
  </si>
  <si>
    <t>Capital Gains Tax Assumptions</t>
  </si>
  <si>
    <t>Does Capital Gains Tax Apply?</t>
  </si>
  <si>
    <t>YES</t>
  </si>
  <si>
    <t>YES or NO</t>
  </si>
  <si>
    <t>Marginal Tax Rate</t>
  </si>
  <si>
    <t>Capital Gains Exemption</t>
  </si>
  <si>
    <t>Rental Property Assumptions</t>
  </si>
  <si>
    <t>Collecting Rent?</t>
  </si>
  <si>
    <t>NO</t>
  </si>
  <si>
    <t>Utilities</t>
  </si>
  <si>
    <t>Monthly Rent Collectable</t>
  </si>
  <si>
    <t>Purchasing Closing Costs</t>
  </si>
  <si>
    <t>Vacancy Rate</t>
  </si>
  <si>
    <t>Less Capital Gains Tax</t>
  </si>
  <si>
    <t>Additional Maintenance</t>
  </si>
  <si>
    <t>Total Investment Gains</t>
  </si>
  <si>
    <t>Initial Renovations Required</t>
  </si>
  <si>
    <t>Home Ownership Tax Deductions</t>
  </si>
  <si>
    <t>Tax Deduction Assumptions</t>
  </si>
  <si>
    <t>Do Tax Deductions Apply?</t>
  </si>
  <si>
    <t>Take the Standard Amount?</t>
  </si>
  <si>
    <t>OR Standard Amount</t>
  </si>
  <si>
    <t>Total Deductions</t>
  </si>
  <si>
    <t>Renting a Home</t>
  </si>
  <si>
    <t>Rental Cost Assumptions</t>
  </si>
  <si>
    <t>Monthly Rent</t>
  </si>
  <si>
    <t>Rental Insurance</t>
  </si>
  <si>
    <t>Annual Rent Increase (%)</t>
  </si>
  <si>
    <t>Investment Assumptions</t>
  </si>
  <si>
    <t>Rate of Return on Investment</t>
  </si>
  <si>
    <t>Inflation Rate (%)</t>
  </si>
  <si>
    <t>Tax Assumptions</t>
  </si>
  <si>
    <t>Tax Sheltered Account?</t>
  </si>
  <si>
    <t>Capital Gains Tax Rate</t>
  </si>
  <si>
    <t>Capital Gains Exemption Rate</t>
  </si>
  <si>
    <t>Country</t>
  </si>
  <si>
    <t>US</t>
  </si>
  <si>
    <t>Please enter CAN, US, or EUR</t>
  </si>
  <si>
    <t>Year</t>
  </si>
  <si>
    <t>Home Value</t>
  </si>
  <si>
    <t>Mortgage Remaining</t>
  </si>
  <si>
    <t>Property Tax (Annual After Inflation)</t>
  </si>
  <si>
    <t>Maintenance (Annual After Inflation)</t>
  </si>
  <si>
    <t>Utilities (Annual After Inflation)</t>
  </si>
  <si>
    <t>Insurance (Annual After Inflation)</t>
  </si>
  <si>
    <t>Rent (Annual After Rent Increase)</t>
  </si>
  <si>
    <t>Rent (Cumulative)</t>
  </si>
  <si>
    <t>Property Tax (Cumulative)</t>
  </si>
  <si>
    <t>Maintenance (Cumulative)</t>
  </si>
  <si>
    <t>Utilities (Cumulative)</t>
  </si>
  <si>
    <t>Insurance (Cumulative)</t>
  </si>
  <si>
    <t>Rents Collected (Annual)</t>
  </si>
  <si>
    <t>Rents Collected (Cumulative)</t>
  </si>
  <si>
    <t>Vacancy Cost (Annual)</t>
  </si>
  <si>
    <t>Vacancy Cost (Cumulative)</t>
  </si>
  <si>
    <t>Additional Maintenance Cost (Annual)</t>
  </si>
  <si>
    <t>Additional Maintenance Cost (Cumulative)</t>
  </si>
  <si>
    <t>Rents Collected Net of Costs (Annual)</t>
  </si>
  <si>
    <t>Rents Collected Net of Costs (Cumulative)</t>
  </si>
  <si>
    <t>Property Tax Tax Deduction (Annual)</t>
  </si>
  <si>
    <t>Property Tax Tax Deduction (Cumulative)</t>
  </si>
  <si>
    <t>Standard Tax Deduction (Annual)</t>
  </si>
  <si>
    <t>Standard Tax Deduction (Cumulative)</t>
  </si>
  <si>
    <t>Down Payment (Return Portion Only)</t>
  </si>
  <si>
    <t>Purchasing Closing Costs (Return Portion Only)</t>
  </si>
  <si>
    <t>Month</t>
  </si>
  <si>
    <t>Mortgage Paid</t>
  </si>
  <si>
    <t>Total Interest Paid</t>
  </si>
  <si>
    <t>Total Principal Paid</t>
  </si>
  <si>
    <t>Mortgage Interest Tax Break (Monthly)</t>
  </si>
  <si>
    <t>Mortgage Interest Tax Break (Cumulative)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</si>
</sst>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i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3" numFmtId="0" xfId="0" applyFont="1"/>
    <xf borderId="0" fillId="4" fontId="1" numFmtId="0" xfId="0" applyAlignment="1" applyFill="1" applyFont="1">
      <alignment horizontal="center"/>
    </xf>
    <xf borderId="0" fillId="3" fontId="3" numFmtId="0" xfId="0" applyAlignment="1" applyFont="1">
      <alignment horizontal="right" readingOrder="0"/>
    </xf>
    <xf borderId="0" fillId="4" fontId="3" numFmtId="164" xfId="0" applyAlignment="1" applyFont="1" applyNumberFormat="1">
      <alignment readingOrder="0"/>
    </xf>
    <xf borderId="0" fillId="3" fontId="3" numFmtId="164" xfId="0" applyFont="1" applyNumberFormat="1"/>
    <xf borderId="0" fillId="5" fontId="3" numFmtId="0" xfId="0" applyFill="1" applyFont="1"/>
    <xf borderId="0" fillId="5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5" fontId="3" numFmtId="0" xfId="0" applyAlignment="1" applyFont="1">
      <alignment horizontal="right" readingOrder="0"/>
    </xf>
    <xf borderId="0" fillId="5" fontId="3" numFmtId="164" xfId="0" applyAlignment="1" applyFont="1" applyNumberFormat="1">
      <alignment readingOrder="0"/>
    </xf>
    <xf borderId="0" fillId="5" fontId="3" numFmtId="164" xfId="0" applyFont="1" applyNumberFormat="1"/>
    <xf borderId="0" fillId="4" fontId="3" numFmtId="9" xfId="0" applyAlignment="1" applyFont="1" applyNumberFormat="1">
      <alignment readingOrder="0"/>
    </xf>
    <xf borderId="1" fillId="3" fontId="1" numFmtId="164" xfId="0" applyBorder="1" applyFont="1" applyNumberFormat="1"/>
    <xf borderId="0" fillId="4" fontId="3" numFmtId="10" xfId="0" applyAlignment="1" applyFont="1" applyNumberFormat="1">
      <alignment readingOrder="0"/>
    </xf>
    <xf borderId="0" fillId="3" fontId="3" numFmtId="10" xfId="0" applyFont="1" applyNumberFormat="1"/>
    <xf borderId="1" fillId="5" fontId="3" numFmtId="164" xfId="0" applyAlignment="1" applyBorder="1" applyFont="1" applyNumberFormat="1">
      <alignment readingOrder="0"/>
    </xf>
    <xf borderId="1" fillId="5" fontId="3" numFmtId="164" xfId="0" applyBorder="1" applyFont="1" applyNumberFormat="1"/>
    <xf borderId="0" fillId="3" fontId="1" numFmtId="0" xfId="0" applyAlignment="1" applyFont="1">
      <alignment horizontal="right" readingOrder="0"/>
    </xf>
    <xf borderId="2" fillId="3" fontId="1" numFmtId="164" xfId="0" applyBorder="1" applyFont="1" applyNumberFormat="1"/>
    <xf borderId="0" fillId="4" fontId="3" numFmtId="0" xfId="0" applyAlignment="1" applyFont="1">
      <alignment readingOrder="0"/>
    </xf>
    <xf borderId="0" fillId="5" fontId="1" numFmtId="0" xfId="0" applyAlignment="1" applyFont="1">
      <alignment horizontal="right" readingOrder="0"/>
    </xf>
    <xf borderId="2" fillId="5" fontId="1" numFmtId="164" xfId="0" applyBorder="1" applyFont="1" applyNumberFormat="1"/>
    <xf borderId="0" fillId="0" fontId="3" numFmtId="0" xfId="0" applyAlignment="1" applyFont="1">
      <alignment horizontal="right"/>
    </xf>
    <xf borderId="0" fillId="6" fontId="3" numFmtId="10" xfId="0" applyAlignment="1" applyFill="1" applyFont="1" applyNumberFormat="1">
      <alignment readingOrder="0"/>
    </xf>
    <xf borderId="0" fillId="3" fontId="3" numFmtId="164" xfId="0" applyAlignment="1" applyFont="1" applyNumberFormat="1">
      <alignment readingOrder="0"/>
    </xf>
    <xf borderId="0" fillId="6" fontId="3" numFmtId="164" xfId="0" applyAlignment="1" applyFont="1" applyNumberFormat="1">
      <alignment readingOrder="0"/>
    </xf>
    <xf borderId="1" fillId="3" fontId="3" numFmtId="164" xfId="0" applyBorder="1" applyFont="1" applyNumberFormat="1"/>
    <xf borderId="1" fillId="3" fontId="3" numFmtId="0" xfId="0" applyBorder="1" applyFont="1"/>
    <xf borderId="0" fillId="4" fontId="3" numFmtId="0" xfId="0" applyAlignment="1" applyFont="1">
      <alignment horizontal="right" readingOrder="0"/>
    </xf>
    <xf borderId="0" fillId="3" fontId="4" numFmtId="164" xfId="0" applyAlignment="1" applyFont="1" applyNumberFormat="1">
      <alignment readingOrder="0"/>
    </xf>
    <xf borderId="0" fillId="4" fontId="3" numFmtId="164" xfId="0" applyAlignment="1" applyFont="1" applyNumberFormat="1">
      <alignment horizontal="right" readingOrder="0"/>
    </xf>
    <xf borderId="0" fillId="3" fontId="3" numFmtId="0" xfId="0" applyAlignment="1" applyFont="1">
      <alignment readingOrder="0"/>
    </xf>
    <xf borderId="0" fillId="3" fontId="1" numFmtId="0" xfId="0" applyFont="1"/>
    <xf borderId="0" fillId="7" fontId="1" numFmtId="0" xfId="0" applyAlignment="1" applyFill="1" applyFont="1">
      <alignment readingOrder="0"/>
    </xf>
    <xf borderId="0" fillId="7" fontId="3" numFmtId="0" xfId="0" applyFont="1"/>
    <xf borderId="0" fillId="7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3" numFmtId="164" xfId="0" applyFont="1" applyNumberFormat="1"/>
    <xf borderId="0" fillId="0" fontId="3" numFmtId="0" xfId="0" applyFon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3" max="3" width="11.5"/>
    <col customWidth="1" min="5" max="5" width="33.25"/>
    <col customWidth="1" min="9" max="9" width="32.63"/>
  </cols>
  <sheetData>
    <row r="2">
      <c r="A2" s="1" t="s">
        <v>0</v>
      </c>
      <c r="B2" s="2"/>
      <c r="C2" s="2"/>
      <c r="E2" s="1" t="s">
        <v>1</v>
      </c>
      <c r="F2" s="2"/>
      <c r="G2" s="2"/>
      <c r="I2" s="1" t="s">
        <v>2</v>
      </c>
      <c r="J2" s="2"/>
    </row>
    <row r="3">
      <c r="A3" s="3"/>
      <c r="F3" s="4"/>
      <c r="G3" s="4"/>
    </row>
    <row r="4">
      <c r="A4" s="5" t="s">
        <v>3</v>
      </c>
      <c r="B4" s="6"/>
      <c r="C4" s="6"/>
      <c r="E4" s="7" t="str">
        <f>IF(F12&gt;G12,"Renting is Better","Buying is Better")</f>
        <v>Renting is Better</v>
      </c>
    </row>
    <row r="5">
      <c r="A5" s="8" t="s">
        <v>4</v>
      </c>
      <c r="B5" s="9">
        <v>450000.0</v>
      </c>
      <c r="C5" s="10">
        <f>B5*12</f>
        <v>5400000</v>
      </c>
    </row>
    <row r="6">
      <c r="A6" s="3"/>
      <c r="E6" s="11"/>
      <c r="F6" s="12" t="s">
        <v>5</v>
      </c>
      <c r="G6" s="12" t="s">
        <v>6</v>
      </c>
    </row>
    <row r="7">
      <c r="A7" s="13" t="s">
        <v>7</v>
      </c>
      <c r="B7" s="6"/>
      <c r="C7" s="6"/>
      <c r="E7" s="14" t="s">
        <v>8</v>
      </c>
      <c r="F7" s="15">
        <v>0.0</v>
      </c>
      <c r="G7" s="16">
        <f>-C23</f>
        <v>-700000</v>
      </c>
      <c r="I7" s="13" t="s">
        <v>9</v>
      </c>
      <c r="J7" s="6"/>
    </row>
    <row r="8">
      <c r="A8" s="8" t="s">
        <v>10</v>
      </c>
      <c r="B8" s="9">
        <v>7.0E7</v>
      </c>
      <c r="C8" s="6"/>
      <c r="E8" s="14" t="s">
        <v>11</v>
      </c>
      <c r="F8" s="16">
        <f>-VLOOKUP(B14,'Cost Data'!A1:K31,11,false)</f>
        <v>-7200000</v>
      </c>
      <c r="G8" s="16">
        <f>-SUM(J15:J20)</f>
        <v>-8951989.361</v>
      </c>
      <c r="I8" s="8" t="s">
        <v>12</v>
      </c>
      <c r="J8" s="10">
        <f>C9</f>
        <v>14000000</v>
      </c>
    </row>
    <row r="9">
      <c r="A9" s="8" t="s">
        <v>13</v>
      </c>
      <c r="B9" s="17">
        <v>0.2</v>
      </c>
      <c r="C9" s="10">
        <f>B8*B9</f>
        <v>14000000</v>
      </c>
      <c r="E9" s="14" t="s">
        <v>14</v>
      </c>
      <c r="F9" s="15">
        <f>J39</f>
        <v>7302772.377</v>
      </c>
      <c r="G9" s="15">
        <v>0.0</v>
      </c>
      <c r="I9" s="8" t="s">
        <v>15</v>
      </c>
      <c r="J9" s="10">
        <f>C23</f>
        <v>700000</v>
      </c>
    </row>
    <row r="10">
      <c r="A10" s="8" t="s">
        <v>16</v>
      </c>
      <c r="B10" s="6"/>
      <c r="C10" s="10">
        <f>B8-C9</f>
        <v>56000000</v>
      </c>
      <c r="E10" s="14" t="s">
        <v>17</v>
      </c>
      <c r="F10" s="15">
        <v>0.0</v>
      </c>
      <c r="G10" s="16">
        <f>J44</f>
        <v>0</v>
      </c>
      <c r="I10" s="8" t="s">
        <v>18</v>
      </c>
      <c r="J10" s="18">
        <f>B40</f>
        <v>200000</v>
      </c>
    </row>
    <row r="11">
      <c r="A11" s="8" t="s">
        <v>19</v>
      </c>
      <c r="B11" s="19">
        <v>0.015</v>
      </c>
      <c r="C11" s="20">
        <f>B11/12</f>
        <v>0.00125</v>
      </c>
      <c r="E11" s="14" t="s">
        <v>20</v>
      </c>
      <c r="F11" s="21">
        <v>0.0</v>
      </c>
      <c r="G11" s="22">
        <f>J28</f>
        <v>7720961.198</v>
      </c>
      <c r="I11" s="23" t="s">
        <v>21</v>
      </c>
      <c r="J11" s="24">
        <f>J8+J9</f>
        <v>14700000</v>
      </c>
    </row>
    <row r="12">
      <c r="A12" s="8" t="s">
        <v>22</v>
      </c>
      <c r="B12" s="25">
        <v>35.0</v>
      </c>
      <c r="C12" s="6">
        <f>B12*12</f>
        <v>420</v>
      </c>
      <c r="E12" s="26" t="s">
        <v>23</v>
      </c>
      <c r="F12" s="27">
        <f t="shared" ref="F12:G12" si="1">SUM(F8:F11)</f>
        <v>102772.3772</v>
      </c>
      <c r="G12" s="27">
        <f t="shared" si="1"/>
        <v>-1231028.163</v>
      </c>
    </row>
    <row r="13">
      <c r="A13" s="8" t="s">
        <v>24</v>
      </c>
      <c r="B13" s="6"/>
      <c r="C13" s="10">
        <f t="array" ref="C13">C10*(C11*(1+C11)^C12)/(1+C11)^C12-1</f>
        <v>171463.2862</v>
      </c>
      <c r="I13" s="13" t="s">
        <v>25</v>
      </c>
      <c r="J13" s="6"/>
    </row>
    <row r="14">
      <c r="A14" s="8" t="s">
        <v>26</v>
      </c>
      <c r="B14" s="25">
        <v>5.0</v>
      </c>
      <c r="C14" s="6"/>
      <c r="I14" s="8" t="s">
        <v>27</v>
      </c>
      <c r="J14" s="10">
        <f>VLOOKUP(B14,'Cost Data'!A1:C31,3,false)</f>
        <v>6317807.813</v>
      </c>
    </row>
    <row r="15">
      <c r="A15" s="28"/>
      <c r="I15" s="8" t="s">
        <v>28</v>
      </c>
      <c r="J15" s="10">
        <f>VLOOKUP(B14,'Cost Data'!A1:C31,2,false)</f>
        <v>3969989.361</v>
      </c>
    </row>
    <row r="16">
      <c r="A16" s="13" t="s">
        <v>29</v>
      </c>
      <c r="B16" s="6"/>
      <c r="C16" s="6"/>
      <c r="E16" s="13" t="s">
        <v>30</v>
      </c>
      <c r="F16" s="6"/>
      <c r="G16" s="6"/>
      <c r="I16" s="8" t="s">
        <v>31</v>
      </c>
      <c r="J16" s="10">
        <f>C17*B14</f>
        <v>4375000</v>
      </c>
    </row>
    <row r="17">
      <c r="A17" s="8" t="s">
        <v>32</v>
      </c>
      <c r="B17" s="29">
        <v>0.0125</v>
      </c>
      <c r="C17" s="10">
        <f>B17*B8</f>
        <v>875000</v>
      </c>
      <c r="E17" s="6"/>
      <c r="F17" s="13" t="s">
        <v>5</v>
      </c>
      <c r="G17" s="13" t="s">
        <v>6</v>
      </c>
      <c r="I17" s="8" t="s">
        <v>33</v>
      </c>
      <c r="J17" s="10">
        <f>C18*B14</f>
        <v>350000</v>
      </c>
    </row>
    <row r="18">
      <c r="A18" s="8" t="s">
        <v>34</v>
      </c>
      <c r="B18" s="29">
        <v>0.001</v>
      </c>
      <c r="C18" s="10">
        <f>B18*B8</f>
        <v>70000</v>
      </c>
      <c r="E18" s="8" t="s">
        <v>35</v>
      </c>
      <c r="F18" s="10">
        <f>B5</f>
        <v>450000</v>
      </c>
      <c r="G18" s="10">
        <f>B5</f>
        <v>450000</v>
      </c>
      <c r="I18" s="8" t="s">
        <v>36</v>
      </c>
      <c r="J18" s="10">
        <f>C19*B14</f>
        <v>245000</v>
      </c>
    </row>
    <row r="19">
      <c r="A19" s="8" t="s">
        <v>37</v>
      </c>
      <c r="B19" s="29">
        <v>7.0E-4</v>
      </c>
      <c r="C19" s="10">
        <f>B19*B8</f>
        <v>49000</v>
      </c>
      <c r="E19" s="8" t="s">
        <v>38</v>
      </c>
      <c r="F19" s="30">
        <v>0.0</v>
      </c>
      <c r="G19" s="10">
        <f>IF(B36="YES",-B37,0)</f>
        <v>0</v>
      </c>
      <c r="I19" s="8" t="s">
        <v>39</v>
      </c>
      <c r="J19" s="10">
        <f>C20*B14</f>
        <v>12000</v>
      </c>
    </row>
    <row r="20">
      <c r="A20" s="8" t="s">
        <v>40</v>
      </c>
      <c r="B20" s="31">
        <v>200.0</v>
      </c>
      <c r="C20" s="10">
        <f>B20*12</f>
        <v>2400</v>
      </c>
      <c r="E20" s="8" t="s">
        <v>41</v>
      </c>
      <c r="F20" s="32">
        <f>B49</f>
        <v>120000</v>
      </c>
      <c r="G20" s="32">
        <f>C13+(C17/12)+(C18/12)+(C19/12)+(C20/12)</f>
        <v>254496.6196</v>
      </c>
      <c r="I20" s="8" t="s">
        <v>42</v>
      </c>
      <c r="J20" s="33">
        <f>IF(B36="YES",-VLOOKUP(B14,'Cost Data'!A1:W31,23),0)</f>
        <v>0</v>
      </c>
    </row>
    <row r="21">
      <c r="E21" s="23" t="s">
        <v>43</v>
      </c>
      <c r="F21" s="24">
        <f>F18-F20</f>
        <v>330000</v>
      </c>
      <c r="G21" s="24">
        <f>G18-G19-G20</f>
        <v>195503.3804</v>
      </c>
      <c r="I21" s="23" t="s">
        <v>44</v>
      </c>
      <c r="J21" s="24">
        <f>SUM(J14:J20)</f>
        <v>15269797.17</v>
      </c>
    </row>
    <row r="22">
      <c r="A22" s="13" t="s">
        <v>45</v>
      </c>
      <c r="B22" s="6"/>
      <c r="C22" s="6"/>
      <c r="E22" s="8" t="s">
        <v>46</v>
      </c>
      <c r="F22" s="10">
        <f>F21-G21</f>
        <v>134496.6196</v>
      </c>
      <c r="G22" s="10">
        <f>G21-F21</f>
        <v>-134496.6196</v>
      </c>
    </row>
    <row r="23">
      <c r="A23" s="8" t="s">
        <v>15</v>
      </c>
      <c r="B23" s="29">
        <v>0.01</v>
      </c>
      <c r="C23" s="10">
        <f>B23*B8</f>
        <v>700000</v>
      </c>
      <c r="I23" s="13" t="s">
        <v>47</v>
      </c>
      <c r="J23" s="6"/>
    </row>
    <row r="24">
      <c r="A24" s="8" t="s">
        <v>48</v>
      </c>
      <c r="B24" s="29">
        <v>0.02</v>
      </c>
      <c r="C24" s="10">
        <f>B24*C27</f>
        <v>1622983.704</v>
      </c>
      <c r="E24" s="13" t="s">
        <v>49</v>
      </c>
      <c r="F24" s="6"/>
      <c r="G24" s="13" t="s">
        <v>6</v>
      </c>
      <c r="I24" s="8" t="s">
        <v>50</v>
      </c>
      <c r="J24" s="10">
        <f>C27</f>
        <v>81149185.2</v>
      </c>
    </row>
    <row r="25">
      <c r="E25" s="8" t="s">
        <v>12</v>
      </c>
      <c r="F25" s="6"/>
      <c r="G25" s="10">
        <f>C9</f>
        <v>14000000</v>
      </c>
      <c r="I25" s="8" t="s">
        <v>51</v>
      </c>
      <c r="J25" s="10">
        <f>C24</f>
        <v>1622983.704</v>
      </c>
    </row>
    <row r="26">
      <c r="A26" s="13" t="s">
        <v>52</v>
      </c>
      <c r="B26" s="6"/>
      <c r="C26" s="6"/>
      <c r="E26" s="8" t="s">
        <v>53</v>
      </c>
      <c r="F26" s="6"/>
      <c r="G26" s="32">
        <f>C23</f>
        <v>700000</v>
      </c>
      <c r="I26" s="8" t="s">
        <v>54</v>
      </c>
      <c r="J26" s="10">
        <f>J24-B8-J25</f>
        <v>9526201.497</v>
      </c>
    </row>
    <row r="27">
      <c r="A27" s="8" t="s">
        <v>55</v>
      </c>
      <c r="B27" s="19">
        <v>0.03</v>
      </c>
      <c r="C27" s="10">
        <f>VLOOKUP(B14,'Cost Data'!A1:D31,4,false)</f>
        <v>81149185.2</v>
      </c>
      <c r="E27" s="23" t="s">
        <v>56</v>
      </c>
      <c r="F27" s="6"/>
      <c r="G27" s="24">
        <f>SUM(G25+G26)</f>
        <v>14700000</v>
      </c>
      <c r="I27" s="8" t="s">
        <v>57</v>
      </c>
      <c r="J27" s="32">
        <f>IF(B30="YES",C33,0)</f>
        <v>1805240.299</v>
      </c>
    </row>
    <row r="28">
      <c r="I28" s="23" t="s">
        <v>58</v>
      </c>
      <c r="J28" s="24">
        <f>J26-J27</f>
        <v>7720961.198</v>
      </c>
    </row>
    <row r="29">
      <c r="A29" s="13" t="s">
        <v>59</v>
      </c>
      <c r="B29" s="6"/>
      <c r="C29" s="6"/>
    </row>
    <row r="30">
      <c r="A30" s="8" t="s">
        <v>60</v>
      </c>
      <c r="B30" s="34" t="s">
        <v>61</v>
      </c>
      <c r="C30" s="35" t="s">
        <v>62</v>
      </c>
      <c r="I30" s="13" t="s">
        <v>14</v>
      </c>
      <c r="J30" s="6"/>
    </row>
    <row r="31">
      <c r="A31" s="8" t="s">
        <v>63</v>
      </c>
      <c r="B31" s="19">
        <v>0.2</v>
      </c>
      <c r="C31" s="10"/>
      <c r="I31" s="8" t="s">
        <v>12</v>
      </c>
      <c r="J31" s="10">
        <f>VLOOKUP(B14, 'Opportunity Costs'!$A$1:$I$31, 9, FALSE)</f>
        <v>6570593.075</v>
      </c>
    </row>
    <row r="32">
      <c r="A32" s="8" t="s">
        <v>64</v>
      </c>
      <c r="B32" s="9">
        <v>500000.0</v>
      </c>
      <c r="C32" s="10"/>
      <c r="I32" s="8" t="s">
        <v>28</v>
      </c>
      <c r="J32" s="10">
        <f>VLOOKUP(B14, 'Opportunity Costs'!$A$1:$G$31, 3, FALSE)</f>
        <v>967949.2411</v>
      </c>
    </row>
    <row r="33">
      <c r="A33" s="8" t="s">
        <v>57</v>
      </c>
      <c r="B33" s="30"/>
      <c r="C33" s="10">
        <f>IF(J26&gt;B32,((J26-B32)*B31),0)</f>
        <v>1805240.299</v>
      </c>
      <c r="I33" s="8" t="s">
        <v>31</v>
      </c>
      <c r="J33" s="10">
        <f>VLOOKUP(B14, 'Opportunity Costs'!$A$1:$G$31, 4, FALSE)</f>
        <v>1107707.059</v>
      </c>
    </row>
    <row r="34">
      <c r="I34" s="8" t="s">
        <v>33</v>
      </c>
      <c r="J34" s="10">
        <f>VLOOKUP(B14, 'Opportunity Costs'!$A$1:$G$31, 5, FALSE)</f>
        <v>88616.56474</v>
      </c>
    </row>
    <row r="35">
      <c r="A35" s="13" t="s">
        <v>65</v>
      </c>
      <c r="B35" s="6"/>
      <c r="C35" s="6"/>
      <c r="I35" s="8" t="s">
        <v>36</v>
      </c>
      <c r="J35" s="10">
        <f>VLOOKUP(B14, 'Opportunity Costs'!$A$1:$G$31, 6, FALSE)</f>
        <v>62031.59532</v>
      </c>
    </row>
    <row r="36">
      <c r="A36" s="8" t="s">
        <v>66</v>
      </c>
      <c r="B36" s="36" t="s">
        <v>67</v>
      </c>
      <c r="C36" s="35" t="s">
        <v>62</v>
      </c>
      <c r="I36" s="8" t="s">
        <v>68</v>
      </c>
      <c r="J36" s="10">
        <f>VLOOKUP(B14, 'Opportunity Costs'!$A$1:$G$31, 7, FALSE)</f>
        <v>3038.28222</v>
      </c>
    </row>
    <row r="37">
      <c r="A37" s="8" t="s">
        <v>69</v>
      </c>
      <c r="B37" s="9">
        <v>0.0</v>
      </c>
      <c r="C37" s="10">
        <f>B37*12</f>
        <v>0</v>
      </c>
      <c r="I37" s="8" t="s">
        <v>70</v>
      </c>
      <c r="J37" s="10">
        <f>VLOOKUP(B14, 'Opportunity Costs'!$A$1:$J$31, 10, FALSE)</f>
        <v>328529.6538</v>
      </c>
    </row>
    <row r="38">
      <c r="A38" s="8" t="s">
        <v>71</v>
      </c>
      <c r="B38" s="19">
        <v>0.05</v>
      </c>
      <c r="C38" s="10">
        <f>B38*B37</f>
        <v>0</v>
      </c>
      <c r="I38" s="8" t="s">
        <v>72</v>
      </c>
      <c r="J38" s="10">
        <f>-IFS(B59="YES",0,B62="US",C60,B62="EUR",C60,B62="CAN",C61)</f>
        <v>-1825693.094</v>
      </c>
    </row>
    <row r="39">
      <c r="A39" s="8" t="s">
        <v>73</v>
      </c>
      <c r="B39" s="19"/>
      <c r="C39" s="10">
        <f>B39*B8</f>
        <v>0</v>
      </c>
      <c r="I39" s="23" t="s">
        <v>74</v>
      </c>
      <c r="J39" s="24">
        <f>SUM(J31:J38)</f>
        <v>7302772.377</v>
      </c>
    </row>
    <row r="40">
      <c r="A40" s="8" t="s">
        <v>75</v>
      </c>
      <c r="B40" s="9">
        <v>200000.0</v>
      </c>
      <c r="C40" s="6"/>
    </row>
    <row r="41">
      <c r="I41" s="13" t="s">
        <v>76</v>
      </c>
      <c r="J41" s="6"/>
    </row>
    <row r="42">
      <c r="A42" s="13" t="s">
        <v>77</v>
      </c>
      <c r="B42" s="6"/>
      <c r="C42" s="6"/>
      <c r="I42" s="8" t="s">
        <v>28</v>
      </c>
      <c r="J42" s="6">
        <f>IF(B43="YES",VLOOKUP(B14,'Mortgage Data (Monthly)'!A:J,10),0)</f>
        <v>0</v>
      </c>
    </row>
    <row r="43">
      <c r="A43" s="8" t="s">
        <v>78</v>
      </c>
      <c r="B43" s="37" t="s">
        <v>67</v>
      </c>
      <c r="C43" s="35" t="s">
        <v>62</v>
      </c>
      <c r="I43" s="8" t="s">
        <v>31</v>
      </c>
      <c r="J43" s="6">
        <f>IF(B43="YES",VLOOKUP(B14,'Cost Data'!A1:Y31,25),0)</f>
        <v>0</v>
      </c>
    </row>
    <row r="44">
      <c r="A44" s="8" t="s">
        <v>79</v>
      </c>
      <c r="B44" s="37" t="s">
        <v>67</v>
      </c>
      <c r="C44" s="35" t="s">
        <v>62</v>
      </c>
      <c r="I44" s="8" t="s">
        <v>80</v>
      </c>
      <c r="J44" s="6">
        <f>IF(AND(B44="YES",B43="YES"),VLOOKUP(B14,'Cost Data'!A1:AA31,27,0),0)</f>
        <v>0</v>
      </c>
    </row>
    <row r="45">
      <c r="I45" s="23" t="s">
        <v>81</v>
      </c>
      <c r="J45" s="38">
        <f>IF((J42+J43)&gt;J44,(J42+J43),J44)</f>
        <v>0</v>
      </c>
    </row>
    <row r="46">
      <c r="A46" s="1" t="s">
        <v>82</v>
      </c>
      <c r="B46" s="2"/>
      <c r="C46" s="2"/>
      <c r="I46" s="39"/>
      <c r="J46" s="40"/>
    </row>
    <row r="47">
      <c r="I47" s="41"/>
      <c r="J47" s="40"/>
    </row>
    <row r="48">
      <c r="A48" s="13" t="s">
        <v>83</v>
      </c>
      <c r="B48" s="6"/>
      <c r="C48" s="6"/>
      <c r="I48" s="41"/>
      <c r="J48" s="40"/>
    </row>
    <row r="49">
      <c r="A49" s="8" t="s">
        <v>84</v>
      </c>
      <c r="B49" s="9">
        <v>120000.0</v>
      </c>
      <c r="C49" s="10">
        <f t="shared" ref="C49:C50" si="2">B49*12</f>
        <v>1440000</v>
      </c>
    </row>
    <row r="50">
      <c r="A50" s="8" t="s">
        <v>85</v>
      </c>
      <c r="B50" s="9">
        <v>1000.0</v>
      </c>
      <c r="C50" s="10">
        <f t="shared" si="2"/>
        <v>12000</v>
      </c>
    </row>
    <row r="51">
      <c r="A51" s="8" t="s">
        <v>86</v>
      </c>
      <c r="B51" s="19">
        <v>0.0</v>
      </c>
      <c r="C51" s="6"/>
    </row>
    <row r="52">
      <c r="A52" s="42"/>
    </row>
    <row r="53">
      <c r="A53" s="42"/>
    </row>
    <row r="54">
      <c r="A54" s="13" t="s">
        <v>87</v>
      </c>
      <c r="B54" s="6"/>
      <c r="C54" s="6"/>
    </row>
    <row r="55">
      <c r="A55" s="8" t="s">
        <v>88</v>
      </c>
      <c r="B55" s="17">
        <v>0.08</v>
      </c>
      <c r="C55" s="6"/>
    </row>
    <row r="56">
      <c r="A56" s="8" t="s">
        <v>89</v>
      </c>
      <c r="B56" s="17">
        <v>0.04</v>
      </c>
      <c r="C56" s="6"/>
    </row>
    <row r="58">
      <c r="A58" s="13" t="s">
        <v>90</v>
      </c>
      <c r="B58" s="6"/>
      <c r="C58" s="6"/>
    </row>
    <row r="59">
      <c r="A59" s="8" t="s">
        <v>91</v>
      </c>
      <c r="B59" s="34" t="s">
        <v>67</v>
      </c>
      <c r="C59" s="35" t="s">
        <v>62</v>
      </c>
    </row>
    <row r="60">
      <c r="A60" s="8" t="s">
        <v>92</v>
      </c>
      <c r="B60" s="17">
        <v>0.2</v>
      </c>
      <c r="C60" s="30">
        <f>SUM(J31:J37)*B60</f>
        <v>1825693.094</v>
      </c>
    </row>
    <row r="61">
      <c r="A61" s="8" t="s">
        <v>93</v>
      </c>
      <c r="B61" s="17">
        <v>0.0</v>
      </c>
      <c r="C61" s="30">
        <f>(SUM(J31:J37)*B61)*B31</f>
        <v>0</v>
      </c>
    </row>
    <row r="62">
      <c r="A62" s="8" t="s">
        <v>94</v>
      </c>
      <c r="B62" s="34" t="s">
        <v>95</v>
      </c>
      <c r="C62" s="43" t="s">
        <v>96</v>
      </c>
    </row>
  </sheetData>
  <mergeCells count="5">
    <mergeCell ref="A2:C2"/>
    <mergeCell ref="E2:G2"/>
    <mergeCell ref="I2:J2"/>
    <mergeCell ref="E4:G4"/>
    <mergeCell ref="A46:C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14.88"/>
    <col customWidth="1" min="5" max="5" width="16.5"/>
    <col customWidth="1" min="6" max="6" width="27.38"/>
    <col customWidth="1" min="7" max="7" width="27.63"/>
    <col customWidth="1" min="8" max="8" width="23.38"/>
    <col customWidth="1" min="9" max="9" width="25.38"/>
    <col customWidth="1" min="10" max="10" width="26.13"/>
    <col customWidth="1" min="11" max="11" width="14.38"/>
    <col customWidth="1" min="12" max="12" width="20.25"/>
    <col customWidth="1" min="13" max="13" width="20.5"/>
    <col customWidth="1" min="14" max="14" width="16.25"/>
    <col customWidth="1" min="15" max="15" width="18.25"/>
    <col customWidth="1" min="16" max="16" width="19.5"/>
    <col customWidth="1" min="17" max="17" width="22.63"/>
    <col customWidth="1" min="18" max="18" width="17.88"/>
    <col customWidth="1" min="19" max="19" width="21.13"/>
    <col customWidth="1" min="20" max="20" width="29.0"/>
    <col customWidth="1" min="21" max="21" width="32.13"/>
    <col customWidth="1" min="22" max="22" width="29.13"/>
    <col customWidth="1" min="23" max="23" width="32.25"/>
    <col customWidth="1" min="24" max="24" width="28.13"/>
    <col customWidth="1" min="25" max="25" width="31.25"/>
    <col customWidth="1" min="26" max="26" width="25.5"/>
    <col customWidth="1" min="27" max="27" width="28.75"/>
  </cols>
  <sheetData>
    <row r="1">
      <c r="A1" s="42" t="s">
        <v>97</v>
      </c>
      <c r="B1" s="42" t="s">
        <v>28</v>
      </c>
      <c r="C1" s="42" t="s">
        <v>27</v>
      </c>
      <c r="D1" s="42" t="s">
        <v>98</v>
      </c>
      <c r="E1" s="42" t="s">
        <v>99</v>
      </c>
      <c r="F1" s="42" t="s">
        <v>100</v>
      </c>
      <c r="G1" s="42" t="s">
        <v>101</v>
      </c>
      <c r="H1" s="42" t="s">
        <v>102</v>
      </c>
      <c r="I1" s="42" t="s">
        <v>103</v>
      </c>
      <c r="J1" s="42" t="s">
        <v>104</v>
      </c>
      <c r="K1" s="42" t="s">
        <v>105</v>
      </c>
      <c r="L1" s="42" t="s">
        <v>106</v>
      </c>
      <c r="M1" s="42" t="s">
        <v>107</v>
      </c>
      <c r="N1" s="42" t="s">
        <v>108</v>
      </c>
      <c r="O1" s="42" t="s">
        <v>109</v>
      </c>
      <c r="P1" s="42" t="s">
        <v>110</v>
      </c>
      <c r="Q1" s="42" t="s">
        <v>111</v>
      </c>
      <c r="R1" s="42" t="s">
        <v>112</v>
      </c>
      <c r="S1" s="42" t="s">
        <v>113</v>
      </c>
      <c r="T1" s="42" t="s">
        <v>114</v>
      </c>
      <c r="U1" s="42" t="s">
        <v>115</v>
      </c>
      <c r="V1" s="42" t="s">
        <v>116</v>
      </c>
      <c r="W1" s="42" t="s">
        <v>117</v>
      </c>
      <c r="X1" s="42" t="s">
        <v>118</v>
      </c>
      <c r="Y1" s="42" t="s">
        <v>119</v>
      </c>
      <c r="Z1" s="42" t="s">
        <v>120</v>
      </c>
      <c r="AA1" s="42" t="s">
        <v>121</v>
      </c>
    </row>
    <row r="2">
      <c r="A2" s="42">
        <v>1.0</v>
      </c>
      <c r="B2" s="44">
        <f>'Mortgage Data (Monthly)'!G13</f>
        <v>831594.3026</v>
      </c>
      <c r="C2" s="44">
        <f>'Mortgage Data (Monthly)'!H13</f>
        <v>1225965.132</v>
      </c>
      <c r="D2" s="44">
        <f>(Breakdown!B8*Breakdown!B27)+Breakdown!B8</f>
        <v>72100000</v>
      </c>
      <c r="E2" s="44">
        <f>'Mortgage Data (Monthly)'!F13</f>
        <v>54774034.87</v>
      </c>
      <c r="F2" s="44">
        <f>Breakdown!C17</f>
        <v>875000</v>
      </c>
      <c r="G2" s="44">
        <f>Breakdown!C18</f>
        <v>70000</v>
      </c>
      <c r="H2" s="44">
        <f>Breakdown!C20</f>
        <v>2400</v>
      </c>
      <c r="I2" s="44">
        <f>Breakdown!C19</f>
        <v>49000</v>
      </c>
      <c r="J2" s="44">
        <f>Breakdown!C49</f>
        <v>1440000</v>
      </c>
      <c r="K2" s="44">
        <f>J2</f>
        <v>1440000</v>
      </c>
      <c r="L2" s="44">
        <f t="shared" ref="L2:O2" si="1">F2</f>
        <v>875000</v>
      </c>
      <c r="M2" s="44">
        <f t="shared" si="1"/>
        <v>70000</v>
      </c>
      <c r="N2" s="44">
        <f t="shared" si="1"/>
        <v>2400</v>
      </c>
      <c r="O2" s="44">
        <f t="shared" si="1"/>
        <v>49000</v>
      </c>
      <c r="P2" s="44">
        <f>Breakdown!B37*12</f>
        <v>0</v>
      </c>
      <c r="Q2" s="44">
        <f>P2</f>
        <v>0</v>
      </c>
      <c r="R2" s="44">
        <f>P2*Breakdown!B$38</f>
        <v>0</v>
      </c>
      <c r="S2" s="44">
        <f>R2</f>
        <v>0</v>
      </c>
      <c r="T2" s="44">
        <f>Breakdown!B$39*Breakdown!B$8</f>
        <v>0</v>
      </c>
      <c r="U2" s="44">
        <f>T2</f>
        <v>0</v>
      </c>
      <c r="V2" s="44">
        <f t="shared" ref="V2:V31" si="3">P2-R2-T2</f>
        <v>0</v>
      </c>
      <c r="W2" s="44">
        <f>V2</f>
        <v>0</v>
      </c>
      <c r="X2" s="44">
        <f>Breakdown!B$31*F2</f>
        <v>175000</v>
      </c>
      <c r="Y2" s="44">
        <f>X2</f>
        <v>175000</v>
      </c>
      <c r="Z2" s="44">
        <v>25100.0</v>
      </c>
      <c r="AA2" s="44">
        <f>Z2</f>
        <v>25100</v>
      </c>
    </row>
    <row r="3">
      <c r="A3" s="42">
        <v>2.0</v>
      </c>
      <c r="B3" s="44">
        <f>'Mortgage Data (Monthly)'!G25</f>
        <v>1644672.172</v>
      </c>
      <c r="C3" s="44">
        <f>'Mortgage Data (Monthly)'!H25</f>
        <v>2470446.697</v>
      </c>
      <c r="D3" s="44">
        <f>(D2*Breakdown!B$27)+D2</f>
        <v>74263000</v>
      </c>
      <c r="E3" s="44">
        <f>'Mortgage Data (Monthly)'!F25</f>
        <v>53529553.3</v>
      </c>
      <c r="F3" s="44">
        <f>(F2*Breakdown!B$56)+F2</f>
        <v>910000</v>
      </c>
      <c r="G3" s="44">
        <f>(G2*Breakdown!B$56)+G2</f>
        <v>72800</v>
      </c>
      <c r="H3" s="44">
        <f>(H2*Breakdown!B$56)+H2</f>
        <v>2496</v>
      </c>
      <c r="I3" s="44">
        <f>(I2*Breakdown!B$56)+I2</f>
        <v>50960</v>
      </c>
      <c r="J3" s="44">
        <f>(J2*Breakdown!B$51)+J2</f>
        <v>1440000</v>
      </c>
      <c r="K3" s="44">
        <f t="shared" ref="K3:K31" si="4">K2+J3</f>
        <v>2880000</v>
      </c>
      <c r="L3" s="44">
        <f t="shared" ref="L3:O3" si="2">L2+F3</f>
        <v>1785000</v>
      </c>
      <c r="M3" s="44">
        <f t="shared" si="2"/>
        <v>142800</v>
      </c>
      <c r="N3" s="44">
        <f t="shared" si="2"/>
        <v>4896</v>
      </c>
      <c r="O3" s="44">
        <f t="shared" si="2"/>
        <v>99960</v>
      </c>
      <c r="P3" s="44">
        <f>(P2*Breakdown!B$51)+P2</f>
        <v>0</v>
      </c>
      <c r="Q3" s="44">
        <f t="shared" ref="Q3:Q31" si="6">P3+Q2</f>
        <v>0</v>
      </c>
      <c r="R3" s="44">
        <f>P3*Breakdown!B$38</f>
        <v>0</v>
      </c>
      <c r="S3" s="44">
        <f t="shared" ref="S3:S31" si="7">R3+S2</f>
        <v>0</v>
      </c>
      <c r="T3" s="44">
        <f>(T2*Breakdown!B$56)+T2</f>
        <v>0</v>
      </c>
      <c r="U3" s="44">
        <f t="shared" ref="U3:U31" si="8">T3+U2</f>
        <v>0</v>
      </c>
      <c r="V3" s="44">
        <f t="shared" si="3"/>
        <v>0</v>
      </c>
      <c r="W3" s="44">
        <f t="shared" ref="W3:W31" si="9">V3+W2</f>
        <v>0</v>
      </c>
      <c r="X3" s="44">
        <f>Breakdown!B$31*F3</f>
        <v>182000</v>
      </c>
      <c r="Y3" s="44">
        <f t="shared" ref="Y3:Y31" si="10">X3+Y2</f>
        <v>357000</v>
      </c>
      <c r="Z3" s="44">
        <f>(Z2*Breakdown!B$56)+Z2</f>
        <v>26104</v>
      </c>
      <c r="AA3" s="44">
        <f t="shared" ref="AA3:AA31" si="11">Z3+AA2</f>
        <v>51204</v>
      </c>
    </row>
    <row r="4">
      <c r="A4" s="42">
        <v>3.0</v>
      </c>
      <c r="B4" s="44">
        <f>'Mortgage Data (Monthly)'!G37</f>
        <v>2438953.945</v>
      </c>
      <c r="C4" s="44">
        <f>'Mortgage Data (Monthly)'!H37</f>
        <v>3733724.359</v>
      </c>
      <c r="D4" s="44">
        <f>(D3*Breakdown!B$27)+D3</f>
        <v>76490890</v>
      </c>
      <c r="E4" s="44">
        <f>'Mortgage Data (Monthly)'!F37</f>
        <v>52266275.64</v>
      </c>
      <c r="F4" s="44">
        <f>(F3*Breakdown!B$56)+F3</f>
        <v>946400</v>
      </c>
      <c r="G4" s="44">
        <f>(G3*Breakdown!B$56)+G3</f>
        <v>75712</v>
      </c>
      <c r="H4" s="44">
        <f>(H3*Breakdown!B$56)+H3</f>
        <v>2595.84</v>
      </c>
      <c r="I4" s="44">
        <f>(I3*Breakdown!B$56)+I3</f>
        <v>52998.4</v>
      </c>
      <c r="J4" s="44">
        <f>(J3*Breakdown!B$51)+J3</f>
        <v>1440000</v>
      </c>
      <c r="K4" s="44">
        <f t="shared" si="4"/>
        <v>4320000</v>
      </c>
      <c r="L4" s="44">
        <f t="shared" ref="L4:O4" si="5">L3+F4</f>
        <v>2731400</v>
      </c>
      <c r="M4" s="44">
        <f t="shared" si="5"/>
        <v>218512</v>
      </c>
      <c r="N4" s="44">
        <f t="shared" si="5"/>
        <v>7491.84</v>
      </c>
      <c r="O4" s="44">
        <f t="shared" si="5"/>
        <v>152958.4</v>
      </c>
      <c r="P4" s="44">
        <f>(P3*Breakdown!B$51)+P3</f>
        <v>0</v>
      </c>
      <c r="Q4" s="44">
        <f t="shared" si="6"/>
        <v>0</v>
      </c>
      <c r="R4" s="44">
        <f>P4*Breakdown!B$38</f>
        <v>0</v>
      </c>
      <c r="S4" s="44">
        <f t="shared" si="7"/>
        <v>0</v>
      </c>
      <c r="T4" s="44">
        <f>(T3*Breakdown!B$56)+T3</f>
        <v>0</v>
      </c>
      <c r="U4" s="44">
        <f t="shared" si="8"/>
        <v>0</v>
      </c>
      <c r="V4" s="44">
        <f t="shared" si="3"/>
        <v>0</v>
      </c>
      <c r="W4" s="44">
        <f t="shared" si="9"/>
        <v>0</v>
      </c>
      <c r="X4" s="44">
        <f>Breakdown!B$31*F4</f>
        <v>189280</v>
      </c>
      <c r="Y4" s="44">
        <f t="shared" si="10"/>
        <v>546280</v>
      </c>
      <c r="Z4" s="44">
        <f>(Z3*Breakdown!B$56)+Z3</f>
        <v>27148.16</v>
      </c>
      <c r="AA4" s="44">
        <f t="shared" si="11"/>
        <v>78352.16</v>
      </c>
    </row>
    <row r="5">
      <c r="A5" s="45">
        <f t="shared" ref="A5:A31" si="13">A4+1</f>
        <v>4</v>
      </c>
      <c r="B5" s="44">
        <f>'Mortgage Data (Monthly)'!G49</f>
        <v>3214155.733</v>
      </c>
      <c r="C5" s="44">
        <f>'Mortgage Data (Monthly)'!H49</f>
        <v>5016082.006</v>
      </c>
      <c r="D5" s="44">
        <f>(D4*Breakdown!B$27)+D4</f>
        <v>78785616.7</v>
      </c>
      <c r="E5" s="44">
        <f>'Mortgage Data (Monthly)'!F49</f>
        <v>50983917.99</v>
      </c>
      <c r="F5" s="44">
        <f>(F4*Breakdown!B$56)+F4</f>
        <v>984256</v>
      </c>
      <c r="G5" s="44">
        <f>(G4*Breakdown!B$56)+G4</f>
        <v>78740.48</v>
      </c>
      <c r="H5" s="44">
        <f>(H4*Breakdown!B$56)+H4</f>
        <v>2699.6736</v>
      </c>
      <c r="I5" s="44">
        <f>(I4*Breakdown!B$56)+I4</f>
        <v>55118.336</v>
      </c>
      <c r="J5" s="44">
        <f>(J4*Breakdown!B$51)+J4</f>
        <v>1440000</v>
      </c>
      <c r="K5" s="44">
        <f t="shared" si="4"/>
        <v>5760000</v>
      </c>
      <c r="L5" s="44">
        <f t="shared" ref="L5:O5" si="12">L4+F5</f>
        <v>3715656</v>
      </c>
      <c r="M5" s="44">
        <f t="shared" si="12"/>
        <v>297252.48</v>
      </c>
      <c r="N5" s="44">
        <f t="shared" si="12"/>
        <v>10191.5136</v>
      </c>
      <c r="O5" s="44">
        <f t="shared" si="12"/>
        <v>208076.736</v>
      </c>
      <c r="P5" s="44">
        <f>(P4*Breakdown!B$51)+P4</f>
        <v>0</v>
      </c>
      <c r="Q5" s="44">
        <f t="shared" si="6"/>
        <v>0</v>
      </c>
      <c r="R5" s="44">
        <f>P5*Breakdown!B$38</f>
        <v>0</v>
      </c>
      <c r="S5" s="44">
        <f t="shared" si="7"/>
        <v>0</v>
      </c>
      <c r="T5" s="44">
        <f>(T4*Breakdown!B$56)+T4</f>
        <v>0</v>
      </c>
      <c r="U5" s="44">
        <f t="shared" si="8"/>
        <v>0</v>
      </c>
      <c r="V5" s="44">
        <f t="shared" si="3"/>
        <v>0</v>
      </c>
      <c r="W5" s="44">
        <f t="shared" si="9"/>
        <v>0</v>
      </c>
      <c r="X5" s="44">
        <f>Breakdown!B$31*F5</f>
        <v>196851.2</v>
      </c>
      <c r="Y5" s="44">
        <f t="shared" si="10"/>
        <v>743131.2</v>
      </c>
      <c r="Z5" s="44">
        <f>(Z4*Breakdown!B$56)+Z4</f>
        <v>28234.0864</v>
      </c>
      <c r="AA5" s="44">
        <f t="shared" si="11"/>
        <v>106586.2464</v>
      </c>
    </row>
    <row r="6">
      <c r="A6" s="45">
        <f t="shared" si="13"/>
        <v>5</v>
      </c>
      <c r="B6" s="44">
        <f>'Mortgage Data (Monthly)'!G61</f>
        <v>3969989.361</v>
      </c>
      <c r="C6" s="44">
        <f>'Mortgage Data (Monthly)'!H61</f>
        <v>6317807.813</v>
      </c>
      <c r="D6" s="44">
        <f>(D5*Breakdown!B$27)+D5</f>
        <v>81149185.2</v>
      </c>
      <c r="E6" s="44">
        <f>'Mortgage Data (Monthly)'!F61</f>
        <v>49682192.19</v>
      </c>
      <c r="F6" s="44">
        <f>(F5*Breakdown!B$56)+F5</f>
        <v>1023626.24</v>
      </c>
      <c r="G6" s="44">
        <f>(G5*Breakdown!B$56)+G5</f>
        <v>81890.0992</v>
      </c>
      <c r="H6" s="44">
        <f>(H5*Breakdown!B$56)+H5</f>
        <v>2807.660544</v>
      </c>
      <c r="I6" s="44">
        <f>(I5*Breakdown!B$56)+I5</f>
        <v>57323.06944</v>
      </c>
      <c r="J6" s="44">
        <f>(J5*Breakdown!B$51)+J5</f>
        <v>1440000</v>
      </c>
      <c r="K6" s="44">
        <f t="shared" si="4"/>
        <v>7200000</v>
      </c>
      <c r="L6" s="44">
        <f t="shared" ref="L6:O6" si="14">L5+F6</f>
        <v>4739282.24</v>
      </c>
      <c r="M6" s="44">
        <f t="shared" si="14"/>
        <v>379142.5792</v>
      </c>
      <c r="N6" s="44">
        <f t="shared" si="14"/>
        <v>12999.17414</v>
      </c>
      <c r="O6" s="44">
        <f t="shared" si="14"/>
        <v>265399.8054</v>
      </c>
      <c r="P6" s="44">
        <f>(P5*Breakdown!B$51)+P5</f>
        <v>0</v>
      </c>
      <c r="Q6" s="44">
        <f t="shared" si="6"/>
        <v>0</v>
      </c>
      <c r="R6" s="44">
        <f>P6*Breakdown!B$38</f>
        <v>0</v>
      </c>
      <c r="S6" s="44">
        <f t="shared" si="7"/>
        <v>0</v>
      </c>
      <c r="T6" s="44">
        <f>(T5*Breakdown!B$56)+T5</f>
        <v>0</v>
      </c>
      <c r="U6" s="44">
        <f t="shared" si="8"/>
        <v>0</v>
      </c>
      <c r="V6" s="44">
        <f t="shared" si="3"/>
        <v>0</v>
      </c>
      <c r="W6" s="44">
        <f t="shared" si="9"/>
        <v>0</v>
      </c>
      <c r="X6" s="44">
        <f>Breakdown!B$31*F6</f>
        <v>204725.248</v>
      </c>
      <c r="Y6" s="44">
        <f t="shared" si="10"/>
        <v>947856.448</v>
      </c>
      <c r="Z6" s="44">
        <f>(Z5*Breakdown!B$56)+Z5</f>
        <v>29363.44986</v>
      </c>
      <c r="AA6" s="44">
        <f t="shared" si="11"/>
        <v>135949.6963</v>
      </c>
    </row>
    <row r="7">
      <c r="A7" s="45">
        <f t="shared" si="13"/>
        <v>6</v>
      </c>
      <c r="B7" s="44">
        <f>'Mortgage Data (Monthly)'!G73</f>
        <v>4706162.3</v>
      </c>
      <c r="C7" s="44">
        <f>'Mortgage Data (Monthly)'!H73</f>
        <v>7639194.309</v>
      </c>
      <c r="D7" s="44">
        <f>(D6*Breakdown!B$27)+D6</f>
        <v>83583660.76</v>
      </c>
      <c r="E7" s="44">
        <f>'Mortgage Data (Monthly)'!F73</f>
        <v>48360805.69</v>
      </c>
      <c r="F7" s="44">
        <f>(F6*Breakdown!B$56)+F6</f>
        <v>1064571.29</v>
      </c>
      <c r="G7" s="44">
        <f>(G6*Breakdown!B$56)+G6</f>
        <v>85165.70317</v>
      </c>
      <c r="H7" s="44">
        <f>(H6*Breakdown!B$56)+H6</f>
        <v>2919.966966</v>
      </c>
      <c r="I7" s="44">
        <f>(I6*Breakdown!B$56)+I6</f>
        <v>59615.99222</v>
      </c>
      <c r="J7" s="44">
        <f>(J6*Breakdown!B$51)+J6</f>
        <v>1440000</v>
      </c>
      <c r="K7" s="44">
        <f t="shared" si="4"/>
        <v>8640000</v>
      </c>
      <c r="L7" s="44">
        <f t="shared" ref="L7:O7" si="15">L6+F7</f>
        <v>5803853.53</v>
      </c>
      <c r="M7" s="44">
        <f t="shared" si="15"/>
        <v>464308.2824</v>
      </c>
      <c r="N7" s="44">
        <f t="shared" si="15"/>
        <v>15919.14111</v>
      </c>
      <c r="O7" s="44">
        <f t="shared" si="15"/>
        <v>325015.7977</v>
      </c>
      <c r="P7" s="44">
        <f>(P6*Breakdown!B$51)+P6</f>
        <v>0</v>
      </c>
      <c r="Q7" s="44">
        <f t="shared" si="6"/>
        <v>0</v>
      </c>
      <c r="R7" s="44">
        <f>P7*Breakdown!B$38</f>
        <v>0</v>
      </c>
      <c r="S7" s="44">
        <f t="shared" si="7"/>
        <v>0</v>
      </c>
      <c r="T7" s="44">
        <f>(T6*Breakdown!B$56)+T6</f>
        <v>0</v>
      </c>
      <c r="U7" s="44">
        <f t="shared" si="8"/>
        <v>0</v>
      </c>
      <c r="V7" s="44">
        <f t="shared" si="3"/>
        <v>0</v>
      </c>
      <c r="W7" s="44">
        <f t="shared" si="9"/>
        <v>0</v>
      </c>
      <c r="X7" s="44">
        <f>Breakdown!B$31*F7</f>
        <v>212914.2579</v>
      </c>
      <c r="Y7" s="44">
        <f t="shared" si="10"/>
        <v>1160770.706</v>
      </c>
      <c r="Z7" s="44">
        <f>(Z6*Breakdown!B$56)+Z6</f>
        <v>30537.98785</v>
      </c>
      <c r="AA7" s="44">
        <f t="shared" si="11"/>
        <v>166487.6841</v>
      </c>
    </row>
    <row r="8">
      <c r="A8" s="45">
        <f t="shared" si="13"/>
        <v>7</v>
      </c>
      <c r="B8" s="44">
        <f>'Mortgage Data (Monthly)'!G85</f>
        <v>5422377.604</v>
      </c>
      <c r="C8" s="44">
        <f>'Mortgage Data (Monthly)'!H85</f>
        <v>8980538.44</v>
      </c>
      <c r="D8" s="44">
        <f>(D7*Breakdown!B$27)+D7</f>
        <v>86091170.58</v>
      </c>
      <c r="E8" s="44">
        <f>'Mortgage Data (Monthly)'!F85</f>
        <v>47019461.56</v>
      </c>
      <c r="F8" s="44">
        <f>(F7*Breakdown!B$56)+F7</f>
        <v>1107154.141</v>
      </c>
      <c r="G8" s="44">
        <f>(G7*Breakdown!B$56)+G7</f>
        <v>88572.33129</v>
      </c>
      <c r="H8" s="44">
        <f>(H7*Breakdown!B$56)+H7</f>
        <v>3036.765644</v>
      </c>
      <c r="I8" s="44">
        <f>(I7*Breakdown!B$56)+I7</f>
        <v>62000.63191</v>
      </c>
      <c r="J8" s="44">
        <f>(J7*Breakdown!B$51)+J7</f>
        <v>1440000</v>
      </c>
      <c r="K8" s="44">
        <f t="shared" si="4"/>
        <v>10080000</v>
      </c>
      <c r="L8" s="44">
        <f t="shared" ref="L8:O8" si="16">L7+F8</f>
        <v>6911007.671</v>
      </c>
      <c r="M8" s="44">
        <f t="shared" si="16"/>
        <v>552880.6137</v>
      </c>
      <c r="N8" s="44">
        <f t="shared" si="16"/>
        <v>18955.90675</v>
      </c>
      <c r="O8" s="44">
        <f t="shared" si="16"/>
        <v>387016.4296</v>
      </c>
      <c r="P8" s="44">
        <f>(P7*Breakdown!B$51)+P7</f>
        <v>0</v>
      </c>
      <c r="Q8" s="44">
        <f t="shared" si="6"/>
        <v>0</v>
      </c>
      <c r="R8" s="44">
        <f>P8*Breakdown!B$38</f>
        <v>0</v>
      </c>
      <c r="S8" s="44">
        <f t="shared" si="7"/>
        <v>0</v>
      </c>
      <c r="T8" s="44">
        <f>(T7*Breakdown!B$56)+T7</f>
        <v>0</v>
      </c>
      <c r="U8" s="44">
        <f t="shared" si="8"/>
        <v>0</v>
      </c>
      <c r="V8" s="44">
        <f t="shared" si="3"/>
        <v>0</v>
      </c>
      <c r="W8" s="44">
        <f t="shared" si="9"/>
        <v>0</v>
      </c>
      <c r="X8" s="44">
        <f>Breakdown!B$31*F8</f>
        <v>221430.8282</v>
      </c>
      <c r="Y8" s="44">
        <f t="shared" si="10"/>
        <v>1382201.534</v>
      </c>
      <c r="Z8" s="44">
        <f>(Z7*Breakdown!B$56)+Z7</f>
        <v>31759.50736</v>
      </c>
      <c r="AA8" s="44">
        <f t="shared" si="11"/>
        <v>198247.1915</v>
      </c>
    </row>
    <row r="9">
      <c r="A9" s="45">
        <f t="shared" si="13"/>
        <v>8</v>
      </c>
      <c r="B9" s="44">
        <f>'Mortgage Data (Monthly)'!G97</f>
        <v>6118333.842</v>
      </c>
      <c r="C9" s="44">
        <f>'Mortgage Data (Monthly)'!H97</f>
        <v>10342141.64</v>
      </c>
      <c r="D9" s="44">
        <f>(D8*Breakdown!B$27)+D8</f>
        <v>88673905.7</v>
      </c>
      <c r="E9" s="44">
        <f>'Mortgage Data (Monthly)'!F97</f>
        <v>45657858.36</v>
      </c>
      <c r="F9" s="44">
        <f>(F8*Breakdown!B$56)+F8</f>
        <v>1151440.307</v>
      </c>
      <c r="G9" s="44">
        <f>(G8*Breakdown!B$56)+G8</f>
        <v>92115.22455</v>
      </c>
      <c r="H9" s="44">
        <f>(H8*Breakdown!B$56)+H8</f>
        <v>3158.23627</v>
      </c>
      <c r="I9" s="44">
        <f>(I8*Breakdown!B$56)+I8</f>
        <v>64480.65718</v>
      </c>
      <c r="J9" s="44">
        <f>(J8*Breakdown!B$51)+J8</f>
        <v>1440000</v>
      </c>
      <c r="K9" s="44">
        <f t="shared" si="4"/>
        <v>11520000</v>
      </c>
      <c r="L9" s="44">
        <f t="shared" ref="L9:O9" si="17">L8+F9</f>
        <v>8062447.978</v>
      </c>
      <c r="M9" s="44">
        <f t="shared" si="17"/>
        <v>644995.8382</v>
      </c>
      <c r="N9" s="44">
        <f t="shared" si="17"/>
        <v>22114.14302</v>
      </c>
      <c r="O9" s="44">
        <f t="shared" si="17"/>
        <v>451497.0867</v>
      </c>
      <c r="P9" s="44">
        <f>(P8*Breakdown!B$51)+P8</f>
        <v>0</v>
      </c>
      <c r="Q9" s="44">
        <f t="shared" si="6"/>
        <v>0</v>
      </c>
      <c r="R9" s="44">
        <f>P9*Breakdown!B$38</f>
        <v>0</v>
      </c>
      <c r="S9" s="44">
        <f t="shared" si="7"/>
        <v>0</v>
      </c>
      <c r="T9" s="44">
        <f>(T8*Breakdown!B$56)+T8</f>
        <v>0</v>
      </c>
      <c r="U9" s="44">
        <f t="shared" si="8"/>
        <v>0</v>
      </c>
      <c r="V9" s="44">
        <f t="shared" si="3"/>
        <v>0</v>
      </c>
      <c r="W9" s="44">
        <f t="shared" si="9"/>
        <v>0</v>
      </c>
      <c r="X9" s="44">
        <f>Breakdown!B$31*F9</f>
        <v>230288.0614</v>
      </c>
      <c r="Y9" s="44">
        <f t="shared" si="10"/>
        <v>1612489.596</v>
      </c>
      <c r="Z9" s="44">
        <f>(Z8*Breakdown!B$56)+Z8</f>
        <v>33029.88766</v>
      </c>
      <c r="AA9" s="44">
        <f t="shared" si="11"/>
        <v>231277.0791</v>
      </c>
    </row>
    <row r="10">
      <c r="A10" s="45">
        <f t="shared" si="13"/>
        <v>9</v>
      </c>
      <c r="B10" s="44">
        <f>'Mortgage Data (Monthly)'!G109</f>
        <v>6793725.031</v>
      </c>
      <c r="C10" s="44">
        <f>'Mortgage Data (Monthly)'!H109</f>
        <v>11724309.88</v>
      </c>
      <c r="D10" s="44">
        <f>(D9*Breakdown!B$27)+D9</f>
        <v>91334122.87</v>
      </c>
      <c r="E10" s="44">
        <f>'Mortgage Data (Monthly)'!F109</f>
        <v>44275690.12</v>
      </c>
      <c r="F10" s="44">
        <f>(F9*Breakdown!B$56)+F9</f>
        <v>1197497.919</v>
      </c>
      <c r="G10" s="44">
        <f>(G9*Breakdown!B$56)+G9</f>
        <v>95799.83353</v>
      </c>
      <c r="H10" s="44">
        <f>(H9*Breakdown!B$56)+H9</f>
        <v>3284.565721</v>
      </c>
      <c r="I10" s="44">
        <f>(I9*Breakdown!B$56)+I9</f>
        <v>67059.88347</v>
      </c>
      <c r="J10" s="44">
        <f>(J9*Breakdown!B$51)+J9</f>
        <v>1440000</v>
      </c>
      <c r="K10" s="44">
        <f t="shared" si="4"/>
        <v>12960000</v>
      </c>
      <c r="L10" s="44">
        <f t="shared" ref="L10:O10" si="18">L9+F10</f>
        <v>9259945.897</v>
      </c>
      <c r="M10" s="44">
        <f t="shared" si="18"/>
        <v>740795.6717</v>
      </c>
      <c r="N10" s="44">
        <f t="shared" si="18"/>
        <v>25398.70875</v>
      </c>
      <c r="O10" s="44">
        <f t="shared" si="18"/>
        <v>518556.9702</v>
      </c>
      <c r="P10" s="44">
        <f>(P9*Breakdown!B$51)+P9</f>
        <v>0</v>
      </c>
      <c r="Q10" s="44">
        <f t="shared" si="6"/>
        <v>0</v>
      </c>
      <c r="R10" s="44">
        <f>P10*Breakdown!B$38</f>
        <v>0</v>
      </c>
      <c r="S10" s="44">
        <f t="shared" si="7"/>
        <v>0</v>
      </c>
      <c r="T10" s="44">
        <f>(T9*Breakdown!B$56)+T9</f>
        <v>0</v>
      </c>
      <c r="U10" s="44">
        <f t="shared" si="8"/>
        <v>0</v>
      </c>
      <c r="V10" s="44">
        <f t="shared" si="3"/>
        <v>0</v>
      </c>
      <c r="W10" s="44">
        <f t="shared" si="9"/>
        <v>0</v>
      </c>
      <c r="X10" s="44">
        <f>Breakdown!B$31*F10</f>
        <v>239499.5838</v>
      </c>
      <c r="Y10" s="44">
        <f t="shared" si="10"/>
        <v>1851989.179</v>
      </c>
      <c r="Z10" s="44">
        <f>(Z9*Breakdown!B$56)+Z9</f>
        <v>34351.08317</v>
      </c>
      <c r="AA10" s="44">
        <f t="shared" si="11"/>
        <v>265628.1623</v>
      </c>
    </row>
    <row r="11">
      <c r="A11" s="45">
        <f t="shared" si="13"/>
        <v>10</v>
      </c>
      <c r="B11" s="44">
        <f>'Mortgage Data (Monthly)'!G121</f>
        <v>7448240.564</v>
      </c>
      <c r="C11" s="44">
        <f>'Mortgage Data (Monthly)'!H121</f>
        <v>13127353.78</v>
      </c>
      <c r="D11" s="44">
        <f>(D10*Breakdown!B$27)+D10</f>
        <v>94074146.55</v>
      </c>
      <c r="E11" s="44">
        <f>'Mortgage Data (Monthly)'!F121</f>
        <v>42872646.22</v>
      </c>
      <c r="F11" s="44">
        <f>(F10*Breakdown!B$56)+F10</f>
        <v>1245397.836</v>
      </c>
      <c r="G11" s="44">
        <f>(G10*Breakdown!B$56)+G10</f>
        <v>99631.82687</v>
      </c>
      <c r="H11" s="44">
        <f>(H10*Breakdown!B$56)+H10</f>
        <v>3415.94835</v>
      </c>
      <c r="I11" s="44">
        <f>(I10*Breakdown!B$56)+I10</f>
        <v>69742.27881</v>
      </c>
      <c r="J11" s="44">
        <f>(J10*Breakdown!B$51)+J10</f>
        <v>1440000</v>
      </c>
      <c r="K11" s="44">
        <f t="shared" si="4"/>
        <v>14400000</v>
      </c>
      <c r="L11" s="44">
        <f t="shared" ref="L11:O11" si="19">L10+F11</f>
        <v>10505343.73</v>
      </c>
      <c r="M11" s="44">
        <f t="shared" si="19"/>
        <v>840427.4986</v>
      </c>
      <c r="N11" s="44">
        <f t="shared" si="19"/>
        <v>28814.6571</v>
      </c>
      <c r="O11" s="44">
        <f t="shared" si="19"/>
        <v>588299.249</v>
      </c>
      <c r="P11" s="44">
        <f>(P10*Breakdown!B$51)+P10</f>
        <v>0</v>
      </c>
      <c r="Q11" s="44">
        <f t="shared" si="6"/>
        <v>0</v>
      </c>
      <c r="R11" s="44">
        <f>P11*Breakdown!B$38</f>
        <v>0</v>
      </c>
      <c r="S11" s="44">
        <f t="shared" si="7"/>
        <v>0</v>
      </c>
      <c r="T11" s="44">
        <f>(T10*Breakdown!B$56)+T10</f>
        <v>0</v>
      </c>
      <c r="U11" s="44">
        <f t="shared" si="8"/>
        <v>0</v>
      </c>
      <c r="V11" s="44">
        <f t="shared" si="3"/>
        <v>0</v>
      </c>
      <c r="W11" s="44">
        <f t="shared" si="9"/>
        <v>0</v>
      </c>
      <c r="X11" s="44">
        <f>Breakdown!B$31*F11</f>
        <v>249079.5672</v>
      </c>
      <c r="Y11" s="44">
        <f t="shared" si="10"/>
        <v>2101068.747</v>
      </c>
      <c r="Z11" s="44">
        <f>(Z10*Breakdown!B$56)+Z10</f>
        <v>35725.12649</v>
      </c>
      <c r="AA11" s="44">
        <f t="shared" si="11"/>
        <v>301353.2888</v>
      </c>
    </row>
    <row r="12">
      <c r="A12" s="45">
        <f t="shared" si="13"/>
        <v>11</v>
      </c>
      <c r="B12" s="44">
        <f>'Mortgage Data (Monthly)'!G133</f>
        <v>8081565.145</v>
      </c>
      <c r="C12" s="44">
        <f>'Mortgage Data (Monthly)'!H133</f>
        <v>14551588.64</v>
      </c>
      <c r="D12" s="44">
        <f>(D11*Breakdown!B$27)+D11</f>
        <v>96896370.95</v>
      </c>
      <c r="E12" s="44">
        <f>'Mortgage Data (Monthly)'!F133</f>
        <v>41448411.36</v>
      </c>
      <c r="F12" s="44">
        <f>(F11*Breakdown!B$56)+F11</f>
        <v>1295213.749</v>
      </c>
      <c r="G12" s="44">
        <f>(G11*Breakdown!B$56)+G11</f>
        <v>103617.0999</v>
      </c>
      <c r="H12" s="44">
        <f>(H11*Breakdown!B$56)+H11</f>
        <v>3552.586284</v>
      </c>
      <c r="I12" s="44">
        <f>(I11*Breakdown!B$56)+I11</f>
        <v>72531.96996</v>
      </c>
      <c r="J12" s="44">
        <f>(J11*Breakdown!B$51)+J11</f>
        <v>1440000</v>
      </c>
      <c r="K12" s="44">
        <f t="shared" si="4"/>
        <v>15840000</v>
      </c>
      <c r="L12" s="44">
        <f t="shared" ref="L12:O12" si="20">L11+F12</f>
        <v>11800557.48</v>
      </c>
      <c r="M12" s="44">
        <f t="shared" si="20"/>
        <v>944044.5986</v>
      </c>
      <c r="N12" s="44">
        <f t="shared" si="20"/>
        <v>32367.24338</v>
      </c>
      <c r="O12" s="44">
        <f t="shared" si="20"/>
        <v>660831.219</v>
      </c>
      <c r="P12" s="44">
        <f>(P11*Breakdown!B$51)+P11</f>
        <v>0</v>
      </c>
      <c r="Q12" s="44">
        <f t="shared" si="6"/>
        <v>0</v>
      </c>
      <c r="R12" s="44">
        <f>P12*Breakdown!B$38</f>
        <v>0</v>
      </c>
      <c r="S12" s="44">
        <f t="shared" si="7"/>
        <v>0</v>
      </c>
      <c r="T12" s="44">
        <f>(T11*Breakdown!B$56)+T11</f>
        <v>0</v>
      </c>
      <c r="U12" s="44">
        <f t="shared" si="8"/>
        <v>0</v>
      </c>
      <c r="V12" s="44">
        <f t="shared" si="3"/>
        <v>0</v>
      </c>
      <c r="W12" s="44">
        <f t="shared" si="9"/>
        <v>0</v>
      </c>
      <c r="X12" s="44">
        <f>Breakdown!B$31*F12</f>
        <v>259042.7499</v>
      </c>
      <c r="Y12" s="44">
        <f t="shared" si="10"/>
        <v>2360111.496</v>
      </c>
      <c r="Z12" s="44">
        <f>(Z11*Breakdown!B$56)+Z11</f>
        <v>37154.13155</v>
      </c>
      <c r="AA12" s="44">
        <f t="shared" si="11"/>
        <v>338507.4203</v>
      </c>
    </row>
    <row r="13">
      <c r="A13" s="45">
        <f t="shared" si="13"/>
        <v>12</v>
      </c>
      <c r="B13" s="44">
        <f>'Mortgage Data (Monthly)'!G145</f>
        <v>8693378.715</v>
      </c>
      <c r="C13" s="44">
        <f>'Mortgage Data (Monthly)'!H145</f>
        <v>15997334.5</v>
      </c>
      <c r="D13" s="44">
        <f>(D12*Breakdown!B$27)+D12</f>
        <v>99803262.08</v>
      </c>
      <c r="E13" s="44">
        <f>'Mortgage Data (Monthly)'!F145</f>
        <v>40002665.5</v>
      </c>
      <c r="F13" s="44">
        <f>(F12*Breakdown!B$56)+F12</f>
        <v>1347022.299</v>
      </c>
      <c r="G13" s="44">
        <f>(G12*Breakdown!B$56)+G12</f>
        <v>107761.7839</v>
      </c>
      <c r="H13" s="44">
        <f>(H12*Breakdown!B$56)+H12</f>
        <v>3694.689735</v>
      </c>
      <c r="I13" s="44">
        <f>(I12*Breakdown!B$56)+I12</f>
        <v>75433.24876</v>
      </c>
      <c r="J13" s="44">
        <f>(J12*Breakdown!B$51)+J12</f>
        <v>1440000</v>
      </c>
      <c r="K13" s="44">
        <f t="shared" si="4"/>
        <v>17280000</v>
      </c>
      <c r="L13" s="44">
        <f t="shared" ref="L13:O13" si="21">L12+F13</f>
        <v>13147579.78</v>
      </c>
      <c r="M13" s="44">
        <f t="shared" si="21"/>
        <v>1051806.382</v>
      </c>
      <c r="N13" s="44">
        <f t="shared" si="21"/>
        <v>36061.93311</v>
      </c>
      <c r="O13" s="44">
        <f t="shared" si="21"/>
        <v>736264.4677</v>
      </c>
      <c r="P13" s="44">
        <f>(P12*Breakdown!B$51)+P12</f>
        <v>0</v>
      </c>
      <c r="Q13" s="44">
        <f t="shared" si="6"/>
        <v>0</v>
      </c>
      <c r="R13" s="44">
        <f>P13*Breakdown!B$38</f>
        <v>0</v>
      </c>
      <c r="S13" s="44">
        <f t="shared" si="7"/>
        <v>0</v>
      </c>
      <c r="T13" s="44">
        <f>(T12*Breakdown!B$56)+T12</f>
        <v>0</v>
      </c>
      <c r="U13" s="44">
        <f t="shared" si="8"/>
        <v>0</v>
      </c>
      <c r="V13" s="44">
        <f t="shared" si="3"/>
        <v>0</v>
      </c>
      <c r="W13" s="44">
        <f t="shared" si="9"/>
        <v>0</v>
      </c>
      <c r="X13" s="44">
        <f>Breakdown!B$31*F13</f>
        <v>269404.4599</v>
      </c>
      <c r="Y13" s="44">
        <f t="shared" si="10"/>
        <v>2629515.956</v>
      </c>
      <c r="Z13" s="44">
        <f>(Z12*Breakdown!B$56)+Z12</f>
        <v>38640.29681</v>
      </c>
      <c r="AA13" s="44">
        <f t="shared" si="11"/>
        <v>377147.7172</v>
      </c>
    </row>
    <row r="14">
      <c r="A14" s="45">
        <f t="shared" si="13"/>
        <v>13</v>
      </c>
      <c r="B14" s="44">
        <f>'Mortgage Data (Monthly)'!G157</f>
        <v>9283356.381</v>
      </c>
      <c r="C14" s="44">
        <f>'Mortgage Data (Monthly)'!H157</f>
        <v>17464916.27</v>
      </c>
      <c r="D14" s="44">
        <f>(D13*Breakdown!B$27)+D13</f>
        <v>102797359.9</v>
      </c>
      <c r="E14" s="44">
        <f>'Mortgage Data (Monthly)'!F157</f>
        <v>38535083.73</v>
      </c>
      <c r="F14" s="44">
        <f>(F13*Breakdown!B$56)+F13</f>
        <v>1400903.191</v>
      </c>
      <c r="G14" s="44">
        <f>(G13*Breakdown!B$56)+G13</f>
        <v>112072.2553</v>
      </c>
      <c r="H14" s="44">
        <f>(H13*Breakdown!B$56)+H13</f>
        <v>3842.477325</v>
      </c>
      <c r="I14" s="44">
        <f>(I13*Breakdown!B$56)+I13</f>
        <v>78450.57871</v>
      </c>
      <c r="J14" s="44">
        <f>(J13*Breakdown!B$51)+J13</f>
        <v>1440000</v>
      </c>
      <c r="K14" s="44">
        <f t="shared" si="4"/>
        <v>18720000</v>
      </c>
      <c r="L14" s="44">
        <f t="shared" ref="L14:O14" si="22">L13+F14</f>
        <v>14548482.97</v>
      </c>
      <c r="M14" s="44">
        <f t="shared" si="22"/>
        <v>1163878.638</v>
      </c>
      <c r="N14" s="44">
        <f t="shared" si="22"/>
        <v>39904.41044</v>
      </c>
      <c r="O14" s="44">
        <f t="shared" si="22"/>
        <v>814715.0465</v>
      </c>
      <c r="P14" s="44">
        <f>(P13*Breakdown!B$51)+P13</f>
        <v>0</v>
      </c>
      <c r="Q14" s="44">
        <f t="shared" si="6"/>
        <v>0</v>
      </c>
      <c r="R14" s="44">
        <f>P14*Breakdown!B$38</f>
        <v>0</v>
      </c>
      <c r="S14" s="44">
        <f t="shared" si="7"/>
        <v>0</v>
      </c>
      <c r="T14" s="44">
        <f>(T13*Breakdown!B$56)+T13</f>
        <v>0</v>
      </c>
      <c r="U14" s="44">
        <f t="shared" si="8"/>
        <v>0</v>
      </c>
      <c r="V14" s="44">
        <f t="shared" si="3"/>
        <v>0</v>
      </c>
      <c r="W14" s="44">
        <f t="shared" si="9"/>
        <v>0</v>
      </c>
      <c r="X14" s="44">
        <f>Breakdown!B$31*F14</f>
        <v>280180.6382</v>
      </c>
      <c r="Y14" s="44">
        <f t="shared" si="10"/>
        <v>2909696.594</v>
      </c>
      <c r="Z14" s="44">
        <f>(Z13*Breakdown!B$56)+Z13</f>
        <v>40185.90869</v>
      </c>
      <c r="AA14" s="44">
        <f t="shared" si="11"/>
        <v>417333.6258</v>
      </c>
    </row>
    <row r="15">
      <c r="A15" s="45">
        <f t="shared" si="13"/>
        <v>14</v>
      </c>
      <c r="B15" s="44">
        <f>'Mortgage Data (Monthly)'!G169</f>
        <v>9851168.345</v>
      </c>
      <c r="C15" s="44">
        <f>'Mortgage Data (Monthly)'!H169</f>
        <v>18954663.74</v>
      </c>
      <c r="D15" s="44">
        <f>(D14*Breakdown!B$27)+D14</f>
        <v>105881280.7</v>
      </c>
      <c r="E15" s="44">
        <f>'Mortgage Data (Monthly)'!F169</f>
        <v>37045336.26</v>
      </c>
      <c r="F15" s="44">
        <f>(F14*Breakdown!B$56)+F14</f>
        <v>1456939.319</v>
      </c>
      <c r="G15" s="44">
        <f>(G14*Breakdown!B$56)+G14</f>
        <v>116555.1455</v>
      </c>
      <c r="H15" s="44">
        <f>(H14*Breakdown!B$56)+H14</f>
        <v>3996.176418</v>
      </c>
      <c r="I15" s="44">
        <f>(I14*Breakdown!B$56)+I14</f>
        <v>81588.60186</v>
      </c>
      <c r="J15" s="44">
        <f>(J14*Breakdown!B$51)+J14</f>
        <v>1440000</v>
      </c>
      <c r="K15" s="44">
        <f t="shared" si="4"/>
        <v>20160000</v>
      </c>
      <c r="L15" s="44">
        <f t="shared" ref="L15:O15" si="23">L14+F15</f>
        <v>16005422.29</v>
      </c>
      <c r="M15" s="44">
        <f t="shared" si="23"/>
        <v>1280433.783</v>
      </c>
      <c r="N15" s="44">
        <f t="shared" si="23"/>
        <v>43900.58686</v>
      </c>
      <c r="O15" s="44">
        <f t="shared" si="23"/>
        <v>896303.6483</v>
      </c>
      <c r="P15" s="44">
        <f>(P14*Breakdown!B$51)+P14</f>
        <v>0</v>
      </c>
      <c r="Q15" s="44">
        <f t="shared" si="6"/>
        <v>0</v>
      </c>
      <c r="R15" s="44">
        <f>P15*Breakdown!B$38</f>
        <v>0</v>
      </c>
      <c r="S15" s="44">
        <f t="shared" si="7"/>
        <v>0</v>
      </c>
      <c r="T15" s="44">
        <f>(T14*Breakdown!B$56)+T14</f>
        <v>0</v>
      </c>
      <c r="U15" s="44">
        <f t="shared" si="8"/>
        <v>0</v>
      </c>
      <c r="V15" s="44">
        <f t="shared" si="3"/>
        <v>0</v>
      </c>
      <c r="W15" s="44">
        <f t="shared" si="9"/>
        <v>0</v>
      </c>
      <c r="X15" s="44">
        <f>Breakdown!B$31*F15</f>
        <v>291387.8638</v>
      </c>
      <c r="Y15" s="44">
        <f t="shared" si="10"/>
        <v>3201084.458</v>
      </c>
      <c r="Z15" s="44">
        <f>(Z14*Breakdown!B$56)+Z14</f>
        <v>41793.34503</v>
      </c>
      <c r="AA15" s="44">
        <f t="shared" si="11"/>
        <v>459126.9709</v>
      </c>
    </row>
    <row r="16">
      <c r="A16" s="45">
        <f t="shared" si="13"/>
        <v>15</v>
      </c>
      <c r="B16" s="44">
        <f>'Mortgage Data (Monthly)'!G181</f>
        <v>10396479.82</v>
      </c>
      <c r="C16" s="44">
        <f>'Mortgage Data (Monthly)'!H181</f>
        <v>20466911.7</v>
      </c>
      <c r="D16" s="44">
        <f>(D15*Breakdown!B$27)+D15</f>
        <v>109057719.2</v>
      </c>
      <c r="E16" s="44">
        <f>'Mortgage Data (Monthly)'!F181</f>
        <v>35533088.3</v>
      </c>
      <c r="F16" s="44">
        <f>(F15*Breakdown!B$56)+F15</f>
        <v>1515216.892</v>
      </c>
      <c r="G16" s="44">
        <f>(G15*Breakdown!B$56)+G15</f>
        <v>121217.3513</v>
      </c>
      <c r="H16" s="44">
        <f>(H15*Breakdown!B$56)+H15</f>
        <v>4156.023474</v>
      </c>
      <c r="I16" s="44">
        <f>(I15*Breakdown!B$56)+I15</f>
        <v>84852.14593</v>
      </c>
      <c r="J16" s="44">
        <f>(J15*Breakdown!B$51)+J15</f>
        <v>1440000</v>
      </c>
      <c r="K16" s="44">
        <f t="shared" si="4"/>
        <v>21600000</v>
      </c>
      <c r="L16" s="44">
        <f t="shared" ref="L16:O16" si="24">L15+F16</f>
        <v>17520639.18</v>
      </c>
      <c r="M16" s="44">
        <f t="shared" si="24"/>
        <v>1401651.135</v>
      </c>
      <c r="N16" s="44">
        <f t="shared" si="24"/>
        <v>48056.61033</v>
      </c>
      <c r="O16" s="44">
        <f t="shared" si="24"/>
        <v>981155.7942</v>
      </c>
      <c r="P16" s="44">
        <f>(P15*Breakdown!B$51)+P15</f>
        <v>0</v>
      </c>
      <c r="Q16" s="44">
        <f t="shared" si="6"/>
        <v>0</v>
      </c>
      <c r="R16" s="44">
        <f>P16*Breakdown!B$38</f>
        <v>0</v>
      </c>
      <c r="S16" s="44">
        <f t="shared" si="7"/>
        <v>0</v>
      </c>
      <c r="T16" s="44">
        <f>(T15*Breakdown!B$56)+T15</f>
        <v>0</v>
      </c>
      <c r="U16" s="44">
        <f t="shared" si="8"/>
        <v>0</v>
      </c>
      <c r="V16" s="44">
        <f t="shared" si="3"/>
        <v>0</v>
      </c>
      <c r="W16" s="44">
        <f t="shared" si="9"/>
        <v>0</v>
      </c>
      <c r="X16" s="44">
        <f>Breakdown!B$31*F16</f>
        <v>303043.3783</v>
      </c>
      <c r="Y16" s="44">
        <f t="shared" si="10"/>
        <v>3504127.837</v>
      </c>
      <c r="Z16" s="44">
        <f>(Z15*Breakdown!B$56)+Z15</f>
        <v>43465.07883</v>
      </c>
      <c r="AA16" s="44">
        <f t="shared" si="11"/>
        <v>502592.0497</v>
      </c>
    </row>
    <row r="17">
      <c r="A17" s="45">
        <f t="shared" si="13"/>
        <v>16</v>
      </c>
      <c r="B17" s="44">
        <f>'Mortgage Data (Monthly)'!G193</f>
        <v>10918950.98</v>
      </c>
      <c r="C17" s="44">
        <f>'Mortgage Data (Monthly)'!H193</f>
        <v>22001999.98</v>
      </c>
      <c r="D17" s="44">
        <f>(D16*Breakdown!B$27)+D16</f>
        <v>112329450.7</v>
      </c>
      <c r="E17" s="44">
        <f>'Mortgage Data (Monthly)'!F193</f>
        <v>33998000.02</v>
      </c>
      <c r="F17" s="44">
        <f>(F16*Breakdown!B$56)+F16</f>
        <v>1575825.567</v>
      </c>
      <c r="G17" s="44">
        <f>(G16*Breakdown!B$56)+G16</f>
        <v>126066.0454</v>
      </c>
      <c r="H17" s="44">
        <f>(H16*Breakdown!B$56)+H16</f>
        <v>4322.264413</v>
      </c>
      <c r="I17" s="44">
        <f>(I16*Breakdown!B$56)+I16</f>
        <v>88246.23177</v>
      </c>
      <c r="J17" s="44">
        <f>(J16*Breakdown!B$51)+J16</f>
        <v>1440000</v>
      </c>
      <c r="K17" s="44">
        <f t="shared" si="4"/>
        <v>23040000</v>
      </c>
      <c r="L17" s="44">
        <f t="shared" ref="L17:O17" si="25">L16+F17</f>
        <v>19096464.75</v>
      </c>
      <c r="M17" s="44">
        <f t="shared" si="25"/>
        <v>1527717.18</v>
      </c>
      <c r="N17" s="44">
        <f t="shared" si="25"/>
        <v>52378.87474</v>
      </c>
      <c r="O17" s="44">
        <f t="shared" si="25"/>
        <v>1069402.026</v>
      </c>
      <c r="P17" s="44">
        <f>(P16*Breakdown!B$51)+P16</f>
        <v>0</v>
      </c>
      <c r="Q17" s="44">
        <f t="shared" si="6"/>
        <v>0</v>
      </c>
      <c r="R17" s="44">
        <f>P17*Breakdown!B$38</f>
        <v>0</v>
      </c>
      <c r="S17" s="44">
        <f t="shared" si="7"/>
        <v>0</v>
      </c>
      <c r="T17" s="44">
        <f>(T16*Breakdown!B$56)+T16</f>
        <v>0</v>
      </c>
      <c r="U17" s="44">
        <f t="shared" si="8"/>
        <v>0</v>
      </c>
      <c r="V17" s="44">
        <f t="shared" si="3"/>
        <v>0</v>
      </c>
      <c r="W17" s="44">
        <f t="shared" si="9"/>
        <v>0</v>
      </c>
      <c r="X17" s="44">
        <f>Breakdown!B$31*F17</f>
        <v>315165.1135</v>
      </c>
      <c r="Y17" s="44">
        <f t="shared" si="10"/>
        <v>3819292.95</v>
      </c>
      <c r="Z17" s="44">
        <f>(Z16*Breakdown!B$56)+Z16</f>
        <v>45203.68199</v>
      </c>
      <c r="AA17" s="44">
        <f t="shared" si="11"/>
        <v>547795.7317</v>
      </c>
    </row>
    <row r="18">
      <c r="A18" s="45">
        <f t="shared" si="13"/>
        <v>17</v>
      </c>
      <c r="B18" s="44">
        <f>'Mortgage Data (Monthly)'!G205</f>
        <v>11418236.85</v>
      </c>
      <c r="C18" s="44">
        <f>'Mortgage Data (Monthly)'!H205</f>
        <v>23560273.54</v>
      </c>
      <c r="D18" s="44">
        <f>(D17*Breakdown!B$27)+D17</f>
        <v>115699334.3</v>
      </c>
      <c r="E18" s="44">
        <f>'Mortgage Data (Monthly)'!F205</f>
        <v>32439726.46</v>
      </c>
      <c r="F18" s="44">
        <f>(F17*Breakdown!B$56)+F17</f>
        <v>1638858.59</v>
      </c>
      <c r="G18" s="44">
        <f>(G17*Breakdown!B$56)+G17</f>
        <v>131108.6872</v>
      </c>
      <c r="H18" s="44">
        <f>(H17*Breakdown!B$56)+H17</f>
        <v>4495.15499</v>
      </c>
      <c r="I18" s="44">
        <f>(I17*Breakdown!B$56)+I17</f>
        <v>91776.08104</v>
      </c>
      <c r="J18" s="44">
        <f>(J17*Breakdown!B$51)+J17</f>
        <v>1440000</v>
      </c>
      <c r="K18" s="44">
        <f t="shared" si="4"/>
        <v>24480000</v>
      </c>
      <c r="L18" s="44">
        <f t="shared" ref="L18:O18" si="26">L17+F18</f>
        <v>20735323.34</v>
      </c>
      <c r="M18" s="44">
        <f t="shared" si="26"/>
        <v>1658825.867</v>
      </c>
      <c r="N18" s="44">
        <f t="shared" si="26"/>
        <v>56874.02973</v>
      </c>
      <c r="O18" s="44">
        <f t="shared" si="26"/>
        <v>1161178.107</v>
      </c>
      <c r="P18" s="44">
        <f>(P17*Breakdown!B$51)+P17</f>
        <v>0</v>
      </c>
      <c r="Q18" s="44">
        <f t="shared" si="6"/>
        <v>0</v>
      </c>
      <c r="R18" s="44">
        <f>P18*Breakdown!B$38</f>
        <v>0</v>
      </c>
      <c r="S18" s="44">
        <f t="shared" si="7"/>
        <v>0</v>
      </c>
      <c r="T18" s="44">
        <f>(T17*Breakdown!B$56)+T17</f>
        <v>0</v>
      </c>
      <c r="U18" s="44">
        <f t="shared" si="8"/>
        <v>0</v>
      </c>
      <c r="V18" s="44">
        <f t="shared" si="3"/>
        <v>0</v>
      </c>
      <c r="W18" s="44">
        <f t="shared" si="9"/>
        <v>0</v>
      </c>
      <c r="X18" s="44">
        <f>Breakdown!B$31*F18</f>
        <v>327771.718</v>
      </c>
      <c r="Y18" s="44">
        <f t="shared" si="10"/>
        <v>4147064.668</v>
      </c>
      <c r="Z18" s="44">
        <f>(Z17*Breakdown!B$56)+Z17</f>
        <v>47011.82927</v>
      </c>
      <c r="AA18" s="44">
        <f t="shared" si="11"/>
        <v>594807.561</v>
      </c>
    </row>
    <row r="19">
      <c r="A19" s="45">
        <f t="shared" si="13"/>
        <v>18</v>
      </c>
      <c r="B19" s="44">
        <f>'Mortgage Data (Monthly)'!G217</f>
        <v>11893987.24</v>
      </c>
      <c r="C19" s="44">
        <f>'Mortgage Data (Monthly)'!H217</f>
        <v>25142082.58</v>
      </c>
      <c r="D19" s="44">
        <f>(D18*Breakdown!B$27)+D18</f>
        <v>119170314.3</v>
      </c>
      <c r="E19" s="44">
        <f>'Mortgage Data (Monthly)'!F217</f>
        <v>30857917.42</v>
      </c>
      <c r="F19" s="44">
        <f>(F18*Breakdown!B$56)+F18</f>
        <v>1704412.934</v>
      </c>
      <c r="G19" s="44">
        <f>(G18*Breakdown!B$56)+G18</f>
        <v>136353.0347</v>
      </c>
      <c r="H19" s="44">
        <f>(H18*Breakdown!B$56)+H18</f>
        <v>4674.961189</v>
      </c>
      <c r="I19" s="44">
        <f>(I18*Breakdown!B$56)+I18</f>
        <v>95447.12428</v>
      </c>
      <c r="J19" s="44">
        <f>(J18*Breakdown!B$51)+J18</f>
        <v>1440000</v>
      </c>
      <c r="K19" s="44">
        <f t="shared" si="4"/>
        <v>25920000</v>
      </c>
      <c r="L19" s="44">
        <f t="shared" ref="L19:O19" si="27">L18+F19</f>
        <v>22439736.27</v>
      </c>
      <c r="M19" s="44">
        <f t="shared" si="27"/>
        <v>1795178.902</v>
      </c>
      <c r="N19" s="44">
        <f t="shared" si="27"/>
        <v>61548.99092</v>
      </c>
      <c r="O19" s="44">
        <f t="shared" si="27"/>
        <v>1256625.231</v>
      </c>
      <c r="P19" s="44">
        <f>(P18*Breakdown!B$51)+P18</f>
        <v>0</v>
      </c>
      <c r="Q19" s="44">
        <f t="shared" si="6"/>
        <v>0</v>
      </c>
      <c r="R19" s="44">
        <f>P19*Breakdown!B$38</f>
        <v>0</v>
      </c>
      <c r="S19" s="44">
        <f t="shared" si="7"/>
        <v>0</v>
      </c>
      <c r="T19" s="44">
        <f>(T18*Breakdown!B$56)+T18</f>
        <v>0</v>
      </c>
      <c r="U19" s="44">
        <f t="shared" si="8"/>
        <v>0</v>
      </c>
      <c r="V19" s="44">
        <f t="shared" si="3"/>
        <v>0</v>
      </c>
      <c r="W19" s="44">
        <f t="shared" si="9"/>
        <v>0</v>
      </c>
      <c r="X19" s="44">
        <f>Breakdown!B$31*F19</f>
        <v>340882.5867</v>
      </c>
      <c r="Y19" s="44">
        <f t="shared" si="10"/>
        <v>4487947.255</v>
      </c>
      <c r="Z19" s="44">
        <f>(Z18*Breakdown!B$56)+Z18</f>
        <v>48892.30244</v>
      </c>
      <c r="AA19" s="44">
        <f t="shared" si="11"/>
        <v>643699.8634</v>
      </c>
    </row>
    <row r="20">
      <c r="A20" s="45">
        <f t="shared" si="13"/>
        <v>19</v>
      </c>
      <c r="B20" s="44">
        <f>'Mortgage Data (Monthly)'!G227</f>
        <v>12272211.13</v>
      </c>
      <c r="C20" s="44">
        <f>'Mortgage Data (Monthly)'!H229</f>
        <v>26747782.57</v>
      </c>
      <c r="D20" s="44">
        <f>(D19*Breakdown!B$27)+D19</f>
        <v>122745423.7</v>
      </c>
      <c r="E20" s="44">
        <f>'Mortgage Data (Monthly)'!F227</f>
        <v>29521508.44</v>
      </c>
      <c r="F20" s="44">
        <f>(F19*Breakdown!B$56)+F19</f>
        <v>1772589.451</v>
      </c>
      <c r="G20" s="44">
        <f>(G19*Breakdown!B$56)+G19</f>
        <v>141807.1561</v>
      </c>
      <c r="H20" s="44">
        <f>(H19*Breakdown!B$56)+H19</f>
        <v>4861.959637</v>
      </c>
      <c r="I20" s="44">
        <f>(I19*Breakdown!B$56)+I19</f>
        <v>99265.00925</v>
      </c>
      <c r="J20" s="44">
        <f>(J19*Breakdown!B$51)+J19</f>
        <v>1440000</v>
      </c>
      <c r="K20" s="44">
        <f t="shared" si="4"/>
        <v>27360000</v>
      </c>
      <c r="L20" s="44">
        <f t="shared" ref="L20:O20" si="28">L19+F20</f>
        <v>24212325.72</v>
      </c>
      <c r="M20" s="44">
        <f t="shared" si="28"/>
        <v>1936986.058</v>
      </c>
      <c r="N20" s="44">
        <f t="shared" si="28"/>
        <v>66410.95056</v>
      </c>
      <c r="O20" s="44">
        <f t="shared" si="28"/>
        <v>1355890.241</v>
      </c>
      <c r="P20" s="44">
        <f>(P19*Breakdown!B$51)+P19</f>
        <v>0</v>
      </c>
      <c r="Q20" s="44">
        <f t="shared" si="6"/>
        <v>0</v>
      </c>
      <c r="R20" s="44">
        <f>P20*Breakdown!B$38</f>
        <v>0</v>
      </c>
      <c r="S20" s="44">
        <f t="shared" si="7"/>
        <v>0</v>
      </c>
      <c r="T20" s="44">
        <f>(T19*Breakdown!B$56)+T19</f>
        <v>0</v>
      </c>
      <c r="U20" s="44">
        <f t="shared" si="8"/>
        <v>0</v>
      </c>
      <c r="V20" s="44">
        <f t="shared" si="3"/>
        <v>0</v>
      </c>
      <c r="W20" s="44">
        <f t="shared" si="9"/>
        <v>0</v>
      </c>
      <c r="X20" s="44">
        <f>Breakdown!B$31*F20</f>
        <v>354517.8902</v>
      </c>
      <c r="Y20" s="44">
        <f t="shared" si="10"/>
        <v>4842465.145</v>
      </c>
      <c r="Z20" s="44">
        <f>(Z19*Breakdown!B$56)+Z19</f>
        <v>50847.99454</v>
      </c>
      <c r="AA20" s="44">
        <f t="shared" si="11"/>
        <v>694547.8579</v>
      </c>
    </row>
    <row r="21">
      <c r="A21" s="45">
        <f t="shared" si="13"/>
        <v>20</v>
      </c>
      <c r="B21" s="44">
        <f>'Mortgage Data (Monthly)'!G241</f>
        <v>12773454.37</v>
      </c>
      <c r="C21" s="44">
        <f>'Mortgage Data (Monthly)'!H241</f>
        <v>28377734.33</v>
      </c>
      <c r="D21" s="44">
        <f>(D20*Breakdown!B$27)+D20</f>
        <v>126427786.4</v>
      </c>
      <c r="E21" s="44">
        <f>'Mortgage Data (Monthly)'!F241</f>
        <v>27622265.67</v>
      </c>
      <c r="F21" s="44">
        <f>(F20*Breakdown!B$56)+F20</f>
        <v>1843493.029</v>
      </c>
      <c r="G21" s="44">
        <f>(G20*Breakdown!B$56)+G20</f>
        <v>147479.4423</v>
      </c>
      <c r="H21" s="44">
        <f>(H20*Breakdown!B$56)+H20</f>
        <v>5056.438022</v>
      </c>
      <c r="I21" s="44">
        <f>(I20*Breakdown!B$56)+I20</f>
        <v>103235.6096</v>
      </c>
      <c r="J21" s="44">
        <f>(J20*Breakdown!B$51)+J20</f>
        <v>1440000</v>
      </c>
      <c r="K21" s="44">
        <f t="shared" si="4"/>
        <v>28800000</v>
      </c>
      <c r="L21" s="44">
        <f t="shared" ref="L21:O21" si="29">L20+F21</f>
        <v>26055818.75</v>
      </c>
      <c r="M21" s="44">
        <f t="shared" si="29"/>
        <v>2084465.5</v>
      </c>
      <c r="N21" s="44">
        <f t="shared" si="29"/>
        <v>71467.38858</v>
      </c>
      <c r="O21" s="44">
        <f t="shared" si="29"/>
        <v>1459125.85</v>
      </c>
      <c r="P21" s="44">
        <f>(P20*Breakdown!B$51)+P20</f>
        <v>0</v>
      </c>
      <c r="Q21" s="44">
        <f t="shared" si="6"/>
        <v>0</v>
      </c>
      <c r="R21" s="44">
        <f>P21*Breakdown!B$38</f>
        <v>0</v>
      </c>
      <c r="S21" s="44">
        <f t="shared" si="7"/>
        <v>0</v>
      </c>
      <c r="T21" s="44">
        <f>(T20*Breakdown!B$56)+T20</f>
        <v>0</v>
      </c>
      <c r="U21" s="44">
        <f t="shared" si="8"/>
        <v>0</v>
      </c>
      <c r="V21" s="44">
        <f t="shared" si="3"/>
        <v>0</v>
      </c>
      <c r="W21" s="44">
        <f t="shared" si="9"/>
        <v>0</v>
      </c>
      <c r="X21" s="44">
        <f>Breakdown!B$31*F21</f>
        <v>368698.6058</v>
      </c>
      <c r="Y21" s="44">
        <f t="shared" si="10"/>
        <v>5211163.751</v>
      </c>
      <c r="Z21" s="44">
        <f>(Z20*Breakdown!B$56)+Z20</f>
        <v>52881.91432</v>
      </c>
      <c r="AA21" s="44">
        <f t="shared" si="11"/>
        <v>747429.7723</v>
      </c>
    </row>
    <row r="22">
      <c r="A22" s="45">
        <f t="shared" si="13"/>
        <v>21</v>
      </c>
      <c r="B22" s="44">
        <f>'Mortgage Data (Monthly)'!G253</f>
        <v>13176443.97</v>
      </c>
      <c r="C22" s="44">
        <f>'Mortgage Data (Monthly)'!H253</f>
        <v>30032304.16</v>
      </c>
      <c r="D22" s="44">
        <f>(D21*Breakdown!B$27)+D21</f>
        <v>130220620</v>
      </c>
      <c r="E22" s="44">
        <f>'Mortgage Data (Monthly)'!F253</f>
        <v>25967695.84</v>
      </c>
      <c r="F22" s="44">
        <f>(F21*Breakdown!B$56)+F21</f>
        <v>1917232.75</v>
      </c>
      <c r="G22" s="44">
        <f>(G21*Breakdown!B$56)+G21</f>
        <v>153378.62</v>
      </c>
      <c r="H22" s="44">
        <f>(H21*Breakdown!B$56)+H21</f>
        <v>5258.695543</v>
      </c>
      <c r="I22" s="44">
        <f>(I21*Breakdown!B$56)+I21</f>
        <v>107365.034</v>
      </c>
      <c r="J22" s="44">
        <f>(J21*Breakdown!B$51)+J21</f>
        <v>1440000</v>
      </c>
      <c r="K22" s="44">
        <f t="shared" si="4"/>
        <v>30240000</v>
      </c>
      <c r="L22" s="44">
        <f t="shared" ref="L22:O22" si="30">L21+F22</f>
        <v>27973051.5</v>
      </c>
      <c r="M22" s="44">
        <f t="shared" si="30"/>
        <v>2237844.12</v>
      </c>
      <c r="N22" s="44">
        <f t="shared" si="30"/>
        <v>76726.08413</v>
      </c>
      <c r="O22" s="44">
        <f t="shared" si="30"/>
        <v>1566490.884</v>
      </c>
      <c r="P22" s="44">
        <f>(P21*Breakdown!B$51)+P21</f>
        <v>0</v>
      </c>
      <c r="Q22" s="44">
        <f t="shared" si="6"/>
        <v>0</v>
      </c>
      <c r="R22" s="44">
        <f>P22*Breakdown!B$38</f>
        <v>0</v>
      </c>
      <c r="S22" s="44">
        <f t="shared" si="7"/>
        <v>0</v>
      </c>
      <c r="T22" s="44">
        <f>(T21*Breakdown!B$56)+T21</f>
        <v>0</v>
      </c>
      <c r="U22" s="44">
        <f t="shared" si="8"/>
        <v>0</v>
      </c>
      <c r="V22" s="44">
        <f t="shared" si="3"/>
        <v>0</v>
      </c>
      <c r="W22" s="44">
        <f t="shared" si="9"/>
        <v>0</v>
      </c>
      <c r="X22" s="44">
        <f>Breakdown!B$31*F22</f>
        <v>383446.55</v>
      </c>
      <c r="Y22" s="44">
        <f t="shared" si="10"/>
        <v>5594610.301</v>
      </c>
      <c r="Z22" s="44">
        <f>(Z21*Breakdown!B$56)+Z21</f>
        <v>54997.19089</v>
      </c>
      <c r="AA22" s="44">
        <f t="shared" si="11"/>
        <v>802426.9631</v>
      </c>
    </row>
    <row r="23">
      <c r="A23" s="45">
        <f t="shared" si="13"/>
        <v>22</v>
      </c>
      <c r="B23" s="44">
        <f>'Mortgage Data (Monthly)'!G265</f>
        <v>13554443.69</v>
      </c>
      <c r="C23" s="44">
        <f>'Mortgage Data (Monthly)'!H265</f>
        <v>31711863.87</v>
      </c>
      <c r="D23" s="44">
        <f>(D22*Breakdown!B$27)+D22</f>
        <v>134127238.6</v>
      </c>
      <c r="E23" s="44">
        <f>'Mortgage Data (Monthly)'!F265</f>
        <v>24288136.13</v>
      </c>
      <c r="F23" s="44">
        <f>(F22*Breakdown!B$56)+F22</f>
        <v>1993922.06</v>
      </c>
      <c r="G23" s="44">
        <f>(G22*Breakdown!B$56)+G22</f>
        <v>159513.7648</v>
      </c>
      <c r="H23" s="44">
        <f>(H22*Breakdown!B$56)+H22</f>
        <v>5469.043365</v>
      </c>
      <c r="I23" s="44">
        <f>(I22*Breakdown!B$56)+I22</f>
        <v>111659.6354</v>
      </c>
      <c r="J23" s="44">
        <f>(J22*Breakdown!B$51)+J22</f>
        <v>1440000</v>
      </c>
      <c r="K23" s="44">
        <f t="shared" si="4"/>
        <v>31680000</v>
      </c>
      <c r="L23" s="44">
        <f t="shared" ref="L23:O23" si="31">L22+F23</f>
        <v>29966973.56</v>
      </c>
      <c r="M23" s="44">
        <f t="shared" si="31"/>
        <v>2397357.885</v>
      </c>
      <c r="N23" s="44">
        <f t="shared" si="31"/>
        <v>82195.12749</v>
      </c>
      <c r="O23" s="44">
        <f t="shared" si="31"/>
        <v>1678150.52</v>
      </c>
      <c r="P23" s="44">
        <f>(P22*Breakdown!B$51)+P22</f>
        <v>0</v>
      </c>
      <c r="Q23" s="44">
        <f t="shared" si="6"/>
        <v>0</v>
      </c>
      <c r="R23" s="44">
        <f>P23*Breakdown!B$38</f>
        <v>0</v>
      </c>
      <c r="S23" s="44">
        <f t="shared" si="7"/>
        <v>0</v>
      </c>
      <c r="T23" s="44">
        <f>(T22*Breakdown!B$56)+T22</f>
        <v>0</v>
      </c>
      <c r="U23" s="44">
        <f t="shared" si="8"/>
        <v>0</v>
      </c>
      <c r="V23" s="44">
        <f t="shared" si="3"/>
        <v>0</v>
      </c>
      <c r="W23" s="44">
        <f t="shared" si="9"/>
        <v>0</v>
      </c>
      <c r="X23" s="44">
        <f>Breakdown!B$31*F23</f>
        <v>398784.412</v>
      </c>
      <c r="Y23" s="44">
        <f t="shared" si="10"/>
        <v>5993394.713</v>
      </c>
      <c r="Z23" s="44">
        <f>(Z22*Breakdown!B$56)+Z22</f>
        <v>57197.07853</v>
      </c>
      <c r="AA23" s="44">
        <f t="shared" si="11"/>
        <v>859624.0417</v>
      </c>
    </row>
    <row r="24">
      <c r="A24" s="45">
        <f t="shared" si="13"/>
        <v>23</v>
      </c>
      <c r="B24" s="44">
        <f>'Mortgage Data (Monthly)'!G277</f>
        <v>13907076.09</v>
      </c>
      <c r="C24" s="44">
        <f>'Mortgage Data (Monthly)'!H277</f>
        <v>33416790.91</v>
      </c>
      <c r="D24" s="44">
        <f>(D23*Breakdown!B$27)+D23</f>
        <v>138151055.8</v>
      </c>
      <c r="E24" s="44">
        <f>'Mortgage Data (Monthly)'!F277</f>
        <v>22583209.09</v>
      </c>
      <c r="F24" s="44">
        <f>(F23*Breakdown!B$56)+F23</f>
        <v>2073678.943</v>
      </c>
      <c r="G24" s="44">
        <f>(G23*Breakdown!B$56)+G23</f>
        <v>165894.3154</v>
      </c>
      <c r="H24" s="44">
        <f>(H23*Breakdown!B$56)+H23</f>
        <v>5687.8051</v>
      </c>
      <c r="I24" s="44">
        <f>(I23*Breakdown!B$56)+I23</f>
        <v>116126.0208</v>
      </c>
      <c r="J24" s="44">
        <f>(J23*Breakdown!B$51)+J23</f>
        <v>1440000</v>
      </c>
      <c r="K24" s="44">
        <f t="shared" si="4"/>
        <v>33120000</v>
      </c>
      <c r="L24" s="44">
        <f t="shared" ref="L24:O24" si="32">L23+F24</f>
        <v>32040652.51</v>
      </c>
      <c r="M24" s="44">
        <f t="shared" si="32"/>
        <v>2563252.201</v>
      </c>
      <c r="N24" s="44">
        <f t="shared" si="32"/>
        <v>87882.93259</v>
      </c>
      <c r="O24" s="44">
        <f t="shared" si="32"/>
        <v>1794276.54</v>
      </c>
      <c r="P24" s="44">
        <f>(P23*Breakdown!B$51)+P23</f>
        <v>0</v>
      </c>
      <c r="Q24" s="44">
        <f t="shared" si="6"/>
        <v>0</v>
      </c>
      <c r="R24" s="44">
        <f>P24*Breakdown!B$38</f>
        <v>0</v>
      </c>
      <c r="S24" s="44">
        <f t="shared" si="7"/>
        <v>0</v>
      </c>
      <c r="T24" s="44">
        <f>(T23*Breakdown!B$56)+T23</f>
        <v>0</v>
      </c>
      <c r="U24" s="44">
        <f t="shared" si="8"/>
        <v>0</v>
      </c>
      <c r="V24" s="44">
        <f t="shared" si="3"/>
        <v>0</v>
      </c>
      <c r="W24" s="44">
        <f t="shared" si="9"/>
        <v>0</v>
      </c>
      <c r="X24" s="44">
        <f>Breakdown!B$31*F24</f>
        <v>414735.7885</v>
      </c>
      <c r="Y24" s="44">
        <f t="shared" si="10"/>
        <v>6408130.501</v>
      </c>
      <c r="Z24" s="44">
        <f>(Z23*Breakdown!B$56)+Z23</f>
        <v>59484.96167</v>
      </c>
      <c r="AA24" s="44">
        <f t="shared" si="11"/>
        <v>919109.0033</v>
      </c>
    </row>
    <row r="25">
      <c r="A25" s="45">
        <f t="shared" si="13"/>
        <v>24</v>
      </c>
      <c r="B25" s="44">
        <f>'Mortgage Data (Monthly)'!G289</f>
        <v>14233958.02</v>
      </c>
      <c r="C25" s="44">
        <f>'Mortgage Data (Monthly)'!H289</f>
        <v>35147468.42</v>
      </c>
      <c r="D25" s="44">
        <f>(D24*Breakdown!B$27)+D24</f>
        <v>142295587.5</v>
      </c>
      <c r="E25" s="44">
        <f>'Mortgage Data (Monthly)'!F289</f>
        <v>20852531.58</v>
      </c>
      <c r="F25" s="44">
        <f>(F24*Breakdown!B$56)+F24</f>
        <v>2156626.1</v>
      </c>
      <c r="G25" s="44">
        <f>(G24*Breakdown!B$56)+G24</f>
        <v>172530.088</v>
      </c>
      <c r="H25" s="44">
        <f>(H24*Breakdown!B$56)+H24</f>
        <v>5915.317304</v>
      </c>
      <c r="I25" s="44">
        <f>(I24*Breakdown!B$56)+I24</f>
        <v>120771.0616</v>
      </c>
      <c r="J25" s="44">
        <f>(J24*Breakdown!B$51)+J24</f>
        <v>1440000</v>
      </c>
      <c r="K25" s="44">
        <f t="shared" si="4"/>
        <v>34560000</v>
      </c>
      <c r="L25" s="44">
        <f t="shared" ref="L25:O25" si="33">L24+F25</f>
        <v>34197278.61</v>
      </c>
      <c r="M25" s="44">
        <f t="shared" si="33"/>
        <v>2735782.289</v>
      </c>
      <c r="N25" s="44">
        <f t="shared" si="33"/>
        <v>93798.24989</v>
      </c>
      <c r="O25" s="44">
        <f t="shared" si="33"/>
        <v>1915047.602</v>
      </c>
      <c r="P25" s="44">
        <f>(P24*Breakdown!B$51)+P24</f>
        <v>0</v>
      </c>
      <c r="Q25" s="44">
        <f t="shared" si="6"/>
        <v>0</v>
      </c>
      <c r="R25" s="44">
        <f>P25*Breakdown!B$38</f>
        <v>0</v>
      </c>
      <c r="S25" s="44">
        <f t="shared" si="7"/>
        <v>0</v>
      </c>
      <c r="T25" s="44">
        <f>(T24*Breakdown!B$56)+T24</f>
        <v>0</v>
      </c>
      <c r="U25" s="44">
        <f t="shared" si="8"/>
        <v>0</v>
      </c>
      <c r="V25" s="44">
        <f t="shared" si="3"/>
        <v>0</v>
      </c>
      <c r="W25" s="44">
        <f t="shared" si="9"/>
        <v>0</v>
      </c>
      <c r="X25" s="44">
        <f>Breakdown!B$31*F25</f>
        <v>431325.2201</v>
      </c>
      <c r="Y25" s="44">
        <f t="shared" si="10"/>
        <v>6839455.721</v>
      </c>
      <c r="Z25" s="44">
        <f>(Z24*Breakdown!B$56)+Z24</f>
        <v>61864.36013</v>
      </c>
      <c r="AA25" s="44">
        <f t="shared" si="11"/>
        <v>980973.3635</v>
      </c>
    </row>
    <row r="26">
      <c r="A26" s="45">
        <f t="shared" si="13"/>
        <v>25</v>
      </c>
      <c r="B26" s="44">
        <f>'Mortgage Data (Monthly)'!G301</f>
        <v>14534700.57</v>
      </c>
      <c r="C26" s="44">
        <f>'Mortgage Data (Monthly)'!H301</f>
        <v>36904285.3</v>
      </c>
      <c r="D26" s="44">
        <f>(D25*Breakdown!B$27)+D25</f>
        <v>146564455.1</v>
      </c>
      <c r="E26" s="44">
        <f>'Mortgage Data (Monthly)'!F301</f>
        <v>19095714.7</v>
      </c>
      <c r="F26" s="44">
        <f>(F25*Breakdown!B$56)+F25</f>
        <v>2242891.144</v>
      </c>
      <c r="G26" s="44">
        <f>(G25*Breakdown!B$56)+G25</f>
        <v>179431.2915</v>
      </c>
      <c r="H26" s="44">
        <f>(H25*Breakdown!B$56)+H25</f>
        <v>6151.929996</v>
      </c>
      <c r="I26" s="44">
        <f>(I25*Breakdown!B$56)+I25</f>
        <v>125601.9041</v>
      </c>
      <c r="J26" s="44">
        <f>(J25*Breakdown!B$51)+J25</f>
        <v>1440000</v>
      </c>
      <c r="K26" s="44">
        <f t="shared" si="4"/>
        <v>36000000</v>
      </c>
      <c r="L26" s="44">
        <f t="shared" ref="L26:O26" si="34">L25+F26</f>
        <v>36440169.75</v>
      </c>
      <c r="M26" s="44">
        <f t="shared" si="34"/>
        <v>2915213.58</v>
      </c>
      <c r="N26" s="44">
        <f t="shared" si="34"/>
        <v>99950.17989</v>
      </c>
      <c r="O26" s="44">
        <f t="shared" si="34"/>
        <v>2040649.506</v>
      </c>
      <c r="P26" s="44">
        <f>(P25*Breakdown!B$51)+P25</f>
        <v>0</v>
      </c>
      <c r="Q26" s="44">
        <f t="shared" si="6"/>
        <v>0</v>
      </c>
      <c r="R26" s="44">
        <f>P26*Breakdown!B$38</f>
        <v>0</v>
      </c>
      <c r="S26" s="44">
        <f t="shared" si="7"/>
        <v>0</v>
      </c>
      <c r="T26" s="44">
        <f>(T25*Breakdown!B$56)+T25</f>
        <v>0</v>
      </c>
      <c r="U26" s="44">
        <f t="shared" si="8"/>
        <v>0</v>
      </c>
      <c r="V26" s="44">
        <f t="shared" si="3"/>
        <v>0</v>
      </c>
      <c r="W26" s="44">
        <f t="shared" si="9"/>
        <v>0</v>
      </c>
      <c r="X26" s="44">
        <f>Breakdown!B$31*F26</f>
        <v>448578.2289</v>
      </c>
      <c r="Y26" s="44">
        <f t="shared" si="10"/>
        <v>7288033.95</v>
      </c>
      <c r="Z26" s="44">
        <f>(Z25*Breakdown!B$56)+Z25</f>
        <v>64338.93454</v>
      </c>
      <c r="AA26" s="44">
        <f t="shared" si="11"/>
        <v>1045312.298</v>
      </c>
    </row>
    <row r="27">
      <c r="A27" s="45">
        <f t="shared" si="13"/>
        <v>26</v>
      </c>
      <c r="B27" s="44">
        <f>'Mortgage Data (Monthly)'!G313</f>
        <v>14808908.93</v>
      </c>
      <c r="C27" s="44">
        <f>'Mortgage Data (Monthly)'!H313</f>
        <v>38687636.37</v>
      </c>
      <c r="D27" s="44">
        <f>(D26*Breakdown!B$27)+D26</f>
        <v>150961388.7</v>
      </c>
      <c r="E27" s="44">
        <f>'Mortgage Data (Monthly)'!F313</f>
        <v>17312363.63</v>
      </c>
      <c r="F27" s="44">
        <f>(F26*Breakdown!B$56)+F26</f>
        <v>2332606.79</v>
      </c>
      <c r="G27" s="44">
        <f>(G26*Breakdown!B$56)+G26</f>
        <v>186608.5432</v>
      </c>
      <c r="H27" s="44">
        <f>(H26*Breakdown!B$56)+H26</f>
        <v>6398.007196</v>
      </c>
      <c r="I27" s="44">
        <f>(I26*Breakdown!B$56)+I26</f>
        <v>130625.9802</v>
      </c>
      <c r="J27" s="44">
        <f>(J26*Breakdown!B$51)+J26</f>
        <v>1440000</v>
      </c>
      <c r="K27" s="44">
        <f t="shared" si="4"/>
        <v>37440000</v>
      </c>
      <c r="L27" s="44">
        <f t="shared" ref="L27:O27" si="35">L26+F27</f>
        <v>38772776.54</v>
      </c>
      <c r="M27" s="44">
        <f t="shared" si="35"/>
        <v>3101822.123</v>
      </c>
      <c r="N27" s="44">
        <f t="shared" si="35"/>
        <v>106348.1871</v>
      </c>
      <c r="O27" s="44">
        <f t="shared" si="35"/>
        <v>2171275.486</v>
      </c>
      <c r="P27" s="44">
        <f>(P26*Breakdown!B$51)+P26</f>
        <v>0</v>
      </c>
      <c r="Q27" s="44">
        <f t="shared" si="6"/>
        <v>0</v>
      </c>
      <c r="R27" s="44">
        <f>P27*Breakdown!B$38</f>
        <v>0</v>
      </c>
      <c r="S27" s="44">
        <f t="shared" si="7"/>
        <v>0</v>
      </c>
      <c r="T27" s="44">
        <f>(T26*Breakdown!B$56)+T26</f>
        <v>0</v>
      </c>
      <c r="U27" s="44">
        <f t="shared" si="8"/>
        <v>0</v>
      </c>
      <c r="V27" s="44">
        <f t="shared" si="3"/>
        <v>0</v>
      </c>
      <c r="W27" s="44">
        <f t="shared" si="9"/>
        <v>0</v>
      </c>
      <c r="X27" s="44">
        <f>Breakdown!B$31*F27</f>
        <v>466521.358</v>
      </c>
      <c r="Y27" s="44">
        <f t="shared" si="10"/>
        <v>7754555.308</v>
      </c>
      <c r="Z27" s="44">
        <f>(Z26*Breakdown!B$56)+Z26</f>
        <v>66912.49192</v>
      </c>
      <c r="AA27" s="44">
        <f t="shared" si="11"/>
        <v>1112224.79</v>
      </c>
    </row>
    <row r="28">
      <c r="A28" s="45">
        <f t="shared" si="13"/>
        <v>27</v>
      </c>
      <c r="B28" s="44">
        <f>'Mortgage Data (Monthly)'!G325</f>
        <v>15056182.36</v>
      </c>
      <c r="C28" s="44">
        <f>'Mortgage Data (Monthly)'!H325</f>
        <v>40497922.38</v>
      </c>
      <c r="D28" s="44">
        <f>(D27*Breakdown!B$27)+D27</f>
        <v>155490230.4</v>
      </c>
      <c r="E28" s="44">
        <f>'Mortgage Data (Monthly)'!F325</f>
        <v>15502077.62</v>
      </c>
      <c r="F28" s="44">
        <f>(F27*Breakdown!B$56)+F27</f>
        <v>2425911.062</v>
      </c>
      <c r="G28" s="44">
        <f>(G27*Breakdown!B$56)+G27</f>
        <v>194072.8849</v>
      </c>
      <c r="H28" s="44">
        <f>(H27*Breakdown!B$56)+H27</f>
        <v>6653.927483</v>
      </c>
      <c r="I28" s="44">
        <f>(I27*Breakdown!B$56)+I27</f>
        <v>135851.0195</v>
      </c>
      <c r="J28" s="44">
        <f>(J27*Breakdown!B$51)+J27</f>
        <v>1440000</v>
      </c>
      <c r="K28" s="44">
        <f t="shared" si="4"/>
        <v>38880000</v>
      </c>
      <c r="L28" s="44">
        <f t="shared" ref="L28:O28" si="36">L27+F28</f>
        <v>41198687.6</v>
      </c>
      <c r="M28" s="44">
        <f t="shared" si="36"/>
        <v>3295895.008</v>
      </c>
      <c r="N28" s="44">
        <f t="shared" si="36"/>
        <v>113002.1146</v>
      </c>
      <c r="O28" s="44">
        <f t="shared" si="36"/>
        <v>2307126.506</v>
      </c>
      <c r="P28" s="44">
        <f>(P27*Breakdown!B$51)+P27</f>
        <v>0</v>
      </c>
      <c r="Q28" s="44">
        <f t="shared" si="6"/>
        <v>0</v>
      </c>
      <c r="R28" s="44">
        <f>P28*Breakdown!B$38</f>
        <v>0</v>
      </c>
      <c r="S28" s="44">
        <f t="shared" si="7"/>
        <v>0</v>
      </c>
      <c r="T28" s="44">
        <f>(T27*Breakdown!B$56)+T27</f>
        <v>0</v>
      </c>
      <c r="U28" s="44">
        <f t="shared" si="8"/>
        <v>0</v>
      </c>
      <c r="V28" s="44">
        <f t="shared" si="3"/>
        <v>0</v>
      </c>
      <c r="W28" s="44">
        <f t="shared" si="9"/>
        <v>0</v>
      </c>
      <c r="X28" s="44">
        <f>Breakdown!B$31*F28</f>
        <v>485182.2123</v>
      </c>
      <c r="Y28" s="44">
        <f t="shared" si="10"/>
        <v>8239737.521</v>
      </c>
      <c r="Z28" s="44">
        <f>(Z27*Breakdown!B$56)+Z27</f>
        <v>69588.9916</v>
      </c>
      <c r="AA28" s="44">
        <f t="shared" si="11"/>
        <v>1181813.782</v>
      </c>
    </row>
    <row r="29">
      <c r="A29" s="45">
        <f t="shared" si="13"/>
        <v>28</v>
      </c>
      <c r="B29" s="44">
        <f>'Mortgage Data (Monthly)'!G337</f>
        <v>15276114.03</v>
      </c>
      <c r="C29" s="44">
        <f>'Mortgage Data (Monthly)'!H337</f>
        <v>42335550.15</v>
      </c>
      <c r="D29" s="44">
        <f>(D28*Breakdown!B$27)+D28</f>
        <v>160154937.3</v>
      </c>
      <c r="E29" s="44">
        <f>'Mortgage Data (Monthly)'!F337</f>
        <v>13664449.85</v>
      </c>
      <c r="F29" s="44">
        <f>(F28*Breakdown!B$56)+F28</f>
        <v>2522947.504</v>
      </c>
      <c r="G29" s="44">
        <f>(G28*Breakdown!B$56)+G28</f>
        <v>201835.8003</v>
      </c>
      <c r="H29" s="44">
        <f>(H28*Breakdown!B$56)+H28</f>
        <v>6920.084583</v>
      </c>
      <c r="I29" s="44">
        <f>(I28*Breakdown!B$56)+I28</f>
        <v>141285.0602</v>
      </c>
      <c r="J29" s="44">
        <f>(J28*Breakdown!B$51)+J28</f>
        <v>1440000</v>
      </c>
      <c r="K29" s="44">
        <f t="shared" si="4"/>
        <v>40320000</v>
      </c>
      <c r="L29" s="44">
        <f t="shared" ref="L29:O29" si="37">L28+F29</f>
        <v>43721635.11</v>
      </c>
      <c r="M29" s="44">
        <f t="shared" si="37"/>
        <v>3497730.809</v>
      </c>
      <c r="N29" s="44">
        <f t="shared" si="37"/>
        <v>119922.1992</v>
      </c>
      <c r="O29" s="44">
        <f t="shared" si="37"/>
        <v>2448411.566</v>
      </c>
      <c r="P29" s="44">
        <f>(P28*Breakdown!B$51)+P28</f>
        <v>0</v>
      </c>
      <c r="Q29" s="44">
        <f t="shared" si="6"/>
        <v>0</v>
      </c>
      <c r="R29" s="44">
        <f>P29*Breakdown!B$38</f>
        <v>0</v>
      </c>
      <c r="S29" s="44">
        <f t="shared" si="7"/>
        <v>0</v>
      </c>
      <c r="T29" s="44">
        <f>(T28*Breakdown!B$56)+T28</f>
        <v>0</v>
      </c>
      <c r="U29" s="44">
        <f t="shared" si="8"/>
        <v>0</v>
      </c>
      <c r="V29" s="44">
        <f t="shared" si="3"/>
        <v>0</v>
      </c>
      <c r="W29" s="44">
        <f t="shared" si="9"/>
        <v>0</v>
      </c>
      <c r="X29" s="44">
        <f>Breakdown!B$31*F29</f>
        <v>504589.5008</v>
      </c>
      <c r="Y29" s="44">
        <f t="shared" si="10"/>
        <v>8744327.021</v>
      </c>
      <c r="Z29" s="44">
        <f>(Z28*Breakdown!B$56)+Z28</f>
        <v>72372.55126</v>
      </c>
      <c r="AA29" s="44">
        <f t="shared" si="11"/>
        <v>1254186.333</v>
      </c>
    </row>
    <row r="30">
      <c r="A30" s="45">
        <f t="shared" si="13"/>
        <v>29</v>
      </c>
      <c r="B30" s="44">
        <f>'Mortgage Data (Monthly)'!G349</f>
        <v>15468290.98</v>
      </c>
      <c r="C30" s="44">
        <f>'Mortgage Data (Monthly)'!H349</f>
        <v>44200932.63</v>
      </c>
      <c r="D30" s="44">
        <f>(D29*Breakdown!B$27)+D29</f>
        <v>164959585.4</v>
      </c>
      <c r="E30" s="44">
        <f>'Mortgage Data (Monthly)'!F349</f>
        <v>11799067.37</v>
      </c>
      <c r="F30" s="44">
        <f>(F29*Breakdown!B$56)+F29</f>
        <v>2623865.404</v>
      </c>
      <c r="G30" s="44">
        <f>(G29*Breakdown!B$56)+G29</f>
        <v>209909.2323</v>
      </c>
      <c r="H30" s="44">
        <f>(H29*Breakdown!B$56)+H29</f>
        <v>7196.887966</v>
      </c>
      <c r="I30" s="44">
        <f>(I29*Breakdown!B$56)+I29</f>
        <v>146936.4626</v>
      </c>
      <c r="J30" s="44">
        <f>(J29*Breakdown!B$51)+J29</f>
        <v>1440000</v>
      </c>
      <c r="K30" s="44">
        <f t="shared" si="4"/>
        <v>41760000</v>
      </c>
      <c r="L30" s="44">
        <f t="shared" ref="L30:O30" si="38">L29+F30</f>
        <v>46345500.51</v>
      </c>
      <c r="M30" s="44">
        <f t="shared" si="38"/>
        <v>3707640.041</v>
      </c>
      <c r="N30" s="44">
        <f t="shared" si="38"/>
        <v>127119.0871</v>
      </c>
      <c r="O30" s="44">
        <f t="shared" si="38"/>
        <v>2595348.029</v>
      </c>
      <c r="P30" s="44">
        <f>(P29*Breakdown!B$51)+P29</f>
        <v>0</v>
      </c>
      <c r="Q30" s="44">
        <f t="shared" si="6"/>
        <v>0</v>
      </c>
      <c r="R30" s="44">
        <f>P30*Breakdown!B$38</f>
        <v>0</v>
      </c>
      <c r="S30" s="44">
        <f t="shared" si="7"/>
        <v>0</v>
      </c>
      <c r="T30" s="44">
        <f>(T29*Breakdown!B$56)+T29</f>
        <v>0</v>
      </c>
      <c r="U30" s="44">
        <f t="shared" si="8"/>
        <v>0</v>
      </c>
      <c r="V30" s="44">
        <f t="shared" si="3"/>
        <v>0</v>
      </c>
      <c r="W30" s="44">
        <f t="shared" si="9"/>
        <v>0</v>
      </c>
      <c r="X30" s="44">
        <f>Breakdown!B$31*F30</f>
        <v>524773.0809</v>
      </c>
      <c r="Y30" s="44">
        <f t="shared" si="10"/>
        <v>9269100.102</v>
      </c>
      <c r="Z30" s="44">
        <f>(Z29*Breakdown!B$56)+Z29</f>
        <v>75267.45331</v>
      </c>
      <c r="AA30" s="44">
        <f t="shared" si="11"/>
        <v>1329453.786</v>
      </c>
    </row>
    <row r="31">
      <c r="A31" s="45">
        <f t="shared" si="13"/>
        <v>30</v>
      </c>
      <c r="B31" s="44">
        <f>'Mortgage Data (Monthly)'!G361</f>
        <v>15632294.03</v>
      </c>
      <c r="C31" s="44">
        <f>'Mortgage Data (Monthly)'!H361</f>
        <v>46094489.02</v>
      </c>
      <c r="D31" s="44">
        <f>(D30*Breakdown!B$27)+D30</f>
        <v>169908373</v>
      </c>
      <c r="E31" s="44">
        <f>'Mortgage Data (Monthly)'!F361</f>
        <v>9905510.983</v>
      </c>
      <c r="F31" s="44">
        <f>(F30*Breakdown!B$56)+F30</f>
        <v>2728820.02</v>
      </c>
      <c r="G31" s="44">
        <f>(G30*Breakdown!B$56)+G30</f>
        <v>218305.6016</v>
      </c>
      <c r="H31" s="44">
        <f>(H30*Breakdown!B$56)+H30</f>
        <v>7484.763485</v>
      </c>
      <c r="I31" s="44">
        <f>(I30*Breakdown!B$56)+I30</f>
        <v>152813.9211</v>
      </c>
      <c r="J31" s="44">
        <f>(J30*Breakdown!B$51)+J30</f>
        <v>1440000</v>
      </c>
      <c r="K31" s="44">
        <f t="shared" si="4"/>
        <v>43200000</v>
      </c>
      <c r="L31" s="44">
        <f t="shared" ref="L31:O31" si="39">L30+F31</f>
        <v>49074320.53</v>
      </c>
      <c r="M31" s="44">
        <f t="shared" si="39"/>
        <v>3925945.643</v>
      </c>
      <c r="N31" s="44">
        <f t="shared" si="39"/>
        <v>134603.8506</v>
      </c>
      <c r="O31" s="44">
        <f t="shared" si="39"/>
        <v>2748161.95</v>
      </c>
      <c r="P31" s="44">
        <f>(P30*Breakdown!B$51)+P30</f>
        <v>0</v>
      </c>
      <c r="Q31" s="44">
        <f t="shared" si="6"/>
        <v>0</v>
      </c>
      <c r="R31" s="44">
        <f>P31*Breakdown!B$38</f>
        <v>0</v>
      </c>
      <c r="S31" s="44">
        <f t="shared" si="7"/>
        <v>0</v>
      </c>
      <c r="T31" s="44">
        <f>(T30*Breakdown!B$56)+T30</f>
        <v>0</v>
      </c>
      <c r="U31" s="44">
        <f t="shared" si="8"/>
        <v>0</v>
      </c>
      <c r="V31" s="44">
        <f t="shared" si="3"/>
        <v>0</v>
      </c>
      <c r="W31" s="44">
        <f t="shared" si="9"/>
        <v>0</v>
      </c>
      <c r="X31" s="44">
        <f>Breakdown!B$31*F31</f>
        <v>545764.0041</v>
      </c>
      <c r="Y31" s="44">
        <f t="shared" si="10"/>
        <v>9814864.106</v>
      </c>
      <c r="Z31" s="44">
        <f>(Z30*Breakdown!B$56)+Z30</f>
        <v>78278.15144</v>
      </c>
      <c r="AA31" s="44">
        <f t="shared" si="11"/>
        <v>1407731.938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8" max="8" width="20.13"/>
    <col customWidth="1" min="9" max="9" width="28.5"/>
    <col customWidth="1" min="10" max="10" width="36.25"/>
  </cols>
  <sheetData>
    <row r="1">
      <c r="A1" s="42" t="s">
        <v>97</v>
      </c>
      <c r="B1" s="42" t="s">
        <v>12</v>
      </c>
      <c r="C1" s="42" t="s">
        <v>28</v>
      </c>
      <c r="D1" s="42" t="s">
        <v>31</v>
      </c>
      <c r="E1" s="42" t="s">
        <v>33</v>
      </c>
      <c r="F1" s="42" t="s">
        <v>36</v>
      </c>
      <c r="G1" s="42" t="s">
        <v>68</v>
      </c>
      <c r="H1" s="42" t="s">
        <v>70</v>
      </c>
      <c r="I1" s="42" t="s">
        <v>122</v>
      </c>
      <c r="J1" s="42" t="s">
        <v>123</v>
      </c>
    </row>
    <row r="2">
      <c r="A2" s="42">
        <v>1.0</v>
      </c>
      <c r="B2" s="44">
        <f>(Breakdown!C9*Breakdown!B55)+Breakdown!C9</f>
        <v>15120000</v>
      </c>
      <c r="C2" s="44">
        <f>('Cost Data'!B2*Breakdown!B$55)</f>
        <v>66527.54421</v>
      </c>
      <c r="D2" s="44">
        <f>('Cost Data'!F2*Breakdown!B$55)</f>
        <v>70000</v>
      </c>
      <c r="E2" s="44">
        <f>('Cost Data'!G2*Breakdown!B$55)</f>
        <v>5600</v>
      </c>
      <c r="F2" s="44">
        <f>('Cost Data'!I2*Breakdown!B$55)</f>
        <v>3920</v>
      </c>
      <c r="G2" s="44">
        <f>('Cost Data'!H2*Breakdown!B$55)</f>
        <v>192</v>
      </c>
      <c r="H2" s="44">
        <f>(Breakdown!C$23*Breakdown!B55)+Breakdown!C23</f>
        <v>756000</v>
      </c>
      <c r="I2" s="44">
        <f>B2-Breakdown!C$9</f>
        <v>1120000</v>
      </c>
      <c r="J2" s="44">
        <f>H2-Breakdown!C$23</f>
        <v>56000</v>
      </c>
    </row>
    <row r="3">
      <c r="A3" s="45">
        <f t="shared" ref="A3:A31" si="1">A2+1</f>
        <v>2</v>
      </c>
      <c r="B3" s="44">
        <f>(B2*Breakdown!B$55)+B2</f>
        <v>16329600</v>
      </c>
      <c r="C3" s="44">
        <f>('Cost Data'!B3*Breakdown!B$55)+C2</f>
        <v>198101.318</v>
      </c>
      <c r="D3" s="44">
        <f>('Cost Data'!L3*Breakdown!B$55)+D2</f>
        <v>212800</v>
      </c>
      <c r="E3" s="44">
        <f>('Cost Data'!M3*Breakdown!B$55)+E2</f>
        <v>17024</v>
      </c>
      <c r="F3" s="44">
        <f>('Cost Data'!O3*Breakdown!B$55)+F2</f>
        <v>11916.8</v>
      </c>
      <c r="G3" s="44">
        <f>('Cost Data'!N3*Breakdown!B$55)+G2</f>
        <v>583.68</v>
      </c>
      <c r="H3" s="44">
        <f>(H2*Breakdown!B$55)+H2</f>
        <v>816480</v>
      </c>
      <c r="I3" s="44">
        <f>B3-Breakdown!C$9</f>
        <v>2329600</v>
      </c>
      <c r="J3" s="44">
        <f>H3-Breakdown!C$23</f>
        <v>116480</v>
      </c>
    </row>
    <row r="4">
      <c r="A4" s="45">
        <f t="shared" si="1"/>
        <v>3</v>
      </c>
      <c r="B4" s="44">
        <f>(B3*Breakdown!B$55)+B3</f>
        <v>17635968</v>
      </c>
      <c r="C4" s="44">
        <f>('Cost Data'!B4*Breakdown!B$55)+C3</f>
        <v>393217.6336</v>
      </c>
      <c r="D4" s="44">
        <f>('Cost Data'!L4*Breakdown!B$55)+D3</f>
        <v>431312</v>
      </c>
      <c r="E4" s="44">
        <f>('Cost Data'!M4*Breakdown!B$55)+E3</f>
        <v>34504.96</v>
      </c>
      <c r="F4" s="44">
        <f>('Cost Data'!O4*Breakdown!B$55)+F3</f>
        <v>24153.472</v>
      </c>
      <c r="G4" s="44">
        <f>('Cost Data'!N4*Breakdown!B$55)+G3</f>
        <v>1183.0272</v>
      </c>
      <c r="H4" s="44">
        <f>(H3*Breakdown!B$55)+H3</f>
        <v>881798.4</v>
      </c>
      <c r="I4" s="44">
        <f>B4-Breakdown!C$9</f>
        <v>3635968</v>
      </c>
      <c r="J4" s="44">
        <f>H4-Breakdown!C$23</f>
        <v>181798.4</v>
      </c>
    </row>
    <row r="5">
      <c r="A5" s="45">
        <f t="shared" si="1"/>
        <v>4</v>
      </c>
      <c r="B5" s="44">
        <f>(B4*Breakdown!B$55)+B4</f>
        <v>19046845.44</v>
      </c>
      <c r="C5" s="44">
        <f>('Cost Data'!B5*Breakdown!B$55)+C4</f>
        <v>650350.0922</v>
      </c>
      <c r="D5" s="44">
        <f>('Cost Data'!L5*Breakdown!B$55)+D4</f>
        <v>728564.48</v>
      </c>
      <c r="E5" s="44">
        <f>('Cost Data'!M5*Breakdown!B$55)+E4</f>
        <v>58285.1584</v>
      </c>
      <c r="F5" s="44">
        <f>('Cost Data'!O5*Breakdown!B$55)+F4</f>
        <v>40799.61088</v>
      </c>
      <c r="G5" s="44">
        <f>('Cost Data'!N5*Breakdown!B$55)+G4</f>
        <v>1998.348288</v>
      </c>
      <c r="H5" s="44">
        <f>(H4*Breakdown!B$55)+H4</f>
        <v>952342.272</v>
      </c>
      <c r="I5" s="44">
        <f>B5-Breakdown!C$9</f>
        <v>5046845.44</v>
      </c>
      <c r="J5" s="44">
        <f>H5-Breakdown!C$23</f>
        <v>252342.272</v>
      </c>
    </row>
    <row r="6">
      <c r="A6" s="45">
        <f t="shared" si="1"/>
        <v>5</v>
      </c>
      <c r="B6" s="44">
        <f>(B5*Breakdown!B$55)+B5</f>
        <v>20570593.08</v>
      </c>
      <c r="C6" s="44">
        <f>('Cost Data'!B6*Breakdown!B$55)+C5</f>
        <v>967949.2411</v>
      </c>
      <c r="D6" s="44">
        <f>('Cost Data'!L6*Breakdown!B$55)+D5</f>
        <v>1107707.059</v>
      </c>
      <c r="E6" s="44">
        <f>('Cost Data'!M6*Breakdown!B$55)+E5</f>
        <v>88616.56474</v>
      </c>
      <c r="F6" s="44">
        <f>('Cost Data'!O6*Breakdown!B$55)+F5</f>
        <v>62031.59532</v>
      </c>
      <c r="G6" s="44">
        <f>('Cost Data'!N6*Breakdown!B$55)+G5</f>
        <v>3038.28222</v>
      </c>
      <c r="H6" s="44">
        <f>(H5*Breakdown!B$55)+H5</f>
        <v>1028529.654</v>
      </c>
      <c r="I6" s="44">
        <f>B6-Breakdown!C$9</f>
        <v>6570593.075</v>
      </c>
      <c r="J6" s="44">
        <f>H6-Breakdown!C$23</f>
        <v>328529.6538</v>
      </c>
    </row>
    <row r="7">
      <c r="A7" s="45">
        <f t="shared" si="1"/>
        <v>6</v>
      </c>
      <c r="B7" s="44">
        <f>(B6*Breakdown!B$55)+B6</f>
        <v>22216240.52</v>
      </c>
      <c r="C7" s="44">
        <f>('Cost Data'!B7*Breakdown!B$55)+C6</f>
        <v>1344442.225</v>
      </c>
      <c r="D7" s="44">
        <f>('Cost Data'!L7*Breakdown!B$55)+D6</f>
        <v>1572015.342</v>
      </c>
      <c r="E7" s="44">
        <f>('Cost Data'!M7*Breakdown!B$55)+E6</f>
        <v>125761.2273</v>
      </c>
      <c r="F7" s="44">
        <f>('Cost Data'!O7*Breakdown!B$55)+F6</f>
        <v>88032.85913</v>
      </c>
      <c r="G7" s="44">
        <f>('Cost Data'!N7*Breakdown!B$55)+G6</f>
        <v>4311.813508</v>
      </c>
      <c r="H7" s="44">
        <f>(H6*Breakdown!B$55)+H6</f>
        <v>1110812.026</v>
      </c>
      <c r="I7" s="44">
        <f>B7-Breakdown!C$9</f>
        <v>8216240.521</v>
      </c>
      <c r="J7" s="44">
        <f>H7-Breakdown!C$23</f>
        <v>410812.0261</v>
      </c>
    </row>
    <row r="8">
      <c r="A8" s="45">
        <f t="shared" si="1"/>
        <v>7</v>
      </c>
      <c r="B8" s="44">
        <f>(B7*Breakdown!B$55)+B7</f>
        <v>23993539.76</v>
      </c>
      <c r="C8" s="44">
        <f>('Cost Data'!B8*Breakdown!B$55)+C7</f>
        <v>1778232.433</v>
      </c>
      <c r="D8" s="44">
        <f>('Cost Data'!L8*Breakdown!B$55)+D7</f>
        <v>2124895.955</v>
      </c>
      <c r="E8" s="44">
        <f>('Cost Data'!M8*Breakdown!B$55)+E7</f>
        <v>169991.6764</v>
      </c>
      <c r="F8" s="44">
        <f>('Cost Data'!O8*Breakdown!B$55)+F7</f>
        <v>118994.1735</v>
      </c>
      <c r="G8" s="44">
        <f>('Cost Data'!N8*Breakdown!B$55)+G7</f>
        <v>5828.286049</v>
      </c>
      <c r="H8" s="44">
        <f>(H7*Breakdown!B$55)+H7</f>
        <v>1199676.988</v>
      </c>
      <c r="I8" s="44">
        <f>B8-Breakdown!C$9</f>
        <v>9993539.763</v>
      </c>
      <c r="J8" s="44">
        <f>H8-Breakdown!C$23</f>
        <v>499676.9881</v>
      </c>
    </row>
    <row r="9">
      <c r="A9" s="45">
        <f t="shared" si="1"/>
        <v>8</v>
      </c>
      <c r="B9" s="44">
        <f>(B8*Breakdown!B$55)+B8</f>
        <v>25913022.94</v>
      </c>
      <c r="C9" s="44">
        <f>('Cost Data'!B9*Breakdown!B$55)+C8</f>
        <v>2267699.141</v>
      </c>
      <c r="D9" s="44">
        <f>('Cost Data'!L9*Breakdown!B$55)+D8</f>
        <v>2769891.793</v>
      </c>
      <c r="E9" s="44">
        <f>('Cost Data'!M9*Breakdown!B$55)+E8</f>
        <v>221591.3435</v>
      </c>
      <c r="F9" s="44">
        <f>('Cost Data'!O9*Breakdown!B$55)+F8</f>
        <v>155113.9404</v>
      </c>
      <c r="G9" s="44">
        <f>('Cost Data'!N9*Breakdown!B$55)+G8</f>
        <v>7597.417491</v>
      </c>
      <c r="H9" s="44">
        <f>(H8*Breakdown!B$55)+H8</f>
        <v>1295651.147</v>
      </c>
      <c r="I9" s="44">
        <f>B9-Breakdown!C$9</f>
        <v>11913022.94</v>
      </c>
      <c r="J9" s="44">
        <f>H9-Breakdown!C$23</f>
        <v>595651.1472</v>
      </c>
    </row>
    <row r="10">
      <c r="A10" s="45">
        <f t="shared" si="1"/>
        <v>9</v>
      </c>
      <c r="B10" s="44">
        <f>(B9*Breakdown!B$55)+B9</f>
        <v>27986064.78</v>
      </c>
      <c r="C10" s="44">
        <f>('Cost Data'!B10*Breakdown!B$55)+C9</f>
        <v>2811197.143</v>
      </c>
      <c r="D10" s="44">
        <f>('Cost Data'!L10*Breakdown!B$55)+D9</f>
        <v>3510687.465</v>
      </c>
      <c r="E10" s="44">
        <f>('Cost Data'!M10*Breakdown!B$55)+E9</f>
        <v>280854.9972</v>
      </c>
      <c r="F10" s="44">
        <f>('Cost Data'!O10*Breakdown!B$55)+F9</f>
        <v>196598.498</v>
      </c>
      <c r="G10" s="44">
        <f>('Cost Data'!N10*Breakdown!B$55)+G9</f>
        <v>9629.31419</v>
      </c>
      <c r="H10" s="44">
        <f>(H9*Breakdown!B$55)+H9</f>
        <v>1399303.239</v>
      </c>
      <c r="I10" s="44">
        <f>B10-Breakdown!C$9</f>
        <v>13986064.78</v>
      </c>
      <c r="J10" s="44">
        <f>H10-Breakdown!C$23</f>
        <v>699303.239</v>
      </c>
    </row>
    <row r="11">
      <c r="A11" s="45">
        <f t="shared" si="1"/>
        <v>10</v>
      </c>
      <c r="B11" s="44">
        <f>(B10*Breakdown!B$55)+B10</f>
        <v>30224949.96</v>
      </c>
      <c r="C11" s="44">
        <f>('Cost Data'!B11*Breakdown!B$55)+C10</f>
        <v>3407056.388</v>
      </c>
      <c r="D11" s="44">
        <f>('Cost Data'!L11*Breakdown!B$55)+D10</f>
        <v>4351114.964</v>
      </c>
      <c r="E11" s="44">
        <f>('Cost Data'!M11*Breakdown!B$55)+E10</f>
        <v>348089.1971</v>
      </c>
      <c r="F11" s="44">
        <f>('Cost Data'!O11*Breakdown!B$55)+F10</f>
        <v>243662.438</v>
      </c>
      <c r="G11" s="44">
        <f>('Cost Data'!N11*Breakdown!B$55)+G10</f>
        <v>11934.48676</v>
      </c>
      <c r="H11" s="44">
        <f>(H10*Breakdown!B$55)+H10</f>
        <v>1511247.498</v>
      </c>
      <c r="I11" s="44">
        <f>B11-Breakdown!C$9</f>
        <v>16224949.96</v>
      </c>
      <c r="J11" s="44">
        <f>H11-Breakdown!C$23</f>
        <v>811247.4981</v>
      </c>
    </row>
    <row r="12">
      <c r="A12" s="45">
        <f t="shared" si="1"/>
        <v>11</v>
      </c>
      <c r="B12" s="44">
        <f>(B11*Breakdown!B$55)+B11</f>
        <v>32642945.96</v>
      </c>
      <c r="C12" s="44">
        <f>('Cost Data'!B12*Breakdown!B$55)+C11</f>
        <v>4053581.6</v>
      </c>
      <c r="D12" s="44">
        <f>('Cost Data'!L12*Breakdown!B$55)+D11</f>
        <v>5295159.562</v>
      </c>
      <c r="E12" s="44">
        <f>('Cost Data'!M12*Breakdown!B$55)+E11</f>
        <v>423612.765</v>
      </c>
      <c r="F12" s="44">
        <f>('Cost Data'!O12*Breakdown!B$55)+F11</f>
        <v>296528.9355</v>
      </c>
      <c r="G12" s="44">
        <f>('Cost Data'!N12*Breakdown!B$55)+G11</f>
        <v>14523.86623</v>
      </c>
      <c r="H12" s="44">
        <f>(H11*Breakdown!B$55)+H11</f>
        <v>1632147.298</v>
      </c>
      <c r="I12" s="44">
        <f>B12-Breakdown!C$9</f>
        <v>18642945.96</v>
      </c>
      <c r="J12" s="44">
        <f>H12-Breakdown!C$23</f>
        <v>932147.2979</v>
      </c>
    </row>
    <row r="13">
      <c r="A13" s="45">
        <f t="shared" si="1"/>
        <v>12</v>
      </c>
      <c r="B13" s="44">
        <f>(B12*Breakdown!B$55)+B12</f>
        <v>35254381.64</v>
      </c>
      <c r="C13" s="44">
        <f>('Cost Data'!B13*Breakdown!B$55)+C12</f>
        <v>4749051.897</v>
      </c>
      <c r="D13" s="44">
        <f>('Cost Data'!L13*Breakdown!B$55)+D12</f>
        <v>6346965.945</v>
      </c>
      <c r="E13" s="44">
        <f>('Cost Data'!M13*Breakdown!B$55)+E12</f>
        <v>507757.2756</v>
      </c>
      <c r="F13" s="44">
        <f>('Cost Data'!O13*Breakdown!B$55)+F12</f>
        <v>355430.0929</v>
      </c>
      <c r="G13" s="44">
        <f>('Cost Data'!N13*Breakdown!B$55)+G12</f>
        <v>17408.82088</v>
      </c>
      <c r="H13" s="44">
        <f>(H12*Breakdown!B$55)+H12</f>
        <v>1762719.082</v>
      </c>
      <c r="I13" s="44">
        <f>B13-Breakdown!C$9</f>
        <v>21254381.64</v>
      </c>
      <c r="J13" s="44">
        <f>H13-Breakdown!C$23</f>
        <v>1062719.082</v>
      </c>
    </row>
    <row r="14">
      <c r="A14" s="45">
        <f t="shared" si="1"/>
        <v>13</v>
      </c>
      <c r="B14" s="44">
        <f>(B13*Breakdown!B$55)+B13</f>
        <v>38074732.17</v>
      </c>
      <c r="C14" s="44">
        <f>('Cost Data'!B14*Breakdown!B$55)+C13</f>
        <v>5491720.408</v>
      </c>
      <c r="D14" s="44">
        <f>('Cost Data'!L14*Breakdown!B$55)+D13</f>
        <v>7510844.583</v>
      </c>
      <c r="E14" s="44">
        <f>('Cost Data'!M14*Breakdown!B$55)+E13</f>
        <v>600867.5666</v>
      </c>
      <c r="F14" s="44">
        <f>('Cost Data'!O14*Breakdown!B$55)+F13</f>
        <v>420607.2966</v>
      </c>
      <c r="G14" s="44">
        <f>('Cost Data'!N14*Breakdown!B$55)+G13</f>
        <v>20601.17371</v>
      </c>
      <c r="H14" s="44">
        <f>(H13*Breakdown!B$55)+H13</f>
        <v>1903736.608</v>
      </c>
      <c r="I14" s="44">
        <f>B14-Breakdown!C$9</f>
        <v>24074732.17</v>
      </c>
      <c r="J14" s="44">
        <f>H14-Breakdown!C$23</f>
        <v>1203736.608</v>
      </c>
    </row>
    <row r="15">
      <c r="A15" s="45">
        <f t="shared" si="1"/>
        <v>14</v>
      </c>
      <c r="B15" s="44">
        <f>(B14*Breakdown!B$55)+B14</f>
        <v>41120710.74</v>
      </c>
      <c r="C15" s="44">
        <f>('Cost Data'!B15*Breakdown!B$55)+C14</f>
        <v>6279813.875</v>
      </c>
      <c r="D15" s="44">
        <f>('Cost Data'!L15*Breakdown!B$55)+D14</f>
        <v>8791278.366</v>
      </c>
      <c r="E15" s="44">
        <f>('Cost Data'!M15*Breakdown!B$55)+E14</f>
        <v>703302.2693</v>
      </c>
      <c r="F15" s="44">
        <f>('Cost Data'!O15*Breakdown!B$55)+F14</f>
        <v>492311.5885</v>
      </c>
      <c r="G15" s="44">
        <f>('Cost Data'!N15*Breakdown!B$55)+G14</f>
        <v>24113.22066</v>
      </c>
      <c r="H15" s="44">
        <f>(H14*Breakdown!B$55)+H14</f>
        <v>2056035.537</v>
      </c>
      <c r="I15" s="44">
        <f>B15-Breakdown!C$9</f>
        <v>27120710.74</v>
      </c>
      <c r="J15" s="44">
        <f>H15-Breakdown!C$23</f>
        <v>1356035.537</v>
      </c>
    </row>
    <row r="16">
      <c r="A16" s="45">
        <f t="shared" si="1"/>
        <v>15</v>
      </c>
      <c r="B16" s="44">
        <f>(B15*Breakdown!B$55)+B15</f>
        <v>44410367.6</v>
      </c>
      <c r="C16" s="44">
        <f>('Cost Data'!B16*Breakdown!B$55)+C15</f>
        <v>7111532.261</v>
      </c>
      <c r="D16" s="44">
        <f>('Cost Data'!L16*Breakdown!B$55)+D15</f>
        <v>10192929.5</v>
      </c>
      <c r="E16" s="44">
        <f>('Cost Data'!M16*Breakdown!B$55)+E15</f>
        <v>815434.36</v>
      </c>
      <c r="F16" s="44">
        <f>('Cost Data'!O16*Breakdown!B$55)+F15</f>
        <v>570804.052</v>
      </c>
      <c r="G16" s="44">
        <f>('Cost Data'!N16*Breakdown!B$55)+G15</f>
        <v>27957.74949</v>
      </c>
      <c r="H16" s="44">
        <f>(H15*Breakdown!B$55)+H15</f>
        <v>2220518.38</v>
      </c>
      <c r="I16" s="44">
        <f>B16-Breakdown!C$9</f>
        <v>30410367.6</v>
      </c>
      <c r="J16" s="44">
        <f>H16-Breakdown!C$23</f>
        <v>1520518.38</v>
      </c>
    </row>
    <row r="17">
      <c r="A17" s="45">
        <f t="shared" si="1"/>
        <v>16</v>
      </c>
      <c r="B17" s="44">
        <f>(B16*Breakdown!B$55)+B16</f>
        <v>47963197.01</v>
      </c>
      <c r="C17" s="44">
        <f>('Cost Data'!B17*Breakdown!B$55)+C16</f>
        <v>7985048.34</v>
      </c>
      <c r="D17" s="44">
        <f>('Cost Data'!L17*Breakdown!B$55)+D16</f>
        <v>11720646.68</v>
      </c>
      <c r="E17" s="44">
        <f>('Cost Data'!M17*Breakdown!B$55)+E16</f>
        <v>937651.7344</v>
      </c>
      <c r="F17" s="44">
        <f>('Cost Data'!O17*Breakdown!B$55)+F16</f>
        <v>656356.2141</v>
      </c>
      <c r="G17" s="44">
        <f>('Cost Data'!N17*Breakdown!B$55)+G16</f>
        <v>32148.05947</v>
      </c>
      <c r="H17" s="44">
        <f>(H16*Breakdown!B$55)+H16</f>
        <v>2398159.85</v>
      </c>
      <c r="I17" s="44">
        <f>B17-Breakdown!C$9</f>
        <v>33963197.01</v>
      </c>
      <c r="J17" s="44">
        <f>H17-Breakdown!C$23</f>
        <v>1698159.85</v>
      </c>
    </row>
    <row r="18">
      <c r="A18" s="45">
        <f t="shared" si="1"/>
        <v>17</v>
      </c>
      <c r="B18" s="44">
        <f>(B17*Breakdown!B$55)+B17</f>
        <v>51800252.77</v>
      </c>
      <c r="C18" s="44">
        <f>('Cost Data'!B18*Breakdown!B$55)+C17</f>
        <v>8898507.287</v>
      </c>
      <c r="D18" s="44">
        <f>('Cost Data'!L18*Breakdown!B$55)+D17</f>
        <v>13379472.55</v>
      </c>
      <c r="E18" s="44">
        <f>('Cost Data'!M18*Breakdown!B$55)+E17</f>
        <v>1070357.804</v>
      </c>
      <c r="F18" s="44">
        <f>('Cost Data'!O18*Breakdown!B$55)+F17</f>
        <v>749250.4627</v>
      </c>
      <c r="G18" s="44">
        <f>('Cost Data'!N18*Breakdown!B$55)+G17</f>
        <v>36697.98185</v>
      </c>
      <c r="H18" s="44">
        <f>(H17*Breakdown!B$55)+H17</f>
        <v>2590012.638</v>
      </c>
      <c r="I18" s="44">
        <f>B18-Breakdown!C$9</f>
        <v>37800252.77</v>
      </c>
      <c r="J18" s="44">
        <f>H18-Breakdown!C$23</f>
        <v>1890012.638</v>
      </c>
    </row>
    <row r="19">
      <c r="A19" s="45">
        <f t="shared" si="1"/>
        <v>18</v>
      </c>
      <c r="B19" s="44">
        <f>(B18*Breakdown!B$55)+B18</f>
        <v>55944272.99</v>
      </c>
      <c r="C19" s="44">
        <f>('Cost Data'!B19*Breakdown!B$55)+C18</f>
        <v>9850026.267</v>
      </c>
      <c r="D19" s="44">
        <f>('Cost Data'!L19*Breakdown!B$55)+D18</f>
        <v>15174651.45</v>
      </c>
      <c r="E19" s="44">
        <f>('Cost Data'!M19*Breakdown!B$55)+E18</f>
        <v>1213972.116</v>
      </c>
      <c r="F19" s="44">
        <f>('Cost Data'!O19*Breakdown!B$55)+F18</f>
        <v>849780.4812</v>
      </c>
      <c r="G19" s="44">
        <f>('Cost Data'!N19*Breakdown!B$55)+G18</f>
        <v>41621.90112</v>
      </c>
      <c r="H19" s="44">
        <f>(H18*Breakdown!B$55)+H18</f>
        <v>2797213.649</v>
      </c>
      <c r="I19" s="44">
        <f>B19-Breakdown!C$9</f>
        <v>41944272.99</v>
      </c>
      <c r="J19" s="44">
        <f>H19-Breakdown!C$23</f>
        <v>2097213.649</v>
      </c>
    </row>
    <row r="20">
      <c r="A20" s="45">
        <f t="shared" si="1"/>
        <v>19</v>
      </c>
      <c r="B20" s="44">
        <f>(B19*Breakdown!B$55)+B19</f>
        <v>60419814.83</v>
      </c>
      <c r="C20" s="44">
        <f>('Cost Data'!B20*Breakdown!B$55)+C19</f>
        <v>10831803.16</v>
      </c>
      <c r="D20" s="44">
        <f>('Cost Data'!L20*Breakdown!B$55)+D19</f>
        <v>17111637.51</v>
      </c>
      <c r="E20" s="44">
        <f>('Cost Data'!M20*Breakdown!B$55)+E19</f>
        <v>1368931.001</v>
      </c>
      <c r="F20" s="44">
        <f>('Cost Data'!O20*Breakdown!B$55)+F19</f>
        <v>958251.7004</v>
      </c>
      <c r="G20" s="44">
        <f>('Cost Data'!N20*Breakdown!B$55)+G19</f>
        <v>46934.77716</v>
      </c>
      <c r="H20" s="44">
        <f>(H19*Breakdown!B$55)+H19</f>
        <v>3020990.741</v>
      </c>
      <c r="I20" s="44">
        <f>B20-Breakdown!C$9</f>
        <v>46419814.83</v>
      </c>
      <c r="J20" s="44">
        <f>H20-Breakdown!C$23</f>
        <v>2320990.741</v>
      </c>
    </row>
    <row r="21">
      <c r="A21" s="45">
        <f t="shared" si="1"/>
        <v>20</v>
      </c>
      <c r="B21" s="44">
        <f>(B20*Breakdown!B$55)+B20</f>
        <v>65253400.01</v>
      </c>
      <c r="C21" s="44">
        <f>('Cost Data'!B21*Breakdown!B$55)+C20</f>
        <v>11853679.51</v>
      </c>
      <c r="D21" s="44">
        <f>('Cost Data'!L21*Breakdown!B$55)+D20</f>
        <v>19196103.01</v>
      </c>
      <c r="E21" s="44">
        <f>('Cost Data'!M21*Breakdown!B$55)+E20</f>
        <v>1535688.241</v>
      </c>
      <c r="F21" s="44">
        <f>('Cost Data'!O21*Breakdown!B$55)+F20</f>
        <v>1074981.768</v>
      </c>
      <c r="G21" s="44">
        <f>('Cost Data'!N21*Breakdown!B$55)+G20</f>
        <v>52652.16825</v>
      </c>
      <c r="H21" s="44">
        <f>(H20*Breakdown!B$55)+H20</f>
        <v>3262670.001</v>
      </c>
      <c r="I21" s="44">
        <f>B21-Breakdown!C$9</f>
        <v>51253400.01</v>
      </c>
      <c r="J21" s="44">
        <f>H21-Breakdown!C$23</f>
        <v>2562670.001</v>
      </c>
    </row>
    <row r="22">
      <c r="A22" s="45">
        <f t="shared" si="1"/>
        <v>21</v>
      </c>
      <c r="B22" s="44">
        <f>(B21*Breakdown!B$55)+B21</f>
        <v>70473672.02</v>
      </c>
      <c r="C22" s="44">
        <f>('Cost Data'!B22*Breakdown!B$55)+C21</f>
        <v>12907795.02</v>
      </c>
      <c r="D22" s="44">
        <f>('Cost Data'!L22*Breakdown!B$55)+D21</f>
        <v>21433947.13</v>
      </c>
      <c r="E22" s="44">
        <f>('Cost Data'!M22*Breakdown!B$55)+E21</f>
        <v>1714715.77</v>
      </c>
      <c r="F22" s="44">
        <f>('Cost Data'!O22*Breakdown!B$55)+F21</f>
        <v>1200301.039</v>
      </c>
      <c r="G22" s="44">
        <f>('Cost Data'!N22*Breakdown!B$55)+G21</f>
        <v>58790.25498</v>
      </c>
      <c r="H22" s="44">
        <f>(H21*Breakdown!B$55)+H21</f>
        <v>3523683.601</v>
      </c>
      <c r="I22" s="44">
        <f>B22-Breakdown!C$9</f>
        <v>56473672.02</v>
      </c>
      <c r="J22" s="44">
        <f>H22-Breakdown!C$23</f>
        <v>2823683.601</v>
      </c>
    </row>
    <row r="23">
      <c r="A23" s="45">
        <f t="shared" si="1"/>
        <v>22</v>
      </c>
      <c r="B23" s="44">
        <f>(B22*Breakdown!B$55)+B22</f>
        <v>76111565.78</v>
      </c>
      <c r="C23" s="44">
        <f>('Cost Data'!B23*Breakdown!B$55)+C22</f>
        <v>13992150.52</v>
      </c>
      <c r="D23" s="44">
        <f>('Cost Data'!L23*Breakdown!B$55)+D22</f>
        <v>23831305.01</v>
      </c>
      <c r="E23" s="44">
        <f>('Cost Data'!M23*Breakdown!B$55)+E22</f>
        <v>1906504.401</v>
      </c>
      <c r="F23" s="44">
        <f>('Cost Data'!O23*Breakdown!B$55)+F22</f>
        <v>1334553.081</v>
      </c>
      <c r="G23" s="44">
        <f>('Cost Data'!N23*Breakdown!B$55)+G22</f>
        <v>65365.86518</v>
      </c>
      <c r="H23" s="44">
        <f>(H22*Breakdown!B$55)+H22</f>
        <v>3805578.289</v>
      </c>
      <c r="I23" s="44">
        <f>B23-Breakdown!C$9</f>
        <v>62111565.78</v>
      </c>
      <c r="J23" s="44">
        <f>H23-Breakdown!C$23</f>
        <v>3105578.289</v>
      </c>
    </row>
    <row r="24">
      <c r="A24" s="45">
        <f t="shared" si="1"/>
        <v>23</v>
      </c>
      <c r="B24" s="44">
        <f>(B23*Breakdown!B$55)+B23</f>
        <v>82200491.04</v>
      </c>
      <c r="C24" s="44">
        <f>('Cost Data'!B24*Breakdown!B$55)+C23</f>
        <v>15104716.61</v>
      </c>
      <c r="D24" s="44">
        <f>('Cost Data'!L24*Breakdown!B$55)+D23</f>
        <v>26394557.21</v>
      </c>
      <c r="E24" s="44">
        <f>('Cost Data'!M24*Breakdown!B$55)+E23</f>
        <v>2111564.577</v>
      </c>
      <c r="F24" s="44">
        <f>('Cost Data'!O24*Breakdown!B$55)+F23</f>
        <v>1478095.204</v>
      </c>
      <c r="G24" s="44">
        <f>('Cost Data'!N24*Breakdown!B$55)+G23</f>
        <v>72396.49979</v>
      </c>
      <c r="H24" s="44">
        <f>(H23*Breakdown!B$55)+H23</f>
        <v>4110024.552</v>
      </c>
      <c r="I24" s="44">
        <f>B24-Breakdown!C$9</f>
        <v>68200491.04</v>
      </c>
      <c r="J24" s="44">
        <f>H24-Breakdown!C$23</f>
        <v>3410024.552</v>
      </c>
    </row>
    <row r="25">
      <c r="A25" s="45">
        <f t="shared" si="1"/>
        <v>24</v>
      </c>
      <c r="B25" s="44">
        <f>(B24*Breakdown!B$55)+B24</f>
        <v>88776530.32</v>
      </c>
      <c r="C25" s="44">
        <f>('Cost Data'!B25*Breakdown!B$55)+C24</f>
        <v>16243433.25</v>
      </c>
      <c r="D25" s="44">
        <f>('Cost Data'!L25*Breakdown!B$55)+D24</f>
        <v>29130339.5</v>
      </c>
      <c r="E25" s="44">
        <f>('Cost Data'!M25*Breakdown!B$55)+E24</f>
        <v>2330427.16</v>
      </c>
      <c r="F25" s="44">
        <f>('Cost Data'!O25*Breakdown!B$55)+F24</f>
        <v>1631299.012</v>
      </c>
      <c r="G25" s="44">
        <f>('Cost Data'!N25*Breakdown!B$55)+G24</f>
        <v>79900.35978</v>
      </c>
      <c r="H25" s="44">
        <f>(H24*Breakdown!B$55)+H24</f>
        <v>4438826.516</v>
      </c>
      <c r="I25" s="44">
        <f>B25-Breakdown!C$9</f>
        <v>74776530.32</v>
      </c>
      <c r="J25" s="44">
        <f>H25-Breakdown!C$23</f>
        <v>3738826.516</v>
      </c>
    </row>
    <row r="26">
      <c r="A26" s="45">
        <f t="shared" si="1"/>
        <v>25</v>
      </c>
      <c r="B26" s="44">
        <f>(B25*Breakdown!B$55)+B25</f>
        <v>95878652.75</v>
      </c>
      <c r="C26" s="44">
        <f>('Cost Data'!B26*Breakdown!B$55)+C25</f>
        <v>17406209.29</v>
      </c>
      <c r="D26" s="44">
        <f>('Cost Data'!L26*Breakdown!B$55)+D25</f>
        <v>32045553.08</v>
      </c>
      <c r="E26" s="44">
        <f>('Cost Data'!M26*Breakdown!B$55)+E25</f>
        <v>2563644.247</v>
      </c>
      <c r="F26" s="44">
        <f>('Cost Data'!O26*Breakdown!B$55)+F25</f>
        <v>1794550.973</v>
      </c>
      <c r="G26" s="44">
        <f>('Cost Data'!N26*Breakdown!B$55)+G25</f>
        <v>87896.37417</v>
      </c>
      <c r="H26" s="44">
        <f>(H25*Breakdown!B$55)+H25</f>
        <v>4793932.637</v>
      </c>
      <c r="I26" s="44">
        <f>B26-Breakdown!C$9</f>
        <v>81878652.75</v>
      </c>
      <c r="J26" s="44">
        <f>H26-Breakdown!C$23</f>
        <v>4093932.637</v>
      </c>
    </row>
    <row r="27">
      <c r="A27" s="45">
        <f t="shared" si="1"/>
        <v>26</v>
      </c>
      <c r="B27" s="44">
        <f>(B26*Breakdown!B$55)+B26</f>
        <v>103548945</v>
      </c>
      <c r="C27" s="44">
        <f>('Cost Data'!B27*Breakdown!B$55)+C26</f>
        <v>18590922.01</v>
      </c>
      <c r="D27" s="44">
        <f>('Cost Data'!L27*Breakdown!B$55)+D26</f>
        <v>35147375.21</v>
      </c>
      <c r="E27" s="44">
        <f>('Cost Data'!M27*Breakdown!B$55)+E26</f>
        <v>2811790.016</v>
      </c>
      <c r="F27" s="44">
        <f>('Cost Data'!O27*Breakdown!B$55)+F26</f>
        <v>1968253.012</v>
      </c>
      <c r="G27" s="44">
        <f>('Cost Data'!N27*Breakdown!B$55)+G26</f>
        <v>96404.22914</v>
      </c>
      <c r="H27" s="44">
        <f>(H26*Breakdown!B$55)+H26</f>
        <v>5177447.248</v>
      </c>
      <c r="I27" s="44">
        <f>B27-Breakdown!C$9</f>
        <v>89548944.97</v>
      </c>
      <c r="J27" s="44">
        <f>H27-Breakdown!C$23</f>
        <v>4477447.248</v>
      </c>
    </row>
    <row r="28">
      <c r="A28" s="45">
        <f t="shared" si="1"/>
        <v>27</v>
      </c>
      <c r="B28" s="44">
        <f>(B27*Breakdown!B$55)+B27</f>
        <v>111832860.6</v>
      </c>
      <c r="C28" s="44">
        <f>('Cost Data'!B28*Breakdown!B$55)+C27</f>
        <v>19795416.6</v>
      </c>
      <c r="D28" s="44">
        <f>('Cost Data'!L28*Breakdown!B$55)+D27</f>
        <v>38443270.21</v>
      </c>
      <c r="E28" s="44">
        <f>('Cost Data'!M28*Breakdown!B$55)+E27</f>
        <v>3075461.617</v>
      </c>
      <c r="F28" s="44">
        <f>('Cost Data'!O28*Breakdown!B$55)+F27</f>
        <v>2152823.132</v>
      </c>
      <c r="G28" s="44">
        <f>('Cost Data'!N28*Breakdown!B$55)+G27</f>
        <v>105444.3983</v>
      </c>
      <c r="H28" s="44">
        <f>(H27*Breakdown!B$55)+H27</f>
        <v>5591643.028</v>
      </c>
      <c r="I28" s="44">
        <f>B28-Breakdown!C$9</f>
        <v>97832860.56</v>
      </c>
      <c r="J28" s="44">
        <f>H28-Breakdown!C$23</f>
        <v>4891643.028</v>
      </c>
    </row>
    <row r="29">
      <c r="A29" s="45">
        <f t="shared" si="1"/>
        <v>28</v>
      </c>
      <c r="B29" s="44">
        <f>(B28*Breakdown!B$55)+B28</f>
        <v>120779489.4</v>
      </c>
      <c r="C29" s="44">
        <f>('Cost Data'!B29*Breakdown!B$55)+C28</f>
        <v>21017505.72</v>
      </c>
      <c r="D29" s="44">
        <f>('Cost Data'!L29*Breakdown!B$55)+D28</f>
        <v>41941001.02</v>
      </c>
      <c r="E29" s="44">
        <f>('Cost Data'!M29*Breakdown!B$55)+E28</f>
        <v>3355280.082</v>
      </c>
      <c r="F29" s="44">
        <f>('Cost Data'!O29*Breakdown!B$55)+F28</f>
        <v>2348696.057</v>
      </c>
      <c r="G29" s="44">
        <f>('Cost Data'!N29*Breakdown!B$55)+G28</f>
        <v>115038.1742</v>
      </c>
      <c r="H29" s="44">
        <f>(H28*Breakdown!B$55)+H28</f>
        <v>6038974.47</v>
      </c>
      <c r="I29" s="44">
        <f>B29-Breakdown!C$9</f>
        <v>106779489.4</v>
      </c>
      <c r="J29" s="44">
        <f>H29-Breakdown!C$23</f>
        <v>5338974.47</v>
      </c>
    </row>
    <row r="30">
      <c r="A30" s="45">
        <f t="shared" si="1"/>
        <v>29</v>
      </c>
      <c r="B30" s="44">
        <f>(B29*Breakdown!B$55)+B29</f>
        <v>130441848.6</v>
      </c>
      <c r="C30" s="44">
        <f>('Cost Data'!B30*Breakdown!B$55)+C29</f>
        <v>22254969</v>
      </c>
      <c r="D30" s="44">
        <f>('Cost Data'!L30*Breakdown!B$55)+D29</f>
        <v>45648641.06</v>
      </c>
      <c r="E30" s="44">
        <f>('Cost Data'!M30*Breakdown!B$55)+E29</f>
        <v>3651891.285</v>
      </c>
      <c r="F30" s="44">
        <f>('Cost Data'!O30*Breakdown!B$55)+F29</f>
        <v>2556323.9</v>
      </c>
      <c r="G30" s="44">
        <f>('Cost Data'!N30*Breakdown!B$55)+G29</f>
        <v>125207.7012</v>
      </c>
      <c r="H30" s="44">
        <f>(H29*Breakdown!B$55)+H29</f>
        <v>6522092.428</v>
      </c>
      <c r="I30" s="44">
        <f>B30-Breakdown!C$9</f>
        <v>116441848.6</v>
      </c>
      <c r="J30" s="44">
        <f>H30-Breakdown!C$23</f>
        <v>5822092.428</v>
      </c>
    </row>
    <row r="31">
      <c r="A31" s="45">
        <f t="shared" si="1"/>
        <v>30</v>
      </c>
      <c r="B31" s="44">
        <f>(B30*Breakdown!B$55)+B30</f>
        <v>140877196.4</v>
      </c>
      <c r="C31" s="44">
        <f>('Cost Data'!B31*Breakdown!B$55)+C30</f>
        <v>23505552.52</v>
      </c>
      <c r="D31" s="44">
        <f>('Cost Data'!L31*Breakdown!B$55)+D30</f>
        <v>49574586.71</v>
      </c>
      <c r="E31" s="44">
        <f>('Cost Data'!M31*Breakdown!B$55)+E30</f>
        <v>3965966.937</v>
      </c>
      <c r="F31" s="44">
        <f>('Cost Data'!O31*Breakdown!B$55)+F30</f>
        <v>2776176.856</v>
      </c>
      <c r="G31" s="44">
        <f>('Cost Data'!N31*Breakdown!B$55)+G30</f>
        <v>135976.0093</v>
      </c>
      <c r="H31" s="44">
        <f>(H30*Breakdown!B$55)+H30</f>
        <v>7043859.822</v>
      </c>
      <c r="I31" s="44">
        <f>B31-Breakdown!C$9</f>
        <v>126877196.4</v>
      </c>
      <c r="J31" s="44">
        <f>H31-Breakdown!C$23</f>
        <v>6343859.822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4" max="4" width="14.88"/>
    <col customWidth="1" min="6" max="6" width="16.5"/>
    <col customWidth="1" min="7" max="7" width="14.38"/>
    <col customWidth="1" min="8" max="8" width="15.13"/>
    <col customWidth="1" min="9" max="9" width="29.38"/>
    <col customWidth="1" min="10" max="10" width="31.88"/>
  </cols>
  <sheetData>
    <row r="1">
      <c r="A1" s="42" t="s">
        <v>97</v>
      </c>
      <c r="B1" s="42" t="s">
        <v>124</v>
      </c>
      <c r="C1" s="42" t="s">
        <v>28</v>
      </c>
      <c r="D1" s="42" t="s">
        <v>27</v>
      </c>
      <c r="E1" s="42" t="s">
        <v>125</v>
      </c>
      <c r="F1" s="42" t="s">
        <v>99</v>
      </c>
      <c r="G1" s="42" t="s">
        <v>126</v>
      </c>
      <c r="H1" s="42" t="s">
        <v>127</v>
      </c>
      <c r="I1" s="42" t="s">
        <v>128</v>
      </c>
      <c r="J1" s="42" t="s">
        <v>129</v>
      </c>
    </row>
    <row r="2">
      <c r="A2" s="42">
        <v>0.0</v>
      </c>
      <c r="B2" s="42">
        <v>1.0</v>
      </c>
      <c r="C2" s="44">
        <f>(Breakdown!C10*Breakdown!C11)</f>
        <v>70000</v>
      </c>
      <c r="D2" s="44">
        <f>Breakdown!C$13-C2</f>
        <v>101463.2862</v>
      </c>
      <c r="E2" s="44">
        <f>D2+C2</f>
        <v>171463.2862</v>
      </c>
      <c r="F2" s="44">
        <f t="array" ref="F2">(Breakdown!C10*Breakdown!C11)+Breakdown!C10-E2</f>
        <v>55898536.71</v>
      </c>
      <c r="G2" s="44">
        <f t="shared" ref="G2:H2" si="1">C2</f>
        <v>70000</v>
      </c>
      <c r="H2" s="44">
        <f t="shared" si="1"/>
        <v>101463.2862</v>
      </c>
      <c r="I2" s="44">
        <f>Breakdown!B$31*C2</f>
        <v>14000</v>
      </c>
      <c r="J2" s="44">
        <f>I2</f>
        <v>14000</v>
      </c>
    </row>
    <row r="3">
      <c r="A3" s="42">
        <v>0.0</v>
      </c>
      <c r="B3" s="45">
        <f t="shared" ref="B3:B361" si="3">B2+1</f>
        <v>2</v>
      </c>
      <c r="C3" s="46">
        <f>F2*Breakdown!C$11</f>
        <v>69873.17089</v>
      </c>
      <c r="D3" s="44">
        <f>Breakdown!C$13-C3</f>
        <v>101590.1153</v>
      </c>
      <c r="E3" s="44">
        <f t="shared" ref="E3:E361" si="4">E2+C3+D3</f>
        <v>342926.5725</v>
      </c>
      <c r="F3" s="44">
        <f t="array" ref="F3">(F2*Breakdown!C$11)+F2-E$2</f>
        <v>55796946.6</v>
      </c>
      <c r="G3" s="44">
        <f t="shared" ref="G3:H3" si="2">C3+G2</f>
        <v>139873.1709</v>
      </c>
      <c r="H3" s="44">
        <f t="shared" si="2"/>
        <v>203053.4016</v>
      </c>
      <c r="I3" s="44">
        <f>Breakdown!B$31*C3</f>
        <v>13974.63418</v>
      </c>
      <c r="J3" s="44">
        <f t="shared" ref="J3:J361" si="6">I3+J2</f>
        <v>27974.63418</v>
      </c>
    </row>
    <row r="4">
      <c r="A4" s="42">
        <v>0.0</v>
      </c>
      <c r="B4" s="45">
        <f t="shared" si="3"/>
        <v>3</v>
      </c>
      <c r="C4" s="46">
        <f>F3*Breakdown!C$11</f>
        <v>69746.18325</v>
      </c>
      <c r="D4" s="44">
        <f>Breakdown!C$13-C4</f>
        <v>101717.103</v>
      </c>
      <c r="E4" s="44">
        <f t="shared" si="4"/>
        <v>514389.8587</v>
      </c>
      <c r="F4" s="44">
        <f t="array" ref="F4">(F3*Breakdown!C$11)+F3-E$2</f>
        <v>55695229.5</v>
      </c>
      <c r="G4" s="44">
        <f t="shared" ref="G4:H4" si="5">C4+G3</f>
        <v>209619.3541</v>
      </c>
      <c r="H4" s="44">
        <f t="shared" si="5"/>
        <v>304770.5046</v>
      </c>
      <c r="I4" s="44">
        <f>Breakdown!B$31*C4</f>
        <v>13949.23665</v>
      </c>
      <c r="J4" s="44">
        <f t="shared" si="6"/>
        <v>41923.87083</v>
      </c>
    </row>
    <row r="5">
      <c r="A5" s="42">
        <v>0.0</v>
      </c>
      <c r="B5" s="45">
        <f t="shared" si="3"/>
        <v>4</v>
      </c>
      <c r="C5" s="46">
        <f>F4*Breakdown!C$11</f>
        <v>69619.03687</v>
      </c>
      <c r="D5" s="44">
        <f>Breakdown!C$13-C5</f>
        <v>101844.2494</v>
      </c>
      <c r="E5" s="44">
        <f t="shared" si="4"/>
        <v>685853.1449</v>
      </c>
      <c r="F5" s="44">
        <f t="array" ref="F5">(F4*Breakdown!C$11)+F4-E$2</f>
        <v>55593385.25</v>
      </c>
      <c r="G5" s="44">
        <f t="shared" ref="G5:H5" si="7">C5+G4</f>
        <v>279238.391</v>
      </c>
      <c r="H5" s="44">
        <f t="shared" si="7"/>
        <v>406614.7539</v>
      </c>
      <c r="I5" s="44">
        <f>Breakdown!B$31*C5</f>
        <v>13923.80737</v>
      </c>
      <c r="J5" s="44">
        <f t="shared" si="6"/>
        <v>55847.6782</v>
      </c>
    </row>
    <row r="6">
      <c r="A6" s="42">
        <v>0.0</v>
      </c>
      <c r="B6" s="45">
        <f t="shared" si="3"/>
        <v>5</v>
      </c>
      <c r="C6" s="46">
        <f>F5*Breakdown!C$11</f>
        <v>69491.73156</v>
      </c>
      <c r="D6" s="44">
        <f>Breakdown!C$13-C6</f>
        <v>101971.5547</v>
      </c>
      <c r="E6" s="44">
        <f t="shared" si="4"/>
        <v>857316.4312</v>
      </c>
      <c r="F6" s="44">
        <f t="array" ref="F6">(F5*Breakdown!C$11)+F5-E$2</f>
        <v>55491413.69</v>
      </c>
      <c r="G6" s="44">
        <f t="shared" ref="G6:H6" si="8">C6+G5</f>
        <v>348730.1226</v>
      </c>
      <c r="H6" s="44">
        <f t="shared" si="8"/>
        <v>508586.3086</v>
      </c>
      <c r="I6" s="44">
        <f>Breakdown!B$31*C6</f>
        <v>13898.34631</v>
      </c>
      <c r="J6" s="44">
        <f t="shared" si="6"/>
        <v>69746.02451</v>
      </c>
    </row>
    <row r="7">
      <c r="A7" s="42">
        <v>0.0</v>
      </c>
      <c r="B7" s="45">
        <f t="shared" si="3"/>
        <v>6</v>
      </c>
      <c r="C7" s="46">
        <f>F6*Breakdown!C$11</f>
        <v>69364.26711</v>
      </c>
      <c r="D7" s="44">
        <f>Breakdown!C$13-C7</f>
        <v>102099.0191</v>
      </c>
      <c r="E7" s="44">
        <f t="shared" si="4"/>
        <v>1028779.717</v>
      </c>
      <c r="F7" s="44">
        <f t="array" ref="F7">(F6*Breakdown!C$11)+F6-E$2</f>
        <v>55389314.67</v>
      </c>
      <c r="G7" s="44">
        <f t="shared" ref="G7:H7" si="9">C7+G6</f>
        <v>418094.3897</v>
      </c>
      <c r="H7" s="44">
        <f t="shared" si="9"/>
        <v>610685.3277</v>
      </c>
      <c r="I7" s="44">
        <f>Breakdown!B$31*C7</f>
        <v>13872.85342</v>
      </c>
      <c r="J7" s="44">
        <f t="shared" si="6"/>
        <v>83618.87794</v>
      </c>
    </row>
    <row r="8">
      <c r="A8" s="42">
        <v>0.0</v>
      </c>
      <c r="B8" s="45">
        <f t="shared" si="3"/>
        <v>7</v>
      </c>
      <c r="C8" s="46">
        <f>F7*Breakdown!C$11</f>
        <v>69236.64334</v>
      </c>
      <c r="D8" s="44">
        <f>Breakdown!C$13-C8</f>
        <v>102226.6429</v>
      </c>
      <c r="E8" s="44">
        <f t="shared" si="4"/>
        <v>1200243.004</v>
      </c>
      <c r="F8" s="44">
        <f t="array" ref="F8">(F7*Breakdown!C$11)+F7-E$2</f>
        <v>55287088.03</v>
      </c>
      <c r="G8" s="44">
        <f t="shared" ref="G8:H8" si="10">C8+G7</f>
        <v>487331.033</v>
      </c>
      <c r="H8" s="44">
        <f t="shared" si="10"/>
        <v>712911.9706</v>
      </c>
      <c r="I8" s="44">
        <f>Breakdown!B$31*C8</f>
        <v>13847.32867</v>
      </c>
      <c r="J8" s="44">
        <f t="shared" si="6"/>
        <v>97466.2066</v>
      </c>
    </row>
    <row r="9">
      <c r="A9" s="42">
        <v>0.0</v>
      </c>
      <c r="B9" s="45">
        <f t="shared" si="3"/>
        <v>8</v>
      </c>
      <c r="C9" s="46">
        <f>F8*Breakdown!C$11</f>
        <v>69108.86004</v>
      </c>
      <c r="D9" s="44">
        <f>Breakdown!C$13-C9</f>
        <v>102354.4262</v>
      </c>
      <c r="E9" s="44">
        <f t="shared" si="4"/>
        <v>1371706.29</v>
      </c>
      <c r="F9" s="44">
        <f t="array" ref="F9">(F8*Breakdown!C$11)+F8-E$2</f>
        <v>55184733.6</v>
      </c>
      <c r="G9" s="44">
        <f t="shared" ref="G9:H9" si="11">C9+G8</f>
        <v>556439.8931</v>
      </c>
      <c r="H9" s="44">
        <f t="shared" si="11"/>
        <v>815266.3968</v>
      </c>
      <c r="I9" s="44">
        <f>Breakdown!B$31*C9</f>
        <v>13821.77201</v>
      </c>
      <c r="J9" s="44">
        <f t="shared" si="6"/>
        <v>111287.9786</v>
      </c>
    </row>
    <row r="10">
      <c r="A10" s="42">
        <v>0.0</v>
      </c>
      <c r="B10" s="45">
        <f t="shared" si="3"/>
        <v>9</v>
      </c>
      <c r="C10" s="46">
        <f>F9*Breakdown!C$11</f>
        <v>68980.917</v>
      </c>
      <c r="D10" s="44">
        <f>Breakdown!C$13-C10</f>
        <v>102482.3692</v>
      </c>
      <c r="E10" s="44">
        <f t="shared" si="4"/>
        <v>1543169.576</v>
      </c>
      <c r="F10" s="44">
        <f t="array" ref="F10">(F9*Breakdown!C$11)+F9-E$2</f>
        <v>55082251.23</v>
      </c>
      <c r="G10" s="44">
        <f t="shared" ref="G10:H10" si="12">C10+G9</f>
        <v>625420.8101</v>
      </c>
      <c r="H10" s="44">
        <f t="shared" si="12"/>
        <v>917748.766</v>
      </c>
      <c r="I10" s="44">
        <f>Breakdown!B$31*C10</f>
        <v>13796.1834</v>
      </c>
      <c r="J10" s="44">
        <f t="shared" si="6"/>
        <v>125084.162</v>
      </c>
    </row>
    <row r="11">
      <c r="A11" s="42">
        <v>0.0</v>
      </c>
      <c r="B11" s="45">
        <f t="shared" si="3"/>
        <v>10</v>
      </c>
      <c r="C11" s="46">
        <f>F10*Breakdown!C$11</f>
        <v>68852.81404</v>
      </c>
      <c r="D11" s="44">
        <f>Breakdown!C$13-C11</f>
        <v>102610.4722</v>
      </c>
      <c r="E11" s="44">
        <f t="shared" si="4"/>
        <v>1714632.862</v>
      </c>
      <c r="F11" s="44">
        <f t="array" ref="F11">(F10*Breakdown!C$11)+F10-E$2</f>
        <v>54979640.76</v>
      </c>
      <c r="G11" s="44">
        <f t="shared" ref="G11:H11" si="13">C11+G10</f>
        <v>694273.6241</v>
      </c>
      <c r="H11" s="44">
        <f t="shared" si="13"/>
        <v>1020359.238</v>
      </c>
      <c r="I11" s="44">
        <f>Breakdown!B$31*C11</f>
        <v>13770.56281</v>
      </c>
      <c r="J11" s="44">
        <f t="shared" si="6"/>
        <v>138854.7248</v>
      </c>
    </row>
    <row r="12">
      <c r="A12" s="42">
        <v>0.0</v>
      </c>
      <c r="B12" s="45">
        <f t="shared" si="3"/>
        <v>11</v>
      </c>
      <c r="C12" s="46">
        <f>F11*Breakdown!C$11</f>
        <v>68724.55095</v>
      </c>
      <c r="D12" s="44">
        <f>Breakdown!C$13-C12</f>
        <v>102738.7353</v>
      </c>
      <c r="E12" s="44">
        <f t="shared" si="4"/>
        <v>1886096.149</v>
      </c>
      <c r="F12" s="44">
        <f t="array" ref="F12">(F11*Breakdown!C$11)+F11-E$2</f>
        <v>54876902.03</v>
      </c>
      <c r="G12" s="44">
        <f t="shared" ref="G12:H12" si="14">C12+G11</f>
        <v>762998.1751</v>
      </c>
      <c r="H12" s="44">
        <f t="shared" si="14"/>
        <v>1123097.974</v>
      </c>
      <c r="I12" s="44">
        <f>Breakdown!B$31*C12</f>
        <v>13744.91019</v>
      </c>
      <c r="J12" s="44">
        <f t="shared" si="6"/>
        <v>152599.635</v>
      </c>
    </row>
    <row r="13">
      <c r="A13" s="42">
        <v>1.0</v>
      </c>
      <c r="B13" s="45">
        <f t="shared" si="3"/>
        <v>12</v>
      </c>
      <c r="C13" s="46">
        <f>F12*Breakdown!C$11</f>
        <v>68596.12753</v>
      </c>
      <c r="D13" s="44">
        <f>Breakdown!C$13-C13</f>
        <v>102867.1587</v>
      </c>
      <c r="E13" s="44">
        <f t="shared" si="4"/>
        <v>2057559.435</v>
      </c>
      <c r="F13" s="44">
        <f t="array" ref="F13">(F12*Breakdown!C$11)+F12-E$2</f>
        <v>54774034.87</v>
      </c>
      <c r="G13" s="44">
        <f t="shared" ref="G13:H13" si="15">C13+G12</f>
        <v>831594.3026</v>
      </c>
      <c r="H13" s="44">
        <f t="shared" si="15"/>
        <v>1225965.132</v>
      </c>
      <c r="I13" s="44">
        <f>Breakdown!B$31*C13</f>
        <v>13719.22551</v>
      </c>
      <c r="J13" s="44">
        <f t="shared" si="6"/>
        <v>166318.8605</v>
      </c>
    </row>
    <row r="14">
      <c r="A14" s="42">
        <v>1.0</v>
      </c>
      <c r="B14" s="45">
        <f t="shared" si="3"/>
        <v>13</v>
      </c>
      <c r="C14" s="46">
        <f>F13*Breakdown!C$11</f>
        <v>68467.54358</v>
      </c>
      <c r="D14" s="44">
        <f>Breakdown!C$13-C14</f>
        <v>102995.7426</v>
      </c>
      <c r="E14" s="44">
        <f t="shared" si="4"/>
        <v>2229022.721</v>
      </c>
      <c r="F14" s="44">
        <f t="array" ref="F14">(F13*Breakdown!C$11)+F13-E$2</f>
        <v>54671039.13</v>
      </c>
      <c r="G14" s="44">
        <f t="shared" ref="G14:H14" si="16">C14+G13</f>
        <v>900061.8462</v>
      </c>
      <c r="H14" s="44">
        <f t="shared" si="16"/>
        <v>1328960.875</v>
      </c>
      <c r="I14" s="44">
        <f>Breakdown!B$31*C14</f>
        <v>13693.50872</v>
      </c>
      <c r="J14" s="44">
        <f t="shared" si="6"/>
        <v>180012.3692</v>
      </c>
    </row>
    <row r="15">
      <c r="A15" s="42">
        <v>1.0</v>
      </c>
      <c r="B15" s="45">
        <f t="shared" si="3"/>
        <v>14</v>
      </c>
      <c r="C15" s="46">
        <f>F14*Breakdown!C$11</f>
        <v>68338.79891</v>
      </c>
      <c r="D15" s="44">
        <f>Breakdown!C$13-C15</f>
        <v>103124.4873</v>
      </c>
      <c r="E15" s="44">
        <f t="shared" si="4"/>
        <v>2400486.007</v>
      </c>
      <c r="F15" s="44">
        <f t="array" ref="F15">(F14*Breakdown!C$11)+F14-E$2</f>
        <v>54567914.64</v>
      </c>
      <c r="G15" s="44">
        <f t="shared" ref="G15:H15" si="17">C15+G14</f>
        <v>968400.6451</v>
      </c>
      <c r="H15" s="44">
        <f t="shared" si="17"/>
        <v>1432085.362</v>
      </c>
      <c r="I15" s="44">
        <f>Breakdown!B$31*C15</f>
        <v>13667.75978</v>
      </c>
      <c r="J15" s="44">
        <f t="shared" si="6"/>
        <v>193680.129</v>
      </c>
    </row>
    <row r="16">
      <c r="A16" s="42">
        <v>1.0</v>
      </c>
      <c r="B16" s="45">
        <f t="shared" si="3"/>
        <v>15</v>
      </c>
      <c r="C16" s="46">
        <f>F15*Breakdown!C$11</f>
        <v>68209.8933</v>
      </c>
      <c r="D16" s="44">
        <f>Breakdown!C$13-C16</f>
        <v>103253.3929</v>
      </c>
      <c r="E16" s="44">
        <f t="shared" si="4"/>
        <v>2571949.294</v>
      </c>
      <c r="F16" s="44">
        <f t="array" ref="F16">(F15*Breakdown!C$11)+F15-E$2</f>
        <v>54464661.24</v>
      </c>
      <c r="G16" s="44">
        <f t="shared" ref="G16:H16" si="18">C16+G15</f>
        <v>1036610.538</v>
      </c>
      <c r="H16" s="44">
        <f t="shared" si="18"/>
        <v>1535338.755</v>
      </c>
      <c r="I16" s="44">
        <f>Breakdown!B$31*C16</f>
        <v>13641.97866</v>
      </c>
      <c r="J16" s="44">
        <f t="shared" si="6"/>
        <v>207322.1077</v>
      </c>
    </row>
    <row r="17">
      <c r="A17" s="42">
        <v>1.0</v>
      </c>
      <c r="B17" s="45">
        <f t="shared" si="3"/>
        <v>16</v>
      </c>
      <c r="C17" s="46">
        <f>F16*Breakdown!C$11</f>
        <v>68080.82656</v>
      </c>
      <c r="D17" s="44">
        <f>Breakdown!C$13-C17</f>
        <v>103382.4597</v>
      </c>
      <c r="E17" s="44">
        <f t="shared" si="4"/>
        <v>2743412.58</v>
      </c>
      <c r="F17" s="44">
        <f t="array" ref="F17">(F16*Breakdown!C$11)+F16-E$2</f>
        <v>54361278.79</v>
      </c>
      <c r="G17" s="44">
        <f t="shared" ref="G17:H17" si="19">C17+G16</f>
        <v>1104691.365</v>
      </c>
      <c r="H17" s="44">
        <f t="shared" si="19"/>
        <v>1638721.215</v>
      </c>
      <c r="I17" s="44">
        <f>Breakdown!B$31*C17</f>
        <v>13616.16531</v>
      </c>
      <c r="J17" s="44">
        <f t="shared" si="6"/>
        <v>220938.273</v>
      </c>
    </row>
    <row r="18">
      <c r="A18" s="42">
        <v>1.0</v>
      </c>
      <c r="B18" s="45">
        <f t="shared" si="3"/>
        <v>17</v>
      </c>
      <c r="C18" s="46">
        <f>F17*Breakdown!C$11</f>
        <v>67951.59848</v>
      </c>
      <c r="D18" s="44">
        <f>Breakdown!C$13-C18</f>
        <v>103511.6878</v>
      </c>
      <c r="E18" s="44">
        <f t="shared" si="4"/>
        <v>2914875.866</v>
      </c>
      <c r="F18" s="44">
        <f t="array" ref="F18">(F17*Breakdown!C$11)+F17-E$2</f>
        <v>54257767.1</v>
      </c>
      <c r="G18" s="44">
        <f t="shared" ref="G18:H18" si="20">C18+G17</f>
        <v>1172642.963</v>
      </c>
      <c r="H18" s="44">
        <f t="shared" si="20"/>
        <v>1742232.903</v>
      </c>
      <c r="I18" s="44">
        <f>Breakdown!B$31*C18</f>
        <v>13590.3197</v>
      </c>
      <c r="J18" s="44">
        <f t="shared" si="6"/>
        <v>234528.5927</v>
      </c>
    </row>
    <row r="19">
      <c r="A19" s="42">
        <v>1.0</v>
      </c>
      <c r="B19" s="45">
        <f t="shared" si="3"/>
        <v>18</v>
      </c>
      <c r="C19" s="46">
        <f>F18*Breakdown!C$11</f>
        <v>67822.20887</v>
      </c>
      <c r="D19" s="44">
        <f>Breakdown!C$13-C19</f>
        <v>103641.0774</v>
      </c>
      <c r="E19" s="44">
        <f t="shared" si="4"/>
        <v>3086339.152</v>
      </c>
      <c r="F19" s="44">
        <f t="array" ref="F19">(F18*Breakdown!C$11)+F18-E$2</f>
        <v>54154126.02</v>
      </c>
      <c r="G19" s="44">
        <f t="shared" ref="G19:H19" si="21">C19+G18</f>
        <v>1240465.172</v>
      </c>
      <c r="H19" s="44">
        <f t="shared" si="21"/>
        <v>1845873.98</v>
      </c>
      <c r="I19" s="44">
        <f>Breakdown!B$31*C19</f>
        <v>13564.44177</v>
      </c>
      <c r="J19" s="44">
        <f t="shared" si="6"/>
        <v>248093.0345</v>
      </c>
    </row>
    <row r="20">
      <c r="A20" s="42">
        <v>1.0</v>
      </c>
      <c r="B20" s="45">
        <f t="shared" si="3"/>
        <v>19</v>
      </c>
      <c r="C20" s="46">
        <f>F19*Breakdown!C$11</f>
        <v>67692.65753</v>
      </c>
      <c r="D20" s="44">
        <f>Breakdown!C$13-C20</f>
        <v>103770.6287</v>
      </c>
      <c r="E20" s="44">
        <f t="shared" si="4"/>
        <v>3257802.438</v>
      </c>
      <c r="F20" s="44">
        <f t="array" ref="F20">(F19*Breakdown!C$11)+F19-E$2</f>
        <v>54050355.39</v>
      </c>
      <c r="G20" s="44">
        <f t="shared" ref="G20:H20" si="22">C20+G19</f>
        <v>1308157.83</v>
      </c>
      <c r="H20" s="44">
        <f t="shared" si="22"/>
        <v>1949644.609</v>
      </c>
      <c r="I20" s="44">
        <f>Breakdown!B$31*C20</f>
        <v>13538.53151</v>
      </c>
      <c r="J20" s="44">
        <f t="shared" si="6"/>
        <v>261631.566</v>
      </c>
    </row>
    <row r="21">
      <c r="A21" s="42">
        <v>1.0</v>
      </c>
      <c r="B21" s="45">
        <f t="shared" si="3"/>
        <v>20</v>
      </c>
      <c r="C21" s="46">
        <f>F20*Breakdown!C$11</f>
        <v>67562.94424</v>
      </c>
      <c r="D21" s="44">
        <f>Breakdown!C$13-C21</f>
        <v>103900.342</v>
      </c>
      <c r="E21" s="44">
        <f t="shared" si="4"/>
        <v>3429265.725</v>
      </c>
      <c r="F21" s="44">
        <f t="array" ref="F21">(F20*Breakdown!C$11)+F20-E$2</f>
        <v>53946455.05</v>
      </c>
      <c r="G21" s="44">
        <f t="shared" ref="G21:H21" si="23">C21+G20</f>
        <v>1375720.774</v>
      </c>
      <c r="H21" s="44">
        <f t="shared" si="23"/>
        <v>2053544.951</v>
      </c>
      <c r="I21" s="44">
        <f>Breakdown!B$31*C21</f>
        <v>13512.58885</v>
      </c>
      <c r="J21" s="44">
        <f t="shared" si="6"/>
        <v>275144.1548</v>
      </c>
    </row>
    <row r="22">
      <c r="A22" s="42">
        <v>1.0</v>
      </c>
      <c r="B22" s="45">
        <f t="shared" si="3"/>
        <v>21</v>
      </c>
      <c r="C22" s="46">
        <f>F21*Breakdown!C$11</f>
        <v>67433.06881</v>
      </c>
      <c r="D22" s="44">
        <f>Breakdown!C$13-C22</f>
        <v>104030.2174</v>
      </c>
      <c r="E22" s="44">
        <f t="shared" si="4"/>
        <v>3600729.011</v>
      </c>
      <c r="F22" s="44">
        <f t="array" ref="F22">(F21*Breakdown!C$11)+F21-E$2</f>
        <v>53842424.83</v>
      </c>
      <c r="G22" s="44">
        <f t="shared" ref="G22:H22" si="24">C22+G21</f>
        <v>1443153.843</v>
      </c>
      <c r="H22" s="44">
        <f t="shared" si="24"/>
        <v>2157575.168</v>
      </c>
      <c r="I22" s="44">
        <f>Breakdown!B$31*C22</f>
        <v>13486.61376</v>
      </c>
      <c r="J22" s="44">
        <f t="shared" si="6"/>
        <v>288630.7686</v>
      </c>
    </row>
    <row r="23">
      <c r="A23" s="42">
        <v>1.0</v>
      </c>
      <c r="B23" s="45">
        <f t="shared" si="3"/>
        <v>22</v>
      </c>
      <c r="C23" s="46">
        <f>F22*Breakdown!C$11</f>
        <v>67303.03104</v>
      </c>
      <c r="D23" s="44">
        <f>Breakdown!C$13-C23</f>
        <v>104160.2552</v>
      </c>
      <c r="E23" s="44">
        <f t="shared" si="4"/>
        <v>3772192.297</v>
      </c>
      <c r="F23" s="44">
        <f t="array" ref="F23">(F22*Breakdown!C$11)+F22-E$2</f>
        <v>53738264.58</v>
      </c>
      <c r="G23" s="44">
        <f t="shared" ref="G23:H23" si="25">C23+G22</f>
        <v>1510456.874</v>
      </c>
      <c r="H23" s="44">
        <f t="shared" si="25"/>
        <v>2261735.423</v>
      </c>
      <c r="I23" s="44">
        <f>Breakdown!B$31*C23</f>
        <v>13460.60621</v>
      </c>
      <c r="J23" s="44">
        <f t="shared" si="6"/>
        <v>302091.3748</v>
      </c>
    </row>
    <row r="24">
      <c r="A24" s="42">
        <v>1.0</v>
      </c>
      <c r="B24" s="45">
        <f t="shared" si="3"/>
        <v>23</v>
      </c>
      <c r="C24" s="46">
        <f>F23*Breakdown!C$11</f>
        <v>67172.83072</v>
      </c>
      <c r="D24" s="44">
        <f>Breakdown!C$13-C24</f>
        <v>104290.4555</v>
      </c>
      <c r="E24" s="44">
        <f t="shared" si="4"/>
        <v>3943655.583</v>
      </c>
      <c r="F24" s="44">
        <f t="array" ref="F24">(F23*Breakdown!C$11)+F23-E$2</f>
        <v>53633974.12</v>
      </c>
      <c r="G24" s="44">
        <f t="shared" ref="G24:H24" si="26">C24+G23</f>
        <v>1577629.705</v>
      </c>
      <c r="H24" s="44">
        <f t="shared" si="26"/>
        <v>2366025.879</v>
      </c>
      <c r="I24" s="44">
        <f>Breakdown!B$31*C24</f>
        <v>13434.56614</v>
      </c>
      <c r="J24" s="44">
        <f t="shared" si="6"/>
        <v>315525.9409</v>
      </c>
    </row>
    <row r="25">
      <c r="A25" s="42">
        <v>2.0</v>
      </c>
      <c r="B25" s="45">
        <f t="shared" si="3"/>
        <v>24</v>
      </c>
      <c r="C25" s="46">
        <f>F24*Breakdown!C$11</f>
        <v>67042.46765</v>
      </c>
      <c r="D25" s="44">
        <f>Breakdown!C$13-C25</f>
        <v>104420.8186</v>
      </c>
      <c r="E25" s="44">
        <f t="shared" si="4"/>
        <v>4115118.87</v>
      </c>
      <c r="F25" s="44">
        <f t="array" ref="F25">(F24*Breakdown!C$11)+F24-E$2</f>
        <v>53529553.3</v>
      </c>
      <c r="G25" s="44">
        <f t="shared" ref="G25:H25" si="27">C25+G24</f>
        <v>1644672.172</v>
      </c>
      <c r="H25" s="44">
        <f t="shared" si="27"/>
        <v>2470446.697</v>
      </c>
      <c r="I25" s="44">
        <f>Breakdown!B$31*C25</f>
        <v>13408.49353</v>
      </c>
      <c r="J25" s="44">
        <f t="shared" si="6"/>
        <v>328934.4345</v>
      </c>
    </row>
    <row r="26">
      <c r="A26" s="42">
        <v>2.0</v>
      </c>
      <c r="B26" s="45">
        <f t="shared" si="3"/>
        <v>25</v>
      </c>
      <c r="C26" s="46">
        <f>F25*Breakdown!C$11</f>
        <v>66911.94163</v>
      </c>
      <c r="D26" s="44">
        <f>Breakdown!C$13-C26</f>
        <v>104551.3446</v>
      </c>
      <c r="E26" s="44">
        <f t="shared" si="4"/>
        <v>4286582.156</v>
      </c>
      <c r="F26" s="44">
        <f t="array" ref="F26">(F25*Breakdown!C$11)+F25-E$2</f>
        <v>53425001.96</v>
      </c>
      <c r="G26" s="44">
        <f t="shared" ref="G26:H26" si="28">C26+G25</f>
        <v>1711584.114</v>
      </c>
      <c r="H26" s="44">
        <f t="shared" si="28"/>
        <v>2574998.042</v>
      </c>
      <c r="I26" s="44">
        <f>Breakdown!B$31*C26</f>
        <v>13382.38833</v>
      </c>
      <c r="J26" s="44">
        <f t="shared" si="6"/>
        <v>342316.8228</v>
      </c>
    </row>
    <row r="27">
      <c r="A27" s="42">
        <v>2.0</v>
      </c>
      <c r="B27" s="45">
        <f t="shared" si="3"/>
        <v>26</v>
      </c>
      <c r="C27" s="46">
        <f>F26*Breakdown!C$11</f>
        <v>66781.25245</v>
      </c>
      <c r="D27" s="44">
        <f>Breakdown!C$13-C27</f>
        <v>104682.0338</v>
      </c>
      <c r="E27" s="44">
        <f t="shared" si="4"/>
        <v>4458045.442</v>
      </c>
      <c r="F27" s="44">
        <f t="array" ref="F27">(F26*Breakdown!C$11)+F26-E$2</f>
        <v>53320319.92</v>
      </c>
      <c r="G27" s="44">
        <f t="shared" ref="G27:H27" si="29">C27+G26</f>
        <v>1778365.366</v>
      </c>
      <c r="H27" s="44">
        <f t="shared" si="29"/>
        <v>2679680.076</v>
      </c>
      <c r="I27" s="44">
        <f>Breakdown!B$31*C27</f>
        <v>13356.25049</v>
      </c>
      <c r="J27" s="44">
        <f t="shared" si="6"/>
        <v>355673.0733</v>
      </c>
    </row>
    <row r="28">
      <c r="A28" s="42">
        <v>2.0</v>
      </c>
      <c r="B28" s="45">
        <f t="shared" si="3"/>
        <v>27</v>
      </c>
      <c r="C28" s="46">
        <f>F27*Breakdown!C$11</f>
        <v>66650.39991</v>
      </c>
      <c r="D28" s="44">
        <f>Breakdown!C$13-C28</f>
        <v>104812.8863</v>
      </c>
      <c r="E28" s="44">
        <f t="shared" si="4"/>
        <v>4629508.728</v>
      </c>
      <c r="F28" s="44">
        <f t="array" ref="F28">(F27*Breakdown!C$11)+F27-E$2</f>
        <v>53215507.04</v>
      </c>
      <c r="G28" s="44">
        <f t="shared" ref="G28:H28" si="30">C28+G27</f>
        <v>1845015.766</v>
      </c>
      <c r="H28" s="44">
        <f t="shared" si="30"/>
        <v>2784492.962</v>
      </c>
      <c r="I28" s="44">
        <f>Breakdown!B$31*C28</f>
        <v>13330.07998</v>
      </c>
      <c r="J28" s="44">
        <f t="shared" si="6"/>
        <v>369003.1533</v>
      </c>
    </row>
    <row r="29">
      <c r="A29" s="42">
        <v>2.0</v>
      </c>
      <c r="B29" s="45">
        <f t="shared" si="3"/>
        <v>28</v>
      </c>
      <c r="C29" s="46">
        <f>F28*Breakdown!C$11</f>
        <v>66519.3838</v>
      </c>
      <c r="D29" s="44">
        <f>Breakdown!C$13-C29</f>
        <v>104943.9024</v>
      </c>
      <c r="E29" s="44">
        <f t="shared" si="4"/>
        <v>4800972.015</v>
      </c>
      <c r="F29" s="44">
        <f t="array" ref="F29">(F28*Breakdown!C$11)+F28-E$2</f>
        <v>53110563.14</v>
      </c>
      <c r="G29" s="44">
        <f t="shared" ref="G29:H29" si="31">C29+G28</f>
        <v>1911535.15</v>
      </c>
      <c r="H29" s="44">
        <f t="shared" si="31"/>
        <v>2889436.865</v>
      </c>
      <c r="I29" s="44">
        <f>Breakdown!B$31*C29</f>
        <v>13303.87676</v>
      </c>
      <c r="J29" s="44">
        <f t="shared" si="6"/>
        <v>382307.03</v>
      </c>
    </row>
    <row r="30">
      <c r="A30" s="42">
        <v>2.0</v>
      </c>
      <c r="B30" s="45">
        <f t="shared" si="3"/>
        <v>29</v>
      </c>
      <c r="C30" s="46">
        <f>F29*Breakdown!C$11</f>
        <v>66388.20392</v>
      </c>
      <c r="D30" s="44">
        <f>Breakdown!C$13-C30</f>
        <v>105075.0823</v>
      </c>
      <c r="E30" s="44">
        <f t="shared" si="4"/>
        <v>4972435.301</v>
      </c>
      <c r="F30" s="44">
        <f t="array" ref="F30">(F29*Breakdown!C$11)+F29-E$2</f>
        <v>53005488.05</v>
      </c>
      <c r="G30" s="44">
        <f t="shared" ref="G30:H30" si="32">C30+G29</f>
        <v>1977923.354</v>
      </c>
      <c r="H30" s="44">
        <f t="shared" si="32"/>
        <v>2994511.947</v>
      </c>
      <c r="I30" s="44">
        <f>Breakdown!B$31*C30</f>
        <v>13277.64078</v>
      </c>
      <c r="J30" s="44">
        <f t="shared" si="6"/>
        <v>395584.6708</v>
      </c>
    </row>
    <row r="31">
      <c r="A31" s="42">
        <v>2.0</v>
      </c>
      <c r="B31" s="45">
        <f t="shared" si="3"/>
        <v>30</v>
      </c>
      <c r="C31" s="46">
        <f>F30*Breakdown!C$11</f>
        <v>66256.86007</v>
      </c>
      <c r="D31" s="44">
        <f>Breakdown!C$13-C31</f>
        <v>105206.4262</v>
      </c>
      <c r="E31" s="44">
        <f t="shared" si="4"/>
        <v>5143898.587</v>
      </c>
      <c r="F31" s="44">
        <f t="array" ref="F31">(F30*Breakdown!C$11)+F30-E$2</f>
        <v>52900281.63</v>
      </c>
      <c r="G31" s="44">
        <f t="shared" ref="G31:H31" si="33">C31+G30</f>
        <v>2044180.214</v>
      </c>
      <c r="H31" s="44">
        <f t="shared" si="33"/>
        <v>3099718.373</v>
      </c>
      <c r="I31" s="44">
        <f>Breakdown!B$31*C31</f>
        <v>13251.37201</v>
      </c>
      <c r="J31" s="44">
        <f t="shared" si="6"/>
        <v>408836.0428</v>
      </c>
    </row>
    <row r="32">
      <c r="A32" s="42">
        <v>2.0</v>
      </c>
      <c r="B32" s="45">
        <f t="shared" si="3"/>
        <v>31</v>
      </c>
      <c r="C32" s="46">
        <f>F31*Breakdown!C$11</f>
        <v>66125.35203</v>
      </c>
      <c r="D32" s="44">
        <f>Breakdown!C$13-C32</f>
        <v>105337.9342</v>
      </c>
      <c r="E32" s="44">
        <f t="shared" si="4"/>
        <v>5315361.873</v>
      </c>
      <c r="F32" s="44">
        <f t="array" ref="F32">(F31*Breakdown!C$11)+F31-E$2</f>
        <v>52794943.69</v>
      </c>
      <c r="G32" s="44">
        <f t="shared" ref="G32:H32" si="34">C32+G31</f>
        <v>2110305.566</v>
      </c>
      <c r="H32" s="44">
        <f t="shared" si="34"/>
        <v>3205056.307</v>
      </c>
      <c r="I32" s="44">
        <f>Breakdown!B$31*C32</f>
        <v>13225.07041</v>
      </c>
      <c r="J32" s="44">
        <f t="shared" si="6"/>
        <v>422061.1132</v>
      </c>
    </row>
    <row r="33">
      <c r="A33" s="42">
        <v>2.0</v>
      </c>
      <c r="B33" s="45">
        <f t="shared" si="3"/>
        <v>32</v>
      </c>
      <c r="C33" s="46">
        <f>F32*Breakdown!C$11</f>
        <v>65993.67962</v>
      </c>
      <c r="D33" s="44">
        <f>Breakdown!C$13-C33</f>
        <v>105469.6066</v>
      </c>
      <c r="E33" s="44">
        <f t="shared" si="4"/>
        <v>5486825.16</v>
      </c>
      <c r="F33" s="44">
        <f t="array" ref="F33">(F32*Breakdown!C$11)+F32-E$2</f>
        <v>52689474.09</v>
      </c>
      <c r="G33" s="44">
        <f t="shared" ref="G33:H33" si="35">C33+G32</f>
        <v>2176299.246</v>
      </c>
      <c r="H33" s="44">
        <f t="shared" si="35"/>
        <v>3310525.914</v>
      </c>
      <c r="I33" s="44">
        <f>Breakdown!B$31*C33</f>
        <v>13198.73592</v>
      </c>
      <c r="J33" s="44">
        <f t="shared" si="6"/>
        <v>435259.8491</v>
      </c>
    </row>
    <row r="34">
      <c r="A34" s="42">
        <v>2.0</v>
      </c>
      <c r="B34" s="45">
        <f t="shared" si="3"/>
        <v>33</v>
      </c>
      <c r="C34" s="46">
        <f>F33*Breakdown!C$11</f>
        <v>65861.84261</v>
      </c>
      <c r="D34" s="44">
        <f>Breakdown!C$13-C34</f>
        <v>105601.4436</v>
      </c>
      <c r="E34" s="44">
        <f t="shared" si="4"/>
        <v>5658288.446</v>
      </c>
      <c r="F34" s="44">
        <f t="array" ref="F34">(F33*Breakdown!C$11)+F33-E$2</f>
        <v>52583872.64</v>
      </c>
      <c r="G34" s="44">
        <f t="shared" ref="G34:H34" si="36">C34+G33</f>
        <v>2242161.088</v>
      </c>
      <c r="H34" s="44">
        <f t="shared" si="36"/>
        <v>3416127.357</v>
      </c>
      <c r="I34" s="44">
        <f>Breakdown!B$31*C34</f>
        <v>13172.36852</v>
      </c>
      <c r="J34" s="44">
        <f t="shared" si="6"/>
        <v>448432.2177</v>
      </c>
    </row>
    <row r="35">
      <c r="A35" s="42">
        <v>2.0</v>
      </c>
      <c r="B35" s="45">
        <f t="shared" si="3"/>
        <v>34</v>
      </c>
      <c r="C35" s="46">
        <f>F34*Breakdown!C$11</f>
        <v>65729.8408</v>
      </c>
      <c r="D35" s="44">
        <f>Breakdown!C$13-C35</f>
        <v>105733.4454</v>
      </c>
      <c r="E35" s="44">
        <f t="shared" si="4"/>
        <v>5829751.732</v>
      </c>
      <c r="F35" s="44">
        <f t="array" ref="F35">(F34*Breakdown!C$11)+F34-E$2</f>
        <v>52478139.2</v>
      </c>
      <c r="G35" s="44">
        <f t="shared" ref="G35:H35" si="37">C35+G34</f>
        <v>2307890.929</v>
      </c>
      <c r="H35" s="44">
        <f t="shared" si="37"/>
        <v>3521860.803</v>
      </c>
      <c r="I35" s="44">
        <f>Breakdown!B$31*C35</f>
        <v>13145.96816</v>
      </c>
      <c r="J35" s="44">
        <f t="shared" si="6"/>
        <v>461578.1858</v>
      </c>
    </row>
    <row r="36">
      <c r="A36" s="42">
        <v>2.0</v>
      </c>
      <c r="B36" s="45">
        <f t="shared" si="3"/>
        <v>35</v>
      </c>
      <c r="C36" s="46">
        <f>F35*Breakdown!C$11</f>
        <v>65597.674</v>
      </c>
      <c r="D36" s="44">
        <f>Breakdown!C$13-C36</f>
        <v>105865.6122</v>
      </c>
      <c r="E36" s="44">
        <f t="shared" si="4"/>
        <v>6001215.018</v>
      </c>
      <c r="F36" s="44">
        <f t="array" ref="F36">(F35*Breakdown!C$11)+F35-E$2</f>
        <v>52372273.58</v>
      </c>
      <c r="G36" s="44">
        <f t="shared" ref="G36:H36" si="38">C36+G35</f>
        <v>2373488.603</v>
      </c>
      <c r="H36" s="44">
        <f t="shared" si="38"/>
        <v>3627726.415</v>
      </c>
      <c r="I36" s="44">
        <f>Breakdown!B$31*C36</f>
        <v>13119.5348</v>
      </c>
      <c r="J36" s="44">
        <f t="shared" si="6"/>
        <v>474697.7206</v>
      </c>
    </row>
    <row r="37">
      <c r="A37" s="42">
        <v>3.0</v>
      </c>
      <c r="B37" s="45">
        <f t="shared" si="3"/>
        <v>36</v>
      </c>
      <c r="C37" s="46">
        <f>F36*Breakdown!C$11</f>
        <v>65465.34198</v>
      </c>
      <c r="D37" s="44">
        <f>Breakdown!C$13-C37</f>
        <v>105997.9443</v>
      </c>
      <c r="E37" s="44">
        <f t="shared" si="4"/>
        <v>6172678.304</v>
      </c>
      <c r="F37" s="44">
        <f t="array" ref="F37">(F36*Breakdown!C$11)+F36-E$2</f>
        <v>52266275.64</v>
      </c>
      <c r="G37" s="44">
        <f t="shared" ref="G37:H37" si="39">C37+G36</f>
        <v>2438953.945</v>
      </c>
      <c r="H37" s="44">
        <f t="shared" si="39"/>
        <v>3733724.359</v>
      </c>
      <c r="I37" s="44">
        <f>Breakdown!B$31*C37</f>
        <v>13093.0684</v>
      </c>
      <c r="J37" s="44">
        <f t="shared" si="6"/>
        <v>487790.789</v>
      </c>
    </row>
    <row r="38">
      <c r="A38" s="42">
        <v>3.0</v>
      </c>
      <c r="B38" s="45">
        <f t="shared" si="3"/>
        <v>37</v>
      </c>
      <c r="C38" s="46">
        <f>F37*Breakdown!C$11</f>
        <v>65332.84455</v>
      </c>
      <c r="D38" s="44">
        <f>Breakdown!C$13-C38</f>
        <v>106130.4417</v>
      </c>
      <c r="E38" s="44">
        <f t="shared" si="4"/>
        <v>6344141.591</v>
      </c>
      <c r="F38" s="44">
        <f t="array" ref="F38">(F37*Breakdown!C$11)+F37-E$2</f>
        <v>52160145.2</v>
      </c>
      <c r="G38" s="44">
        <f t="shared" ref="G38:H38" si="40">C38+G37</f>
        <v>2504286.79</v>
      </c>
      <c r="H38" s="44">
        <f t="shared" si="40"/>
        <v>3839854.801</v>
      </c>
      <c r="I38" s="44">
        <f>Breakdown!B$31*C38</f>
        <v>13066.56891</v>
      </c>
      <c r="J38" s="44">
        <f t="shared" si="6"/>
        <v>500857.3579</v>
      </c>
    </row>
    <row r="39">
      <c r="A39" s="42">
        <v>3.0</v>
      </c>
      <c r="B39" s="45">
        <f t="shared" si="3"/>
        <v>38</v>
      </c>
      <c r="C39" s="46">
        <f>F38*Breakdown!C$11</f>
        <v>65200.1815</v>
      </c>
      <c r="D39" s="44">
        <f>Breakdown!C$13-C39</f>
        <v>106263.1047</v>
      </c>
      <c r="E39" s="44">
        <f t="shared" si="4"/>
        <v>6515604.877</v>
      </c>
      <c r="F39" s="44">
        <f t="array" ref="F39">(F38*Breakdown!C$11)+F38-E$2</f>
        <v>52053882.09</v>
      </c>
      <c r="G39" s="44">
        <f t="shared" ref="G39:H39" si="41">C39+G38</f>
        <v>2569486.971</v>
      </c>
      <c r="H39" s="44">
        <f t="shared" si="41"/>
        <v>3946117.906</v>
      </c>
      <c r="I39" s="44">
        <f>Breakdown!B$31*C39</f>
        <v>13040.0363</v>
      </c>
      <c r="J39" s="44">
        <f t="shared" si="6"/>
        <v>513897.3942</v>
      </c>
    </row>
    <row r="40">
      <c r="A40" s="42">
        <v>3.0</v>
      </c>
      <c r="B40" s="45">
        <f t="shared" si="3"/>
        <v>39</v>
      </c>
      <c r="C40" s="46">
        <f>F39*Breakdown!C$11</f>
        <v>65067.35262</v>
      </c>
      <c r="D40" s="44">
        <f>Breakdown!C$13-C40</f>
        <v>106395.9336</v>
      </c>
      <c r="E40" s="44">
        <f t="shared" si="4"/>
        <v>6687068.163</v>
      </c>
      <c r="F40" s="44">
        <f t="array" ref="F40">(F39*Breakdown!C$11)+F39-E$2</f>
        <v>51947486.16</v>
      </c>
      <c r="G40" s="44">
        <f t="shared" ref="G40:H40" si="42">C40+G39</f>
        <v>2634554.324</v>
      </c>
      <c r="H40" s="44">
        <f t="shared" si="42"/>
        <v>4052513.839</v>
      </c>
      <c r="I40" s="44">
        <f>Breakdown!B$31*C40</f>
        <v>13013.47052</v>
      </c>
      <c r="J40" s="44">
        <f t="shared" si="6"/>
        <v>526910.8647</v>
      </c>
    </row>
    <row r="41">
      <c r="A41" s="42">
        <v>3.0</v>
      </c>
      <c r="B41" s="45">
        <f t="shared" si="3"/>
        <v>40</v>
      </c>
      <c r="C41" s="46">
        <f>F40*Breakdown!C$11</f>
        <v>64934.3577</v>
      </c>
      <c r="D41" s="44">
        <f>Breakdown!C$13-C41</f>
        <v>106528.9285</v>
      </c>
      <c r="E41" s="44">
        <f t="shared" si="4"/>
        <v>6858531.449</v>
      </c>
      <c r="F41" s="44">
        <f t="array" ref="F41">(F40*Breakdown!C$11)+F40-E$2</f>
        <v>51840957.23</v>
      </c>
      <c r="G41" s="44">
        <f t="shared" ref="G41:H41" si="43">C41+G40</f>
        <v>2699488.681</v>
      </c>
      <c r="H41" s="44">
        <f t="shared" si="43"/>
        <v>4159042.768</v>
      </c>
      <c r="I41" s="44">
        <f>Breakdown!B$31*C41</f>
        <v>12986.87154</v>
      </c>
      <c r="J41" s="44">
        <f t="shared" si="6"/>
        <v>539897.7363</v>
      </c>
    </row>
    <row r="42">
      <c r="A42" s="42">
        <v>3.0</v>
      </c>
      <c r="B42" s="45">
        <f t="shared" si="3"/>
        <v>41</v>
      </c>
      <c r="C42" s="46">
        <f>F41*Breakdown!C$11</f>
        <v>64801.19654</v>
      </c>
      <c r="D42" s="44">
        <f>Breakdown!C$13-C42</f>
        <v>106662.0897</v>
      </c>
      <c r="E42" s="44">
        <f t="shared" si="4"/>
        <v>7029994.736</v>
      </c>
      <c r="F42" s="44">
        <f t="array" ref="F42">(F41*Breakdown!C$11)+F41-E$2</f>
        <v>51734295.14</v>
      </c>
      <c r="G42" s="44">
        <f t="shared" ref="G42:H42" si="44">C42+G41</f>
        <v>2764289.878</v>
      </c>
      <c r="H42" s="44">
        <f t="shared" si="44"/>
        <v>4265704.858</v>
      </c>
      <c r="I42" s="44">
        <f>Breakdown!B$31*C42</f>
        <v>12960.23931</v>
      </c>
      <c r="J42" s="44">
        <f t="shared" si="6"/>
        <v>552857.9756</v>
      </c>
    </row>
    <row r="43">
      <c r="A43" s="42">
        <v>3.0</v>
      </c>
      <c r="B43" s="45">
        <f t="shared" si="3"/>
        <v>42</v>
      </c>
      <c r="C43" s="46">
        <f>F42*Breakdown!C$11</f>
        <v>64667.86893</v>
      </c>
      <c r="D43" s="44">
        <f>Breakdown!C$13-C43</f>
        <v>106795.4173</v>
      </c>
      <c r="E43" s="44">
        <f t="shared" si="4"/>
        <v>7201458.022</v>
      </c>
      <c r="F43" s="44">
        <f t="array" ref="F43">(F42*Breakdown!C$11)+F42-E$2</f>
        <v>51627499.73</v>
      </c>
      <c r="G43" s="44">
        <f t="shared" ref="G43:H43" si="45">C43+G42</f>
        <v>2828957.747</v>
      </c>
      <c r="H43" s="44">
        <f t="shared" si="45"/>
        <v>4372500.275</v>
      </c>
      <c r="I43" s="44">
        <f>Breakdown!B$31*C43</f>
        <v>12933.57379</v>
      </c>
      <c r="J43" s="44">
        <f t="shared" si="6"/>
        <v>565791.5494</v>
      </c>
    </row>
    <row r="44">
      <c r="A44" s="42">
        <v>3.0</v>
      </c>
      <c r="B44" s="45">
        <f t="shared" si="3"/>
        <v>43</v>
      </c>
      <c r="C44" s="46">
        <f>F43*Breakdown!C$11</f>
        <v>64534.37466</v>
      </c>
      <c r="D44" s="44">
        <f>Breakdown!C$13-C44</f>
        <v>106928.9116</v>
      </c>
      <c r="E44" s="44">
        <f t="shared" si="4"/>
        <v>7372921.308</v>
      </c>
      <c r="F44" s="44">
        <f t="array" ref="F44">(F43*Breakdown!C$11)+F43-E$2</f>
        <v>51520570.81</v>
      </c>
      <c r="G44" s="44">
        <f t="shared" ref="G44:H44" si="46">C44+G43</f>
        <v>2893492.122</v>
      </c>
      <c r="H44" s="44">
        <f t="shared" si="46"/>
        <v>4479429.187</v>
      </c>
      <c r="I44" s="44">
        <f>Breakdown!B$31*C44</f>
        <v>12906.87493</v>
      </c>
      <c r="J44" s="44">
        <f t="shared" si="6"/>
        <v>578698.4243</v>
      </c>
    </row>
    <row r="45">
      <c r="A45" s="42">
        <v>3.0</v>
      </c>
      <c r="B45" s="45">
        <f t="shared" si="3"/>
        <v>44</v>
      </c>
      <c r="C45" s="46">
        <f>F44*Breakdown!C$11</f>
        <v>64400.71352</v>
      </c>
      <c r="D45" s="44">
        <f>Breakdown!C$13-C45</f>
        <v>107062.5727</v>
      </c>
      <c r="E45" s="44">
        <f t="shared" si="4"/>
        <v>7544384.594</v>
      </c>
      <c r="F45" s="44">
        <f t="array" ref="F45">(F44*Breakdown!C$11)+F44-E$2</f>
        <v>51413508.24</v>
      </c>
      <c r="G45" s="44">
        <f t="shared" ref="G45:H45" si="47">C45+G44</f>
        <v>2957892.835</v>
      </c>
      <c r="H45" s="44">
        <f t="shared" si="47"/>
        <v>4586491.759</v>
      </c>
      <c r="I45" s="44">
        <f>Breakdown!B$31*C45</f>
        <v>12880.1427</v>
      </c>
      <c r="J45" s="44">
        <f t="shared" si="6"/>
        <v>591578.567</v>
      </c>
    </row>
    <row r="46">
      <c r="A46" s="42">
        <v>3.0</v>
      </c>
      <c r="B46" s="45">
        <f t="shared" si="3"/>
        <v>45</v>
      </c>
      <c r="C46" s="46">
        <f>F45*Breakdown!C$11</f>
        <v>64266.8853</v>
      </c>
      <c r="D46" s="44">
        <f>Breakdown!C$13-C46</f>
        <v>107196.4009</v>
      </c>
      <c r="E46" s="44">
        <f t="shared" si="4"/>
        <v>7715847.881</v>
      </c>
      <c r="F46" s="44">
        <f t="array" ref="F46">(F45*Breakdown!C$11)+F45-E$2</f>
        <v>51306311.84</v>
      </c>
      <c r="G46" s="44">
        <f t="shared" ref="G46:H46" si="48">C46+G45</f>
        <v>3022159.72</v>
      </c>
      <c r="H46" s="44">
        <f t="shared" si="48"/>
        <v>4693688.16</v>
      </c>
      <c r="I46" s="44">
        <f>Breakdown!B$31*C46</f>
        <v>12853.37706</v>
      </c>
      <c r="J46" s="44">
        <f t="shared" si="6"/>
        <v>604431.9441</v>
      </c>
    </row>
    <row r="47">
      <c r="A47" s="42">
        <v>3.0</v>
      </c>
      <c r="B47" s="45">
        <f t="shared" si="3"/>
        <v>46</v>
      </c>
      <c r="C47" s="46">
        <f>F46*Breakdown!C$11</f>
        <v>64132.8898</v>
      </c>
      <c r="D47" s="44">
        <f>Breakdown!C$13-C47</f>
        <v>107330.3964</v>
      </c>
      <c r="E47" s="44">
        <f t="shared" si="4"/>
        <v>7887311.167</v>
      </c>
      <c r="F47" s="44">
        <f t="array" ref="F47">(F46*Breakdown!C$11)+F46-E$2</f>
        <v>51198981.44</v>
      </c>
      <c r="G47" s="44">
        <f t="shared" ref="G47:H47" si="49">C47+G46</f>
        <v>3086292.61</v>
      </c>
      <c r="H47" s="44">
        <f t="shared" si="49"/>
        <v>4801018.557</v>
      </c>
      <c r="I47" s="44">
        <f>Breakdown!B$31*C47</f>
        <v>12826.57796</v>
      </c>
      <c r="J47" s="44">
        <f t="shared" si="6"/>
        <v>617258.522</v>
      </c>
    </row>
    <row r="48">
      <c r="A48" s="42">
        <v>3.0</v>
      </c>
      <c r="B48" s="45">
        <f t="shared" si="3"/>
        <v>47</v>
      </c>
      <c r="C48" s="46">
        <f>F47*Breakdown!C$11</f>
        <v>63998.7268</v>
      </c>
      <c r="D48" s="44">
        <f>Breakdown!C$13-C48</f>
        <v>107464.5594</v>
      </c>
      <c r="E48" s="44">
        <f t="shared" si="4"/>
        <v>8058774.453</v>
      </c>
      <c r="F48" s="44">
        <f t="array" ref="F48">(F47*Breakdown!C$11)+F47-E$2</f>
        <v>51091516.88</v>
      </c>
      <c r="G48" s="44">
        <f t="shared" ref="G48:H48" si="50">C48+G47</f>
        <v>3150291.337</v>
      </c>
      <c r="H48" s="44">
        <f t="shared" si="50"/>
        <v>4908483.116</v>
      </c>
      <c r="I48" s="44">
        <f>Breakdown!B$31*C48</f>
        <v>12799.74536</v>
      </c>
      <c r="J48" s="44">
        <f t="shared" si="6"/>
        <v>630058.2674</v>
      </c>
    </row>
    <row r="49">
      <c r="A49" s="42">
        <v>4.0</v>
      </c>
      <c r="B49" s="45">
        <f t="shared" si="3"/>
        <v>48</v>
      </c>
      <c r="C49" s="46">
        <f>F48*Breakdown!C$11</f>
        <v>63864.3961</v>
      </c>
      <c r="D49" s="44">
        <f>Breakdown!C$13-C49</f>
        <v>107598.8901</v>
      </c>
      <c r="E49" s="44">
        <f t="shared" si="4"/>
        <v>8230237.739</v>
      </c>
      <c r="F49" s="44">
        <f t="array" ref="F49">(F48*Breakdown!C$11)+F48-E$2</f>
        <v>50983917.99</v>
      </c>
      <c r="G49" s="44">
        <f t="shared" ref="G49:H49" si="51">C49+G48</f>
        <v>3214155.733</v>
      </c>
      <c r="H49" s="44">
        <f t="shared" si="51"/>
        <v>5016082.006</v>
      </c>
      <c r="I49" s="44">
        <f>Breakdown!B$31*C49</f>
        <v>12772.87922</v>
      </c>
      <c r="J49" s="44">
        <f t="shared" si="6"/>
        <v>642831.1466</v>
      </c>
    </row>
    <row r="50">
      <c r="A50" s="42">
        <v>4.0</v>
      </c>
      <c r="B50" s="45">
        <f t="shared" si="3"/>
        <v>49</v>
      </c>
      <c r="C50" s="46">
        <f>F49*Breakdown!C$11</f>
        <v>63729.89749</v>
      </c>
      <c r="D50" s="44">
        <f>Breakdown!C$13-C50</f>
        <v>107733.3887</v>
      </c>
      <c r="E50" s="44">
        <f t="shared" si="4"/>
        <v>8401701.025</v>
      </c>
      <c r="F50" s="44">
        <f t="array" ref="F50">(F49*Breakdown!C$11)+F49-E$2</f>
        <v>50876184.61</v>
      </c>
      <c r="G50" s="44">
        <f t="shared" ref="G50:H50" si="52">C50+G49</f>
        <v>3277885.631</v>
      </c>
      <c r="H50" s="44">
        <f t="shared" si="52"/>
        <v>5123815.395</v>
      </c>
      <c r="I50" s="44">
        <f>Breakdown!B$31*C50</f>
        <v>12745.9795</v>
      </c>
      <c r="J50" s="44">
        <f t="shared" si="6"/>
        <v>655577.1261</v>
      </c>
    </row>
    <row r="51">
      <c r="A51" s="42">
        <v>4.0</v>
      </c>
      <c r="B51" s="45">
        <f t="shared" si="3"/>
        <v>50</v>
      </c>
      <c r="C51" s="46">
        <f>F50*Breakdown!C$11</f>
        <v>63595.23076</v>
      </c>
      <c r="D51" s="44">
        <f>Breakdown!C$13-C51</f>
        <v>107868.0555</v>
      </c>
      <c r="E51" s="44">
        <f t="shared" si="4"/>
        <v>8573164.312</v>
      </c>
      <c r="F51" s="44">
        <f t="array" ref="F51">(F50*Breakdown!C$11)+F50-E$2</f>
        <v>50768316.55</v>
      </c>
      <c r="G51" s="44">
        <f t="shared" ref="G51:H51" si="53">C51+G50</f>
        <v>3341480.861</v>
      </c>
      <c r="H51" s="44">
        <f t="shared" si="53"/>
        <v>5231683.45</v>
      </c>
      <c r="I51" s="44">
        <f>Breakdown!B$31*C51</f>
        <v>12719.04615</v>
      </c>
      <c r="J51" s="44">
        <f t="shared" si="6"/>
        <v>668296.1723</v>
      </c>
    </row>
    <row r="52">
      <c r="A52" s="42">
        <v>4.0</v>
      </c>
      <c r="B52" s="45">
        <f t="shared" si="3"/>
        <v>51</v>
      </c>
      <c r="C52" s="46">
        <f>F51*Breakdown!C$11</f>
        <v>63460.39569</v>
      </c>
      <c r="D52" s="44">
        <f>Breakdown!C$13-C52</f>
        <v>108002.8905</v>
      </c>
      <c r="E52" s="44">
        <f t="shared" si="4"/>
        <v>8744627.598</v>
      </c>
      <c r="F52" s="44">
        <f t="array" ref="F52">(F51*Breakdown!C$11)+F51-E$2</f>
        <v>50660313.66</v>
      </c>
      <c r="G52" s="44">
        <f t="shared" ref="G52:H52" si="54">C52+G51</f>
        <v>3404941.257</v>
      </c>
      <c r="H52" s="44">
        <f t="shared" si="54"/>
        <v>5339686.341</v>
      </c>
      <c r="I52" s="44">
        <f>Breakdown!B$31*C52</f>
        <v>12692.07914</v>
      </c>
      <c r="J52" s="44">
        <f t="shared" si="6"/>
        <v>680988.2514</v>
      </c>
    </row>
    <row r="53">
      <c r="A53" s="42">
        <v>4.0</v>
      </c>
      <c r="B53" s="45">
        <f t="shared" si="3"/>
        <v>52</v>
      </c>
      <c r="C53" s="46">
        <f>F52*Breakdown!C$11</f>
        <v>63325.39207</v>
      </c>
      <c r="D53" s="44">
        <f>Breakdown!C$13-C53</f>
        <v>108137.8942</v>
      </c>
      <c r="E53" s="44">
        <f t="shared" si="4"/>
        <v>8916090.884</v>
      </c>
      <c r="F53" s="44">
        <f t="array" ref="F53">(F52*Breakdown!C$11)+F52-E$2</f>
        <v>50552175.76</v>
      </c>
      <c r="G53" s="44">
        <f t="shared" ref="G53:H53" si="55">C53+G52</f>
        <v>3468266.649</v>
      </c>
      <c r="H53" s="44">
        <f t="shared" si="55"/>
        <v>5447824.235</v>
      </c>
      <c r="I53" s="44">
        <f>Breakdown!B$31*C53</f>
        <v>12665.07841</v>
      </c>
      <c r="J53" s="44">
        <f t="shared" si="6"/>
        <v>693653.3298</v>
      </c>
    </row>
    <row r="54">
      <c r="A54" s="42">
        <v>4.0</v>
      </c>
      <c r="B54" s="45">
        <f t="shared" si="3"/>
        <v>53</v>
      </c>
      <c r="C54" s="46">
        <f>F53*Breakdown!C$11</f>
        <v>63190.21971</v>
      </c>
      <c r="D54" s="44">
        <f>Breakdown!C$13-C54</f>
        <v>108273.0665</v>
      </c>
      <c r="E54" s="44">
        <f t="shared" si="4"/>
        <v>9087554.17</v>
      </c>
      <c r="F54" s="44">
        <f t="array" ref="F54">(F53*Breakdown!C$11)+F53-E$2</f>
        <v>50443902.7</v>
      </c>
      <c r="G54" s="44">
        <f t="shared" ref="G54:H54" si="56">C54+G53</f>
        <v>3531456.869</v>
      </c>
      <c r="H54" s="44">
        <f t="shared" si="56"/>
        <v>5556097.302</v>
      </c>
      <c r="I54" s="44">
        <f>Breakdown!B$31*C54</f>
        <v>12638.04394</v>
      </c>
      <c r="J54" s="44">
        <f t="shared" si="6"/>
        <v>706291.3738</v>
      </c>
    </row>
    <row r="55">
      <c r="A55" s="42">
        <v>4.0</v>
      </c>
      <c r="B55" s="45">
        <f t="shared" si="3"/>
        <v>54</v>
      </c>
      <c r="C55" s="46">
        <f>F54*Breakdown!C$11</f>
        <v>63054.87837</v>
      </c>
      <c r="D55" s="44">
        <f>Breakdown!C$13-C55</f>
        <v>108408.4079</v>
      </c>
      <c r="E55" s="44">
        <f t="shared" si="4"/>
        <v>9259017.457</v>
      </c>
      <c r="F55" s="44">
        <f t="array" ref="F55">(F54*Breakdown!C$11)+F54-E$2</f>
        <v>50335494.29</v>
      </c>
      <c r="G55" s="44">
        <f t="shared" ref="G55:H55" si="57">C55+G54</f>
        <v>3594511.747</v>
      </c>
      <c r="H55" s="44">
        <f t="shared" si="57"/>
        <v>5664505.709</v>
      </c>
      <c r="I55" s="44">
        <f>Breakdown!B$31*C55</f>
        <v>12610.97567</v>
      </c>
      <c r="J55" s="44">
        <f t="shared" si="6"/>
        <v>718902.3494</v>
      </c>
    </row>
    <row r="56">
      <c r="A56" s="42">
        <v>4.0</v>
      </c>
      <c r="B56" s="45">
        <f t="shared" si="3"/>
        <v>55</v>
      </c>
      <c r="C56" s="46">
        <f>F55*Breakdown!C$11</f>
        <v>62919.36786</v>
      </c>
      <c r="D56" s="44">
        <f>Breakdown!C$13-C56</f>
        <v>108543.9184</v>
      </c>
      <c r="E56" s="44">
        <f t="shared" si="4"/>
        <v>9430480.743</v>
      </c>
      <c r="F56" s="44">
        <f t="array" ref="F56">(F55*Breakdown!C$11)+F55-E$2</f>
        <v>50226950.37</v>
      </c>
      <c r="G56" s="44">
        <f t="shared" ref="G56:H56" si="58">C56+G55</f>
        <v>3657431.115</v>
      </c>
      <c r="H56" s="44">
        <f t="shared" si="58"/>
        <v>5773049.628</v>
      </c>
      <c r="I56" s="44">
        <f>Breakdown!B$31*C56</f>
        <v>12583.87357</v>
      </c>
      <c r="J56" s="44">
        <f t="shared" si="6"/>
        <v>731486.223</v>
      </c>
    </row>
    <row r="57">
      <c r="A57" s="42">
        <v>4.0</v>
      </c>
      <c r="B57" s="45">
        <f t="shared" si="3"/>
        <v>56</v>
      </c>
      <c r="C57" s="46">
        <f>F56*Breakdown!C$11</f>
        <v>62783.68797</v>
      </c>
      <c r="D57" s="44">
        <f>Breakdown!C$13-C57</f>
        <v>108679.5983</v>
      </c>
      <c r="E57" s="44">
        <f t="shared" si="4"/>
        <v>9601944.029</v>
      </c>
      <c r="F57" s="44">
        <f t="array" ref="F57">(F56*Breakdown!C$11)+F56-E$2</f>
        <v>50118270.77</v>
      </c>
      <c r="G57" s="44">
        <f t="shared" ref="G57:H57" si="59">C57+G56</f>
        <v>3720214.803</v>
      </c>
      <c r="H57" s="44">
        <f t="shared" si="59"/>
        <v>5881729.226</v>
      </c>
      <c r="I57" s="44">
        <f>Breakdown!B$31*C57</f>
        <v>12556.73759</v>
      </c>
      <c r="J57" s="44">
        <f t="shared" si="6"/>
        <v>744042.9606</v>
      </c>
    </row>
    <row r="58">
      <c r="A58" s="42">
        <v>4.0</v>
      </c>
      <c r="B58" s="45">
        <f t="shared" si="3"/>
        <v>57</v>
      </c>
      <c r="C58" s="46">
        <f>F57*Breakdown!C$11</f>
        <v>62647.83847</v>
      </c>
      <c r="D58" s="44">
        <f>Breakdown!C$13-C58</f>
        <v>108815.4478</v>
      </c>
      <c r="E58" s="44">
        <f t="shared" si="4"/>
        <v>9773407.315</v>
      </c>
      <c r="F58" s="44">
        <f t="array" ref="F58">(F57*Breakdown!C$11)+F57-E$2</f>
        <v>50009455.33</v>
      </c>
      <c r="G58" s="44">
        <f t="shared" ref="G58:H58" si="60">C58+G57</f>
        <v>3782862.641</v>
      </c>
      <c r="H58" s="44">
        <f t="shared" si="60"/>
        <v>5990544.674</v>
      </c>
      <c r="I58" s="44">
        <f>Breakdown!B$31*C58</f>
        <v>12529.56769</v>
      </c>
      <c r="J58" s="44">
        <f t="shared" si="6"/>
        <v>756572.5283</v>
      </c>
    </row>
    <row r="59">
      <c r="A59" s="42">
        <v>4.0</v>
      </c>
      <c r="B59" s="45">
        <f t="shared" si="3"/>
        <v>58</v>
      </c>
      <c r="C59" s="46">
        <f>F58*Breakdown!C$11</f>
        <v>62511.81916</v>
      </c>
      <c r="D59" s="44">
        <f>Breakdown!C$13-C59</f>
        <v>108951.4671</v>
      </c>
      <c r="E59" s="44">
        <f t="shared" si="4"/>
        <v>9944870.602</v>
      </c>
      <c r="F59" s="44">
        <f t="array" ref="F59">(F58*Breakdown!C$11)+F58-E$2</f>
        <v>49900503.86</v>
      </c>
      <c r="G59" s="44">
        <f t="shared" ref="G59:H59" si="61">C59+G58</f>
        <v>3845374.461</v>
      </c>
      <c r="H59" s="44">
        <f t="shared" si="61"/>
        <v>6099496.141</v>
      </c>
      <c r="I59" s="44">
        <f>Breakdown!B$31*C59</f>
        <v>12502.36383</v>
      </c>
      <c r="J59" s="44">
        <f t="shared" si="6"/>
        <v>769074.8921</v>
      </c>
    </row>
    <row r="60">
      <c r="A60" s="42">
        <v>4.0</v>
      </c>
      <c r="B60" s="45">
        <f t="shared" si="3"/>
        <v>59</v>
      </c>
      <c r="C60" s="46">
        <f>F59*Breakdown!C$11</f>
        <v>62375.62982</v>
      </c>
      <c r="D60" s="44">
        <f>Breakdown!C$13-C60</f>
        <v>109087.6564</v>
      </c>
      <c r="E60" s="44">
        <f t="shared" si="4"/>
        <v>10116333.89</v>
      </c>
      <c r="F60" s="44">
        <f t="array" ref="F60">(F59*Breakdown!C$11)+F59-E$2</f>
        <v>49791416.2</v>
      </c>
      <c r="G60" s="44">
        <f t="shared" ref="G60:H60" si="62">C60+G59</f>
        <v>3907750.09</v>
      </c>
      <c r="H60" s="44">
        <f t="shared" si="62"/>
        <v>6208583.797</v>
      </c>
      <c r="I60" s="44">
        <f>Breakdown!B$31*C60</f>
        <v>12475.12596</v>
      </c>
      <c r="J60" s="44">
        <f t="shared" si="6"/>
        <v>781550.0181</v>
      </c>
    </row>
    <row r="61">
      <c r="A61" s="42">
        <v>5.0</v>
      </c>
      <c r="B61" s="45">
        <f t="shared" si="3"/>
        <v>60</v>
      </c>
      <c r="C61" s="46">
        <f>F60*Breakdown!C$11</f>
        <v>62239.27025</v>
      </c>
      <c r="D61" s="44">
        <f>Breakdown!C$13-C61</f>
        <v>109224.016</v>
      </c>
      <c r="E61" s="44">
        <f t="shared" si="4"/>
        <v>10287797.17</v>
      </c>
      <c r="F61" s="44">
        <f t="array" ref="F61">(F60*Breakdown!C$11)+F60-E$2</f>
        <v>49682192.19</v>
      </c>
      <c r="G61" s="44">
        <f t="shared" ref="G61:H61" si="63">C61+G60</f>
        <v>3969989.361</v>
      </c>
      <c r="H61" s="44">
        <f t="shared" si="63"/>
        <v>6317807.813</v>
      </c>
      <c r="I61" s="44">
        <f>Breakdown!B$31*C61</f>
        <v>12447.85405</v>
      </c>
      <c r="J61" s="44">
        <f t="shared" si="6"/>
        <v>793997.8721</v>
      </c>
    </row>
    <row r="62">
      <c r="A62" s="42">
        <v>5.0</v>
      </c>
      <c r="B62" s="45">
        <f t="shared" si="3"/>
        <v>61</v>
      </c>
      <c r="C62" s="46">
        <f>F61*Breakdown!C$11</f>
        <v>62102.74023</v>
      </c>
      <c r="D62" s="44">
        <f>Breakdown!C$13-C62</f>
        <v>109360.546</v>
      </c>
      <c r="E62" s="44">
        <f t="shared" si="4"/>
        <v>10459260.46</v>
      </c>
      <c r="F62" s="44">
        <f t="array" ref="F62">(F61*Breakdown!C$11)+F61-E$2</f>
        <v>49572831.64</v>
      </c>
      <c r="G62" s="44">
        <f t="shared" ref="G62:H62" si="64">C62+G61</f>
        <v>4032092.101</v>
      </c>
      <c r="H62" s="44">
        <f t="shared" si="64"/>
        <v>6427168.359</v>
      </c>
      <c r="I62" s="44">
        <f>Breakdown!B$31*C62</f>
        <v>12420.54805</v>
      </c>
      <c r="J62" s="44">
        <f t="shared" si="6"/>
        <v>806418.4202</v>
      </c>
    </row>
    <row r="63">
      <c r="A63" s="42">
        <v>5.0</v>
      </c>
      <c r="B63" s="45">
        <f t="shared" si="3"/>
        <v>62</v>
      </c>
      <c r="C63" s="46">
        <f>F62*Breakdown!C$11</f>
        <v>61966.03955</v>
      </c>
      <c r="D63" s="44">
        <f>Breakdown!C$13-C63</f>
        <v>109497.2467</v>
      </c>
      <c r="E63" s="44">
        <f t="shared" si="4"/>
        <v>10630723.75</v>
      </c>
      <c r="F63" s="44">
        <f t="array" ref="F63">(F62*Breakdown!C$11)+F62-E$2</f>
        <v>49463334.39</v>
      </c>
      <c r="G63" s="44">
        <f t="shared" ref="G63:H63" si="65">C63+G62</f>
        <v>4094058.141</v>
      </c>
      <c r="H63" s="44">
        <f t="shared" si="65"/>
        <v>6536665.606</v>
      </c>
      <c r="I63" s="44">
        <f>Breakdown!B$31*C63</f>
        <v>12393.20791</v>
      </c>
      <c r="J63" s="44">
        <f t="shared" si="6"/>
        <v>818811.6281</v>
      </c>
    </row>
    <row r="64">
      <c r="A64" s="42">
        <v>5.0</v>
      </c>
      <c r="B64" s="45">
        <f t="shared" si="3"/>
        <v>63</v>
      </c>
      <c r="C64" s="46">
        <f>F63*Breakdown!C$11</f>
        <v>61829.16799</v>
      </c>
      <c r="D64" s="44">
        <f>Breakdown!C$13-C64</f>
        <v>109634.1182</v>
      </c>
      <c r="E64" s="44">
        <f t="shared" si="4"/>
        <v>10802187.03</v>
      </c>
      <c r="F64" s="44">
        <f t="array" ref="F64">(F63*Breakdown!C$11)+F63-E$2</f>
        <v>49353700.28</v>
      </c>
      <c r="G64" s="44">
        <f t="shared" ref="G64:H64" si="66">C64+G63</f>
        <v>4155887.308</v>
      </c>
      <c r="H64" s="44">
        <f t="shared" si="66"/>
        <v>6646299.724</v>
      </c>
      <c r="I64" s="44">
        <f>Breakdown!B$31*C64</f>
        <v>12365.8336</v>
      </c>
      <c r="J64" s="44">
        <f t="shared" si="6"/>
        <v>831177.4617</v>
      </c>
    </row>
    <row r="65">
      <c r="A65" s="42">
        <v>5.0</v>
      </c>
      <c r="B65" s="45">
        <f t="shared" si="3"/>
        <v>64</v>
      </c>
      <c r="C65" s="46">
        <f>F64*Breakdown!C$11</f>
        <v>61692.12534</v>
      </c>
      <c r="D65" s="44">
        <f>Breakdown!C$13-C65</f>
        <v>109771.1609</v>
      </c>
      <c r="E65" s="44">
        <f t="shared" si="4"/>
        <v>10973650.32</v>
      </c>
      <c r="F65" s="44">
        <f t="array" ref="F65">(F64*Breakdown!C$11)+F64-E$2</f>
        <v>49243929.11</v>
      </c>
      <c r="G65" s="44">
        <f t="shared" ref="G65:H65" si="67">C65+G64</f>
        <v>4217579.434</v>
      </c>
      <c r="H65" s="44">
        <f t="shared" si="67"/>
        <v>6756070.885</v>
      </c>
      <c r="I65" s="44">
        <f>Breakdown!B$31*C65</f>
        <v>12338.42507</v>
      </c>
      <c r="J65" s="44">
        <f t="shared" si="6"/>
        <v>843515.8868</v>
      </c>
    </row>
    <row r="66">
      <c r="A66" s="42">
        <v>5.0</v>
      </c>
      <c r="B66" s="45">
        <f t="shared" si="3"/>
        <v>65</v>
      </c>
      <c r="C66" s="46">
        <f>F65*Breakdown!C$11</f>
        <v>61554.91139</v>
      </c>
      <c r="D66" s="44">
        <f>Breakdown!C$13-C66</f>
        <v>109908.3748</v>
      </c>
      <c r="E66" s="44">
        <f t="shared" si="4"/>
        <v>11145113.61</v>
      </c>
      <c r="F66" s="44">
        <f t="array" ref="F66">(F65*Breakdown!C$11)+F65-E$2</f>
        <v>49134020.74</v>
      </c>
      <c r="G66" s="44">
        <f t="shared" ref="G66:H66" si="68">C66+G65</f>
        <v>4279134.345</v>
      </c>
      <c r="H66" s="44">
        <f t="shared" si="68"/>
        <v>6865979.26</v>
      </c>
      <c r="I66" s="44">
        <f>Breakdown!B$31*C66</f>
        <v>12310.98228</v>
      </c>
      <c r="J66" s="44">
        <f t="shared" si="6"/>
        <v>855826.869</v>
      </c>
    </row>
    <row r="67">
      <c r="A67" s="42">
        <v>5.0</v>
      </c>
      <c r="B67" s="45">
        <f t="shared" si="3"/>
        <v>66</v>
      </c>
      <c r="C67" s="46">
        <f>F66*Breakdown!C$11</f>
        <v>61417.52592</v>
      </c>
      <c r="D67" s="44">
        <f>Breakdown!C$13-C67</f>
        <v>110045.7603</v>
      </c>
      <c r="E67" s="44">
        <f t="shared" si="4"/>
        <v>11316576.89</v>
      </c>
      <c r="F67" s="44">
        <f t="array" ref="F67">(F66*Breakdown!C$11)+F66-E$2</f>
        <v>49023974.98</v>
      </c>
      <c r="G67" s="44">
        <f t="shared" ref="G67:H67" si="69">C67+G66</f>
        <v>4340551.871</v>
      </c>
      <c r="H67" s="44">
        <f t="shared" si="69"/>
        <v>6976025.02</v>
      </c>
      <c r="I67" s="44">
        <f>Breakdown!B$31*C67</f>
        <v>12283.50518</v>
      </c>
      <c r="J67" s="44">
        <f t="shared" si="6"/>
        <v>868110.3742</v>
      </c>
    </row>
    <row r="68">
      <c r="A68" s="42">
        <v>5.0</v>
      </c>
      <c r="B68" s="45">
        <f t="shared" si="3"/>
        <v>67</v>
      </c>
      <c r="C68" s="46">
        <f>F67*Breakdown!C$11</f>
        <v>61279.96872</v>
      </c>
      <c r="D68" s="44">
        <f>Breakdown!C$13-C68</f>
        <v>110183.3175</v>
      </c>
      <c r="E68" s="44">
        <f t="shared" si="4"/>
        <v>11488040.18</v>
      </c>
      <c r="F68" s="44">
        <f t="array" ref="F68">(F67*Breakdown!C$11)+F67-E$2</f>
        <v>48913791.66</v>
      </c>
      <c r="G68" s="44">
        <f t="shared" ref="G68:H68" si="70">C68+G67</f>
        <v>4401831.84</v>
      </c>
      <c r="H68" s="44">
        <f t="shared" si="70"/>
        <v>7086208.338</v>
      </c>
      <c r="I68" s="44">
        <f>Breakdown!B$31*C68</f>
        <v>12255.99374</v>
      </c>
      <c r="J68" s="44">
        <f t="shared" si="6"/>
        <v>880366.368</v>
      </c>
    </row>
    <row r="69">
      <c r="A69" s="42">
        <v>5.0</v>
      </c>
      <c r="B69" s="45">
        <f t="shared" si="3"/>
        <v>68</v>
      </c>
      <c r="C69" s="46">
        <f>F68*Breakdown!C$11</f>
        <v>61142.23958</v>
      </c>
      <c r="D69" s="44">
        <f>Breakdown!C$13-C69</f>
        <v>110321.0467</v>
      </c>
      <c r="E69" s="44">
        <f t="shared" si="4"/>
        <v>11659503.46</v>
      </c>
      <c r="F69" s="44">
        <f t="array" ref="F69">(F68*Breakdown!C$11)+F68-E$2</f>
        <v>48803470.62</v>
      </c>
      <c r="G69" s="44">
        <f t="shared" ref="G69:H69" si="71">C69+G68</f>
        <v>4462974.079</v>
      </c>
      <c r="H69" s="44">
        <f t="shared" si="71"/>
        <v>7196529.384</v>
      </c>
      <c r="I69" s="44">
        <f>Breakdown!B$31*C69</f>
        <v>12228.44792</v>
      </c>
      <c r="J69" s="44">
        <f t="shared" si="6"/>
        <v>892594.8159</v>
      </c>
    </row>
    <row r="70">
      <c r="A70" s="42">
        <v>5.0</v>
      </c>
      <c r="B70" s="45">
        <f t="shared" si="3"/>
        <v>69</v>
      </c>
      <c r="C70" s="46">
        <f>F69*Breakdown!C$11</f>
        <v>61004.33827</v>
      </c>
      <c r="D70" s="44">
        <f>Breakdown!C$13-C70</f>
        <v>110458.948</v>
      </c>
      <c r="E70" s="44">
        <f t="shared" si="4"/>
        <v>11830966.75</v>
      </c>
      <c r="F70" s="44">
        <f t="array" ref="F70">(F69*Breakdown!C$11)+F69-E$2</f>
        <v>48693011.67</v>
      </c>
      <c r="G70" s="44">
        <f t="shared" ref="G70:H70" si="72">C70+G69</f>
        <v>4523978.418</v>
      </c>
      <c r="H70" s="44">
        <f t="shared" si="72"/>
        <v>7306988.332</v>
      </c>
      <c r="I70" s="44">
        <f>Breakdown!B$31*C70</f>
        <v>12200.86765</v>
      </c>
      <c r="J70" s="44">
        <f t="shared" si="6"/>
        <v>904795.6835</v>
      </c>
    </row>
    <row r="71">
      <c r="A71" s="42">
        <v>5.0</v>
      </c>
      <c r="B71" s="45">
        <f t="shared" si="3"/>
        <v>70</v>
      </c>
      <c r="C71" s="46">
        <f>F70*Breakdown!C$11</f>
        <v>60866.26458</v>
      </c>
      <c r="D71" s="44">
        <f>Breakdown!C$13-C71</f>
        <v>110597.0217</v>
      </c>
      <c r="E71" s="44">
        <f t="shared" si="4"/>
        <v>12002430.04</v>
      </c>
      <c r="F71" s="44">
        <f t="array" ref="F71">(F70*Breakdown!C$11)+F70-E$2</f>
        <v>48582414.65</v>
      </c>
      <c r="G71" s="44">
        <f t="shared" ref="G71:H71" si="73">C71+G70</f>
        <v>4584844.682</v>
      </c>
      <c r="H71" s="44">
        <f t="shared" si="73"/>
        <v>7417585.354</v>
      </c>
      <c r="I71" s="44">
        <f>Breakdown!B$31*C71</f>
        <v>12173.25292</v>
      </c>
      <c r="J71" s="44">
        <f t="shared" si="6"/>
        <v>916968.9365</v>
      </c>
    </row>
    <row r="72">
      <c r="A72" s="42">
        <v>5.0</v>
      </c>
      <c r="B72" s="45">
        <f t="shared" si="3"/>
        <v>71</v>
      </c>
      <c r="C72" s="46">
        <f>F71*Breakdown!C$11</f>
        <v>60728.01831</v>
      </c>
      <c r="D72" s="44">
        <f>Breakdown!C$13-C72</f>
        <v>110735.2679</v>
      </c>
      <c r="E72" s="44">
        <f t="shared" si="4"/>
        <v>12173893.32</v>
      </c>
      <c r="F72" s="44">
        <f t="array" ref="F72">(F71*Breakdown!C$11)+F71-E$2</f>
        <v>48471679.38</v>
      </c>
      <c r="G72" s="44">
        <f t="shared" ref="G72:H72" si="74">C72+G71</f>
        <v>4645572.701</v>
      </c>
      <c r="H72" s="44">
        <f t="shared" si="74"/>
        <v>7528320.622</v>
      </c>
      <c r="I72" s="44">
        <f>Breakdown!B$31*C72</f>
        <v>12145.60366</v>
      </c>
      <c r="J72" s="44">
        <f t="shared" si="6"/>
        <v>929114.5401</v>
      </c>
    </row>
    <row r="73">
      <c r="A73" s="42">
        <v>6.0</v>
      </c>
      <c r="B73" s="45">
        <f t="shared" si="3"/>
        <v>72</v>
      </c>
      <c r="C73" s="46">
        <f>F72*Breakdown!C$11</f>
        <v>60589.59922</v>
      </c>
      <c r="D73" s="44">
        <f>Breakdown!C$13-C73</f>
        <v>110873.687</v>
      </c>
      <c r="E73" s="44">
        <f t="shared" si="4"/>
        <v>12345356.61</v>
      </c>
      <c r="F73" s="44">
        <f t="array" ref="F73">(F72*Breakdown!C$11)+F72-E$2</f>
        <v>48360805.69</v>
      </c>
      <c r="G73" s="44">
        <f t="shared" ref="G73:H73" si="75">C73+G72</f>
        <v>4706162.3</v>
      </c>
      <c r="H73" s="44">
        <f t="shared" si="75"/>
        <v>7639194.309</v>
      </c>
      <c r="I73" s="44">
        <f>Breakdown!B$31*C73</f>
        <v>12117.91984</v>
      </c>
      <c r="J73" s="44">
        <f t="shared" si="6"/>
        <v>941232.46</v>
      </c>
    </row>
    <row r="74">
      <c r="A74" s="42">
        <v>6.0</v>
      </c>
      <c r="B74" s="45">
        <f t="shared" si="3"/>
        <v>73</v>
      </c>
      <c r="C74" s="46">
        <f>F73*Breakdown!C$11</f>
        <v>60451.00711</v>
      </c>
      <c r="D74" s="44">
        <f>Breakdown!C$13-C74</f>
        <v>111012.2791</v>
      </c>
      <c r="E74" s="44">
        <f t="shared" si="4"/>
        <v>12516819.9</v>
      </c>
      <c r="F74" s="44">
        <f t="array" ref="F74">(F73*Breakdown!C$11)+F73-E$2</f>
        <v>48249793.41</v>
      </c>
      <c r="G74" s="44">
        <f t="shared" ref="G74:H74" si="76">C74+G73</f>
        <v>4766613.307</v>
      </c>
      <c r="H74" s="44">
        <f t="shared" si="76"/>
        <v>7750206.588</v>
      </c>
      <c r="I74" s="44">
        <f>Breakdown!B$31*C74</f>
        <v>12090.20142</v>
      </c>
      <c r="J74" s="44">
        <f t="shared" si="6"/>
        <v>953322.6614</v>
      </c>
    </row>
    <row r="75">
      <c r="A75" s="42">
        <v>6.0</v>
      </c>
      <c r="B75" s="45">
        <f t="shared" si="3"/>
        <v>74</v>
      </c>
      <c r="C75" s="46">
        <f>F74*Breakdown!C$11</f>
        <v>60312.24176</v>
      </c>
      <c r="D75" s="44">
        <f>Breakdown!C$13-C75</f>
        <v>111151.0445</v>
      </c>
      <c r="E75" s="44">
        <f t="shared" si="4"/>
        <v>12688283.18</v>
      </c>
      <c r="F75" s="44">
        <f t="array" ref="F75">(F74*Breakdown!C$11)+F74-E$2</f>
        <v>48138642.37</v>
      </c>
      <c r="G75" s="44">
        <f t="shared" ref="G75:H75" si="77">C75+G74</f>
        <v>4826925.549</v>
      </c>
      <c r="H75" s="44">
        <f t="shared" si="77"/>
        <v>7861357.633</v>
      </c>
      <c r="I75" s="44">
        <f>Breakdown!B$31*C75</f>
        <v>12062.44835</v>
      </c>
      <c r="J75" s="44">
        <f t="shared" si="6"/>
        <v>965385.1097</v>
      </c>
    </row>
    <row r="76">
      <c r="A76" s="42">
        <v>6.0</v>
      </c>
      <c r="B76" s="45">
        <f t="shared" si="3"/>
        <v>75</v>
      </c>
      <c r="C76" s="46">
        <f>F75*Breakdown!C$11</f>
        <v>60173.30296</v>
      </c>
      <c r="D76" s="44">
        <f>Breakdown!C$13-C76</f>
        <v>111289.9833</v>
      </c>
      <c r="E76" s="44">
        <f t="shared" si="4"/>
        <v>12859746.47</v>
      </c>
      <c r="F76" s="44">
        <f t="array" ref="F76">(F75*Breakdown!C$11)+F75-E$2</f>
        <v>48027352.38</v>
      </c>
      <c r="G76" s="44">
        <f t="shared" ref="G76:H76" si="78">C76+G75</f>
        <v>4887098.852</v>
      </c>
      <c r="H76" s="44">
        <f t="shared" si="78"/>
        <v>7972647.616</v>
      </c>
      <c r="I76" s="44">
        <f>Breakdown!B$31*C76</f>
        <v>12034.66059</v>
      </c>
      <c r="J76" s="44">
        <f t="shared" si="6"/>
        <v>977419.7703</v>
      </c>
    </row>
    <row r="77">
      <c r="A77" s="42">
        <v>6.0</v>
      </c>
      <c r="B77" s="45">
        <f t="shared" si="3"/>
        <v>76</v>
      </c>
      <c r="C77" s="46">
        <f>F76*Breakdown!C$11</f>
        <v>60034.19048</v>
      </c>
      <c r="D77" s="44">
        <f>Breakdown!C$13-C77</f>
        <v>111429.0958</v>
      </c>
      <c r="E77" s="44">
        <f t="shared" si="4"/>
        <v>13031209.75</v>
      </c>
      <c r="F77" s="44">
        <f t="array" ref="F77">(F76*Breakdown!C$11)+F76-E$2</f>
        <v>47915923.29</v>
      </c>
      <c r="G77" s="44">
        <f t="shared" ref="G77:H77" si="79">C77+G76</f>
        <v>4947133.042</v>
      </c>
      <c r="H77" s="44">
        <f t="shared" si="79"/>
        <v>8084076.712</v>
      </c>
      <c r="I77" s="44">
        <f>Breakdown!B$31*C77</f>
        <v>12006.8381</v>
      </c>
      <c r="J77" s="44">
        <f t="shared" si="6"/>
        <v>989426.6084</v>
      </c>
    </row>
    <row r="78">
      <c r="A78" s="42">
        <v>6.0</v>
      </c>
      <c r="B78" s="45">
        <f t="shared" si="3"/>
        <v>77</v>
      </c>
      <c r="C78" s="46">
        <f>F77*Breakdown!C$11</f>
        <v>59894.90411</v>
      </c>
      <c r="D78" s="44">
        <f>Breakdown!C$13-C78</f>
        <v>111568.3821</v>
      </c>
      <c r="E78" s="44">
        <f t="shared" si="4"/>
        <v>13202673.04</v>
      </c>
      <c r="F78" s="44">
        <f t="array" ref="F78">(F77*Breakdown!C$11)+F77-E$2</f>
        <v>47804354.91</v>
      </c>
      <c r="G78" s="44">
        <f t="shared" ref="G78:H78" si="80">C78+G77</f>
        <v>5007027.946</v>
      </c>
      <c r="H78" s="44">
        <f t="shared" si="80"/>
        <v>8195645.094</v>
      </c>
      <c r="I78" s="44">
        <f>Breakdown!B$31*C78</f>
        <v>11978.98082</v>
      </c>
      <c r="J78" s="44">
        <f t="shared" si="6"/>
        <v>1001405.589</v>
      </c>
    </row>
    <row r="79">
      <c r="A79" s="42">
        <v>6.0</v>
      </c>
      <c r="B79" s="45">
        <f t="shared" si="3"/>
        <v>78</v>
      </c>
      <c r="C79" s="46">
        <f>F78*Breakdown!C$11</f>
        <v>59755.44363</v>
      </c>
      <c r="D79" s="44">
        <f>Breakdown!C$13-C79</f>
        <v>111707.8426</v>
      </c>
      <c r="E79" s="44">
        <f t="shared" si="4"/>
        <v>13374136.33</v>
      </c>
      <c r="F79" s="44">
        <f t="array" ref="F79">(F78*Breakdown!C$11)+F78-E$2</f>
        <v>47692647.06</v>
      </c>
      <c r="G79" s="44">
        <f t="shared" ref="G79:H79" si="81">C79+G78</f>
        <v>5066783.39</v>
      </c>
      <c r="H79" s="44">
        <f t="shared" si="81"/>
        <v>8307352.936</v>
      </c>
      <c r="I79" s="44">
        <f>Breakdown!B$31*C79</f>
        <v>11951.08873</v>
      </c>
      <c r="J79" s="44">
        <f t="shared" si="6"/>
        <v>1013356.678</v>
      </c>
    </row>
    <row r="80">
      <c r="A80" s="42">
        <v>6.0</v>
      </c>
      <c r="B80" s="45">
        <f t="shared" si="3"/>
        <v>79</v>
      </c>
      <c r="C80" s="46">
        <f>F79*Breakdown!C$11</f>
        <v>59615.80883</v>
      </c>
      <c r="D80" s="44">
        <f>Breakdown!C$13-C80</f>
        <v>111847.4774</v>
      </c>
      <c r="E80" s="44">
        <f t="shared" si="4"/>
        <v>13545599.61</v>
      </c>
      <c r="F80" s="44">
        <f t="array" ref="F80">(F79*Breakdown!C$11)+F79-E$2</f>
        <v>47580799.59</v>
      </c>
      <c r="G80" s="44">
        <f t="shared" ref="G80:H80" si="82">C80+G79</f>
        <v>5126399.199</v>
      </c>
      <c r="H80" s="44">
        <f t="shared" si="82"/>
        <v>8419200.414</v>
      </c>
      <c r="I80" s="44">
        <f>Breakdown!B$31*C80</f>
        <v>11923.16177</v>
      </c>
      <c r="J80" s="44">
        <f t="shared" si="6"/>
        <v>1025279.84</v>
      </c>
    </row>
    <row r="81">
      <c r="A81" s="42">
        <v>6.0</v>
      </c>
      <c r="B81" s="45">
        <f t="shared" si="3"/>
        <v>80</v>
      </c>
      <c r="C81" s="46">
        <f>F80*Breakdown!C$11</f>
        <v>59475.99948</v>
      </c>
      <c r="D81" s="44">
        <f>Breakdown!C$13-C81</f>
        <v>111987.2868</v>
      </c>
      <c r="E81" s="44">
        <f t="shared" si="4"/>
        <v>13717062.9</v>
      </c>
      <c r="F81" s="44">
        <f t="array" ref="F81">(F80*Breakdown!C$11)+F80-E$2</f>
        <v>47468812.3</v>
      </c>
      <c r="G81" s="44">
        <f t="shared" ref="G81:H81" si="83">C81+G80</f>
        <v>5185875.198</v>
      </c>
      <c r="H81" s="44">
        <f t="shared" si="83"/>
        <v>8531187.701</v>
      </c>
      <c r="I81" s="44">
        <f>Breakdown!B$31*C81</f>
        <v>11895.1999</v>
      </c>
      <c r="J81" s="44">
        <f t="shared" si="6"/>
        <v>1037175.04</v>
      </c>
    </row>
    <row r="82">
      <c r="A82" s="42">
        <v>6.0</v>
      </c>
      <c r="B82" s="45">
        <f t="shared" si="3"/>
        <v>81</v>
      </c>
      <c r="C82" s="46">
        <f>F81*Breakdown!C$11</f>
        <v>59336.01537</v>
      </c>
      <c r="D82" s="44">
        <f>Breakdown!C$13-C82</f>
        <v>112127.2709</v>
      </c>
      <c r="E82" s="44">
        <f t="shared" si="4"/>
        <v>13888526.18</v>
      </c>
      <c r="F82" s="44">
        <f t="array" ref="F82">(F81*Breakdown!C$11)+F81-E$2</f>
        <v>47356685.03</v>
      </c>
      <c r="G82" s="44">
        <f t="shared" ref="G82:H82" si="84">C82+G81</f>
        <v>5245211.214</v>
      </c>
      <c r="H82" s="44">
        <f t="shared" si="84"/>
        <v>8643314.971</v>
      </c>
      <c r="I82" s="44">
        <f>Breakdown!B$31*C82</f>
        <v>11867.20307</v>
      </c>
      <c r="J82" s="44">
        <f t="shared" si="6"/>
        <v>1049042.243</v>
      </c>
    </row>
    <row r="83">
      <c r="A83" s="42">
        <v>6.0</v>
      </c>
      <c r="B83" s="45">
        <f t="shared" si="3"/>
        <v>82</v>
      </c>
      <c r="C83" s="46">
        <f>F82*Breakdown!C$11</f>
        <v>59195.85629</v>
      </c>
      <c r="D83" s="44">
        <f>Breakdown!C$13-C83</f>
        <v>112267.4299</v>
      </c>
      <c r="E83" s="44">
        <f t="shared" si="4"/>
        <v>14059989.47</v>
      </c>
      <c r="F83" s="44">
        <f t="array" ref="F83">(F82*Breakdown!C$11)+F82-E$2</f>
        <v>47244417.6</v>
      </c>
      <c r="G83" s="44">
        <f t="shared" ref="G83:H83" si="85">C83+G82</f>
        <v>5304407.07</v>
      </c>
      <c r="H83" s="44">
        <f t="shared" si="85"/>
        <v>8755582.401</v>
      </c>
      <c r="I83" s="44">
        <f>Breakdown!B$31*C83</f>
        <v>11839.17126</v>
      </c>
      <c r="J83" s="44">
        <f t="shared" si="6"/>
        <v>1060881.414</v>
      </c>
    </row>
    <row r="84">
      <c r="A84" s="42">
        <v>6.0</v>
      </c>
      <c r="B84" s="45">
        <f t="shared" si="3"/>
        <v>83</v>
      </c>
      <c r="C84" s="46">
        <f>F83*Breakdown!C$11</f>
        <v>59055.522</v>
      </c>
      <c r="D84" s="44">
        <f>Breakdown!C$13-C84</f>
        <v>112407.7642</v>
      </c>
      <c r="E84" s="44">
        <f t="shared" si="4"/>
        <v>14231452.76</v>
      </c>
      <c r="F84" s="44">
        <f t="array" ref="F84">(F83*Breakdown!C$11)+F83-E$2</f>
        <v>47132009.83</v>
      </c>
      <c r="G84" s="44">
        <f t="shared" ref="G84:H84" si="86">C84+G83</f>
        <v>5363462.592</v>
      </c>
      <c r="H84" s="44">
        <f t="shared" si="86"/>
        <v>8867990.166</v>
      </c>
      <c r="I84" s="44">
        <f>Breakdown!B$31*C84</f>
        <v>11811.1044</v>
      </c>
      <c r="J84" s="44">
        <f t="shared" si="6"/>
        <v>1072692.518</v>
      </c>
    </row>
    <row r="85">
      <c r="A85" s="42">
        <v>7.0</v>
      </c>
      <c r="B85" s="45">
        <f t="shared" si="3"/>
        <v>84</v>
      </c>
      <c r="C85" s="46">
        <f>F84*Breakdown!C$11</f>
        <v>58915.01229</v>
      </c>
      <c r="D85" s="44">
        <f>Breakdown!C$13-C85</f>
        <v>112548.2739</v>
      </c>
      <c r="E85" s="44">
        <f t="shared" si="4"/>
        <v>14402916.04</v>
      </c>
      <c r="F85" s="44">
        <f t="array" ref="F85">(F84*Breakdown!C$11)+F84-E$2</f>
        <v>47019461.56</v>
      </c>
      <c r="G85" s="44">
        <f t="shared" ref="G85:H85" si="87">C85+G84</f>
        <v>5422377.604</v>
      </c>
      <c r="H85" s="44">
        <f t="shared" si="87"/>
        <v>8980538.44</v>
      </c>
      <c r="I85" s="44">
        <f>Breakdown!B$31*C85</f>
        <v>11783.00246</v>
      </c>
      <c r="J85" s="44">
        <f t="shared" si="6"/>
        <v>1084475.521</v>
      </c>
    </row>
    <row r="86">
      <c r="A86" s="42">
        <v>7.0</v>
      </c>
      <c r="B86" s="45">
        <f t="shared" si="3"/>
        <v>85</v>
      </c>
      <c r="C86" s="46">
        <f>F85*Breakdown!C$11</f>
        <v>58774.32695</v>
      </c>
      <c r="D86" s="44">
        <f>Breakdown!C$13-C86</f>
        <v>112688.9593</v>
      </c>
      <c r="E86" s="44">
        <f t="shared" si="4"/>
        <v>14574379.33</v>
      </c>
      <c r="F86" s="44">
        <f t="array" ref="F86">(F85*Breakdown!C$11)+F85-E$2</f>
        <v>46906772.6</v>
      </c>
      <c r="G86" s="44">
        <f t="shared" ref="G86:H86" si="88">C86+G85</f>
        <v>5481151.931</v>
      </c>
      <c r="H86" s="44">
        <f t="shared" si="88"/>
        <v>9093227.399</v>
      </c>
      <c r="I86" s="44">
        <f>Breakdown!B$31*C86</f>
        <v>11754.86539</v>
      </c>
      <c r="J86" s="44">
        <f t="shared" si="6"/>
        <v>1096230.386</v>
      </c>
    </row>
    <row r="87">
      <c r="A87" s="42">
        <v>7.0</v>
      </c>
      <c r="B87" s="45">
        <f t="shared" si="3"/>
        <v>86</v>
      </c>
      <c r="C87" s="46">
        <f>F86*Breakdown!C$11</f>
        <v>58633.46575</v>
      </c>
      <c r="D87" s="44">
        <f>Breakdown!C$13-C87</f>
        <v>112829.8205</v>
      </c>
      <c r="E87" s="44">
        <f t="shared" si="4"/>
        <v>14745842.62</v>
      </c>
      <c r="F87" s="44">
        <f t="array" ref="F87">(F86*Breakdown!C$11)+F86-E$2</f>
        <v>46793942.78</v>
      </c>
      <c r="G87" s="44">
        <f t="shared" ref="G87:H87" si="89">C87+G86</f>
        <v>5539785.397</v>
      </c>
      <c r="H87" s="44">
        <f t="shared" si="89"/>
        <v>9206057.219</v>
      </c>
      <c r="I87" s="44">
        <f>Breakdown!B$31*C87</f>
        <v>11726.69315</v>
      </c>
      <c r="J87" s="44">
        <f t="shared" si="6"/>
        <v>1107957.079</v>
      </c>
    </row>
    <row r="88">
      <c r="A88" s="42">
        <v>7.0</v>
      </c>
      <c r="B88" s="45">
        <f t="shared" si="3"/>
        <v>87</v>
      </c>
      <c r="C88" s="46">
        <f>F87*Breakdown!C$11</f>
        <v>58492.42848</v>
      </c>
      <c r="D88" s="44">
        <f>Breakdown!C$13-C88</f>
        <v>112970.8578</v>
      </c>
      <c r="E88" s="44">
        <f t="shared" si="4"/>
        <v>14917305.9</v>
      </c>
      <c r="F88" s="44">
        <f t="array" ref="F88">(F87*Breakdown!C$11)+F87-E$2</f>
        <v>46680971.92</v>
      </c>
      <c r="G88" s="44">
        <f t="shared" ref="G88:H88" si="90">C88+G87</f>
        <v>5598277.825</v>
      </c>
      <c r="H88" s="44">
        <f t="shared" si="90"/>
        <v>9319028.077</v>
      </c>
      <c r="I88" s="44">
        <f>Breakdown!B$31*C88</f>
        <v>11698.4857</v>
      </c>
      <c r="J88" s="44">
        <f t="shared" si="6"/>
        <v>1119655.565</v>
      </c>
    </row>
    <row r="89">
      <c r="A89" s="42">
        <v>7.0</v>
      </c>
      <c r="B89" s="45">
        <f t="shared" si="3"/>
        <v>88</v>
      </c>
      <c r="C89" s="46">
        <f>F88*Breakdown!C$11</f>
        <v>58351.2149</v>
      </c>
      <c r="D89" s="44">
        <f>Breakdown!C$13-C89</f>
        <v>113112.0713</v>
      </c>
      <c r="E89" s="44">
        <f t="shared" si="4"/>
        <v>15088769.19</v>
      </c>
      <c r="F89" s="44">
        <f t="array" ref="F89">(F88*Breakdown!C$11)+F88-E$2</f>
        <v>46567859.85</v>
      </c>
      <c r="G89" s="44">
        <f t="shared" ref="G89:H89" si="91">C89+G88</f>
        <v>5656629.04</v>
      </c>
      <c r="H89" s="44">
        <f t="shared" si="91"/>
        <v>9432140.148</v>
      </c>
      <c r="I89" s="44">
        <f>Breakdown!B$31*C89</f>
        <v>11670.24298</v>
      </c>
      <c r="J89" s="44">
        <f t="shared" si="6"/>
        <v>1131325.808</v>
      </c>
    </row>
    <row r="90">
      <c r="A90" s="42">
        <v>7.0</v>
      </c>
      <c r="B90" s="45">
        <f t="shared" si="3"/>
        <v>89</v>
      </c>
      <c r="C90" s="46">
        <f>F89*Breakdown!C$11</f>
        <v>58209.82481</v>
      </c>
      <c r="D90" s="44">
        <f>Breakdown!C$13-C90</f>
        <v>113253.4614</v>
      </c>
      <c r="E90" s="44">
        <f t="shared" si="4"/>
        <v>15260232.47</v>
      </c>
      <c r="F90" s="44">
        <f t="array" ref="F90">(F89*Breakdown!C$11)+F89-E$2</f>
        <v>46454606.39</v>
      </c>
      <c r="G90" s="44">
        <f t="shared" ref="G90:H90" si="92">C90+G89</f>
        <v>5714838.865</v>
      </c>
      <c r="H90" s="44">
        <f t="shared" si="92"/>
        <v>9545393.61</v>
      </c>
      <c r="I90" s="44">
        <f>Breakdown!B$31*C90</f>
        <v>11641.96496</v>
      </c>
      <c r="J90" s="44">
        <f t="shared" si="6"/>
        <v>1142967.773</v>
      </c>
    </row>
    <row r="91">
      <c r="A91" s="42">
        <v>7.0</v>
      </c>
      <c r="B91" s="45">
        <f t="shared" si="3"/>
        <v>90</v>
      </c>
      <c r="C91" s="46">
        <f>F90*Breakdown!C$11</f>
        <v>58068.25799</v>
      </c>
      <c r="D91" s="44">
        <f>Breakdown!C$13-C91</f>
        <v>113395.0282</v>
      </c>
      <c r="E91" s="44">
        <f t="shared" si="4"/>
        <v>15431695.76</v>
      </c>
      <c r="F91" s="44">
        <f t="array" ref="F91">(F90*Breakdown!C$11)+F90-E$2</f>
        <v>46341211.36</v>
      </c>
      <c r="G91" s="44">
        <f t="shared" ref="G91:H91" si="93">C91+G90</f>
        <v>5772907.123</v>
      </c>
      <c r="H91" s="44">
        <f t="shared" si="93"/>
        <v>9658788.638</v>
      </c>
      <c r="I91" s="44">
        <f>Breakdown!B$31*C91</f>
        <v>11613.6516</v>
      </c>
      <c r="J91" s="44">
        <f t="shared" si="6"/>
        <v>1154581.425</v>
      </c>
    </row>
    <row r="92">
      <c r="A92" s="42">
        <v>7.0</v>
      </c>
      <c r="B92" s="45">
        <f t="shared" si="3"/>
        <v>91</v>
      </c>
      <c r="C92" s="46">
        <f>F91*Breakdown!C$11</f>
        <v>57926.5142</v>
      </c>
      <c r="D92" s="44">
        <f>Breakdown!C$13-C92</f>
        <v>113536.772</v>
      </c>
      <c r="E92" s="44">
        <f t="shared" si="4"/>
        <v>15603159.05</v>
      </c>
      <c r="F92" s="44">
        <f t="array" ref="F92">(F91*Breakdown!C$11)+F91-E$2</f>
        <v>46227674.59</v>
      </c>
      <c r="G92" s="44">
        <f t="shared" ref="G92:H92" si="94">C92+G91</f>
        <v>5830833.637</v>
      </c>
      <c r="H92" s="44">
        <f t="shared" si="94"/>
        <v>9772325.41</v>
      </c>
      <c r="I92" s="44">
        <f>Breakdown!B$31*C92</f>
        <v>11585.30284</v>
      </c>
      <c r="J92" s="44">
        <f t="shared" si="6"/>
        <v>1166166.727</v>
      </c>
    </row>
    <row r="93">
      <c r="A93" s="42">
        <v>7.0</v>
      </c>
      <c r="B93" s="45">
        <f t="shared" si="3"/>
        <v>92</v>
      </c>
      <c r="C93" s="46">
        <f>F92*Breakdown!C$11</f>
        <v>57784.59324</v>
      </c>
      <c r="D93" s="44">
        <f>Breakdown!C$13-C93</f>
        <v>113678.693</v>
      </c>
      <c r="E93" s="44">
        <f t="shared" si="4"/>
        <v>15774622.33</v>
      </c>
      <c r="F93" s="44">
        <f t="array" ref="F93">(F92*Breakdown!C$11)+F92-E$2</f>
        <v>46113995.9</v>
      </c>
      <c r="G93" s="44">
        <f t="shared" ref="G93:H93" si="95">C93+G92</f>
        <v>5888618.23</v>
      </c>
      <c r="H93" s="44">
        <f t="shared" si="95"/>
        <v>9886004.103</v>
      </c>
      <c r="I93" s="44">
        <f>Breakdown!B$31*C93</f>
        <v>11556.91865</v>
      </c>
      <c r="J93" s="44">
        <f t="shared" si="6"/>
        <v>1177723.646</v>
      </c>
    </row>
    <row r="94">
      <c r="A94" s="42">
        <v>7.0</v>
      </c>
      <c r="B94" s="45">
        <f t="shared" si="3"/>
        <v>93</v>
      </c>
      <c r="C94" s="46">
        <f>F93*Breakdown!C$11</f>
        <v>57642.49487</v>
      </c>
      <c r="D94" s="44">
        <f>Breakdown!C$13-C94</f>
        <v>113820.7914</v>
      </c>
      <c r="E94" s="44">
        <f t="shared" si="4"/>
        <v>15946085.62</v>
      </c>
      <c r="F94" s="44">
        <f t="array" ref="F94">(F93*Breakdown!C$11)+F93-E$2</f>
        <v>46000175.11</v>
      </c>
      <c r="G94" s="44">
        <f t="shared" ref="G94:H94" si="96">C94+G93</f>
        <v>5946260.725</v>
      </c>
      <c r="H94" s="44">
        <f t="shared" si="96"/>
        <v>9999824.894</v>
      </c>
      <c r="I94" s="44">
        <f>Breakdown!B$31*C94</f>
        <v>11528.49897</v>
      </c>
      <c r="J94" s="44">
        <f t="shared" si="6"/>
        <v>1189252.145</v>
      </c>
    </row>
    <row r="95">
      <c r="A95" s="42">
        <v>7.0</v>
      </c>
      <c r="B95" s="45">
        <f t="shared" si="3"/>
        <v>94</v>
      </c>
      <c r="C95" s="46">
        <f>F94*Breakdown!C$11</f>
        <v>57500.21888</v>
      </c>
      <c r="D95" s="44">
        <f>Breakdown!C$13-C95</f>
        <v>113963.0674</v>
      </c>
      <c r="E95" s="44">
        <f t="shared" si="4"/>
        <v>16117548.91</v>
      </c>
      <c r="F95" s="44">
        <f t="array" ref="F95">(F94*Breakdown!C$11)+F94-E$2</f>
        <v>45886212.04</v>
      </c>
      <c r="G95" s="44">
        <f t="shared" ref="G95:H95" si="97">C95+G94</f>
        <v>6003760.944</v>
      </c>
      <c r="H95" s="44">
        <f t="shared" si="97"/>
        <v>10113787.96</v>
      </c>
      <c r="I95" s="44">
        <f>Breakdown!B$31*C95</f>
        <v>11500.04378</v>
      </c>
      <c r="J95" s="44">
        <f t="shared" si="6"/>
        <v>1200752.189</v>
      </c>
    </row>
    <row r="96">
      <c r="A96" s="42">
        <v>7.0</v>
      </c>
      <c r="B96" s="45">
        <f t="shared" si="3"/>
        <v>95</v>
      </c>
      <c r="C96" s="46">
        <f>F95*Breakdown!C$11</f>
        <v>57357.76505</v>
      </c>
      <c r="D96" s="44">
        <f>Breakdown!C$13-C96</f>
        <v>114105.5212</v>
      </c>
      <c r="E96" s="44">
        <f t="shared" si="4"/>
        <v>16289012.19</v>
      </c>
      <c r="F96" s="44">
        <f t="array" ref="F96">(F95*Breakdown!C$11)+F95-E$2</f>
        <v>45772106.52</v>
      </c>
      <c r="G96" s="44">
        <f t="shared" ref="G96:H96" si="98">C96+G95</f>
        <v>6061118.709</v>
      </c>
      <c r="H96" s="44">
        <f t="shared" si="98"/>
        <v>10227893.48</v>
      </c>
      <c r="I96" s="44">
        <f>Breakdown!B$31*C96</f>
        <v>11471.55301</v>
      </c>
      <c r="J96" s="44">
        <f t="shared" si="6"/>
        <v>1212223.742</v>
      </c>
    </row>
    <row r="97">
      <c r="A97" s="42">
        <v>8.0</v>
      </c>
      <c r="B97" s="45">
        <f t="shared" si="3"/>
        <v>96</v>
      </c>
      <c r="C97" s="46">
        <f>F96*Breakdown!C$11</f>
        <v>57215.13315</v>
      </c>
      <c r="D97" s="44">
        <f>Breakdown!C$13-C97</f>
        <v>114248.1531</v>
      </c>
      <c r="E97" s="44">
        <f t="shared" si="4"/>
        <v>16460475.48</v>
      </c>
      <c r="F97" s="44">
        <f t="array" ref="F97">(F96*Breakdown!C$11)+F96-E$2</f>
        <v>45657858.36</v>
      </c>
      <c r="G97" s="44">
        <f t="shared" ref="G97:H97" si="99">C97+G96</f>
        <v>6118333.842</v>
      </c>
      <c r="H97" s="44">
        <f t="shared" si="99"/>
        <v>10342141.64</v>
      </c>
      <c r="I97" s="44">
        <f>Breakdown!B$31*C97</f>
        <v>11443.02663</v>
      </c>
      <c r="J97" s="44">
        <f t="shared" si="6"/>
        <v>1223666.768</v>
      </c>
    </row>
    <row r="98">
      <c r="A98" s="42">
        <v>8.0</v>
      </c>
      <c r="B98" s="45">
        <f t="shared" si="3"/>
        <v>97</v>
      </c>
      <c r="C98" s="46">
        <f>F97*Breakdown!C$11</f>
        <v>57072.32295</v>
      </c>
      <c r="D98" s="44">
        <f>Breakdown!C$13-C98</f>
        <v>114390.9633</v>
      </c>
      <c r="E98" s="44">
        <f t="shared" si="4"/>
        <v>16631938.76</v>
      </c>
      <c r="F98" s="44">
        <f t="array" ref="F98">(F97*Breakdown!C$11)+F97-E$2</f>
        <v>45543467.4</v>
      </c>
      <c r="G98" s="44">
        <f t="shared" ref="G98:H98" si="100">C98+G97</f>
        <v>6175406.165</v>
      </c>
      <c r="H98" s="44">
        <f t="shared" si="100"/>
        <v>10456532.6</v>
      </c>
      <c r="I98" s="44">
        <f>Breakdown!B$31*C98</f>
        <v>11414.46459</v>
      </c>
      <c r="J98" s="44">
        <f t="shared" si="6"/>
        <v>1235081.233</v>
      </c>
    </row>
    <row r="99">
      <c r="A99" s="42">
        <v>8.0</v>
      </c>
      <c r="B99" s="45">
        <f t="shared" si="3"/>
        <v>98</v>
      </c>
      <c r="C99" s="46">
        <f>F98*Breakdown!C$11</f>
        <v>56929.33425</v>
      </c>
      <c r="D99" s="44">
        <f>Breakdown!C$13-C99</f>
        <v>114533.952</v>
      </c>
      <c r="E99" s="44">
        <f t="shared" si="4"/>
        <v>16803402.05</v>
      </c>
      <c r="F99" s="44">
        <f t="array" ref="F99">(F98*Breakdown!C$11)+F98-E$2</f>
        <v>45428933.45</v>
      </c>
      <c r="G99" s="44">
        <f t="shared" ref="G99:H99" si="101">C99+G98</f>
        <v>6232335.5</v>
      </c>
      <c r="H99" s="44">
        <f t="shared" si="101"/>
        <v>10571066.55</v>
      </c>
      <c r="I99" s="44">
        <f>Breakdown!B$31*C99</f>
        <v>11385.86685</v>
      </c>
      <c r="J99" s="44">
        <f t="shared" si="6"/>
        <v>1246467.1</v>
      </c>
    </row>
    <row r="100">
      <c r="A100" s="42">
        <v>8.0</v>
      </c>
      <c r="B100" s="45">
        <f t="shared" si="3"/>
        <v>99</v>
      </c>
      <c r="C100" s="46">
        <f>F99*Breakdown!C$11</f>
        <v>56786.16681</v>
      </c>
      <c r="D100" s="44">
        <f>Breakdown!C$13-C100</f>
        <v>114677.1194</v>
      </c>
      <c r="E100" s="44">
        <f t="shared" si="4"/>
        <v>16974865.34</v>
      </c>
      <c r="F100" s="44">
        <f t="array" ref="F100">(F99*Breakdown!C$11)+F99-E$2</f>
        <v>45314256.33</v>
      </c>
      <c r="G100" s="44">
        <f t="shared" ref="G100:H100" si="102">C100+G99</f>
        <v>6289121.666</v>
      </c>
      <c r="H100" s="44">
        <f t="shared" si="102"/>
        <v>10685743.67</v>
      </c>
      <c r="I100" s="44">
        <f>Breakdown!B$31*C100</f>
        <v>11357.23336</v>
      </c>
      <c r="J100" s="44">
        <f t="shared" si="6"/>
        <v>1257824.333</v>
      </c>
    </row>
    <row r="101">
      <c r="A101" s="42">
        <v>8.0</v>
      </c>
      <c r="B101" s="45">
        <f t="shared" si="3"/>
        <v>100</v>
      </c>
      <c r="C101" s="46">
        <f>F100*Breakdown!C$11</f>
        <v>56642.82041</v>
      </c>
      <c r="D101" s="44">
        <f>Breakdown!C$13-C101</f>
        <v>114820.4658</v>
      </c>
      <c r="E101" s="44">
        <f t="shared" si="4"/>
        <v>17146328.62</v>
      </c>
      <c r="F101" s="44">
        <f t="array" ref="F101">(F100*Breakdown!C$11)+F100-E$2</f>
        <v>45199435.86</v>
      </c>
      <c r="G101" s="44">
        <f t="shared" ref="G101:H101" si="103">C101+G100</f>
        <v>6345764.487</v>
      </c>
      <c r="H101" s="44">
        <f t="shared" si="103"/>
        <v>10800564.14</v>
      </c>
      <c r="I101" s="44">
        <f>Breakdown!B$31*C101</f>
        <v>11328.56408</v>
      </c>
      <c r="J101" s="44">
        <f t="shared" si="6"/>
        <v>1269152.897</v>
      </c>
    </row>
    <row r="102">
      <c r="A102" s="42">
        <v>8.0</v>
      </c>
      <c r="B102" s="45">
        <f t="shared" si="3"/>
        <v>101</v>
      </c>
      <c r="C102" s="46">
        <f>F101*Breakdown!C$11</f>
        <v>56499.29483</v>
      </c>
      <c r="D102" s="44">
        <f>Breakdown!C$13-C102</f>
        <v>114963.9914</v>
      </c>
      <c r="E102" s="44">
        <f t="shared" si="4"/>
        <v>17317791.91</v>
      </c>
      <c r="F102" s="44">
        <f t="array" ref="F102">(F101*Breakdown!C$11)+F101-E$2</f>
        <v>45084471.87</v>
      </c>
      <c r="G102" s="44">
        <f t="shared" ref="G102:H102" si="104">C102+G101</f>
        <v>6402263.782</v>
      </c>
      <c r="H102" s="44">
        <f t="shared" si="104"/>
        <v>10915528.13</v>
      </c>
      <c r="I102" s="44">
        <f>Breakdown!B$31*C102</f>
        <v>11299.85897</v>
      </c>
      <c r="J102" s="44">
        <f t="shared" si="6"/>
        <v>1280452.756</v>
      </c>
    </row>
    <row r="103">
      <c r="A103" s="42">
        <v>8.0</v>
      </c>
      <c r="B103" s="45">
        <f t="shared" si="3"/>
        <v>102</v>
      </c>
      <c r="C103" s="46">
        <f>F102*Breakdown!C$11</f>
        <v>56355.58984</v>
      </c>
      <c r="D103" s="44">
        <f>Breakdown!C$13-C103</f>
        <v>115107.6964</v>
      </c>
      <c r="E103" s="44">
        <f t="shared" si="4"/>
        <v>17489255.2</v>
      </c>
      <c r="F103" s="44">
        <f t="array" ref="F103">(F102*Breakdown!C$11)+F102-E$2</f>
        <v>44969364.18</v>
      </c>
      <c r="G103" s="44">
        <f t="shared" ref="G103:H103" si="105">C103+G102</f>
        <v>6458619.372</v>
      </c>
      <c r="H103" s="44">
        <f t="shared" si="105"/>
        <v>11030635.82</v>
      </c>
      <c r="I103" s="44">
        <f>Breakdown!B$31*C103</f>
        <v>11271.11797</v>
      </c>
      <c r="J103" s="44">
        <f t="shared" si="6"/>
        <v>1291723.874</v>
      </c>
    </row>
    <row r="104">
      <c r="A104" s="42">
        <v>8.0</v>
      </c>
      <c r="B104" s="45">
        <f t="shared" si="3"/>
        <v>103</v>
      </c>
      <c r="C104" s="46">
        <f>F103*Breakdown!C$11</f>
        <v>56211.70522</v>
      </c>
      <c r="D104" s="44">
        <f>Breakdown!C$13-C104</f>
        <v>115251.581</v>
      </c>
      <c r="E104" s="44">
        <f t="shared" si="4"/>
        <v>17660718.48</v>
      </c>
      <c r="F104" s="44">
        <f t="array" ref="F104">(F103*Breakdown!C$11)+F103-E$2</f>
        <v>44854112.59</v>
      </c>
      <c r="G104" s="44">
        <f t="shared" ref="G104:H104" si="106">C104+G103</f>
        <v>6514831.077</v>
      </c>
      <c r="H104" s="44">
        <f t="shared" si="106"/>
        <v>11145887.41</v>
      </c>
      <c r="I104" s="44">
        <f>Breakdown!B$31*C104</f>
        <v>11242.34104</v>
      </c>
      <c r="J104" s="44">
        <f t="shared" si="6"/>
        <v>1302966.215</v>
      </c>
    </row>
    <row r="105">
      <c r="A105" s="42">
        <v>8.0</v>
      </c>
      <c r="B105" s="45">
        <f t="shared" si="3"/>
        <v>104</v>
      </c>
      <c r="C105" s="46">
        <f>F104*Breakdown!C$11</f>
        <v>56067.64074</v>
      </c>
      <c r="D105" s="44">
        <f>Breakdown!C$13-C105</f>
        <v>115395.6455</v>
      </c>
      <c r="E105" s="44">
        <f t="shared" si="4"/>
        <v>17832181.77</v>
      </c>
      <c r="F105" s="44">
        <f t="array" ref="F105">(F104*Breakdown!C$11)+F104-E$2</f>
        <v>44738716.95</v>
      </c>
      <c r="G105" s="44">
        <f t="shared" ref="G105:H105" si="107">C105+G104</f>
        <v>6570898.717</v>
      </c>
      <c r="H105" s="44">
        <f t="shared" si="107"/>
        <v>11261283.05</v>
      </c>
      <c r="I105" s="44">
        <f>Breakdown!B$31*C105</f>
        <v>11213.52815</v>
      </c>
      <c r="J105" s="44">
        <f t="shared" si="6"/>
        <v>1314179.743</v>
      </c>
    </row>
    <row r="106">
      <c r="A106" s="42">
        <v>8.0</v>
      </c>
      <c r="B106" s="45">
        <f t="shared" si="3"/>
        <v>105</v>
      </c>
      <c r="C106" s="46">
        <f>F105*Breakdown!C$11</f>
        <v>55923.39619</v>
      </c>
      <c r="D106" s="44">
        <f>Breakdown!C$13-C106</f>
        <v>115539.89</v>
      </c>
      <c r="E106" s="44">
        <f t="shared" si="4"/>
        <v>18003645.05</v>
      </c>
      <c r="F106" s="44">
        <f t="array" ref="F106">(F105*Breakdown!C$11)+F105-E$2</f>
        <v>44623177.06</v>
      </c>
      <c r="G106" s="44">
        <f t="shared" ref="G106:H106" si="108">C106+G105</f>
        <v>6626822.114</v>
      </c>
      <c r="H106" s="44">
        <f t="shared" si="108"/>
        <v>11376822.94</v>
      </c>
      <c r="I106" s="44">
        <f>Breakdown!B$31*C106</f>
        <v>11184.67924</v>
      </c>
      <c r="J106" s="44">
        <f t="shared" si="6"/>
        <v>1325364.423</v>
      </c>
    </row>
    <row r="107">
      <c r="A107" s="42">
        <v>8.0</v>
      </c>
      <c r="B107" s="45">
        <f t="shared" si="3"/>
        <v>106</v>
      </c>
      <c r="C107" s="46">
        <f>F106*Breakdown!C$11</f>
        <v>55778.97132</v>
      </c>
      <c r="D107" s="44">
        <f>Breakdown!C$13-C107</f>
        <v>115684.3149</v>
      </c>
      <c r="E107" s="44">
        <f t="shared" si="4"/>
        <v>18175108.34</v>
      </c>
      <c r="F107" s="44">
        <f t="array" ref="F107">(F106*Breakdown!C$11)+F106-E$2</f>
        <v>44507492.74</v>
      </c>
      <c r="G107" s="44">
        <f t="shared" ref="G107:H107" si="109">C107+G106</f>
        <v>6682601.085</v>
      </c>
      <c r="H107" s="44">
        <f t="shared" si="109"/>
        <v>11492507.26</v>
      </c>
      <c r="I107" s="44">
        <f>Breakdown!B$31*C107</f>
        <v>11155.79426</v>
      </c>
      <c r="J107" s="44">
        <f t="shared" si="6"/>
        <v>1336520.217</v>
      </c>
    </row>
    <row r="108">
      <c r="A108" s="42">
        <v>8.0</v>
      </c>
      <c r="B108" s="45">
        <f t="shared" si="3"/>
        <v>107</v>
      </c>
      <c r="C108" s="46">
        <f>F107*Breakdown!C$11</f>
        <v>55634.36593</v>
      </c>
      <c r="D108" s="44">
        <f>Breakdown!C$13-C108</f>
        <v>115828.9203</v>
      </c>
      <c r="E108" s="44">
        <f t="shared" si="4"/>
        <v>18346571.63</v>
      </c>
      <c r="F108" s="44">
        <f t="array" ref="F108">(F107*Breakdown!C$11)+F107-E$2</f>
        <v>44391663.82</v>
      </c>
      <c r="G108" s="44">
        <f t="shared" ref="G108:H108" si="110">C108+G107</f>
        <v>6738235.451</v>
      </c>
      <c r="H108" s="44">
        <f t="shared" si="110"/>
        <v>11608336.18</v>
      </c>
      <c r="I108" s="44">
        <f>Breakdown!B$31*C108</f>
        <v>11126.87319</v>
      </c>
      <c r="J108" s="44">
        <f t="shared" si="6"/>
        <v>1347647.09</v>
      </c>
    </row>
    <row r="109">
      <c r="A109" s="42">
        <v>9.0</v>
      </c>
      <c r="B109" s="45">
        <f t="shared" si="3"/>
        <v>108</v>
      </c>
      <c r="C109" s="46">
        <f>F108*Breakdown!C$11</f>
        <v>55489.57978</v>
      </c>
      <c r="D109" s="44">
        <f>Breakdown!C$13-C109</f>
        <v>115973.7065</v>
      </c>
      <c r="E109" s="44">
        <f t="shared" si="4"/>
        <v>18518034.91</v>
      </c>
      <c r="F109" s="44">
        <f t="array" ref="F109">(F108*Breakdown!C$11)+F108-E$2</f>
        <v>44275690.12</v>
      </c>
      <c r="G109" s="44">
        <f t="shared" ref="G109:H109" si="111">C109+G108</f>
        <v>6793725.031</v>
      </c>
      <c r="H109" s="44">
        <f t="shared" si="111"/>
        <v>11724309.88</v>
      </c>
      <c r="I109" s="44">
        <f>Breakdown!B$31*C109</f>
        <v>11097.91596</v>
      </c>
      <c r="J109" s="44">
        <f t="shared" si="6"/>
        <v>1358745.006</v>
      </c>
    </row>
    <row r="110">
      <c r="A110" s="42">
        <v>9.0</v>
      </c>
      <c r="B110" s="45">
        <f t="shared" si="3"/>
        <v>109</v>
      </c>
      <c r="C110" s="46">
        <f>F109*Breakdown!C$11</f>
        <v>55344.61265</v>
      </c>
      <c r="D110" s="44">
        <f>Breakdown!C$13-C110</f>
        <v>116118.6736</v>
      </c>
      <c r="E110" s="44">
        <f t="shared" si="4"/>
        <v>18689498.2</v>
      </c>
      <c r="F110" s="44">
        <f t="array" ref="F110">(F109*Breakdown!C$11)+F109-E$2</f>
        <v>44159571.44</v>
      </c>
      <c r="G110" s="44">
        <f t="shared" ref="G110:H110" si="112">C110+G109</f>
        <v>6849069.643</v>
      </c>
      <c r="H110" s="44">
        <f t="shared" si="112"/>
        <v>11840428.56</v>
      </c>
      <c r="I110" s="44">
        <f>Breakdown!B$31*C110</f>
        <v>11068.92253</v>
      </c>
      <c r="J110" s="44">
        <f t="shared" si="6"/>
        <v>1369813.929</v>
      </c>
    </row>
    <row r="111">
      <c r="A111" s="42">
        <v>9.0</v>
      </c>
      <c r="B111" s="45">
        <f t="shared" si="3"/>
        <v>110</v>
      </c>
      <c r="C111" s="46">
        <f>F110*Breakdown!C$11</f>
        <v>55199.4643</v>
      </c>
      <c r="D111" s="44">
        <f>Breakdown!C$13-C111</f>
        <v>116263.8219</v>
      </c>
      <c r="E111" s="44">
        <f t="shared" si="4"/>
        <v>18860961.49</v>
      </c>
      <c r="F111" s="44">
        <f t="array" ref="F111">(F110*Breakdown!C$11)+F110-E$2</f>
        <v>44043307.62</v>
      </c>
      <c r="G111" s="44">
        <f t="shared" ref="G111:H111" si="113">C111+G110</f>
        <v>6904269.108</v>
      </c>
      <c r="H111" s="44">
        <f t="shared" si="113"/>
        <v>11956692.38</v>
      </c>
      <c r="I111" s="44">
        <f>Breakdown!B$31*C111</f>
        <v>11039.89286</v>
      </c>
      <c r="J111" s="44">
        <f t="shared" si="6"/>
        <v>1380853.822</v>
      </c>
    </row>
    <row r="112">
      <c r="A112" s="42">
        <v>9.0</v>
      </c>
      <c r="B112" s="45">
        <f t="shared" si="3"/>
        <v>111</v>
      </c>
      <c r="C112" s="46">
        <f>F111*Breakdown!C$11</f>
        <v>55054.13453</v>
      </c>
      <c r="D112" s="44">
        <f>Breakdown!C$13-C112</f>
        <v>116409.1517</v>
      </c>
      <c r="E112" s="44">
        <f t="shared" si="4"/>
        <v>19032424.77</v>
      </c>
      <c r="F112" s="44">
        <f t="array" ref="F112">(F111*Breakdown!C$11)+F111-E$2</f>
        <v>43926898.47</v>
      </c>
      <c r="G112" s="44">
        <f t="shared" ref="G112:H112" si="114">C112+G111</f>
        <v>6959323.242</v>
      </c>
      <c r="H112" s="44">
        <f t="shared" si="114"/>
        <v>12073101.53</v>
      </c>
      <c r="I112" s="44">
        <f>Breakdown!B$31*C112</f>
        <v>11010.82691</v>
      </c>
      <c r="J112" s="44">
        <f t="shared" si="6"/>
        <v>1391864.648</v>
      </c>
    </row>
    <row r="113">
      <c r="A113" s="42">
        <v>9.0</v>
      </c>
      <c r="B113" s="45">
        <f t="shared" si="3"/>
        <v>112</v>
      </c>
      <c r="C113" s="46">
        <f>F112*Breakdown!C$11</f>
        <v>54908.62309</v>
      </c>
      <c r="D113" s="44">
        <f>Breakdown!C$13-C113</f>
        <v>116554.6631</v>
      </c>
      <c r="E113" s="44">
        <f t="shared" si="4"/>
        <v>19203888.06</v>
      </c>
      <c r="F113" s="44">
        <f t="array" ref="F113">(F112*Breakdown!C$11)+F112-E$2</f>
        <v>43810343.81</v>
      </c>
      <c r="G113" s="44">
        <f t="shared" ref="G113:H113" si="115">C113+G112</f>
        <v>7014231.865</v>
      </c>
      <c r="H113" s="44">
        <f t="shared" si="115"/>
        <v>12189656.19</v>
      </c>
      <c r="I113" s="44">
        <f>Breakdown!B$31*C113</f>
        <v>10981.72462</v>
      </c>
      <c r="J113" s="44">
        <f t="shared" si="6"/>
        <v>1402846.373</v>
      </c>
    </row>
    <row r="114">
      <c r="A114" s="42">
        <v>9.0</v>
      </c>
      <c r="B114" s="45">
        <f t="shared" si="3"/>
        <v>113</v>
      </c>
      <c r="C114" s="46">
        <f>F113*Breakdown!C$11</f>
        <v>54762.92976</v>
      </c>
      <c r="D114" s="44">
        <f>Breakdown!C$13-C114</f>
        <v>116700.3565</v>
      </c>
      <c r="E114" s="44">
        <f t="shared" si="4"/>
        <v>19375351.34</v>
      </c>
      <c r="F114" s="44">
        <f t="array" ref="F114">(F113*Breakdown!C$11)+F113-E$2</f>
        <v>43693643.45</v>
      </c>
      <c r="G114" s="44">
        <f t="shared" ref="G114:H114" si="116">C114+G113</f>
        <v>7068994.795</v>
      </c>
      <c r="H114" s="44">
        <f t="shared" si="116"/>
        <v>12306356.55</v>
      </c>
      <c r="I114" s="44">
        <f>Breakdown!B$31*C114</f>
        <v>10952.58595</v>
      </c>
      <c r="J114" s="44">
        <f t="shared" si="6"/>
        <v>1413798.959</v>
      </c>
    </row>
    <row r="115">
      <c r="A115" s="42">
        <v>9.0</v>
      </c>
      <c r="B115" s="45">
        <f t="shared" si="3"/>
        <v>114</v>
      </c>
      <c r="C115" s="46">
        <f>F114*Breakdown!C$11</f>
        <v>54617.05431</v>
      </c>
      <c r="D115" s="44">
        <f>Breakdown!C$13-C115</f>
        <v>116846.2319</v>
      </c>
      <c r="E115" s="44">
        <f t="shared" si="4"/>
        <v>19546814.63</v>
      </c>
      <c r="F115" s="44">
        <f t="array" ref="F115">(F114*Breakdown!C$11)+F114-E$2</f>
        <v>43576797.22</v>
      </c>
      <c r="G115" s="44">
        <f t="shared" ref="G115:H115" si="117">C115+G114</f>
        <v>7123611.849</v>
      </c>
      <c r="H115" s="44">
        <f t="shared" si="117"/>
        <v>12423202.78</v>
      </c>
      <c r="I115" s="44">
        <f>Breakdown!B$31*C115</f>
        <v>10923.41086</v>
      </c>
      <c r="J115" s="44">
        <f t="shared" si="6"/>
        <v>1424722.37</v>
      </c>
    </row>
    <row r="116">
      <c r="A116" s="42">
        <v>9.0</v>
      </c>
      <c r="B116" s="45">
        <f t="shared" si="3"/>
        <v>115</v>
      </c>
      <c r="C116" s="46">
        <f>F115*Breakdown!C$11</f>
        <v>54470.99652</v>
      </c>
      <c r="D116" s="44">
        <f>Breakdown!C$13-C116</f>
        <v>116992.2897</v>
      </c>
      <c r="E116" s="44">
        <f t="shared" si="4"/>
        <v>19718277.92</v>
      </c>
      <c r="F116" s="44">
        <f t="array" ref="F116">(F115*Breakdown!C$11)+F115-E$2</f>
        <v>43459804.93</v>
      </c>
      <c r="G116" s="44">
        <f t="shared" ref="G116:H116" si="118">C116+G115</f>
        <v>7178082.846</v>
      </c>
      <c r="H116" s="44">
        <f t="shared" si="118"/>
        <v>12540195.07</v>
      </c>
      <c r="I116" s="44">
        <f>Breakdown!B$31*C116</f>
        <v>10894.1993</v>
      </c>
      <c r="J116" s="44">
        <f t="shared" si="6"/>
        <v>1435616.569</v>
      </c>
    </row>
    <row r="117">
      <c r="A117" s="42">
        <v>9.0</v>
      </c>
      <c r="B117" s="45">
        <f t="shared" si="3"/>
        <v>116</v>
      </c>
      <c r="C117" s="46">
        <f>F116*Breakdown!C$11</f>
        <v>54324.75616</v>
      </c>
      <c r="D117" s="44">
        <f>Breakdown!C$13-C117</f>
        <v>117138.5301</v>
      </c>
      <c r="E117" s="44">
        <f t="shared" si="4"/>
        <v>19889741.2</v>
      </c>
      <c r="F117" s="44">
        <f t="array" ref="F117">(F116*Breakdown!C$11)+F116-E$2</f>
        <v>43342666.4</v>
      </c>
      <c r="G117" s="44">
        <f t="shared" ref="G117:H117" si="119">C117+G116</f>
        <v>7232407.602</v>
      </c>
      <c r="H117" s="44">
        <f t="shared" si="119"/>
        <v>12657333.6</v>
      </c>
      <c r="I117" s="44">
        <f>Breakdown!B$31*C117</f>
        <v>10864.95123</v>
      </c>
      <c r="J117" s="44">
        <f t="shared" si="6"/>
        <v>1446481.52</v>
      </c>
    </row>
    <row r="118">
      <c r="A118" s="42">
        <v>9.0</v>
      </c>
      <c r="B118" s="45">
        <f t="shared" si="3"/>
        <v>117</v>
      </c>
      <c r="C118" s="46">
        <f>F117*Breakdown!C$11</f>
        <v>54178.333</v>
      </c>
      <c r="D118" s="44">
        <f>Breakdown!C$13-C118</f>
        <v>117284.9532</v>
      </c>
      <c r="E118" s="44">
        <f t="shared" si="4"/>
        <v>20061204.49</v>
      </c>
      <c r="F118" s="44">
        <f t="array" ref="F118">(F117*Breakdown!C$11)+F117-E$2</f>
        <v>43225381.45</v>
      </c>
      <c r="G118" s="44">
        <f t="shared" ref="G118:H118" si="120">C118+G117</f>
        <v>7286585.935</v>
      </c>
      <c r="H118" s="44">
        <f t="shared" si="120"/>
        <v>12774618.55</v>
      </c>
      <c r="I118" s="44">
        <f>Breakdown!B$31*C118</f>
        <v>10835.6666</v>
      </c>
      <c r="J118" s="44">
        <f t="shared" si="6"/>
        <v>1457317.187</v>
      </c>
    </row>
    <row r="119">
      <c r="A119" s="42">
        <v>9.0</v>
      </c>
      <c r="B119" s="45">
        <f t="shared" si="3"/>
        <v>118</v>
      </c>
      <c r="C119" s="46">
        <f>F118*Breakdown!C$11</f>
        <v>54031.72681</v>
      </c>
      <c r="D119" s="44">
        <f>Breakdown!C$13-C119</f>
        <v>117431.5594</v>
      </c>
      <c r="E119" s="44">
        <f t="shared" si="4"/>
        <v>20232667.78</v>
      </c>
      <c r="F119" s="44">
        <f t="array" ref="F119">(F118*Breakdown!C$11)+F118-E$2</f>
        <v>43107949.89</v>
      </c>
      <c r="G119" s="44">
        <f t="shared" ref="G119:H119" si="121">C119+G118</f>
        <v>7340617.662</v>
      </c>
      <c r="H119" s="44">
        <f t="shared" si="121"/>
        <v>12892050.11</v>
      </c>
      <c r="I119" s="44">
        <f>Breakdown!B$31*C119</f>
        <v>10806.34536</v>
      </c>
      <c r="J119" s="44">
        <f t="shared" si="6"/>
        <v>1468123.532</v>
      </c>
    </row>
    <row r="120">
      <c r="A120" s="42">
        <v>9.0</v>
      </c>
      <c r="B120" s="45">
        <f t="shared" si="3"/>
        <v>119</v>
      </c>
      <c r="C120" s="46">
        <f>F119*Breakdown!C$11</f>
        <v>53884.93736</v>
      </c>
      <c r="D120" s="44">
        <f>Breakdown!C$13-C120</f>
        <v>117578.3489</v>
      </c>
      <c r="E120" s="44">
        <f t="shared" si="4"/>
        <v>20404131.06</v>
      </c>
      <c r="F120" s="44">
        <f t="array" ref="F120">(F119*Breakdown!C$11)+F119-E$2</f>
        <v>42990371.54</v>
      </c>
      <c r="G120" s="44">
        <f t="shared" ref="G120:H120" si="122">C120+G119</f>
        <v>7394502.599</v>
      </c>
      <c r="H120" s="44">
        <f t="shared" si="122"/>
        <v>13009628.46</v>
      </c>
      <c r="I120" s="44">
        <f>Breakdown!B$31*C120</f>
        <v>10776.98747</v>
      </c>
      <c r="J120" s="44">
        <f t="shared" si="6"/>
        <v>1478900.52</v>
      </c>
    </row>
    <row r="121">
      <c r="A121" s="42">
        <v>10.0</v>
      </c>
      <c r="B121" s="45">
        <f t="shared" si="3"/>
        <v>120</v>
      </c>
      <c r="C121" s="46">
        <f>F120*Breakdown!C$11</f>
        <v>53737.96442</v>
      </c>
      <c r="D121" s="44">
        <f>Breakdown!C$13-C121</f>
        <v>117725.3218</v>
      </c>
      <c r="E121" s="44">
        <f t="shared" si="4"/>
        <v>20575594.35</v>
      </c>
      <c r="F121" s="44">
        <f t="array" ref="F121">(F120*Breakdown!C$11)+F120-E$2</f>
        <v>42872646.22</v>
      </c>
      <c r="G121" s="44">
        <f t="shared" ref="G121:H121" si="123">C121+G120</f>
        <v>7448240.564</v>
      </c>
      <c r="H121" s="44">
        <f t="shared" si="123"/>
        <v>13127353.78</v>
      </c>
      <c r="I121" s="44">
        <f>Breakdown!B$31*C121</f>
        <v>10747.59288</v>
      </c>
      <c r="J121" s="44">
        <f t="shared" si="6"/>
        <v>1489648.113</v>
      </c>
    </row>
    <row r="122">
      <c r="A122" s="42">
        <v>10.0</v>
      </c>
      <c r="B122" s="45">
        <f t="shared" si="3"/>
        <v>121</v>
      </c>
      <c r="C122" s="46">
        <f>F121*Breakdown!C$11</f>
        <v>53590.80777</v>
      </c>
      <c r="D122" s="44">
        <f>Breakdown!C$13-C122</f>
        <v>117872.4785</v>
      </c>
      <c r="E122" s="44">
        <f t="shared" si="4"/>
        <v>20747057.63</v>
      </c>
      <c r="F122" s="44">
        <f t="array" ref="F122">(F121*Breakdown!C$11)+F121-E$2</f>
        <v>42754773.74</v>
      </c>
      <c r="G122" s="44">
        <f t="shared" ref="G122:H122" si="124">C122+G121</f>
        <v>7501831.371</v>
      </c>
      <c r="H122" s="44">
        <f t="shared" si="124"/>
        <v>13245226.26</v>
      </c>
      <c r="I122" s="44">
        <f>Breakdown!B$31*C122</f>
        <v>10718.16155</v>
      </c>
      <c r="J122" s="44">
        <f t="shared" si="6"/>
        <v>1500366.274</v>
      </c>
    </row>
    <row r="123">
      <c r="A123" s="42">
        <v>10.0</v>
      </c>
      <c r="B123" s="45">
        <f t="shared" si="3"/>
        <v>122</v>
      </c>
      <c r="C123" s="46">
        <f>F122*Breakdown!C$11</f>
        <v>53443.46717</v>
      </c>
      <c r="D123" s="44">
        <f>Breakdown!C$13-C123</f>
        <v>118019.8191</v>
      </c>
      <c r="E123" s="44">
        <f t="shared" si="4"/>
        <v>20918520.92</v>
      </c>
      <c r="F123" s="44">
        <f t="array" ref="F123">(F122*Breakdown!C$11)+F122-E$2</f>
        <v>42636753.92</v>
      </c>
      <c r="G123" s="44">
        <f t="shared" ref="G123:H123" si="125">C123+G122</f>
        <v>7555274.839</v>
      </c>
      <c r="H123" s="44">
        <f t="shared" si="125"/>
        <v>13363246.08</v>
      </c>
      <c r="I123" s="44">
        <f>Breakdown!B$31*C123</f>
        <v>10688.69343</v>
      </c>
      <c r="J123" s="44">
        <f t="shared" si="6"/>
        <v>1511054.968</v>
      </c>
    </row>
    <row r="124">
      <c r="A124" s="42">
        <v>10.0</v>
      </c>
      <c r="B124" s="45">
        <f t="shared" si="3"/>
        <v>123</v>
      </c>
      <c r="C124" s="46">
        <f>F123*Breakdown!C$11</f>
        <v>53295.9424</v>
      </c>
      <c r="D124" s="44">
        <f>Breakdown!C$13-C124</f>
        <v>118167.3438</v>
      </c>
      <c r="E124" s="44">
        <f t="shared" si="4"/>
        <v>21089984.21</v>
      </c>
      <c r="F124" s="44">
        <f t="array" ref="F124">(F123*Breakdown!C$11)+F123-E$2</f>
        <v>42518586.57</v>
      </c>
      <c r="G124" s="44">
        <f t="shared" ref="G124:H124" si="126">C124+G123</f>
        <v>7608570.781</v>
      </c>
      <c r="H124" s="44">
        <f t="shared" si="126"/>
        <v>13481413.43</v>
      </c>
      <c r="I124" s="44">
        <f>Breakdown!B$31*C124</f>
        <v>10659.18848</v>
      </c>
      <c r="J124" s="44">
        <f t="shared" si="6"/>
        <v>1521714.156</v>
      </c>
    </row>
    <row r="125">
      <c r="A125" s="42">
        <v>10.0</v>
      </c>
      <c r="B125" s="45">
        <f t="shared" si="3"/>
        <v>124</v>
      </c>
      <c r="C125" s="46">
        <f>F124*Breakdown!C$11</f>
        <v>53148.23322</v>
      </c>
      <c r="D125" s="44">
        <f>Breakdown!C$13-C125</f>
        <v>118315.053</v>
      </c>
      <c r="E125" s="44">
        <f t="shared" si="4"/>
        <v>21261447.49</v>
      </c>
      <c r="F125" s="44">
        <f t="array" ref="F125">(F124*Breakdown!C$11)+F124-E$2</f>
        <v>42400271.52</v>
      </c>
      <c r="G125" s="44">
        <f t="shared" ref="G125:H125" si="127">C125+G124</f>
        <v>7661719.014</v>
      </c>
      <c r="H125" s="44">
        <f t="shared" si="127"/>
        <v>13599728.48</v>
      </c>
      <c r="I125" s="44">
        <f>Breakdown!B$31*C125</f>
        <v>10629.64664</v>
      </c>
      <c r="J125" s="44">
        <f t="shared" si="6"/>
        <v>1532343.803</v>
      </c>
    </row>
    <row r="126">
      <c r="A126" s="42">
        <v>10.0</v>
      </c>
      <c r="B126" s="45">
        <f t="shared" si="3"/>
        <v>125</v>
      </c>
      <c r="C126" s="46">
        <f>F125*Breakdown!C$11</f>
        <v>53000.3394</v>
      </c>
      <c r="D126" s="44">
        <f>Breakdown!C$13-C126</f>
        <v>118462.9468</v>
      </c>
      <c r="E126" s="44">
        <f t="shared" si="4"/>
        <v>21432910.78</v>
      </c>
      <c r="F126" s="44">
        <f t="array" ref="F126">(F125*Breakdown!C$11)+F125-E$2</f>
        <v>42281808.57</v>
      </c>
      <c r="G126" s="44">
        <f t="shared" ref="G126:H126" si="128">C126+G125</f>
        <v>7714719.354</v>
      </c>
      <c r="H126" s="44">
        <f t="shared" si="128"/>
        <v>13718191.43</v>
      </c>
      <c r="I126" s="44">
        <f>Breakdown!B$31*C126</f>
        <v>10600.06788</v>
      </c>
      <c r="J126" s="44">
        <f t="shared" si="6"/>
        <v>1542943.871</v>
      </c>
    </row>
    <row r="127">
      <c r="A127" s="42">
        <v>10.0</v>
      </c>
      <c r="B127" s="45">
        <f t="shared" si="3"/>
        <v>126</v>
      </c>
      <c r="C127" s="46">
        <f>F126*Breakdown!C$11</f>
        <v>52852.26072</v>
      </c>
      <c r="D127" s="44">
        <f>Breakdown!C$13-C127</f>
        <v>118611.0255</v>
      </c>
      <c r="E127" s="44">
        <f t="shared" si="4"/>
        <v>21604374.07</v>
      </c>
      <c r="F127" s="44">
        <f t="array" ref="F127">(F126*Breakdown!C$11)+F126-E$2</f>
        <v>42163197.55</v>
      </c>
      <c r="G127" s="44">
        <f t="shared" ref="G127:H127" si="129">C127+G126</f>
        <v>7767571.614</v>
      </c>
      <c r="H127" s="44">
        <f t="shared" si="129"/>
        <v>13836802.45</v>
      </c>
      <c r="I127" s="44">
        <f>Breakdown!B$31*C127</f>
        <v>10570.45214</v>
      </c>
      <c r="J127" s="44">
        <f t="shared" si="6"/>
        <v>1553514.323</v>
      </c>
    </row>
    <row r="128">
      <c r="A128" s="42">
        <v>10.0</v>
      </c>
      <c r="B128" s="45">
        <f t="shared" si="3"/>
        <v>127</v>
      </c>
      <c r="C128" s="46">
        <f>F127*Breakdown!C$11</f>
        <v>52703.99694</v>
      </c>
      <c r="D128" s="44">
        <f>Breakdown!C$13-C128</f>
        <v>118759.2893</v>
      </c>
      <c r="E128" s="44">
        <f t="shared" si="4"/>
        <v>21775837.35</v>
      </c>
      <c r="F128" s="44">
        <f t="array" ref="F128">(F127*Breakdown!C$11)+F127-E$2</f>
        <v>42044438.26</v>
      </c>
      <c r="G128" s="44">
        <f t="shared" ref="G128:H128" si="130">C128+G127</f>
        <v>7820275.611</v>
      </c>
      <c r="H128" s="44">
        <f t="shared" si="130"/>
        <v>13955561.74</v>
      </c>
      <c r="I128" s="44">
        <f>Breakdown!B$31*C128</f>
        <v>10540.79939</v>
      </c>
      <c r="J128" s="44">
        <f t="shared" si="6"/>
        <v>1564055.122</v>
      </c>
    </row>
    <row r="129">
      <c r="A129" s="42">
        <v>10.0</v>
      </c>
      <c r="B129" s="45">
        <f t="shared" si="3"/>
        <v>128</v>
      </c>
      <c r="C129" s="46">
        <f>F128*Breakdown!C$11</f>
        <v>52555.54782</v>
      </c>
      <c r="D129" s="44">
        <f>Breakdown!C$13-C129</f>
        <v>118907.7384</v>
      </c>
      <c r="E129" s="44">
        <f t="shared" si="4"/>
        <v>21947300.64</v>
      </c>
      <c r="F129" s="44">
        <f t="array" ref="F129">(F128*Breakdown!C$11)+F128-E$2</f>
        <v>41925530.52</v>
      </c>
      <c r="G129" s="44">
        <f t="shared" ref="G129:H129" si="131">C129+G128</f>
        <v>7872831.159</v>
      </c>
      <c r="H129" s="44">
        <f t="shared" si="131"/>
        <v>14074469.48</v>
      </c>
      <c r="I129" s="44">
        <f>Breakdown!B$31*C129</f>
        <v>10511.10956</v>
      </c>
      <c r="J129" s="44">
        <f t="shared" si="6"/>
        <v>1574566.232</v>
      </c>
    </row>
    <row r="130">
      <c r="A130" s="42">
        <v>10.0</v>
      </c>
      <c r="B130" s="45">
        <f t="shared" si="3"/>
        <v>129</v>
      </c>
      <c r="C130" s="46">
        <f>F129*Breakdown!C$11</f>
        <v>52406.91315</v>
      </c>
      <c r="D130" s="44">
        <f>Breakdown!C$13-C130</f>
        <v>119056.3731</v>
      </c>
      <c r="E130" s="44">
        <f t="shared" si="4"/>
        <v>22118763.92</v>
      </c>
      <c r="F130" s="44">
        <f t="array" ref="F130">(F129*Breakdown!C$11)+F129-E$2</f>
        <v>41806474.15</v>
      </c>
      <c r="G130" s="44">
        <f t="shared" ref="G130:H130" si="132">C130+G129</f>
        <v>7925238.072</v>
      </c>
      <c r="H130" s="44">
        <f t="shared" si="132"/>
        <v>14193525.85</v>
      </c>
      <c r="I130" s="44">
        <f>Breakdown!B$31*C130</f>
        <v>10481.38263</v>
      </c>
      <c r="J130" s="44">
        <f t="shared" si="6"/>
        <v>1585047.614</v>
      </c>
    </row>
    <row r="131">
      <c r="A131" s="42">
        <v>10.0</v>
      </c>
      <c r="B131" s="45">
        <f t="shared" si="3"/>
        <v>130</v>
      </c>
      <c r="C131" s="46">
        <f>F130*Breakdown!C$11</f>
        <v>52258.09268</v>
      </c>
      <c r="D131" s="44">
        <f>Breakdown!C$13-C131</f>
        <v>119205.1935</v>
      </c>
      <c r="E131" s="44">
        <f t="shared" si="4"/>
        <v>22290227.21</v>
      </c>
      <c r="F131" s="44">
        <f t="array" ref="F131">(F130*Breakdown!C$11)+F130-E$2</f>
        <v>41687268.95</v>
      </c>
      <c r="G131" s="44">
        <f t="shared" ref="G131:H131" si="133">C131+G130</f>
        <v>7977496.165</v>
      </c>
      <c r="H131" s="44">
        <f t="shared" si="133"/>
        <v>14312731.05</v>
      </c>
      <c r="I131" s="44">
        <f>Breakdown!B$31*C131</f>
        <v>10451.61854</v>
      </c>
      <c r="J131" s="44">
        <f t="shared" si="6"/>
        <v>1595499.233</v>
      </c>
    </row>
    <row r="132">
      <c r="A132" s="42">
        <v>10.0</v>
      </c>
      <c r="B132" s="45">
        <f t="shared" si="3"/>
        <v>131</v>
      </c>
      <c r="C132" s="46">
        <f>F131*Breakdown!C$11</f>
        <v>52109.08619</v>
      </c>
      <c r="D132" s="44">
        <f>Breakdown!C$13-C132</f>
        <v>119354.2</v>
      </c>
      <c r="E132" s="44">
        <f t="shared" si="4"/>
        <v>22461690.5</v>
      </c>
      <c r="F132" s="44">
        <f t="array" ref="F132">(F131*Breakdown!C$11)+F131-E$2</f>
        <v>41567914.75</v>
      </c>
      <c r="G132" s="44">
        <f t="shared" ref="G132:H132" si="134">C132+G131</f>
        <v>8029605.251</v>
      </c>
      <c r="H132" s="44">
        <f t="shared" si="134"/>
        <v>14432085.25</v>
      </c>
      <c r="I132" s="44">
        <f>Breakdown!B$31*C132</f>
        <v>10421.81724</v>
      </c>
      <c r="J132" s="44">
        <f t="shared" si="6"/>
        <v>1605921.05</v>
      </c>
    </row>
    <row r="133">
      <c r="A133" s="42">
        <v>11.0</v>
      </c>
      <c r="B133" s="45">
        <f t="shared" si="3"/>
        <v>132</v>
      </c>
      <c r="C133" s="46">
        <f>F132*Breakdown!C$11</f>
        <v>51959.89344</v>
      </c>
      <c r="D133" s="44">
        <f>Breakdown!C$13-C133</f>
        <v>119503.3928</v>
      </c>
      <c r="E133" s="44">
        <f t="shared" si="4"/>
        <v>22633153.78</v>
      </c>
      <c r="F133" s="44">
        <f t="array" ref="F133">(F132*Breakdown!C$11)+F132-E$2</f>
        <v>41448411.36</v>
      </c>
      <c r="G133" s="44">
        <f t="shared" ref="G133:H133" si="135">C133+G132</f>
        <v>8081565.145</v>
      </c>
      <c r="H133" s="44">
        <f t="shared" si="135"/>
        <v>14551588.64</v>
      </c>
      <c r="I133" s="44">
        <f>Breakdown!B$31*C133</f>
        <v>10391.97869</v>
      </c>
      <c r="J133" s="44">
        <f t="shared" si="6"/>
        <v>1616313.029</v>
      </c>
    </row>
    <row r="134">
      <c r="A134" s="42">
        <v>11.0</v>
      </c>
      <c r="B134" s="45">
        <f t="shared" si="3"/>
        <v>133</v>
      </c>
      <c r="C134" s="46">
        <f>F133*Breakdown!C$11</f>
        <v>51810.5142</v>
      </c>
      <c r="D134" s="44">
        <f>Breakdown!C$13-C134</f>
        <v>119652.772</v>
      </c>
      <c r="E134" s="44">
        <f t="shared" si="4"/>
        <v>22804617.07</v>
      </c>
      <c r="F134" s="44">
        <f t="array" ref="F134">(F133*Breakdown!C$11)+F133-E$2</f>
        <v>41328758.59</v>
      </c>
      <c r="G134" s="44">
        <f t="shared" ref="G134:H134" si="136">C134+G133</f>
        <v>8133375.659</v>
      </c>
      <c r="H134" s="44">
        <f t="shared" si="136"/>
        <v>14671241.41</v>
      </c>
      <c r="I134" s="44">
        <f>Breakdown!B$31*C134</f>
        <v>10362.10284</v>
      </c>
      <c r="J134" s="44">
        <f t="shared" si="6"/>
        <v>1626675.132</v>
      </c>
    </row>
    <row r="135">
      <c r="A135" s="42">
        <v>11.0</v>
      </c>
      <c r="B135" s="45">
        <f t="shared" si="3"/>
        <v>134</v>
      </c>
      <c r="C135" s="46">
        <f>F134*Breakdown!C$11</f>
        <v>51660.94824</v>
      </c>
      <c r="D135" s="44">
        <f>Breakdown!C$13-C135</f>
        <v>119802.338</v>
      </c>
      <c r="E135" s="44">
        <f t="shared" si="4"/>
        <v>22976080.36</v>
      </c>
      <c r="F135" s="44">
        <f t="array" ref="F135">(F134*Breakdown!C$11)+F134-E$2</f>
        <v>41208956.25</v>
      </c>
      <c r="G135" s="44">
        <f t="shared" ref="G135:H135" si="137">C135+G134</f>
        <v>8185036.607</v>
      </c>
      <c r="H135" s="44">
        <f t="shared" si="137"/>
        <v>14791043.75</v>
      </c>
      <c r="I135" s="44">
        <f>Breakdown!B$31*C135</f>
        <v>10332.18965</v>
      </c>
      <c r="J135" s="44">
        <f t="shared" si="6"/>
        <v>1637007.321</v>
      </c>
    </row>
    <row r="136">
      <c r="A136" s="42">
        <v>11.0</v>
      </c>
      <c r="B136" s="45">
        <f t="shared" si="3"/>
        <v>135</v>
      </c>
      <c r="C136" s="46">
        <f>F135*Breakdown!C$11</f>
        <v>51511.19531</v>
      </c>
      <c r="D136" s="44">
        <f>Breakdown!C$13-C136</f>
        <v>119952.0909</v>
      </c>
      <c r="E136" s="44">
        <f t="shared" si="4"/>
        <v>23147543.64</v>
      </c>
      <c r="F136" s="44">
        <f t="array" ref="F136">(F135*Breakdown!C$11)+F135-E$2</f>
        <v>41089004.16</v>
      </c>
      <c r="G136" s="44">
        <f t="shared" ref="G136:H136" si="138">C136+G135</f>
        <v>8236547.802</v>
      </c>
      <c r="H136" s="44">
        <f t="shared" si="138"/>
        <v>14910995.84</v>
      </c>
      <c r="I136" s="44">
        <f>Breakdown!B$31*C136</f>
        <v>10302.23906</v>
      </c>
      <c r="J136" s="44">
        <f t="shared" si="6"/>
        <v>1647309.56</v>
      </c>
    </row>
    <row r="137">
      <c r="A137" s="42">
        <v>11.0</v>
      </c>
      <c r="B137" s="45">
        <f t="shared" si="3"/>
        <v>136</v>
      </c>
      <c r="C137" s="46">
        <f>F136*Breakdown!C$11</f>
        <v>51361.2552</v>
      </c>
      <c r="D137" s="44">
        <f>Breakdown!C$13-C137</f>
        <v>120102.031</v>
      </c>
      <c r="E137" s="44">
        <f t="shared" si="4"/>
        <v>23319006.93</v>
      </c>
      <c r="F137" s="44">
        <f t="array" ref="F137">(F136*Breakdown!C$11)+F136-E$2</f>
        <v>40968902.13</v>
      </c>
      <c r="G137" s="44">
        <f t="shared" ref="G137:H137" si="139">C137+G136</f>
        <v>8287909.057</v>
      </c>
      <c r="H137" s="44">
        <f t="shared" si="139"/>
        <v>15031097.87</v>
      </c>
      <c r="I137" s="44">
        <f>Breakdown!B$31*C137</f>
        <v>10272.25104</v>
      </c>
      <c r="J137" s="44">
        <f t="shared" si="6"/>
        <v>1657581.811</v>
      </c>
    </row>
    <row r="138">
      <c r="A138" s="42">
        <v>11.0</v>
      </c>
      <c r="B138" s="45">
        <f t="shared" si="3"/>
        <v>137</v>
      </c>
      <c r="C138" s="46">
        <f>F137*Breakdown!C$11</f>
        <v>51211.12766</v>
      </c>
      <c r="D138" s="44">
        <f>Breakdown!C$13-C138</f>
        <v>120252.1586</v>
      </c>
      <c r="E138" s="44">
        <f t="shared" si="4"/>
        <v>23490470.21</v>
      </c>
      <c r="F138" s="44">
        <f t="array" ref="F138">(F137*Breakdown!C$11)+F137-E$2</f>
        <v>40848649.97</v>
      </c>
      <c r="G138" s="44">
        <f t="shared" ref="G138:H138" si="140">C138+G137</f>
        <v>8339120.185</v>
      </c>
      <c r="H138" s="44">
        <f t="shared" si="140"/>
        <v>15151350.03</v>
      </c>
      <c r="I138" s="44">
        <f>Breakdown!B$31*C138</f>
        <v>10242.22553</v>
      </c>
      <c r="J138" s="44">
        <f t="shared" si="6"/>
        <v>1667824.037</v>
      </c>
    </row>
    <row r="139">
      <c r="A139" s="42">
        <v>11.0</v>
      </c>
      <c r="B139" s="45">
        <f t="shared" si="3"/>
        <v>138</v>
      </c>
      <c r="C139" s="46">
        <f>F138*Breakdown!C$11</f>
        <v>51060.81246</v>
      </c>
      <c r="D139" s="44">
        <f>Breakdown!C$13-C139</f>
        <v>120402.4738</v>
      </c>
      <c r="E139" s="44">
        <f t="shared" si="4"/>
        <v>23661933.5</v>
      </c>
      <c r="F139" s="44">
        <f t="array" ref="F139">(F138*Breakdown!C$11)+F138-E$2</f>
        <v>40728247.5</v>
      </c>
      <c r="G139" s="44">
        <f t="shared" ref="G139:H139" si="141">C139+G138</f>
        <v>8390180.998</v>
      </c>
      <c r="H139" s="44">
        <f t="shared" si="141"/>
        <v>15271752.5</v>
      </c>
      <c r="I139" s="44">
        <f>Breakdown!B$31*C139</f>
        <v>10212.16249</v>
      </c>
      <c r="J139" s="44">
        <f t="shared" si="6"/>
        <v>1678036.2</v>
      </c>
    </row>
    <row r="140">
      <c r="A140" s="42">
        <v>11.0</v>
      </c>
      <c r="B140" s="45">
        <f t="shared" si="3"/>
        <v>139</v>
      </c>
      <c r="C140" s="46">
        <f>F139*Breakdown!C$11</f>
        <v>50910.30937</v>
      </c>
      <c r="D140" s="44">
        <f>Breakdown!C$13-C140</f>
        <v>120552.9769</v>
      </c>
      <c r="E140" s="44">
        <f t="shared" si="4"/>
        <v>23833396.79</v>
      </c>
      <c r="F140" s="44">
        <f t="array" ref="F140">(F139*Breakdown!C$11)+F139-E$2</f>
        <v>40607694.52</v>
      </c>
      <c r="G140" s="44">
        <f t="shared" ref="G140:H140" si="142">C140+G139</f>
        <v>8441091.307</v>
      </c>
      <c r="H140" s="44">
        <f t="shared" si="142"/>
        <v>15392305.48</v>
      </c>
      <c r="I140" s="44">
        <f>Breakdown!B$31*C140</f>
        <v>10182.06187</v>
      </c>
      <c r="J140" s="44">
        <f t="shared" si="6"/>
        <v>1688218.261</v>
      </c>
    </row>
    <row r="141">
      <c r="A141" s="42">
        <v>11.0</v>
      </c>
      <c r="B141" s="45">
        <f t="shared" si="3"/>
        <v>140</v>
      </c>
      <c r="C141" s="46">
        <f>F140*Breakdown!C$11</f>
        <v>50759.61815</v>
      </c>
      <c r="D141" s="44">
        <f>Breakdown!C$13-C141</f>
        <v>120703.6681</v>
      </c>
      <c r="E141" s="44">
        <f t="shared" si="4"/>
        <v>24004860.07</v>
      </c>
      <c r="F141" s="44">
        <f t="array" ref="F141">(F140*Breakdown!C$11)+F140-E$2</f>
        <v>40486990.85</v>
      </c>
      <c r="G141" s="44">
        <f t="shared" ref="G141:H141" si="143">C141+G140</f>
        <v>8491850.925</v>
      </c>
      <c r="H141" s="44">
        <f t="shared" si="143"/>
        <v>15513009.15</v>
      </c>
      <c r="I141" s="44">
        <f>Breakdown!B$31*C141</f>
        <v>10151.92363</v>
      </c>
      <c r="J141" s="44">
        <f t="shared" si="6"/>
        <v>1698370.185</v>
      </c>
    </row>
    <row r="142">
      <c r="A142" s="42">
        <v>11.0</v>
      </c>
      <c r="B142" s="45">
        <f t="shared" si="3"/>
        <v>141</v>
      </c>
      <c r="C142" s="46">
        <f>F141*Breakdown!C$11</f>
        <v>50608.73857</v>
      </c>
      <c r="D142" s="44">
        <f>Breakdown!C$13-C142</f>
        <v>120854.5477</v>
      </c>
      <c r="E142" s="44">
        <f t="shared" si="4"/>
        <v>24176323.36</v>
      </c>
      <c r="F142" s="44">
        <f t="array" ref="F142">(F141*Breakdown!C$11)+F141-E$2</f>
        <v>40366136.3</v>
      </c>
      <c r="G142" s="44">
        <f t="shared" ref="G142:H142" si="144">C142+G141</f>
        <v>8542459.664</v>
      </c>
      <c r="H142" s="44">
        <f t="shared" si="144"/>
        <v>15633863.7</v>
      </c>
      <c r="I142" s="44">
        <f>Breakdown!B$31*C142</f>
        <v>10121.74771</v>
      </c>
      <c r="J142" s="44">
        <f t="shared" si="6"/>
        <v>1708491.933</v>
      </c>
    </row>
    <row r="143">
      <c r="A143" s="42">
        <v>11.0</v>
      </c>
      <c r="B143" s="45">
        <f t="shared" si="3"/>
        <v>142</v>
      </c>
      <c r="C143" s="46">
        <f>F142*Breakdown!C$11</f>
        <v>50457.67038</v>
      </c>
      <c r="D143" s="44">
        <f>Breakdown!C$13-C143</f>
        <v>121005.6159</v>
      </c>
      <c r="E143" s="44">
        <f t="shared" si="4"/>
        <v>24347786.65</v>
      </c>
      <c r="F143" s="44">
        <f t="array" ref="F143">(F142*Breakdown!C$11)+F142-E$2</f>
        <v>40245130.69</v>
      </c>
      <c r="G143" s="44">
        <f t="shared" ref="G143:H143" si="145">C143+G142</f>
        <v>8592917.334</v>
      </c>
      <c r="H143" s="44">
        <f t="shared" si="145"/>
        <v>15754869.31</v>
      </c>
      <c r="I143" s="44">
        <f>Breakdown!B$31*C143</f>
        <v>10091.53408</v>
      </c>
      <c r="J143" s="44">
        <f t="shared" si="6"/>
        <v>1718583.467</v>
      </c>
    </row>
    <row r="144">
      <c r="A144" s="42">
        <v>11.0</v>
      </c>
      <c r="B144" s="45">
        <f t="shared" si="3"/>
        <v>143</v>
      </c>
      <c r="C144" s="46">
        <f>F143*Breakdown!C$11</f>
        <v>50306.41336</v>
      </c>
      <c r="D144" s="44">
        <f>Breakdown!C$13-C144</f>
        <v>121156.8729</v>
      </c>
      <c r="E144" s="44">
        <f t="shared" si="4"/>
        <v>24519249.93</v>
      </c>
      <c r="F144" s="44">
        <f t="array" ref="F144">(F143*Breakdown!C$11)+F143-E$2</f>
        <v>40123973.82</v>
      </c>
      <c r="G144" s="44">
        <f t="shared" ref="G144:H144" si="146">C144+G143</f>
        <v>8643223.747</v>
      </c>
      <c r="H144" s="44">
        <f t="shared" si="146"/>
        <v>15876026.18</v>
      </c>
      <c r="I144" s="44">
        <f>Breakdown!B$31*C144</f>
        <v>10061.28267</v>
      </c>
      <c r="J144" s="44">
        <f t="shared" si="6"/>
        <v>1728644.749</v>
      </c>
    </row>
    <row r="145">
      <c r="A145" s="42">
        <v>12.0</v>
      </c>
      <c r="B145" s="45">
        <f t="shared" si="3"/>
        <v>144</v>
      </c>
      <c r="C145" s="46">
        <f>F144*Breakdown!C$11</f>
        <v>50154.96727</v>
      </c>
      <c r="D145" s="44">
        <f>Breakdown!C$13-C145</f>
        <v>121308.319</v>
      </c>
      <c r="E145" s="44">
        <f t="shared" si="4"/>
        <v>24690713.22</v>
      </c>
      <c r="F145" s="44">
        <f t="array" ref="F145">(F144*Breakdown!C$11)+F144-E$2</f>
        <v>40002665.5</v>
      </c>
      <c r="G145" s="44">
        <f t="shared" ref="G145:H145" si="147">C145+G144</f>
        <v>8693378.715</v>
      </c>
      <c r="H145" s="44">
        <f t="shared" si="147"/>
        <v>15997334.5</v>
      </c>
      <c r="I145" s="44">
        <f>Breakdown!B$31*C145</f>
        <v>10030.99345</v>
      </c>
      <c r="J145" s="44">
        <f t="shared" si="6"/>
        <v>1738675.743</v>
      </c>
    </row>
    <row r="146">
      <c r="A146" s="42">
        <v>12.0</v>
      </c>
      <c r="B146" s="45">
        <f t="shared" si="3"/>
        <v>145</v>
      </c>
      <c r="C146" s="46">
        <f>F145*Breakdown!C$11</f>
        <v>50003.33187</v>
      </c>
      <c r="D146" s="44">
        <f>Breakdown!C$13-C146</f>
        <v>121459.9544</v>
      </c>
      <c r="E146" s="44">
        <f t="shared" si="4"/>
        <v>24862176.5</v>
      </c>
      <c r="F146" s="44">
        <f t="array" ref="F146">(F145*Breakdown!C$11)+F145-E$2</f>
        <v>39881205.54</v>
      </c>
      <c r="G146" s="44">
        <f t="shared" ref="G146:H146" si="148">C146+G145</f>
        <v>8743382.047</v>
      </c>
      <c r="H146" s="44">
        <f t="shared" si="148"/>
        <v>16118794.46</v>
      </c>
      <c r="I146" s="44">
        <f>Breakdown!B$31*C146</f>
        <v>10000.66637</v>
      </c>
      <c r="J146" s="44">
        <f t="shared" si="6"/>
        <v>1748676.409</v>
      </c>
    </row>
    <row r="147">
      <c r="A147" s="42">
        <v>12.0</v>
      </c>
      <c r="B147" s="45">
        <f t="shared" si="3"/>
        <v>146</v>
      </c>
      <c r="C147" s="46">
        <f>F146*Breakdown!C$11</f>
        <v>49851.50693</v>
      </c>
      <c r="D147" s="44">
        <f>Breakdown!C$13-C147</f>
        <v>121611.7793</v>
      </c>
      <c r="E147" s="44">
        <f t="shared" si="4"/>
        <v>25033639.79</v>
      </c>
      <c r="F147" s="44">
        <f t="array" ref="F147">(F146*Breakdown!C$11)+F146-E$2</f>
        <v>39759593.76</v>
      </c>
      <c r="G147" s="44">
        <f t="shared" ref="G147:H147" si="149">C147+G146</f>
        <v>8793233.554</v>
      </c>
      <c r="H147" s="44">
        <f t="shared" si="149"/>
        <v>16240406.24</v>
      </c>
      <c r="I147" s="44">
        <f>Breakdown!B$31*C147</f>
        <v>9970.301386</v>
      </c>
      <c r="J147" s="44">
        <f t="shared" si="6"/>
        <v>1758646.711</v>
      </c>
    </row>
    <row r="148">
      <c r="A148" s="42">
        <v>12.0</v>
      </c>
      <c r="B148" s="45">
        <f t="shared" si="3"/>
        <v>147</v>
      </c>
      <c r="C148" s="46">
        <f>F147*Breakdown!C$11</f>
        <v>49699.4922</v>
      </c>
      <c r="D148" s="44">
        <f>Breakdown!C$13-C148</f>
        <v>121763.794</v>
      </c>
      <c r="E148" s="44">
        <f t="shared" si="4"/>
        <v>25205103.08</v>
      </c>
      <c r="F148" s="44">
        <f t="array" ref="F148">(F147*Breakdown!C$11)+F147-E$2</f>
        <v>39637829.97</v>
      </c>
      <c r="G148" s="44">
        <f t="shared" ref="G148:H148" si="150">C148+G147</f>
        <v>8842933.046</v>
      </c>
      <c r="H148" s="44">
        <f t="shared" si="150"/>
        <v>16362170.03</v>
      </c>
      <c r="I148" s="44">
        <f>Breakdown!B$31*C148</f>
        <v>9939.898441</v>
      </c>
      <c r="J148" s="44">
        <f t="shared" si="6"/>
        <v>1768586.609</v>
      </c>
    </row>
    <row r="149">
      <c r="A149" s="42">
        <v>12.0</v>
      </c>
      <c r="B149" s="45">
        <f t="shared" si="3"/>
        <v>148</v>
      </c>
      <c r="C149" s="46">
        <f>F148*Breakdown!C$11</f>
        <v>49547.28746</v>
      </c>
      <c r="D149" s="44">
        <f>Breakdown!C$13-C149</f>
        <v>121915.9988</v>
      </c>
      <c r="E149" s="44">
        <f t="shared" si="4"/>
        <v>25376566.36</v>
      </c>
      <c r="F149" s="44">
        <f t="array" ref="F149">(F148*Breakdown!C$11)+F148-E$2</f>
        <v>39515913.97</v>
      </c>
      <c r="G149" s="44">
        <f t="shared" ref="G149:H149" si="151">C149+G148</f>
        <v>8892480.333</v>
      </c>
      <c r="H149" s="44">
        <f t="shared" si="151"/>
        <v>16484086.03</v>
      </c>
      <c r="I149" s="44">
        <f>Breakdown!B$31*C149</f>
        <v>9909.457492</v>
      </c>
      <c r="J149" s="44">
        <f t="shared" si="6"/>
        <v>1778496.067</v>
      </c>
    </row>
    <row r="150">
      <c r="A150" s="42">
        <v>12.0</v>
      </c>
      <c r="B150" s="45">
        <f t="shared" si="3"/>
        <v>149</v>
      </c>
      <c r="C150" s="46">
        <f>F149*Breakdown!C$11</f>
        <v>49394.89246</v>
      </c>
      <c r="D150" s="44">
        <f>Breakdown!C$13-C150</f>
        <v>122068.3938</v>
      </c>
      <c r="E150" s="44">
        <f t="shared" si="4"/>
        <v>25548029.65</v>
      </c>
      <c r="F150" s="44">
        <f t="array" ref="F150">(F149*Breakdown!C$11)+F149-E$2</f>
        <v>39393845.58</v>
      </c>
      <c r="G150" s="44">
        <f t="shared" ref="G150:H150" si="152">C150+G149</f>
        <v>8941875.226</v>
      </c>
      <c r="H150" s="44">
        <f t="shared" si="152"/>
        <v>16606154.42</v>
      </c>
      <c r="I150" s="44">
        <f>Breakdown!B$31*C150</f>
        <v>9878.978493</v>
      </c>
      <c r="J150" s="44">
        <f t="shared" si="6"/>
        <v>1788375.045</v>
      </c>
    </row>
    <row r="151">
      <c r="A151" s="42">
        <v>12.0</v>
      </c>
      <c r="B151" s="45">
        <f t="shared" si="3"/>
        <v>150</v>
      </c>
      <c r="C151" s="46">
        <f>F150*Breakdown!C$11</f>
        <v>49242.30697</v>
      </c>
      <c r="D151" s="44">
        <f>Breakdown!C$13-C151</f>
        <v>122220.9793</v>
      </c>
      <c r="E151" s="44">
        <f t="shared" si="4"/>
        <v>25719492.94</v>
      </c>
      <c r="F151" s="44">
        <f t="array" ref="F151">(F150*Breakdown!C$11)+F150-E$2</f>
        <v>39271624.6</v>
      </c>
      <c r="G151" s="44">
        <f t="shared" ref="G151:H151" si="153">C151+G150</f>
        <v>8991117.533</v>
      </c>
      <c r="H151" s="44">
        <f t="shared" si="153"/>
        <v>16728375.4</v>
      </c>
      <c r="I151" s="44">
        <f>Breakdown!B$31*C151</f>
        <v>9848.461394</v>
      </c>
      <c r="J151" s="44">
        <f t="shared" si="6"/>
        <v>1798223.507</v>
      </c>
    </row>
    <row r="152">
      <c r="A152" s="42">
        <v>12.0</v>
      </c>
      <c r="B152" s="45">
        <f t="shared" si="3"/>
        <v>151</v>
      </c>
      <c r="C152" s="46">
        <f>F151*Breakdown!C$11</f>
        <v>49089.53075</v>
      </c>
      <c r="D152" s="44">
        <f>Breakdown!C$13-C152</f>
        <v>122373.7555</v>
      </c>
      <c r="E152" s="44">
        <f t="shared" si="4"/>
        <v>25890956.22</v>
      </c>
      <c r="F152" s="44">
        <f t="array" ref="F152">(F151*Breakdown!C$11)+F151-E$2</f>
        <v>39149250.84</v>
      </c>
      <c r="G152" s="44">
        <f t="shared" ref="G152:H152" si="154">C152+G151</f>
        <v>9040207.063</v>
      </c>
      <c r="H152" s="44">
        <f t="shared" si="154"/>
        <v>16850749.16</v>
      </c>
      <c r="I152" s="44">
        <f>Breakdown!B$31*C152</f>
        <v>9817.906149</v>
      </c>
      <c r="J152" s="44">
        <f t="shared" si="6"/>
        <v>1808041.413</v>
      </c>
    </row>
    <row r="153">
      <c r="A153" s="42">
        <v>12.0</v>
      </c>
      <c r="B153" s="45">
        <f t="shared" si="3"/>
        <v>152</v>
      </c>
      <c r="C153" s="46">
        <f>F152*Breakdown!C$11</f>
        <v>48936.56355</v>
      </c>
      <c r="D153" s="44">
        <f>Breakdown!C$13-C153</f>
        <v>122526.7227</v>
      </c>
      <c r="E153" s="44">
        <f t="shared" si="4"/>
        <v>26062419.51</v>
      </c>
      <c r="F153" s="44">
        <f t="array" ref="F153">(F152*Breakdown!C$11)+F152-E$2</f>
        <v>39026724.12</v>
      </c>
      <c r="G153" s="44">
        <f t="shared" ref="G153:H153" si="155">C153+G152</f>
        <v>9089143.627</v>
      </c>
      <c r="H153" s="44">
        <f t="shared" si="155"/>
        <v>16973275.88</v>
      </c>
      <c r="I153" s="44">
        <f>Breakdown!B$31*C153</f>
        <v>9787.31271</v>
      </c>
      <c r="J153" s="44">
        <f t="shared" si="6"/>
        <v>1817828.725</v>
      </c>
    </row>
    <row r="154">
      <c r="A154" s="42">
        <v>12.0</v>
      </c>
      <c r="B154" s="45">
        <f t="shared" si="3"/>
        <v>153</v>
      </c>
      <c r="C154" s="46">
        <f>F153*Breakdown!C$11</f>
        <v>48783.40515</v>
      </c>
      <c r="D154" s="44">
        <f>Breakdown!C$13-C154</f>
        <v>122679.8811</v>
      </c>
      <c r="E154" s="44">
        <f t="shared" si="4"/>
        <v>26233882.79</v>
      </c>
      <c r="F154" s="44">
        <f t="array" ref="F154">(F153*Breakdown!C$11)+F153-E$2</f>
        <v>38904044.24</v>
      </c>
      <c r="G154" s="44">
        <f t="shared" ref="G154:H154" si="156">C154+G153</f>
        <v>9137927.032</v>
      </c>
      <c r="H154" s="44">
        <f t="shared" si="156"/>
        <v>17095955.76</v>
      </c>
      <c r="I154" s="44">
        <f>Breakdown!B$31*C154</f>
        <v>9756.68103</v>
      </c>
      <c r="J154" s="44">
        <f t="shared" si="6"/>
        <v>1827585.406</v>
      </c>
    </row>
    <row r="155">
      <c r="A155" s="42">
        <v>12.0</v>
      </c>
      <c r="B155" s="45">
        <f t="shared" si="3"/>
        <v>154</v>
      </c>
      <c r="C155" s="46">
        <f>F154*Breakdown!C$11</f>
        <v>48630.0553</v>
      </c>
      <c r="D155" s="44">
        <f>Breakdown!C$13-C155</f>
        <v>122833.2309</v>
      </c>
      <c r="E155" s="44">
        <f t="shared" si="4"/>
        <v>26405346.08</v>
      </c>
      <c r="F155" s="44">
        <f t="array" ref="F155">(F154*Breakdown!C$11)+F154-E$2</f>
        <v>38781211.01</v>
      </c>
      <c r="G155" s="44">
        <f t="shared" ref="G155:H155" si="157">C155+G154</f>
        <v>9186557.087</v>
      </c>
      <c r="H155" s="44">
        <f t="shared" si="157"/>
        <v>17218788.99</v>
      </c>
      <c r="I155" s="44">
        <f>Breakdown!B$31*C155</f>
        <v>9726.01106</v>
      </c>
      <c r="J155" s="44">
        <f t="shared" si="6"/>
        <v>1837311.417</v>
      </c>
    </row>
    <row r="156">
      <c r="A156" s="42">
        <v>12.0</v>
      </c>
      <c r="B156" s="45">
        <f t="shared" si="3"/>
        <v>155</v>
      </c>
      <c r="C156" s="46">
        <f>F155*Breakdown!C$11</f>
        <v>48476.51376</v>
      </c>
      <c r="D156" s="44">
        <f>Breakdown!C$13-C156</f>
        <v>122986.7725</v>
      </c>
      <c r="E156" s="44">
        <f t="shared" si="4"/>
        <v>26576809.37</v>
      </c>
      <c r="F156" s="44">
        <f t="array" ref="F156">(F155*Breakdown!C$11)+F155-E$2</f>
        <v>38658224.23</v>
      </c>
      <c r="G156" s="44">
        <f t="shared" ref="G156:H156" si="158">C156+G155</f>
        <v>9235033.601</v>
      </c>
      <c r="H156" s="44">
        <f t="shared" si="158"/>
        <v>17341775.77</v>
      </c>
      <c r="I156" s="44">
        <f>Breakdown!B$31*C156</f>
        <v>9695.302752</v>
      </c>
      <c r="J156" s="44">
        <f t="shared" si="6"/>
        <v>1847006.72</v>
      </c>
    </row>
    <row r="157">
      <c r="A157" s="42">
        <v>13.0</v>
      </c>
      <c r="B157" s="45">
        <f t="shared" si="3"/>
        <v>156</v>
      </c>
      <c r="C157" s="46">
        <f>F156*Breakdown!C$11</f>
        <v>48322.78029</v>
      </c>
      <c r="D157" s="44">
        <f>Breakdown!C$13-C157</f>
        <v>123140.5059</v>
      </c>
      <c r="E157" s="44">
        <f t="shared" si="4"/>
        <v>26748272.65</v>
      </c>
      <c r="F157" s="44">
        <f t="array" ref="F157">(F156*Breakdown!C$11)+F156-E$2</f>
        <v>38535083.73</v>
      </c>
      <c r="G157" s="44">
        <f t="shared" ref="G157:H157" si="159">C157+G156</f>
        <v>9283356.381</v>
      </c>
      <c r="H157" s="44">
        <f t="shared" si="159"/>
        <v>17464916.27</v>
      </c>
      <c r="I157" s="44">
        <f>Breakdown!B$31*C157</f>
        <v>9664.556059</v>
      </c>
      <c r="J157" s="44">
        <f t="shared" si="6"/>
        <v>1856671.276</v>
      </c>
    </row>
    <row r="158">
      <c r="A158" s="42">
        <v>13.0</v>
      </c>
      <c r="B158" s="45">
        <f t="shared" si="3"/>
        <v>157</v>
      </c>
      <c r="C158" s="46">
        <f>F157*Breakdown!C$11</f>
        <v>48168.85466</v>
      </c>
      <c r="D158" s="44">
        <f>Breakdown!C$13-C158</f>
        <v>123294.4316</v>
      </c>
      <c r="E158" s="44">
        <f t="shared" si="4"/>
        <v>26919735.94</v>
      </c>
      <c r="F158" s="44">
        <f t="array" ref="F158">(F157*Breakdown!C$11)+F157-E$2</f>
        <v>38411789.3</v>
      </c>
      <c r="G158" s="44">
        <f t="shared" ref="G158:H158" si="160">C158+G157</f>
        <v>9331525.236</v>
      </c>
      <c r="H158" s="44">
        <f t="shared" si="160"/>
        <v>17588210.7</v>
      </c>
      <c r="I158" s="44">
        <f>Breakdown!B$31*C158</f>
        <v>9633.770932</v>
      </c>
      <c r="J158" s="44">
        <f t="shared" si="6"/>
        <v>1866305.047</v>
      </c>
    </row>
    <row r="159">
      <c r="A159" s="42">
        <v>13.0</v>
      </c>
      <c r="B159" s="45">
        <f t="shared" si="3"/>
        <v>158</v>
      </c>
      <c r="C159" s="46">
        <f>F158*Breakdown!C$11</f>
        <v>48014.73662</v>
      </c>
      <c r="D159" s="44">
        <f>Breakdown!C$13-C159</f>
        <v>123448.5496</v>
      </c>
      <c r="E159" s="44">
        <f t="shared" si="4"/>
        <v>27091199.23</v>
      </c>
      <c r="F159" s="44">
        <f t="array" ref="F159">(F158*Breakdown!C$11)+F158-E$2</f>
        <v>38288340.75</v>
      </c>
      <c r="G159" s="44">
        <f t="shared" ref="G159:H159" si="161">C159+G158</f>
        <v>9379539.973</v>
      </c>
      <c r="H159" s="44">
        <f t="shared" si="161"/>
        <v>17711659.25</v>
      </c>
      <c r="I159" s="44">
        <f>Breakdown!B$31*C159</f>
        <v>9602.947324</v>
      </c>
      <c r="J159" s="44">
        <f t="shared" si="6"/>
        <v>1875907.995</v>
      </c>
    </row>
    <row r="160">
      <c r="A160" s="42">
        <v>13.0</v>
      </c>
      <c r="B160" s="45">
        <f t="shared" si="3"/>
        <v>159</v>
      </c>
      <c r="C160" s="46">
        <f>F159*Breakdown!C$11</f>
        <v>47860.42593</v>
      </c>
      <c r="D160" s="44">
        <f>Breakdown!C$13-C160</f>
        <v>123602.8603</v>
      </c>
      <c r="E160" s="44">
        <f t="shared" si="4"/>
        <v>27262662.51</v>
      </c>
      <c r="F160" s="44">
        <f t="array" ref="F160">(F159*Breakdown!C$11)+F159-E$2</f>
        <v>38164737.89</v>
      </c>
      <c r="G160" s="44">
        <f t="shared" ref="G160:H160" si="162">C160+G159</f>
        <v>9427400.399</v>
      </c>
      <c r="H160" s="44">
        <f t="shared" si="162"/>
        <v>17835262.11</v>
      </c>
      <c r="I160" s="44">
        <f>Breakdown!B$31*C160</f>
        <v>9572.085187</v>
      </c>
      <c r="J160" s="44">
        <f t="shared" si="6"/>
        <v>1885480.08</v>
      </c>
    </row>
    <row r="161">
      <c r="A161" s="42">
        <v>13.0</v>
      </c>
      <c r="B161" s="45">
        <f t="shared" si="3"/>
        <v>160</v>
      </c>
      <c r="C161" s="46">
        <f>F160*Breakdown!C$11</f>
        <v>47705.92236</v>
      </c>
      <c r="D161" s="44">
        <f>Breakdown!C$13-C161</f>
        <v>123757.3639</v>
      </c>
      <c r="E161" s="44">
        <f t="shared" si="4"/>
        <v>27434125.8</v>
      </c>
      <c r="F161" s="44">
        <f t="array" ref="F161">(F160*Breakdown!C$11)+F160-E$2</f>
        <v>38040980.52</v>
      </c>
      <c r="G161" s="44">
        <f t="shared" ref="G161:H161" si="163">C161+G160</f>
        <v>9475106.321</v>
      </c>
      <c r="H161" s="44">
        <f t="shared" si="163"/>
        <v>17959019.48</v>
      </c>
      <c r="I161" s="44">
        <f>Breakdown!B$31*C161</f>
        <v>9541.184472</v>
      </c>
      <c r="J161" s="44">
        <f t="shared" si="6"/>
        <v>1895021.264</v>
      </c>
    </row>
    <row r="162">
      <c r="A162" s="42">
        <v>13.0</v>
      </c>
      <c r="B162" s="45">
        <f t="shared" si="3"/>
        <v>161</v>
      </c>
      <c r="C162" s="46">
        <f>F161*Breakdown!C$11</f>
        <v>47551.22565</v>
      </c>
      <c r="D162" s="44">
        <f>Breakdown!C$13-C162</f>
        <v>123912.0606</v>
      </c>
      <c r="E162" s="44">
        <f t="shared" si="4"/>
        <v>27605589.08</v>
      </c>
      <c r="F162" s="44">
        <f t="array" ref="F162">(F161*Breakdown!C$11)+F161-E$2</f>
        <v>37917068.46</v>
      </c>
      <c r="G162" s="44">
        <f t="shared" ref="G162:H162" si="164">C162+G161</f>
        <v>9522657.547</v>
      </c>
      <c r="H162" s="44">
        <f t="shared" si="164"/>
        <v>18082931.54</v>
      </c>
      <c r="I162" s="44">
        <f>Breakdown!B$31*C162</f>
        <v>9510.245131</v>
      </c>
      <c r="J162" s="44">
        <f t="shared" si="6"/>
        <v>1904531.509</v>
      </c>
    </row>
    <row r="163">
      <c r="A163" s="42">
        <v>13.0</v>
      </c>
      <c r="B163" s="45">
        <f t="shared" si="3"/>
        <v>162</v>
      </c>
      <c r="C163" s="46">
        <f>F162*Breakdown!C$11</f>
        <v>47396.33558</v>
      </c>
      <c r="D163" s="44">
        <f>Breakdown!C$13-C163</f>
        <v>124066.9507</v>
      </c>
      <c r="E163" s="44">
        <f t="shared" si="4"/>
        <v>27777052.37</v>
      </c>
      <c r="F163" s="44">
        <f t="array" ref="F163">(F162*Breakdown!C$11)+F162-E$2</f>
        <v>37793001.51</v>
      </c>
      <c r="G163" s="44">
        <f t="shared" ref="G163:H163" si="165">C163+G162</f>
        <v>9570053.882</v>
      </c>
      <c r="H163" s="44">
        <f t="shared" si="165"/>
        <v>18206998.49</v>
      </c>
      <c r="I163" s="44">
        <f>Breakdown!B$31*C163</f>
        <v>9479.267116</v>
      </c>
      <c r="J163" s="44">
        <f t="shared" si="6"/>
        <v>1914010.776</v>
      </c>
    </row>
    <row r="164">
      <c r="A164" s="42">
        <v>13.0</v>
      </c>
      <c r="B164" s="45">
        <f t="shared" si="3"/>
        <v>163</v>
      </c>
      <c r="C164" s="46">
        <f>F163*Breakdown!C$11</f>
        <v>47241.25189</v>
      </c>
      <c r="D164" s="44">
        <f>Breakdown!C$13-C164</f>
        <v>124222.0343</v>
      </c>
      <c r="E164" s="44">
        <f t="shared" si="4"/>
        <v>27948515.66</v>
      </c>
      <c r="F164" s="44">
        <f t="array" ref="F164">(F163*Breakdown!C$11)+F163-E$2</f>
        <v>37668779.48</v>
      </c>
      <c r="G164" s="44">
        <f t="shared" ref="G164:H164" si="166">C164+G163</f>
        <v>9617295.134</v>
      </c>
      <c r="H164" s="44">
        <f t="shared" si="166"/>
        <v>18331220.52</v>
      </c>
      <c r="I164" s="44">
        <f>Breakdown!B$31*C164</f>
        <v>9448.250378</v>
      </c>
      <c r="J164" s="44">
        <f t="shared" si="6"/>
        <v>1923459.027</v>
      </c>
    </row>
    <row r="165">
      <c r="A165" s="42">
        <v>13.0</v>
      </c>
      <c r="B165" s="45">
        <f t="shared" si="3"/>
        <v>164</v>
      </c>
      <c r="C165" s="46">
        <f>F164*Breakdown!C$11</f>
        <v>47085.97435</v>
      </c>
      <c r="D165" s="44">
        <f>Breakdown!C$13-C165</f>
        <v>124377.3119</v>
      </c>
      <c r="E165" s="44">
        <f t="shared" si="4"/>
        <v>28119978.94</v>
      </c>
      <c r="F165" s="44">
        <f t="array" ref="F165">(F164*Breakdown!C$11)+F164-E$2</f>
        <v>37544402.17</v>
      </c>
      <c r="G165" s="44">
        <f t="shared" ref="G165:H165" si="167">C165+G164</f>
        <v>9664381.108</v>
      </c>
      <c r="H165" s="44">
        <f t="shared" si="167"/>
        <v>18455597.83</v>
      </c>
      <c r="I165" s="44">
        <f>Breakdown!B$31*C165</f>
        <v>9417.194869</v>
      </c>
      <c r="J165" s="44">
        <f t="shared" si="6"/>
        <v>1932876.222</v>
      </c>
    </row>
    <row r="166">
      <c r="A166" s="42">
        <v>13.0</v>
      </c>
      <c r="B166" s="45">
        <f t="shared" si="3"/>
        <v>165</v>
      </c>
      <c r="C166" s="46">
        <f>F165*Breakdown!C$11</f>
        <v>46930.50271</v>
      </c>
      <c r="D166" s="44">
        <f>Breakdown!C$13-C166</f>
        <v>124532.7835</v>
      </c>
      <c r="E166" s="44">
        <f t="shared" si="4"/>
        <v>28291442.23</v>
      </c>
      <c r="F166" s="44">
        <f t="array" ref="F166">(F165*Breakdown!C$11)+F165-E$2</f>
        <v>37419869.38</v>
      </c>
      <c r="G166" s="44">
        <f t="shared" ref="G166:H166" si="168">C166+G165</f>
        <v>9711311.611</v>
      </c>
      <c r="H166" s="44">
        <f t="shared" si="168"/>
        <v>18580130.62</v>
      </c>
      <c r="I166" s="44">
        <f>Breakdown!B$31*C166</f>
        <v>9386.100541</v>
      </c>
      <c r="J166" s="44">
        <f t="shared" si="6"/>
        <v>1942262.322</v>
      </c>
    </row>
    <row r="167">
      <c r="A167" s="42">
        <v>13.0</v>
      </c>
      <c r="B167" s="45">
        <f t="shared" si="3"/>
        <v>166</v>
      </c>
      <c r="C167" s="46">
        <f>F166*Breakdown!C$11</f>
        <v>46774.83673</v>
      </c>
      <c r="D167" s="44">
        <f>Breakdown!C$13-C167</f>
        <v>124688.4495</v>
      </c>
      <c r="E167" s="44">
        <f t="shared" si="4"/>
        <v>28462905.51</v>
      </c>
      <c r="F167" s="44">
        <f t="array" ref="F167">(F166*Breakdown!C$11)+F166-E$2</f>
        <v>37295180.93</v>
      </c>
      <c r="G167" s="44">
        <f t="shared" ref="G167:H167" si="169">C167+G166</f>
        <v>9758086.448</v>
      </c>
      <c r="H167" s="44">
        <f t="shared" si="169"/>
        <v>18704819.07</v>
      </c>
      <c r="I167" s="44">
        <f>Breakdown!B$31*C167</f>
        <v>9354.967346</v>
      </c>
      <c r="J167" s="44">
        <f t="shared" si="6"/>
        <v>1951617.29</v>
      </c>
    </row>
    <row r="168">
      <c r="A168" s="42">
        <v>13.0</v>
      </c>
      <c r="B168" s="45">
        <f t="shared" si="3"/>
        <v>167</v>
      </c>
      <c r="C168" s="46">
        <f>F167*Breakdown!C$11</f>
        <v>46618.97617</v>
      </c>
      <c r="D168" s="44">
        <f>Breakdown!C$13-C168</f>
        <v>124844.3101</v>
      </c>
      <c r="E168" s="44">
        <f t="shared" si="4"/>
        <v>28634368.8</v>
      </c>
      <c r="F168" s="44">
        <f t="array" ref="F168">(F167*Breakdown!C$11)+F167-E$2</f>
        <v>37170336.62</v>
      </c>
      <c r="G168" s="44">
        <f t="shared" ref="G168:H168" si="170">C168+G167</f>
        <v>9804705.424</v>
      </c>
      <c r="H168" s="44">
        <f t="shared" si="170"/>
        <v>18829663.38</v>
      </c>
      <c r="I168" s="44">
        <f>Breakdown!B$31*C168</f>
        <v>9323.795233</v>
      </c>
      <c r="J168" s="44">
        <f t="shared" si="6"/>
        <v>1960941.085</v>
      </c>
    </row>
    <row r="169">
      <c r="A169" s="42">
        <v>14.0</v>
      </c>
      <c r="B169" s="45">
        <f t="shared" si="3"/>
        <v>168</v>
      </c>
      <c r="C169" s="46">
        <f>F168*Breakdown!C$11</f>
        <v>46462.92078</v>
      </c>
      <c r="D169" s="44">
        <f>Breakdown!C$13-C169</f>
        <v>125000.3655</v>
      </c>
      <c r="E169" s="44">
        <f t="shared" si="4"/>
        <v>28805832.09</v>
      </c>
      <c r="F169" s="44">
        <f t="array" ref="F169">(F168*Breakdown!C$11)+F168-E$2</f>
        <v>37045336.26</v>
      </c>
      <c r="G169" s="44">
        <f t="shared" ref="G169:H169" si="171">C169+G168</f>
        <v>9851168.345</v>
      </c>
      <c r="H169" s="44">
        <f t="shared" si="171"/>
        <v>18954663.74</v>
      </c>
      <c r="I169" s="44">
        <f>Breakdown!B$31*C169</f>
        <v>9292.584156</v>
      </c>
      <c r="J169" s="44">
        <f t="shared" si="6"/>
        <v>1970233.669</v>
      </c>
    </row>
    <row r="170">
      <c r="A170" s="42">
        <v>14.0</v>
      </c>
      <c r="B170" s="45">
        <f t="shared" si="3"/>
        <v>169</v>
      </c>
      <c r="C170" s="46">
        <f>F169*Breakdown!C$11</f>
        <v>46306.67032</v>
      </c>
      <c r="D170" s="44">
        <f>Breakdown!C$13-C170</f>
        <v>125156.6159</v>
      </c>
      <c r="E170" s="44">
        <f t="shared" si="4"/>
        <v>28977295.37</v>
      </c>
      <c r="F170" s="44">
        <f t="array" ref="F170">(F169*Breakdown!C$11)+F169-E$2</f>
        <v>36920179.64</v>
      </c>
      <c r="G170" s="44">
        <f t="shared" ref="G170:H170" si="172">C170+G169</f>
        <v>9897475.015</v>
      </c>
      <c r="H170" s="44">
        <f t="shared" si="172"/>
        <v>19079820.36</v>
      </c>
      <c r="I170" s="44">
        <f>Breakdown!B$31*C170</f>
        <v>9261.334064</v>
      </c>
      <c r="J170" s="44">
        <f t="shared" si="6"/>
        <v>1979495.003</v>
      </c>
    </row>
    <row r="171">
      <c r="A171" s="42">
        <v>14.0</v>
      </c>
      <c r="B171" s="45">
        <f t="shared" si="3"/>
        <v>170</v>
      </c>
      <c r="C171" s="46">
        <f>F170*Breakdown!C$11</f>
        <v>46150.22455</v>
      </c>
      <c r="D171" s="44">
        <f>Breakdown!C$13-C171</f>
        <v>125313.0617</v>
      </c>
      <c r="E171" s="44">
        <f t="shared" si="4"/>
        <v>29148758.66</v>
      </c>
      <c r="F171" s="44">
        <f t="array" ref="F171">(F170*Breakdown!C$11)+F170-E$2</f>
        <v>36794866.58</v>
      </c>
      <c r="G171" s="44">
        <f t="shared" ref="G171:H171" si="173">C171+G170</f>
        <v>9943625.24</v>
      </c>
      <c r="H171" s="44">
        <f t="shared" si="173"/>
        <v>19205133.42</v>
      </c>
      <c r="I171" s="44">
        <f>Breakdown!B$31*C171</f>
        <v>9230.04491</v>
      </c>
      <c r="J171" s="44">
        <f t="shared" si="6"/>
        <v>1988725.048</v>
      </c>
    </row>
    <row r="172">
      <c r="A172" s="42">
        <v>14.0</v>
      </c>
      <c r="B172" s="45">
        <f t="shared" si="3"/>
        <v>171</v>
      </c>
      <c r="C172" s="46">
        <f>F171*Breakdown!C$11</f>
        <v>45993.58322</v>
      </c>
      <c r="D172" s="44">
        <f>Breakdown!C$13-C172</f>
        <v>125469.703</v>
      </c>
      <c r="E172" s="44">
        <f t="shared" si="4"/>
        <v>29320221.95</v>
      </c>
      <c r="F172" s="44">
        <f t="array" ref="F172">(F171*Breakdown!C$11)+F171-E$2</f>
        <v>36669396.88</v>
      </c>
      <c r="G172" s="44">
        <f t="shared" ref="G172:H172" si="174">C172+G171</f>
        <v>9989618.823</v>
      </c>
      <c r="H172" s="44">
        <f t="shared" si="174"/>
        <v>19330603.12</v>
      </c>
      <c r="I172" s="44">
        <f>Breakdown!B$31*C172</f>
        <v>9198.716645</v>
      </c>
      <c r="J172" s="44">
        <f t="shared" si="6"/>
        <v>1997923.765</v>
      </c>
    </row>
    <row r="173">
      <c r="A173" s="42">
        <v>14.0</v>
      </c>
      <c r="B173" s="45">
        <f t="shared" si="3"/>
        <v>172</v>
      </c>
      <c r="C173" s="46">
        <f>F172*Breakdown!C$11</f>
        <v>45836.7461</v>
      </c>
      <c r="D173" s="44">
        <f>Breakdown!C$13-C173</f>
        <v>125626.5401</v>
      </c>
      <c r="E173" s="44">
        <f t="shared" si="4"/>
        <v>29491685.23</v>
      </c>
      <c r="F173" s="44">
        <f t="array" ref="F173">(F172*Breakdown!C$11)+F172-E$2</f>
        <v>36543770.34</v>
      </c>
      <c r="G173" s="44">
        <f t="shared" ref="G173:H173" si="175">C173+G172</f>
        <v>10035455.57</v>
      </c>
      <c r="H173" s="44">
        <f t="shared" si="175"/>
        <v>19456229.66</v>
      </c>
      <c r="I173" s="44">
        <f>Breakdown!B$31*C173</f>
        <v>9167.349219</v>
      </c>
      <c r="J173" s="44">
        <f t="shared" si="6"/>
        <v>2007091.114</v>
      </c>
    </row>
    <row r="174">
      <c r="A174" s="42">
        <v>14.0</v>
      </c>
      <c r="B174" s="45">
        <f t="shared" si="3"/>
        <v>173</v>
      </c>
      <c r="C174" s="46">
        <f>F173*Breakdown!C$11</f>
        <v>45679.71292</v>
      </c>
      <c r="D174" s="44">
        <f>Breakdown!C$13-C174</f>
        <v>125783.5733</v>
      </c>
      <c r="E174" s="44">
        <f t="shared" si="4"/>
        <v>29663148.52</v>
      </c>
      <c r="F174" s="44">
        <f t="array" ref="F174">(F173*Breakdown!C$11)+F173-E$2</f>
        <v>36417986.76</v>
      </c>
      <c r="G174" s="44">
        <f t="shared" ref="G174:H174" si="176">C174+G173</f>
        <v>10081135.28</v>
      </c>
      <c r="H174" s="44">
        <f t="shared" si="176"/>
        <v>19582013.24</v>
      </c>
      <c r="I174" s="44">
        <f>Breakdown!B$31*C174</f>
        <v>9135.942584</v>
      </c>
      <c r="J174" s="44">
        <f t="shared" si="6"/>
        <v>2016227.056</v>
      </c>
    </row>
    <row r="175">
      <c r="A175" s="42">
        <v>14.0</v>
      </c>
      <c r="B175" s="45">
        <f t="shared" si="3"/>
        <v>174</v>
      </c>
      <c r="C175" s="46">
        <f>F174*Breakdown!C$11</f>
        <v>45522.48345</v>
      </c>
      <c r="D175" s="44">
        <f>Breakdown!C$13-C175</f>
        <v>125940.8028</v>
      </c>
      <c r="E175" s="44">
        <f t="shared" si="4"/>
        <v>29834611.8</v>
      </c>
      <c r="F175" s="44">
        <f t="array" ref="F175">(F174*Breakdown!C$11)+F174-E$2</f>
        <v>36292045.96</v>
      </c>
      <c r="G175" s="44">
        <f t="shared" ref="G175:H175" si="177">C175+G174</f>
        <v>10126657.77</v>
      </c>
      <c r="H175" s="44">
        <f t="shared" si="177"/>
        <v>19707954.04</v>
      </c>
      <c r="I175" s="44">
        <f>Breakdown!B$31*C175</f>
        <v>9104.496691</v>
      </c>
      <c r="J175" s="44">
        <f t="shared" si="6"/>
        <v>2025331.553</v>
      </c>
    </row>
    <row r="176">
      <c r="A176" s="42">
        <v>14.0</v>
      </c>
      <c r="B176" s="45">
        <f t="shared" si="3"/>
        <v>175</v>
      </c>
      <c r="C176" s="46">
        <f>F175*Breakdown!C$11</f>
        <v>45365.05745</v>
      </c>
      <c r="D176" s="44">
        <f>Breakdown!C$13-C176</f>
        <v>126098.2288</v>
      </c>
      <c r="E176" s="44">
        <f t="shared" si="4"/>
        <v>30006075.09</v>
      </c>
      <c r="F176" s="44">
        <f t="array" ref="F176">(F175*Breakdown!C$11)+F175-E$2</f>
        <v>36165947.73</v>
      </c>
      <c r="G176" s="44">
        <f t="shared" ref="G176:H176" si="178">C176+G175</f>
        <v>10172022.82</v>
      </c>
      <c r="H176" s="44">
        <f t="shared" si="178"/>
        <v>19834052.27</v>
      </c>
      <c r="I176" s="44">
        <f>Breakdown!B$31*C176</f>
        <v>9073.01149</v>
      </c>
      <c r="J176" s="44">
        <f t="shared" si="6"/>
        <v>2034404.565</v>
      </c>
    </row>
    <row r="177">
      <c r="A177" s="42">
        <v>14.0</v>
      </c>
      <c r="B177" s="45">
        <f t="shared" si="3"/>
        <v>176</v>
      </c>
      <c r="C177" s="46">
        <f>F176*Breakdown!C$11</f>
        <v>45207.43466</v>
      </c>
      <c r="D177" s="44">
        <f>Breakdown!C$13-C177</f>
        <v>126255.8516</v>
      </c>
      <c r="E177" s="44">
        <f t="shared" si="4"/>
        <v>30177538.38</v>
      </c>
      <c r="F177" s="44">
        <f t="array" ref="F177">(F176*Breakdown!C$11)+F176-E$2</f>
        <v>36039691.88</v>
      </c>
      <c r="G177" s="44">
        <f t="shared" ref="G177:H177" si="179">C177+G176</f>
        <v>10217230.26</v>
      </c>
      <c r="H177" s="44">
        <f t="shared" si="179"/>
        <v>19960308.12</v>
      </c>
      <c r="I177" s="44">
        <f>Breakdown!B$31*C177</f>
        <v>9041.486933</v>
      </c>
      <c r="J177" s="44">
        <f t="shared" si="6"/>
        <v>2043446.052</v>
      </c>
    </row>
    <row r="178">
      <c r="A178" s="42">
        <v>14.0</v>
      </c>
      <c r="B178" s="45">
        <f t="shared" si="3"/>
        <v>177</v>
      </c>
      <c r="C178" s="46">
        <f>F177*Breakdown!C$11</f>
        <v>45049.61485</v>
      </c>
      <c r="D178" s="44">
        <f>Breakdown!C$13-C178</f>
        <v>126413.6714</v>
      </c>
      <c r="E178" s="44">
        <f t="shared" si="4"/>
        <v>30349001.66</v>
      </c>
      <c r="F178" s="44">
        <f t="array" ref="F178">(F177*Breakdown!C$11)+F177-E$2</f>
        <v>35913278.21</v>
      </c>
      <c r="G178" s="44">
        <f t="shared" ref="G178:H178" si="180">C178+G177</f>
        <v>10262279.87</v>
      </c>
      <c r="H178" s="44">
        <f t="shared" si="180"/>
        <v>20086721.79</v>
      </c>
      <c r="I178" s="44">
        <f>Breakdown!B$31*C178</f>
        <v>9009.92297</v>
      </c>
      <c r="J178" s="44">
        <f t="shared" si="6"/>
        <v>2052455.974</v>
      </c>
    </row>
    <row r="179">
      <c r="A179" s="42">
        <v>14.0</v>
      </c>
      <c r="B179" s="45">
        <f t="shared" si="3"/>
        <v>178</v>
      </c>
      <c r="C179" s="46">
        <f>F178*Breakdown!C$11</f>
        <v>44891.59776</v>
      </c>
      <c r="D179" s="44">
        <f>Breakdown!C$13-C179</f>
        <v>126571.6885</v>
      </c>
      <c r="E179" s="44">
        <f t="shared" si="4"/>
        <v>30520464.95</v>
      </c>
      <c r="F179" s="44">
        <f t="array" ref="F179">(F178*Breakdown!C$11)+F178-E$2</f>
        <v>35786706.52</v>
      </c>
      <c r="G179" s="44">
        <f t="shared" ref="G179:H179" si="181">C179+G178</f>
        <v>10307171.47</v>
      </c>
      <c r="H179" s="44">
        <f t="shared" si="181"/>
        <v>20213293.48</v>
      </c>
      <c r="I179" s="44">
        <f>Breakdown!B$31*C179</f>
        <v>8978.319552</v>
      </c>
      <c r="J179" s="44">
        <f t="shared" si="6"/>
        <v>2061434.294</v>
      </c>
    </row>
    <row r="180">
      <c r="A180" s="42">
        <v>14.0</v>
      </c>
      <c r="B180" s="45">
        <f t="shared" si="3"/>
        <v>179</v>
      </c>
      <c r="C180" s="46">
        <f>F179*Breakdown!C$11</f>
        <v>44733.38315</v>
      </c>
      <c r="D180" s="44">
        <f>Breakdown!C$13-C180</f>
        <v>126729.9031</v>
      </c>
      <c r="E180" s="44">
        <f t="shared" si="4"/>
        <v>30691928.24</v>
      </c>
      <c r="F180" s="44">
        <f t="array" ref="F180">(F179*Breakdown!C$11)+F179-E$2</f>
        <v>35659976.62</v>
      </c>
      <c r="G180" s="44">
        <f t="shared" ref="G180:H180" si="182">C180+G179</f>
        <v>10351904.85</v>
      </c>
      <c r="H180" s="44">
        <f t="shared" si="182"/>
        <v>20340023.38</v>
      </c>
      <c r="I180" s="44">
        <f>Breakdown!B$31*C180</f>
        <v>8946.67663</v>
      </c>
      <c r="J180" s="44">
        <f t="shared" si="6"/>
        <v>2070380.971</v>
      </c>
    </row>
    <row r="181">
      <c r="A181" s="42">
        <v>15.0</v>
      </c>
      <c r="B181" s="45">
        <f t="shared" si="3"/>
        <v>180</v>
      </c>
      <c r="C181" s="46">
        <f>F180*Breakdown!C$11</f>
        <v>44574.97077</v>
      </c>
      <c r="D181" s="44">
        <f>Breakdown!C$13-C181</f>
        <v>126888.3155</v>
      </c>
      <c r="E181" s="44">
        <f t="shared" si="4"/>
        <v>30863391.52</v>
      </c>
      <c r="F181" s="44">
        <f t="array" ref="F181">(F180*Breakdown!C$11)+F180-E$2</f>
        <v>35533088.3</v>
      </c>
      <c r="G181" s="44">
        <f t="shared" ref="G181:H181" si="183">C181+G180</f>
        <v>10396479.82</v>
      </c>
      <c r="H181" s="44">
        <f t="shared" si="183"/>
        <v>20466911.7</v>
      </c>
      <c r="I181" s="44">
        <f>Breakdown!B$31*C181</f>
        <v>8914.994154</v>
      </c>
      <c r="J181" s="44">
        <f t="shared" si="6"/>
        <v>2079295.965</v>
      </c>
    </row>
    <row r="182">
      <c r="A182" s="42">
        <v>15.0</v>
      </c>
      <c r="B182" s="45">
        <f t="shared" si="3"/>
        <v>181</v>
      </c>
      <c r="C182" s="46">
        <f>F181*Breakdown!C$11</f>
        <v>44416.36038</v>
      </c>
      <c r="D182" s="44">
        <f>Breakdown!C$13-C182</f>
        <v>127046.9259</v>
      </c>
      <c r="E182" s="44">
        <f t="shared" si="4"/>
        <v>31034854.81</v>
      </c>
      <c r="F182" s="44">
        <f t="array" ref="F182">(F181*Breakdown!C$11)+F181-E$2</f>
        <v>35406041.38</v>
      </c>
      <c r="G182" s="44">
        <f t="shared" ref="G182:H182" si="184">C182+G181</f>
        <v>10440896.18</v>
      </c>
      <c r="H182" s="44">
        <f t="shared" si="184"/>
        <v>20593958.62</v>
      </c>
      <c r="I182" s="44">
        <f>Breakdown!B$31*C182</f>
        <v>8883.272075</v>
      </c>
      <c r="J182" s="44">
        <f t="shared" si="6"/>
        <v>2088179.237</v>
      </c>
    </row>
    <row r="183">
      <c r="A183" s="42">
        <v>15.0</v>
      </c>
      <c r="B183" s="45">
        <f t="shared" si="3"/>
        <v>182</v>
      </c>
      <c r="C183" s="46">
        <f>F182*Breakdown!C$11</f>
        <v>44257.55172</v>
      </c>
      <c r="D183" s="44">
        <f>Breakdown!C$13-C183</f>
        <v>127205.7345</v>
      </c>
      <c r="E183" s="44">
        <f t="shared" si="4"/>
        <v>31206318.09</v>
      </c>
      <c r="F183" s="44">
        <f t="array" ref="F183">(F182*Breakdown!C$11)+F182-E$2</f>
        <v>35278835.64</v>
      </c>
      <c r="G183" s="44">
        <f t="shared" ref="G183:H183" si="185">C183+G182</f>
        <v>10485153.74</v>
      </c>
      <c r="H183" s="44">
        <f t="shared" si="185"/>
        <v>20721164.36</v>
      </c>
      <c r="I183" s="44">
        <f>Breakdown!B$31*C183</f>
        <v>8851.510344</v>
      </c>
      <c r="J183" s="44">
        <f t="shared" si="6"/>
        <v>2097030.747</v>
      </c>
    </row>
    <row r="184">
      <c r="A184" s="42">
        <v>15.0</v>
      </c>
      <c r="B184" s="45">
        <f t="shared" si="3"/>
        <v>183</v>
      </c>
      <c r="C184" s="46">
        <f>F183*Breakdown!C$11</f>
        <v>44098.54455</v>
      </c>
      <c r="D184" s="44">
        <f>Breakdown!C$13-C184</f>
        <v>127364.7417</v>
      </c>
      <c r="E184" s="44">
        <f t="shared" si="4"/>
        <v>31377781.38</v>
      </c>
      <c r="F184" s="44">
        <f t="array" ref="F184">(F183*Breakdown!C$11)+F183-E$2</f>
        <v>35151470.9</v>
      </c>
      <c r="G184" s="44">
        <f t="shared" ref="G184:H184" si="186">C184+G183</f>
        <v>10529252.28</v>
      </c>
      <c r="H184" s="44">
        <f t="shared" si="186"/>
        <v>20848529.1</v>
      </c>
      <c r="I184" s="44">
        <f>Breakdown!B$31*C184</f>
        <v>8819.70891</v>
      </c>
      <c r="J184" s="44">
        <f t="shared" si="6"/>
        <v>2105850.456</v>
      </c>
    </row>
    <row r="185">
      <c r="A185" s="42">
        <v>15.0</v>
      </c>
      <c r="B185" s="45">
        <f t="shared" si="3"/>
        <v>184</v>
      </c>
      <c r="C185" s="46">
        <f>F184*Breakdown!C$11</f>
        <v>43939.33862</v>
      </c>
      <c r="D185" s="44">
        <f>Breakdown!C$13-C185</f>
        <v>127523.9476</v>
      </c>
      <c r="E185" s="44">
        <f t="shared" si="4"/>
        <v>31549244.67</v>
      </c>
      <c r="F185" s="44">
        <f t="array" ref="F185">(F184*Breakdown!C$11)+F184-E$2</f>
        <v>35023946.95</v>
      </c>
      <c r="G185" s="44">
        <f t="shared" ref="G185:H185" si="187">C185+G184</f>
        <v>10573191.62</v>
      </c>
      <c r="H185" s="44">
        <f t="shared" si="187"/>
        <v>20976053.05</v>
      </c>
      <c r="I185" s="44">
        <f>Breakdown!B$31*C185</f>
        <v>8787.867725</v>
      </c>
      <c r="J185" s="44">
        <f t="shared" si="6"/>
        <v>2114638.324</v>
      </c>
    </row>
    <row r="186">
      <c r="A186" s="42">
        <v>15.0</v>
      </c>
      <c r="B186" s="45">
        <f t="shared" si="3"/>
        <v>185</v>
      </c>
      <c r="C186" s="46">
        <f>F185*Breakdown!C$11</f>
        <v>43779.93369</v>
      </c>
      <c r="D186" s="44">
        <f>Breakdown!C$13-C186</f>
        <v>127683.3525</v>
      </c>
      <c r="E186" s="44">
        <f t="shared" si="4"/>
        <v>31720707.95</v>
      </c>
      <c r="F186" s="44">
        <f t="array" ref="F186">(F185*Breakdown!C$11)+F185-E$2</f>
        <v>34896263.6</v>
      </c>
      <c r="G186" s="44">
        <f t="shared" ref="G186:H186" si="188">C186+G185</f>
        <v>10616971.55</v>
      </c>
      <c r="H186" s="44">
        <f t="shared" si="188"/>
        <v>21103736.4</v>
      </c>
      <c r="I186" s="44">
        <f>Breakdown!B$31*C186</f>
        <v>8755.986738</v>
      </c>
      <c r="J186" s="44">
        <f t="shared" si="6"/>
        <v>2123394.311</v>
      </c>
    </row>
    <row r="187">
      <c r="A187" s="42">
        <v>15.0</v>
      </c>
      <c r="B187" s="45">
        <f t="shared" si="3"/>
        <v>186</v>
      </c>
      <c r="C187" s="46">
        <f>F186*Breakdown!C$11</f>
        <v>43620.3295</v>
      </c>
      <c r="D187" s="44">
        <f>Breakdown!C$13-C187</f>
        <v>127842.9567</v>
      </c>
      <c r="E187" s="44">
        <f t="shared" si="4"/>
        <v>31892171.24</v>
      </c>
      <c r="F187" s="44">
        <f t="array" ref="F187">(F186*Breakdown!C$11)+F186-E$2</f>
        <v>34768420.64</v>
      </c>
      <c r="G187" s="44">
        <f t="shared" ref="G187:H187" si="189">C187+G186</f>
        <v>10660591.88</v>
      </c>
      <c r="H187" s="44">
        <f t="shared" si="189"/>
        <v>21231579.36</v>
      </c>
      <c r="I187" s="44">
        <f>Breakdown!B$31*C187</f>
        <v>8724.0659</v>
      </c>
      <c r="J187" s="44">
        <f t="shared" si="6"/>
        <v>2132118.377</v>
      </c>
    </row>
    <row r="188">
      <c r="A188" s="42">
        <v>15.0</v>
      </c>
      <c r="B188" s="45">
        <f t="shared" si="3"/>
        <v>187</v>
      </c>
      <c r="C188" s="46">
        <f>F187*Breakdown!C$11</f>
        <v>43460.5258</v>
      </c>
      <c r="D188" s="44">
        <f>Breakdown!C$13-C188</f>
        <v>128002.7604</v>
      </c>
      <c r="E188" s="44">
        <f t="shared" si="4"/>
        <v>32063634.53</v>
      </c>
      <c r="F188" s="44">
        <f t="array" ref="F188">(F187*Breakdown!C$11)+F187-E$2</f>
        <v>34640417.88</v>
      </c>
      <c r="G188" s="44">
        <f t="shared" ref="G188:H188" si="190">C188+G187</f>
        <v>10704052.41</v>
      </c>
      <c r="H188" s="44">
        <f t="shared" si="190"/>
        <v>21359582.12</v>
      </c>
      <c r="I188" s="44">
        <f>Breakdown!B$31*C188</f>
        <v>8692.105161</v>
      </c>
      <c r="J188" s="44">
        <f t="shared" si="6"/>
        <v>2140810.482</v>
      </c>
    </row>
    <row r="189">
      <c r="A189" s="42">
        <v>15.0</v>
      </c>
      <c r="B189" s="45">
        <f t="shared" si="3"/>
        <v>188</v>
      </c>
      <c r="C189" s="46">
        <f>F188*Breakdown!C$11</f>
        <v>43300.52235</v>
      </c>
      <c r="D189" s="44">
        <f>Breakdown!C$13-C189</f>
        <v>128162.7639</v>
      </c>
      <c r="E189" s="44">
        <f t="shared" si="4"/>
        <v>32235097.81</v>
      </c>
      <c r="F189" s="44">
        <f t="array" ref="F189">(F188*Breakdown!C$11)+F188-E$2</f>
        <v>34512255.12</v>
      </c>
      <c r="G189" s="44">
        <f t="shared" ref="G189:H189" si="191">C189+G188</f>
        <v>10747352.93</v>
      </c>
      <c r="H189" s="44">
        <f t="shared" si="191"/>
        <v>21487744.88</v>
      </c>
      <c r="I189" s="44">
        <f>Breakdown!B$31*C189</f>
        <v>8660.104471</v>
      </c>
      <c r="J189" s="44">
        <f t="shared" si="6"/>
        <v>2149470.586</v>
      </c>
    </row>
    <row r="190">
      <c r="A190" s="42">
        <v>15.0</v>
      </c>
      <c r="B190" s="45">
        <f t="shared" si="3"/>
        <v>189</v>
      </c>
      <c r="C190" s="46">
        <f>F189*Breakdown!C$11</f>
        <v>43140.3189</v>
      </c>
      <c r="D190" s="44">
        <f>Breakdown!C$13-C190</f>
        <v>128322.9673</v>
      </c>
      <c r="E190" s="44">
        <f t="shared" si="4"/>
        <v>32406561.1</v>
      </c>
      <c r="F190" s="44">
        <f t="array" ref="F190">(F189*Breakdown!C$11)+F189-E$2</f>
        <v>34383932.15</v>
      </c>
      <c r="G190" s="44">
        <f t="shared" ref="G190:H190" si="192">C190+G189</f>
        <v>10790493.25</v>
      </c>
      <c r="H190" s="44">
        <f t="shared" si="192"/>
        <v>21616067.85</v>
      </c>
      <c r="I190" s="44">
        <f>Breakdown!B$31*C190</f>
        <v>8628.06378</v>
      </c>
      <c r="J190" s="44">
        <f t="shared" si="6"/>
        <v>2158098.65</v>
      </c>
    </row>
    <row r="191">
      <c r="A191" s="42">
        <v>15.0</v>
      </c>
      <c r="B191" s="45">
        <f t="shared" si="3"/>
        <v>190</v>
      </c>
      <c r="C191" s="46">
        <f>F190*Breakdown!C$11</f>
        <v>42979.91519</v>
      </c>
      <c r="D191" s="44">
        <f>Breakdown!C$13-C191</f>
        <v>128483.371</v>
      </c>
      <c r="E191" s="44">
        <f t="shared" si="4"/>
        <v>32578024.38</v>
      </c>
      <c r="F191" s="44">
        <f t="array" ref="F191">(F190*Breakdown!C$11)+F190-E$2</f>
        <v>34255448.78</v>
      </c>
      <c r="G191" s="44">
        <f t="shared" ref="G191:H191" si="193">C191+G190</f>
        <v>10833473.16</v>
      </c>
      <c r="H191" s="44">
        <f t="shared" si="193"/>
        <v>21744551.22</v>
      </c>
      <c r="I191" s="44">
        <f>Breakdown!B$31*C191</f>
        <v>8595.983038</v>
      </c>
      <c r="J191" s="44">
        <f t="shared" si="6"/>
        <v>2166694.633</v>
      </c>
    </row>
    <row r="192">
      <c r="A192" s="42">
        <v>15.0</v>
      </c>
      <c r="B192" s="45">
        <f t="shared" si="3"/>
        <v>191</v>
      </c>
      <c r="C192" s="46">
        <f>F191*Breakdown!C$11</f>
        <v>42819.31098</v>
      </c>
      <c r="D192" s="44">
        <f>Breakdown!C$13-C192</f>
        <v>128643.9753</v>
      </c>
      <c r="E192" s="44">
        <f t="shared" si="4"/>
        <v>32749487.67</v>
      </c>
      <c r="F192" s="44">
        <f t="array" ref="F192">(F191*Breakdown!C$11)+F191-E$2</f>
        <v>34126804.8</v>
      </c>
      <c r="G192" s="44">
        <f t="shared" ref="G192:H192" si="194">C192+G191</f>
        <v>10876292.48</v>
      </c>
      <c r="H192" s="44">
        <f t="shared" si="194"/>
        <v>21873195.2</v>
      </c>
      <c r="I192" s="44">
        <f>Breakdown!B$31*C192</f>
        <v>8563.862195</v>
      </c>
      <c r="J192" s="44">
        <f t="shared" si="6"/>
        <v>2175258.495</v>
      </c>
    </row>
    <row r="193">
      <c r="A193" s="42">
        <v>16.0</v>
      </c>
      <c r="B193" s="45">
        <f t="shared" si="3"/>
        <v>192</v>
      </c>
      <c r="C193" s="46">
        <f>F192*Breakdown!C$11</f>
        <v>42658.50601</v>
      </c>
      <c r="D193" s="44">
        <f>Breakdown!C$13-C193</f>
        <v>128804.7802</v>
      </c>
      <c r="E193" s="44">
        <f t="shared" si="4"/>
        <v>32920950.96</v>
      </c>
      <c r="F193" s="44">
        <f t="array" ref="F193">(F192*Breakdown!C$11)+F192-E$2</f>
        <v>33998000.02</v>
      </c>
      <c r="G193" s="44">
        <f t="shared" ref="G193:H193" si="195">C193+G192</f>
        <v>10918950.98</v>
      </c>
      <c r="H193" s="44">
        <f t="shared" si="195"/>
        <v>22001999.98</v>
      </c>
      <c r="I193" s="44">
        <f>Breakdown!B$31*C193</f>
        <v>8531.701201</v>
      </c>
      <c r="J193" s="44">
        <f t="shared" si="6"/>
        <v>2183790.196</v>
      </c>
    </row>
    <row r="194">
      <c r="A194" s="42">
        <v>16.0</v>
      </c>
      <c r="B194" s="45">
        <f t="shared" si="3"/>
        <v>193</v>
      </c>
      <c r="C194" s="46">
        <f>F193*Breakdown!C$11</f>
        <v>42497.50003</v>
      </c>
      <c r="D194" s="44">
        <f>Breakdown!C$13-C194</f>
        <v>128965.7862</v>
      </c>
      <c r="E194" s="44">
        <f t="shared" si="4"/>
        <v>33092414.24</v>
      </c>
      <c r="F194" s="44">
        <f t="array" ref="F194">(F193*Breakdown!C$11)+F193-E$2</f>
        <v>33869034.24</v>
      </c>
      <c r="G194" s="44">
        <f t="shared" ref="G194:H194" si="196">C194+G193</f>
        <v>10961448.48</v>
      </c>
      <c r="H194" s="44">
        <f t="shared" si="196"/>
        <v>22130965.76</v>
      </c>
      <c r="I194" s="44">
        <f>Breakdown!B$31*C194</f>
        <v>8499.500006</v>
      </c>
      <c r="J194" s="44">
        <f t="shared" si="6"/>
        <v>2192289.696</v>
      </c>
    </row>
    <row r="195">
      <c r="A195" s="42">
        <v>16.0</v>
      </c>
      <c r="B195" s="45">
        <f t="shared" si="3"/>
        <v>194</v>
      </c>
      <c r="C195" s="46">
        <f>F194*Breakdown!C$11</f>
        <v>42336.2928</v>
      </c>
      <c r="D195" s="44">
        <f>Breakdown!C$13-C195</f>
        <v>129126.9934</v>
      </c>
      <c r="E195" s="44">
        <f t="shared" si="4"/>
        <v>33263877.53</v>
      </c>
      <c r="F195" s="44">
        <f t="array" ref="F195">(F194*Breakdown!C$11)+F194-E$2</f>
        <v>33739907.25</v>
      </c>
      <c r="G195" s="44">
        <f t="shared" ref="G195:H195" si="197">C195+G194</f>
        <v>11003784.77</v>
      </c>
      <c r="H195" s="44">
        <f t="shared" si="197"/>
        <v>22260092.75</v>
      </c>
      <c r="I195" s="44">
        <f>Breakdown!B$31*C195</f>
        <v>8467.25856</v>
      </c>
      <c r="J195" s="44">
        <f t="shared" si="6"/>
        <v>2200756.955</v>
      </c>
    </row>
    <row r="196">
      <c r="A196" s="42">
        <v>16.0</v>
      </c>
      <c r="B196" s="45">
        <f t="shared" si="3"/>
        <v>195</v>
      </c>
      <c r="C196" s="46">
        <f>F195*Breakdown!C$11</f>
        <v>42174.88406</v>
      </c>
      <c r="D196" s="44">
        <f>Breakdown!C$13-C196</f>
        <v>129288.4022</v>
      </c>
      <c r="E196" s="44">
        <f t="shared" si="4"/>
        <v>33435340.82</v>
      </c>
      <c r="F196" s="44">
        <f t="array" ref="F196">(F195*Breakdown!C$11)+F195-E$2</f>
        <v>33610618.84</v>
      </c>
      <c r="G196" s="44">
        <f t="shared" ref="G196:H196" si="198">C196+G195</f>
        <v>11045959.66</v>
      </c>
      <c r="H196" s="44">
        <f t="shared" si="198"/>
        <v>22389381.16</v>
      </c>
      <c r="I196" s="44">
        <f>Breakdown!B$31*C196</f>
        <v>8434.976811</v>
      </c>
      <c r="J196" s="44">
        <f t="shared" si="6"/>
        <v>2209191.932</v>
      </c>
    </row>
    <row r="197">
      <c r="A197" s="42">
        <v>16.0</v>
      </c>
      <c r="B197" s="45">
        <f t="shared" si="3"/>
        <v>196</v>
      </c>
      <c r="C197" s="46">
        <f>F196*Breakdown!C$11</f>
        <v>42013.27355</v>
      </c>
      <c r="D197" s="44">
        <f>Breakdown!C$13-C197</f>
        <v>129450.0127</v>
      </c>
      <c r="E197" s="44">
        <f t="shared" si="4"/>
        <v>33606804.1</v>
      </c>
      <c r="F197" s="44">
        <f t="array" ref="F197">(F196*Breakdown!C$11)+F196-E$2</f>
        <v>33481168.83</v>
      </c>
      <c r="G197" s="44">
        <f t="shared" ref="G197:H197" si="199">C197+G196</f>
        <v>11087972.93</v>
      </c>
      <c r="H197" s="44">
        <f t="shared" si="199"/>
        <v>22518831.17</v>
      </c>
      <c r="I197" s="44">
        <f>Breakdown!B$31*C197</f>
        <v>8402.654711</v>
      </c>
      <c r="J197" s="44">
        <f t="shared" si="6"/>
        <v>2217594.586</v>
      </c>
    </row>
    <row r="198">
      <c r="A198" s="42">
        <v>16.0</v>
      </c>
      <c r="B198" s="45">
        <f t="shared" si="3"/>
        <v>197</v>
      </c>
      <c r="C198" s="46">
        <f>F197*Breakdown!C$11</f>
        <v>41851.46104</v>
      </c>
      <c r="D198" s="44">
        <f>Breakdown!C$13-C198</f>
        <v>129611.8252</v>
      </c>
      <c r="E198" s="44">
        <f t="shared" si="4"/>
        <v>33778267.39</v>
      </c>
      <c r="F198" s="44">
        <f t="array" ref="F198">(F197*Breakdown!C$11)+F197-E$2</f>
        <v>33351557.01</v>
      </c>
      <c r="G198" s="44">
        <f t="shared" ref="G198:H198" si="200">C198+G197</f>
        <v>11129824.39</v>
      </c>
      <c r="H198" s="44">
        <f t="shared" si="200"/>
        <v>22648442.99</v>
      </c>
      <c r="I198" s="44">
        <f>Breakdown!B$31*C198</f>
        <v>8370.292208</v>
      </c>
      <c r="J198" s="44">
        <f t="shared" si="6"/>
        <v>2225964.879</v>
      </c>
    </row>
    <row r="199">
      <c r="A199" s="42">
        <v>16.0</v>
      </c>
      <c r="B199" s="45">
        <f t="shared" si="3"/>
        <v>198</v>
      </c>
      <c r="C199" s="46">
        <f>F198*Breakdown!C$11</f>
        <v>41689.44626</v>
      </c>
      <c r="D199" s="44">
        <f>Breakdown!C$13-C199</f>
        <v>129773.84</v>
      </c>
      <c r="E199" s="44">
        <f t="shared" si="4"/>
        <v>33949730.67</v>
      </c>
      <c r="F199" s="44">
        <f t="array" ref="F199">(F198*Breakdown!C$11)+F198-E$2</f>
        <v>33221783.17</v>
      </c>
      <c r="G199" s="44">
        <f t="shared" ref="G199:H199" si="201">C199+G198</f>
        <v>11171513.84</v>
      </c>
      <c r="H199" s="44">
        <f t="shared" si="201"/>
        <v>22778216.83</v>
      </c>
      <c r="I199" s="44">
        <f>Breakdown!B$31*C199</f>
        <v>8337.889251</v>
      </c>
      <c r="J199" s="44">
        <f t="shared" si="6"/>
        <v>2234302.768</v>
      </c>
    </row>
    <row r="200">
      <c r="A200" s="42">
        <v>16.0</v>
      </c>
      <c r="B200" s="45">
        <f t="shared" si="3"/>
        <v>199</v>
      </c>
      <c r="C200" s="46">
        <f>F199*Breakdown!C$11</f>
        <v>41527.22896</v>
      </c>
      <c r="D200" s="44">
        <f>Breakdown!C$13-C200</f>
        <v>129936.0573</v>
      </c>
      <c r="E200" s="44">
        <f t="shared" si="4"/>
        <v>34121193.96</v>
      </c>
      <c r="F200" s="44">
        <f t="array" ref="F200">(F199*Breakdown!C$11)+F199-E$2</f>
        <v>33091847.11</v>
      </c>
      <c r="G200" s="44">
        <f t="shared" ref="G200:H200" si="202">C200+G199</f>
        <v>11213041.07</v>
      </c>
      <c r="H200" s="44">
        <f t="shared" si="202"/>
        <v>22908152.89</v>
      </c>
      <c r="I200" s="44">
        <f>Breakdown!B$31*C200</f>
        <v>8305.445791</v>
      </c>
      <c r="J200" s="44">
        <f t="shared" si="6"/>
        <v>2242608.214</v>
      </c>
    </row>
    <row r="201">
      <c r="A201" s="42">
        <v>16.0</v>
      </c>
      <c r="B201" s="45">
        <f t="shared" si="3"/>
        <v>200</v>
      </c>
      <c r="C201" s="46">
        <f>F200*Breakdown!C$11</f>
        <v>41364.80888</v>
      </c>
      <c r="D201" s="44">
        <f>Breakdown!C$13-C201</f>
        <v>130098.4773</v>
      </c>
      <c r="E201" s="44">
        <f t="shared" si="4"/>
        <v>34292657.25</v>
      </c>
      <c r="F201" s="44">
        <f t="array" ref="F201">(F200*Breakdown!C$11)+F200-E$2</f>
        <v>32961748.63</v>
      </c>
      <c r="G201" s="44">
        <f t="shared" ref="G201:H201" si="203">C201+G200</f>
        <v>11254405.88</v>
      </c>
      <c r="H201" s="44">
        <f t="shared" si="203"/>
        <v>23038251.37</v>
      </c>
      <c r="I201" s="44">
        <f>Breakdown!B$31*C201</f>
        <v>8272.961777</v>
      </c>
      <c r="J201" s="44">
        <f t="shared" si="6"/>
        <v>2250881.175</v>
      </c>
    </row>
    <row r="202">
      <c r="A202" s="42">
        <v>16.0</v>
      </c>
      <c r="B202" s="45">
        <f t="shared" si="3"/>
        <v>201</v>
      </c>
      <c r="C202" s="46">
        <f>F201*Breakdown!C$11</f>
        <v>41202.18579</v>
      </c>
      <c r="D202" s="44">
        <f>Breakdown!C$13-C202</f>
        <v>130261.1004</v>
      </c>
      <c r="E202" s="44">
        <f t="shared" si="4"/>
        <v>34464120.53</v>
      </c>
      <c r="F202" s="44">
        <f t="array" ref="F202">(F201*Breakdown!C$11)+F201-E$2</f>
        <v>32831487.53</v>
      </c>
      <c r="G202" s="44">
        <f t="shared" ref="G202:H202" si="204">C202+G201</f>
        <v>11295608.06</v>
      </c>
      <c r="H202" s="44">
        <f t="shared" si="204"/>
        <v>23168512.47</v>
      </c>
      <c r="I202" s="44">
        <f>Breakdown!B$31*C202</f>
        <v>8240.437158</v>
      </c>
      <c r="J202" s="44">
        <f t="shared" si="6"/>
        <v>2259121.613</v>
      </c>
    </row>
    <row r="203">
      <c r="A203" s="42">
        <v>16.0</v>
      </c>
      <c r="B203" s="45">
        <f t="shared" si="3"/>
        <v>202</v>
      </c>
      <c r="C203" s="46">
        <f>F202*Breakdown!C$11</f>
        <v>41039.35941</v>
      </c>
      <c r="D203" s="44">
        <f>Breakdown!C$13-C203</f>
        <v>130423.9268</v>
      </c>
      <c r="E203" s="44">
        <f t="shared" si="4"/>
        <v>34635583.82</v>
      </c>
      <c r="F203" s="44">
        <f t="array" ref="F203">(F202*Breakdown!C$11)+F202-E$2</f>
        <v>32701063.6</v>
      </c>
      <c r="G203" s="44">
        <f t="shared" ref="G203:H203" si="205">C203+G202</f>
        <v>11336647.42</v>
      </c>
      <c r="H203" s="44">
        <f t="shared" si="205"/>
        <v>23298936.4</v>
      </c>
      <c r="I203" s="44">
        <f>Breakdown!B$31*C203</f>
        <v>8207.871882</v>
      </c>
      <c r="J203" s="44">
        <f t="shared" si="6"/>
        <v>2267329.485</v>
      </c>
    </row>
    <row r="204">
      <c r="A204" s="42">
        <v>16.0</v>
      </c>
      <c r="B204" s="45">
        <f t="shared" si="3"/>
        <v>203</v>
      </c>
      <c r="C204" s="46">
        <f>F203*Breakdown!C$11</f>
        <v>40876.3295</v>
      </c>
      <c r="D204" s="44">
        <f>Breakdown!C$13-C204</f>
        <v>130586.9567</v>
      </c>
      <c r="E204" s="44">
        <f t="shared" si="4"/>
        <v>34807047.11</v>
      </c>
      <c r="F204" s="44">
        <f t="array" ref="F204">(F203*Breakdown!C$11)+F203-E$2</f>
        <v>32570476.65</v>
      </c>
      <c r="G204" s="44">
        <f t="shared" ref="G204:H204" si="206">C204+G203</f>
        <v>11377523.75</v>
      </c>
      <c r="H204" s="44">
        <f t="shared" si="206"/>
        <v>23429523.35</v>
      </c>
      <c r="I204" s="44">
        <f>Breakdown!B$31*C204</f>
        <v>8175.265901</v>
      </c>
      <c r="J204" s="44">
        <f t="shared" si="6"/>
        <v>2275504.75</v>
      </c>
    </row>
    <row r="205">
      <c r="A205" s="42">
        <v>17.0</v>
      </c>
      <c r="B205" s="45">
        <f t="shared" si="3"/>
        <v>204</v>
      </c>
      <c r="C205" s="46">
        <f>F204*Breakdown!C$11</f>
        <v>40713.09581</v>
      </c>
      <c r="D205" s="44">
        <f>Breakdown!C$13-C205</f>
        <v>130750.1904</v>
      </c>
      <c r="E205" s="44">
        <f t="shared" si="4"/>
        <v>34978510.39</v>
      </c>
      <c r="F205" s="44">
        <f t="array" ref="F205">(F204*Breakdown!C$11)+F204-E$2</f>
        <v>32439726.46</v>
      </c>
      <c r="G205" s="44">
        <f t="shared" ref="G205:H205" si="207">C205+G204</f>
        <v>11418236.85</v>
      </c>
      <c r="H205" s="44">
        <f t="shared" si="207"/>
        <v>23560273.54</v>
      </c>
      <c r="I205" s="44">
        <f>Breakdown!B$31*C205</f>
        <v>8142.619162</v>
      </c>
      <c r="J205" s="44">
        <f t="shared" si="6"/>
        <v>2283647.37</v>
      </c>
    </row>
    <row r="206">
      <c r="A206" s="42">
        <v>17.0</v>
      </c>
      <c r="B206" s="45">
        <f t="shared" si="3"/>
        <v>205</v>
      </c>
      <c r="C206" s="46">
        <f>F205*Breakdown!C$11</f>
        <v>40549.65807</v>
      </c>
      <c r="D206" s="44">
        <f>Breakdown!C$13-C206</f>
        <v>130913.6282</v>
      </c>
      <c r="E206" s="44">
        <f t="shared" si="4"/>
        <v>35149973.68</v>
      </c>
      <c r="F206" s="44">
        <f t="array" ref="F206">(F205*Breakdown!C$11)+F205-E$2</f>
        <v>32308812.83</v>
      </c>
      <c r="G206" s="44">
        <f t="shared" ref="G206:H206" si="208">C206+G205</f>
        <v>11458786.51</v>
      </c>
      <c r="H206" s="44">
        <f t="shared" si="208"/>
        <v>23691187.17</v>
      </c>
      <c r="I206" s="44">
        <f>Breakdown!B$31*C206</f>
        <v>8109.931614</v>
      </c>
      <c r="J206" s="44">
        <f t="shared" si="6"/>
        <v>2291757.301</v>
      </c>
    </row>
    <row r="207">
      <c r="A207" s="42">
        <v>17.0</v>
      </c>
      <c r="B207" s="45">
        <f t="shared" si="3"/>
        <v>206</v>
      </c>
      <c r="C207" s="46">
        <f>F206*Breakdown!C$11</f>
        <v>40386.01603</v>
      </c>
      <c r="D207" s="44">
        <f>Breakdown!C$13-C207</f>
        <v>131077.2702</v>
      </c>
      <c r="E207" s="44">
        <f t="shared" si="4"/>
        <v>35321436.96</v>
      </c>
      <c r="F207" s="44">
        <f t="array" ref="F207">(F206*Breakdown!C$11)+F206-E$2</f>
        <v>32177735.56</v>
      </c>
      <c r="G207" s="44">
        <f t="shared" ref="G207:H207" si="209">C207+G206</f>
        <v>11499172.52</v>
      </c>
      <c r="H207" s="44">
        <f t="shared" si="209"/>
        <v>23822264.44</v>
      </c>
      <c r="I207" s="44">
        <f>Breakdown!B$31*C207</f>
        <v>8077.203207</v>
      </c>
      <c r="J207" s="44">
        <f t="shared" si="6"/>
        <v>2299834.504</v>
      </c>
    </row>
    <row r="208">
      <c r="A208" s="42">
        <v>17.0</v>
      </c>
      <c r="B208" s="45">
        <f t="shared" si="3"/>
        <v>207</v>
      </c>
      <c r="C208" s="46">
        <f>F207*Breakdown!C$11</f>
        <v>40222.16945</v>
      </c>
      <c r="D208" s="44">
        <f>Breakdown!C$13-C208</f>
        <v>131241.1168</v>
      </c>
      <c r="E208" s="44">
        <f t="shared" si="4"/>
        <v>35492900.25</v>
      </c>
      <c r="F208" s="44">
        <f t="array" ref="F208">(F207*Breakdown!C$11)+F207-E$2</f>
        <v>32046494.44</v>
      </c>
      <c r="G208" s="44">
        <f t="shared" ref="G208:H208" si="210">C208+G207</f>
        <v>11539394.69</v>
      </c>
      <c r="H208" s="44">
        <f t="shared" si="210"/>
        <v>23953505.56</v>
      </c>
      <c r="I208" s="44">
        <f>Breakdown!B$31*C208</f>
        <v>8044.433889</v>
      </c>
      <c r="J208" s="44">
        <f t="shared" si="6"/>
        <v>2307878.938</v>
      </c>
    </row>
    <row r="209">
      <c r="A209" s="42">
        <v>17.0</v>
      </c>
      <c r="B209" s="45">
        <f t="shared" si="3"/>
        <v>208</v>
      </c>
      <c r="C209" s="46">
        <f>F208*Breakdown!C$11</f>
        <v>40058.11805</v>
      </c>
      <c r="D209" s="44">
        <f>Breakdown!C$13-C209</f>
        <v>131405.1682</v>
      </c>
      <c r="E209" s="44">
        <f t="shared" si="4"/>
        <v>35664363.54</v>
      </c>
      <c r="F209" s="44">
        <f t="array" ref="F209">(F208*Breakdown!C$11)+F208-E$2</f>
        <v>31915089.27</v>
      </c>
      <c r="G209" s="44">
        <f t="shared" ref="G209:H209" si="211">C209+G208</f>
        <v>11579452.81</v>
      </c>
      <c r="H209" s="44">
        <f t="shared" si="211"/>
        <v>24084910.73</v>
      </c>
      <c r="I209" s="44">
        <f>Breakdown!B$31*C209</f>
        <v>8011.62361</v>
      </c>
      <c r="J209" s="44">
        <f t="shared" si="6"/>
        <v>2315890.562</v>
      </c>
    </row>
    <row r="210">
      <c r="A210" s="42">
        <v>17.0</v>
      </c>
      <c r="B210" s="45">
        <f t="shared" si="3"/>
        <v>209</v>
      </c>
      <c r="C210" s="46">
        <f>F209*Breakdown!C$11</f>
        <v>39893.86159</v>
      </c>
      <c r="D210" s="44">
        <f>Breakdown!C$13-C210</f>
        <v>131569.4246</v>
      </c>
      <c r="E210" s="44">
        <f t="shared" si="4"/>
        <v>35835826.82</v>
      </c>
      <c r="F210" s="44">
        <f t="array" ref="F210">(F209*Breakdown!C$11)+F209-E$2</f>
        <v>31783519.85</v>
      </c>
      <c r="G210" s="44">
        <f t="shared" ref="G210:H210" si="212">C210+G209</f>
        <v>11619346.67</v>
      </c>
      <c r="H210" s="44">
        <f t="shared" si="212"/>
        <v>24216480.15</v>
      </c>
      <c r="I210" s="44">
        <f>Breakdown!B$31*C210</f>
        <v>7978.772318</v>
      </c>
      <c r="J210" s="44">
        <f t="shared" si="6"/>
        <v>2323869.334</v>
      </c>
    </row>
    <row r="211">
      <c r="A211" s="42">
        <v>17.0</v>
      </c>
      <c r="B211" s="45">
        <f t="shared" si="3"/>
        <v>210</v>
      </c>
      <c r="C211" s="46">
        <f>F210*Breakdown!C$11</f>
        <v>39729.39981</v>
      </c>
      <c r="D211" s="44">
        <f>Breakdown!C$13-C211</f>
        <v>131733.8864</v>
      </c>
      <c r="E211" s="44">
        <f t="shared" si="4"/>
        <v>36007290.11</v>
      </c>
      <c r="F211" s="44">
        <f t="array" ref="F211">(F210*Breakdown!C$11)+F210-E$2</f>
        <v>31651785.96</v>
      </c>
      <c r="G211" s="44">
        <f t="shared" ref="G211:H211" si="213">C211+G210</f>
        <v>11659076.07</v>
      </c>
      <c r="H211" s="44">
        <f t="shared" si="213"/>
        <v>24348214.04</v>
      </c>
      <c r="I211" s="44">
        <f>Breakdown!B$31*C211</f>
        <v>7945.879962</v>
      </c>
      <c r="J211" s="44">
        <f t="shared" si="6"/>
        <v>2331815.214</v>
      </c>
    </row>
    <row r="212">
      <c r="A212" s="42">
        <v>17.0</v>
      </c>
      <c r="B212" s="45">
        <f t="shared" si="3"/>
        <v>211</v>
      </c>
      <c r="C212" s="46">
        <f>F211*Breakdown!C$11</f>
        <v>39564.73245</v>
      </c>
      <c r="D212" s="44">
        <f>Breakdown!C$13-C212</f>
        <v>131898.5538</v>
      </c>
      <c r="E212" s="44">
        <f t="shared" si="4"/>
        <v>36178753.4</v>
      </c>
      <c r="F212" s="44">
        <f t="array" ref="F212">(F211*Breakdown!C$11)+F211-E$2</f>
        <v>31519887.41</v>
      </c>
      <c r="G212" s="44">
        <f t="shared" ref="G212:H212" si="214">C212+G211</f>
        <v>11698640.8</v>
      </c>
      <c r="H212" s="44">
        <f t="shared" si="214"/>
        <v>24480112.59</v>
      </c>
      <c r="I212" s="44">
        <f>Breakdown!B$31*C212</f>
        <v>7912.94649</v>
      </c>
      <c r="J212" s="44">
        <f t="shared" si="6"/>
        <v>2339728.161</v>
      </c>
    </row>
    <row r="213">
      <c r="A213" s="42">
        <v>17.0</v>
      </c>
      <c r="B213" s="45">
        <f t="shared" si="3"/>
        <v>212</v>
      </c>
      <c r="C213" s="46">
        <f>F212*Breakdown!C$11</f>
        <v>39399.85926</v>
      </c>
      <c r="D213" s="44">
        <f>Breakdown!C$13-C213</f>
        <v>132063.427</v>
      </c>
      <c r="E213" s="44">
        <f t="shared" si="4"/>
        <v>36350216.68</v>
      </c>
      <c r="F213" s="44">
        <f t="array" ref="F213">(F212*Breakdown!C$11)+F212-E$2</f>
        <v>31387823.98</v>
      </c>
      <c r="G213" s="44">
        <f t="shared" ref="G213:H213" si="215">C213+G212</f>
        <v>11738040.66</v>
      </c>
      <c r="H213" s="44">
        <f t="shared" si="215"/>
        <v>24612176.02</v>
      </c>
      <c r="I213" s="44">
        <f>Breakdown!B$31*C213</f>
        <v>7879.971852</v>
      </c>
      <c r="J213" s="44">
        <f t="shared" si="6"/>
        <v>2347608.133</v>
      </c>
    </row>
    <row r="214">
      <c r="A214" s="42">
        <v>17.0</v>
      </c>
      <c r="B214" s="45">
        <f t="shared" si="3"/>
        <v>213</v>
      </c>
      <c r="C214" s="46">
        <f>F213*Breakdown!C$11</f>
        <v>39234.77998</v>
      </c>
      <c r="D214" s="44">
        <f>Breakdown!C$13-C214</f>
        <v>132228.5063</v>
      </c>
      <c r="E214" s="44">
        <f t="shared" si="4"/>
        <v>36521679.97</v>
      </c>
      <c r="F214" s="44">
        <f t="array" ref="F214">(F213*Breakdown!C$11)+F213-E$2</f>
        <v>31255595.47</v>
      </c>
      <c r="G214" s="44">
        <f t="shared" ref="G214:H214" si="216">C214+G213</f>
        <v>11777275.44</v>
      </c>
      <c r="H214" s="44">
        <f t="shared" si="216"/>
        <v>24744404.53</v>
      </c>
      <c r="I214" s="44">
        <f>Breakdown!B$31*C214</f>
        <v>7846.955995</v>
      </c>
      <c r="J214" s="44">
        <f t="shared" si="6"/>
        <v>2355455.089</v>
      </c>
    </row>
    <row r="215">
      <c r="A215" s="42">
        <v>17.0</v>
      </c>
      <c r="B215" s="45">
        <f t="shared" si="3"/>
        <v>214</v>
      </c>
      <c r="C215" s="46">
        <f>F214*Breakdown!C$11</f>
        <v>39069.49434</v>
      </c>
      <c r="D215" s="44">
        <f>Breakdown!C$13-C215</f>
        <v>132393.7919</v>
      </c>
      <c r="E215" s="44">
        <f t="shared" si="4"/>
        <v>36693143.25</v>
      </c>
      <c r="F215" s="44">
        <f t="array" ref="F215">(F214*Breakdown!C$11)+F214-E$2</f>
        <v>31123201.68</v>
      </c>
      <c r="G215" s="44">
        <f t="shared" ref="G215:H215" si="217">C215+G214</f>
        <v>11816344.94</v>
      </c>
      <c r="H215" s="44">
        <f t="shared" si="217"/>
        <v>24876798.32</v>
      </c>
      <c r="I215" s="44">
        <f>Breakdown!B$31*C215</f>
        <v>7813.898869</v>
      </c>
      <c r="J215" s="44">
        <f t="shared" si="6"/>
        <v>2363268.987</v>
      </c>
    </row>
    <row r="216">
      <c r="A216" s="42">
        <v>17.0</v>
      </c>
      <c r="B216" s="45">
        <f t="shared" si="3"/>
        <v>215</v>
      </c>
      <c r="C216" s="46">
        <f>F215*Breakdown!C$11</f>
        <v>38904.0021</v>
      </c>
      <c r="D216" s="44">
        <f>Breakdown!C$13-C216</f>
        <v>132559.2841</v>
      </c>
      <c r="E216" s="44">
        <f t="shared" si="4"/>
        <v>36864606.54</v>
      </c>
      <c r="F216" s="44">
        <f t="array" ref="F216">(F215*Breakdown!C$11)+F215-E$2</f>
        <v>30990642.4</v>
      </c>
      <c r="G216" s="44">
        <f t="shared" ref="G216:H216" si="218">C216+G215</f>
        <v>11855248.94</v>
      </c>
      <c r="H216" s="44">
        <f t="shared" si="218"/>
        <v>25009357.6</v>
      </c>
      <c r="I216" s="44">
        <f>Breakdown!B$31*C216</f>
        <v>7780.800421</v>
      </c>
      <c r="J216" s="44">
        <f t="shared" si="6"/>
        <v>2371049.788</v>
      </c>
    </row>
    <row r="217">
      <c r="A217" s="42">
        <v>18.0</v>
      </c>
      <c r="B217" s="45">
        <f t="shared" si="3"/>
        <v>216</v>
      </c>
      <c r="C217" s="46">
        <f>F216*Breakdown!C$11</f>
        <v>38738.303</v>
      </c>
      <c r="D217" s="44">
        <f>Breakdown!C$13-C217</f>
        <v>132724.9832</v>
      </c>
      <c r="E217" s="44">
        <f t="shared" si="4"/>
        <v>37036069.83</v>
      </c>
      <c r="F217" s="44">
        <f t="array" ref="F217">(F216*Breakdown!C$11)+F216-E$2</f>
        <v>30857917.42</v>
      </c>
      <c r="G217" s="44">
        <f t="shared" ref="G217:H217" si="219">C217+G216</f>
        <v>11893987.24</v>
      </c>
      <c r="H217" s="44">
        <f t="shared" si="219"/>
        <v>25142082.58</v>
      </c>
      <c r="I217" s="44">
        <f>Breakdown!B$31*C217</f>
        <v>7747.6606</v>
      </c>
      <c r="J217" s="44">
        <f t="shared" si="6"/>
        <v>2378797.448</v>
      </c>
    </row>
    <row r="218">
      <c r="A218" s="42">
        <v>18.0</v>
      </c>
      <c r="B218" s="45">
        <f t="shared" si="3"/>
        <v>217</v>
      </c>
      <c r="C218" s="46">
        <f>F217*Breakdown!C$11</f>
        <v>38572.39677</v>
      </c>
      <c r="D218" s="44">
        <f>Breakdown!C$13-C218</f>
        <v>132890.8895</v>
      </c>
      <c r="E218" s="44">
        <f t="shared" si="4"/>
        <v>37207533.11</v>
      </c>
      <c r="F218" s="44">
        <f t="array" ref="F218">(F217*Breakdown!C$11)+F217-E$2</f>
        <v>30725026.53</v>
      </c>
      <c r="G218" s="44">
        <f t="shared" ref="G218:H218" si="220">C218+G217</f>
        <v>11932559.64</v>
      </c>
      <c r="H218" s="44">
        <f t="shared" si="220"/>
        <v>25274973.47</v>
      </c>
      <c r="I218" s="44">
        <f>Breakdown!B$31*C218</f>
        <v>7714.479354</v>
      </c>
      <c r="J218" s="44">
        <f t="shared" si="6"/>
        <v>2386511.928</v>
      </c>
    </row>
    <row r="219">
      <c r="A219" s="42">
        <v>18.0</v>
      </c>
      <c r="B219" s="45">
        <f t="shared" si="3"/>
        <v>218</v>
      </c>
      <c r="C219" s="46">
        <f>F218*Breakdown!C$11</f>
        <v>38406.28316</v>
      </c>
      <c r="D219" s="44">
        <f>Breakdown!C$13-C219</f>
        <v>133057.0031</v>
      </c>
      <c r="E219" s="44">
        <f t="shared" si="4"/>
        <v>37378996.4</v>
      </c>
      <c r="F219" s="44">
        <f t="array" ref="F219">(F218*Breakdown!C$11)+F218-E$2</f>
        <v>30591969.52</v>
      </c>
      <c r="G219" s="44">
        <f t="shared" ref="G219:H219" si="221">C219+G218</f>
        <v>11970965.92</v>
      </c>
      <c r="H219" s="44">
        <f t="shared" si="221"/>
        <v>25408030.48</v>
      </c>
      <c r="I219" s="44">
        <f>Breakdown!B$31*C219</f>
        <v>7681.256631</v>
      </c>
      <c r="J219" s="44">
        <f t="shared" si="6"/>
        <v>2394193.184</v>
      </c>
    </row>
    <row r="220">
      <c r="A220" s="42">
        <v>18.0</v>
      </c>
      <c r="B220" s="45">
        <f t="shared" si="3"/>
        <v>219</v>
      </c>
      <c r="C220" s="46">
        <f>F219*Breakdown!C$11</f>
        <v>38239.9619</v>
      </c>
      <c r="D220" s="44">
        <f>Breakdown!C$13-C220</f>
        <v>133223.3243</v>
      </c>
      <c r="E220" s="44">
        <f t="shared" si="4"/>
        <v>37550459.69</v>
      </c>
      <c r="F220" s="44">
        <f t="array" ref="F220">(F219*Breakdown!C$11)+F219-E$2</f>
        <v>30458746.2</v>
      </c>
      <c r="G220" s="44">
        <f t="shared" ref="G220:H220" si="222">C220+G219</f>
        <v>12009205.88</v>
      </c>
      <c r="H220" s="44">
        <f t="shared" si="222"/>
        <v>25541253.8</v>
      </c>
      <c r="I220" s="44">
        <f>Breakdown!B$31*C220</f>
        <v>7647.992381</v>
      </c>
      <c r="J220" s="44">
        <f t="shared" si="6"/>
        <v>2401841.177</v>
      </c>
    </row>
    <row r="221">
      <c r="A221" s="42">
        <v>18.0</v>
      </c>
      <c r="B221" s="45">
        <f t="shared" si="3"/>
        <v>220</v>
      </c>
      <c r="C221" s="46">
        <f>F220*Breakdown!C$11</f>
        <v>38073.43275</v>
      </c>
      <c r="D221" s="44">
        <f>Breakdown!C$13-C221</f>
        <v>133389.8535</v>
      </c>
      <c r="E221" s="44">
        <f t="shared" si="4"/>
        <v>37721922.97</v>
      </c>
      <c r="F221" s="44">
        <f t="array" ref="F221">(F220*Breakdown!C$11)+F220-E$2</f>
        <v>30325356.34</v>
      </c>
      <c r="G221" s="44">
        <f t="shared" ref="G221:H221" si="223">C221+G220</f>
        <v>12047279.32</v>
      </c>
      <c r="H221" s="44">
        <f t="shared" si="223"/>
        <v>25674643.66</v>
      </c>
      <c r="I221" s="44">
        <f>Breakdown!B$31*C221</f>
        <v>7614.68655</v>
      </c>
      <c r="J221" s="44">
        <f t="shared" si="6"/>
        <v>2409455.863</v>
      </c>
    </row>
    <row r="222">
      <c r="A222" s="42">
        <v>18.0</v>
      </c>
      <c r="B222" s="45">
        <f t="shared" si="3"/>
        <v>221</v>
      </c>
      <c r="C222" s="46">
        <f>F221*Breakdown!C$11</f>
        <v>37906.69543</v>
      </c>
      <c r="D222" s="44">
        <f>Breakdown!C$13-C222</f>
        <v>133556.5908</v>
      </c>
      <c r="E222" s="44">
        <f t="shared" si="4"/>
        <v>37893386.26</v>
      </c>
      <c r="F222" s="44">
        <f t="array" ref="F222">(F221*Breakdown!C$11)+F221-E$2</f>
        <v>30191799.75</v>
      </c>
      <c r="G222" s="44">
        <f t="shared" ref="G222:H222" si="224">C222+G221</f>
        <v>12085186.01</v>
      </c>
      <c r="H222" s="44">
        <f t="shared" si="224"/>
        <v>25808200.25</v>
      </c>
      <c r="I222" s="44">
        <f>Breakdown!B$31*C222</f>
        <v>7581.339086</v>
      </c>
      <c r="J222" s="44">
        <f t="shared" si="6"/>
        <v>2417037.202</v>
      </c>
    </row>
    <row r="223">
      <c r="A223" s="42">
        <v>18.0</v>
      </c>
      <c r="B223" s="45">
        <f t="shared" si="3"/>
        <v>222</v>
      </c>
      <c r="C223" s="46">
        <f>F222*Breakdown!C$11</f>
        <v>37739.74969</v>
      </c>
      <c r="D223" s="44">
        <f>Breakdown!C$13-C223</f>
        <v>133723.5365</v>
      </c>
      <c r="E223" s="44">
        <f t="shared" si="4"/>
        <v>38064849.54</v>
      </c>
      <c r="F223" s="44">
        <f t="array" ref="F223">(F222*Breakdown!C$11)+F222-E$2</f>
        <v>30058076.22</v>
      </c>
      <c r="G223" s="44">
        <f t="shared" ref="G223:H223" si="225">C223+G222</f>
        <v>12122925.76</v>
      </c>
      <c r="H223" s="44">
        <f t="shared" si="225"/>
        <v>25941923.78</v>
      </c>
      <c r="I223" s="44">
        <f>Breakdown!B$31*C223</f>
        <v>7547.949939</v>
      </c>
      <c r="J223" s="44">
        <f t="shared" si="6"/>
        <v>2424585.152</v>
      </c>
    </row>
    <row r="224">
      <c r="A224" s="42">
        <v>18.0</v>
      </c>
      <c r="B224" s="45">
        <f t="shared" si="3"/>
        <v>223</v>
      </c>
      <c r="C224" s="46">
        <f>F223*Breakdown!C$11</f>
        <v>37572.59527</v>
      </c>
      <c r="D224" s="44">
        <f>Breakdown!C$13-C224</f>
        <v>133890.691</v>
      </c>
      <c r="E224" s="44">
        <f t="shared" si="4"/>
        <v>38236312.83</v>
      </c>
      <c r="F224" s="44">
        <f t="array" ref="F224">(F223*Breakdown!C$11)+F223-E$2</f>
        <v>29924185.53</v>
      </c>
      <c r="G224" s="44">
        <f t="shared" ref="G224:H224" si="226">C224+G223</f>
        <v>12160498.36</v>
      </c>
      <c r="H224" s="44">
        <f t="shared" si="226"/>
        <v>26075814.47</v>
      </c>
      <c r="I224" s="44">
        <f>Breakdown!B$31*C224</f>
        <v>7514.519054</v>
      </c>
      <c r="J224" s="44">
        <f t="shared" si="6"/>
        <v>2432099.671</v>
      </c>
    </row>
    <row r="225">
      <c r="A225" s="42">
        <v>18.0</v>
      </c>
      <c r="B225" s="45">
        <f t="shared" si="3"/>
        <v>224</v>
      </c>
      <c r="C225" s="46">
        <f>F224*Breakdown!C$11</f>
        <v>37405.23191</v>
      </c>
      <c r="D225" s="44">
        <f>Breakdown!C$13-C225</f>
        <v>134058.0543</v>
      </c>
      <c r="E225" s="44">
        <f t="shared" si="4"/>
        <v>38407776.12</v>
      </c>
      <c r="F225" s="44">
        <f t="array" ref="F225">(F224*Breakdown!C$11)+F224-E$2</f>
        <v>29790127.47</v>
      </c>
      <c r="G225" s="44">
        <f t="shared" ref="G225:H225" si="227">C225+G224</f>
        <v>12197903.59</v>
      </c>
      <c r="H225" s="44">
        <f t="shared" si="227"/>
        <v>26209872.53</v>
      </c>
      <c r="I225" s="44">
        <f>Breakdown!B$31*C225</f>
        <v>7481.046382</v>
      </c>
      <c r="J225" s="44">
        <f t="shared" si="6"/>
        <v>2439580.718</v>
      </c>
    </row>
    <row r="226">
      <c r="A226" s="42">
        <v>18.0</v>
      </c>
      <c r="B226" s="45">
        <f t="shared" si="3"/>
        <v>225</v>
      </c>
      <c r="C226" s="46">
        <f>F225*Breakdown!C$11</f>
        <v>37237.65934</v>
      </c>
      <c r="D226" s="44">
        <f>Breakdown!C$13-C226</f>
        <v>134225.6269</v>
      </c>
      <c r="E226" s="44">
        <f t="shared" si="4"/>
        <v>38579239.4</v>
      </c>
      <c r="F226" s="44">
        <f t="array" ref="F226">(F225*Breakdown!C$11)+F225-E$2</f>
        <v>29655901.85</v>
      </c>
      <c r="G226" s="44">
        <f t="shared" ref="G226:H226" si="228">C226+G225</f>
        <v>12235141.25</v>
      </c>
      <c r="H226" s="44">
        <f t="shared" si="228"/>
        <v>26344098.15</v>
      </c>
      <c r="I226" s="44">
        <f>Breakdown!B$31*C226</f>
        <v>7447.531868</v>
      </c>
      <c r="J226" s="44">
        <f t="shared" si="6"/>
        <v>2447028.25</v>
      </c>
    </row>
    <row r="227">
      <c r="A227" s="42">
        <v>18.0</v>
      </c>
      <c r="B227" s="45">
        <f t="shared" si="3"/>
        <v>226</v>
      </c>
      <c r="C227" s="46">
        <f>F226*Breakdown!C$11</f>
        <v>37069.87731</v>
      </c>
      <c r="D227" s="44">
        <f>Breakdown!C$13-C227</f>
        <v>134393.4089</v>
      </c>
      <c r="E227" s="44">
        <f t="shared" si="4"/>
        <v>38750702.69</v>
      </c>
      <c r="F227" s="44">
        <f t="array" ref="F227">(F226*Breakdown!C$11)+F226-E$2</f>
        <v>29521508.44</v>
      </c>
      <c r="G227" s="44">
        <f t="shared" ref="G227:H227" si="229">C227+G226</f>
        <v>12272211.13</v>
      </c>
      <c r="H227" s="44">
        <f t="shared" si="229"/>
        <v>26478491.56</v>
      </c>
      <c r="I227" s="44">
        <f>Breakdown!B$31*C227</f>
        <v>7413.975461</v>
      </c>
      <c r="J227" s="44">
        <f t="shared" si="6"/>
        <v>2454442.225</v>
      </c>
    </row>
    <row r="228">
      <c r="A228" s="42">
        <v>18.0</v>
      </c>
      <c r="B228" s="45">
        <f t="shared" si="3"/>
        <v>227</v>
      </c>
      <c r="C228" s="46">
        <f>F227*Breakdown!C$11</f>
        <v>36901.88555</v>
      </c>
      <c r="D228" s="44">
        <f>Breakdown!C$13-C228</f>
        <v>134561.4007</v>
      </c>
      <c r="E228" s="44">
        <f t="shared" si="4"/>
        <v>38922165.98</v>
      </c>
      <c r="F228" s="44">
        <f t="array" ref="F228">(F227*Breakdown!C$11)+F227-E$2</f>
        <v>29386947.04</v>
      </c>
      <c r="G228" s="44">
        <f t="shared" ref="G228:H228" si="230">C228+G227</f>
        <v>12309113.01</v>
      </c>
      <c r="H228" s="44">
        <f t="shared" si="230"/>
        <v>26613052.96</v>
      </c>
      <c r="I228" s="44">
        <f>Breakdown!B$31*C228</f>
        <v>7380.377109</v>
      </c>
      <c r="J228" s="44">
        <f t="shared" si="6"/>
        <v>2461822.602</v>
      </c>
    </row>
    <row r="229">
      <c r="A229" s="42">
        <v>19.0</v>
      </c>
      <c r="B229" s="45">
        <f t="shared" si="3"/>
        <v>228</v>
      </c>
      <c r="C229" s="46">
        <f>F228*Breakdown!C$11</f>
        <v>36733.68379</v>
      </c>
      <c r="D229" s="44">
        <f>Breakdown!C$13-C229</f>
        <v>134729.6024</v>
      </c>
      <c r="E229" s="44">
        <f t="shared" si="4"/>
        <v>39093629.26</v>
      </c>
      <c r="F229" s="44">
        <f t="array" ref="F229">(F228*Breakdown!C$11)+F228-E$2</f>
        <v>29252217.43</v>
      </c>
      <c r="G229" s="44">
        <f t="shared" ref="G229:H229" si="231">C229+G228</f>
        <v>12345846.69</v>
      </c>
      <c r="H229" s="44">
        <f t="shared" si="231"/>
        <v>26747782.57</v>
      </c>
      <c r="I229" s="44">
        <f>Breakdown!B$31*C229</f>
        <v>7346.736759</v>
      </c>
      <c r="J229" s="44">
        <f t="shared" si="6"/>
        <v>2469169.339</v>
      </c>
    </row>
    <row r="230">
      <c r="A230" s="42">
        <v>19.0</v>
      </c>
      <c r="B230" s="45">
        <f t="shared" si="3"/>
        <v>229</v>
      </c>
      <c r="C230" s="46">
        <f>F229*Breakdown!C$11</f>
        <v>36565.27179</v>
      </c>
      <c r="D230" s="44">
        <f>Breakdown!C$13-C230</f>
        <v>134898.0144</v>
      </c>
      <c r="E230" s="44">
        <f t="shared" si="4"/>
        <v>39265092.55</v>
      </c>
      <c r="F230" s="44">
        <f t="array" ref="F230">(F229*Breakdown!C$11)+F229-E$2</f>
        <v>29117319.42</v>
      </c>
      <c r="G230" s="44">
        <f t="shared" ref="G230:H230" si="232">C230+G229</f>
        <v>12382411.97</v>
      </c>
      <c r="H230" s="44">
        <f t="shared" si="232"/>
        <v>26882680.58</v>
      </c>
      <c r="I230" s="44">
        <f>Breakdown!B$31*C230</f>
        <v>7313.054358</v>
      </c>
      <c r="J230" s="44">
        <f t="shared" si="6"/>
        <v>2476482.393</v>
      </c>
    </row>
    <row r="231">
      <c r="A231" s="42">
        <v>19.0</v>
      </c>
      <c r="B231" s="45">
        <f t="shared" si="3"/>
        <v>230</v>
      </c>
      <c r="C231" s="46">
        <f>F230*Breakdown!C$11</f>
        <v>36396.64927</v>
      </c>
      <c r="D231" s="44">
        <f>Breakdown!C$13-C231</f>
        <v>135066.637</v>
      </c>
      <c r="E231" s="44">
        <f t="shared" si="4"/>
        <v>39436555.83</v>
      </c>
      <c r="F231" s="44">
        <f t="array" ref="F231">(F230*Breakdown!C$11)+F230-E$2</f>
        <v>28982252.78</v>
      </c>
      <c r="G231" s="44">
        <f t="shared" ref="G231:H231" si="233">C231+G230</f>
        <v>12418808.62</v>
      </c>
      <c r="H231" s="44">
        <f t="shared" si="233"/>
        <v>27017747.22</v>
      </c>
      <c r="I231" s="44">
        <f>Breakdown!B$31*C231</f>
        <v>7279.329855</v>
      </c>
      <c r="J231" s="44">
        <f t="shared" si="6"/>
        <v>2483761.723</v>
      </c>
    </row>
    <row r="232">
      <c r="A232" s="42">
        <v>19.0</v>
      </c>
      <c r="B232" s="45">
        <f t="shared" si="3"/>
        <v>231</v>
      </c>
      <c r="C232" s="46">
        <f>F231*Breakdown!C$11</f>
        <v>36227.81598</v>
      </c>
      <c r="D232" s="44">
        <f>Breakdown!C$13-C232</f>
        <v>135235.4703</v>
      </c>
      <c r="E232" s="44">
        <f t="shared" si="4"/>
        <v>39608019.12</v>
      </c>
      <c r="F232" s="44">
        <f t="array" ref="F232">(F231*Breakdown!C$11)+F231-E$2</f>
        <v>28847017.31</v>
      </c>
      <c r="G232" s="44">
        <f t="shared" ref="G232:H232" si="234">C232+G231</f>
        <v>12455036.43</v>
      </c>
      <c r="H232" s="44">
        <f t="shared" si="234"/>
        <v>27152982.69</v>
      </c>
      <c r="I232" s="44">
        <f>Breakdown!B$31*C232</f>
        <v>7245.563195</v>
      </c>
      <c r="J232" s="44">
        <f t="shared" si="6"/>
        <v>2491007.286</v>
      </c>
    </row>
    <row r="233">
      <c r="A233" s="42">
        <v>19.0</v>
      </c>
      <c r="B233" s="45">
        <f t="shared" si="3"/>
        <v>232</v>
      </c>
      <c r="C233" s="46">
        <f>F232*Breakdown!C$11</f>
        <v>36058.77164</v>
      </c>
      <c r="D233" s="44">
        <f>Breakdown!C$13-C233</f>
        <v>135404.5146</v>
      </c>
      <c r="E233" s="44">
        <f t="shared" si="4"/>
        <v>39779482.41</v>
      </c>
      <c r="F233" s="44">
        <f t="array" ref="F233">(F232*Breakdown!C$11)+F232-E$2</f>
        <v>28711612.8</v>
      </c>
      <c r="G233" s="44">
        <f t="shared" ref="G233:H233" si="235">C233+G232</f>
        <v>12491095.2</v>
      </c>
      <c r="H233" s="44">
        <f t="shared" si="235"/>
        <v>27288387.2</v>
      </c>
      <c r="I233" s="44">
        <f>Breakdown!B$31*C233</f>
        <v>7211.754328</v>
      </c>
      <c r="J233" s="44">
        <f t="shared" si="6"/>
        <v>2498219.041</v>
      </c>
    </row>
    <row r="234">
      <c r="A234" s="42">
        <v>19.0</v>
      </c>
      <c r="B234" s="45">
        <f t="shared" si="3"/>
        <v>233</v>
      </c>
      <c r="C234" s="46">
        <f>F233*Breakdown!C$11</f>
        <v>35889.516</v>
      </c>
      <c r="D234" s="44">
        <f>Breakdown!C$13-C234</f>
        <v>135573.7702</v>
      </c>
      <c r="E234" s="44">
        <f t="shared" si="4"/>
        <v>39950945.69</v>
      </c>
      <c r="F234" s="44">
        <f t="array" ref="F234">(F233*Breakdown!C$11)+F233-E$2</f>
        <v>28576039.03</v>
      </c>
      <c r="G234" s="44">
        <f t="shared" ref="G234:H234" si="236">C234+G233</f>
        <v>12526984.72</v>
      </c>
      <c r="H234" s="44">
        <f t="shared" si="236"/>
        <v>27423960.97</v>
      </c>
      <c r="I234" s="44">
        <f>Breakdown!B$31*C234</f>
        <v>7177.903199</v>
      </c>
      <c r="J234" s="44">
        <f t="shared" si="6"/>
        <v>2505396.944</v>
      </c>
    </row>
    <row r="235">
      <c r="A235" s="42">
        <v>19.0</v>
      </c>
      <c r="B235" s="45">
        <f t="shared" si="3"/>
        <v>234</v>
      </c>
      <c r="C235" s="46">
        <f>F234*Breakdown!C$11</f>
        <v>35720.04878</v>
      </c>
      <c r="D235" s="44">
        <f>Breakdown!C$13-C235</f>
        <v>135743.2375</v>
      </c>
      <c r="E235" s="44">
        <f t="shared" si="4"/>
        <v>40122408.98</v>
      </c>
      <c r="F235" s="44">
        <f t="array" ref="F235">(F234*Breakdown!C$11)+F234-E$2</f>
        <v>28440295.79</v>
      </c>
      <c r="G235" s="44">
        <f t="shared" ref="G235:H235" si="237">C235+G234</f>
        <v>12562704.77</v>
      </c>
      <c r="H235" s="44">
        <f t="shared" si="237"/>
        <v>27559704.21</v>
      </c>
      <c r="I235" s="44">
        <f>Breakdown!B$31*C235</f>
        <v>7144.009757</v>
      </c>
      <c r="J235" s="44">
        <f t="shared" si="6"/>
        <v>2512540.954</v>
      </c>
    </row>
    <row r="236">
      <c r="A236" s="42">
        <v>19.0</v>
      </c>
      <c r="B236" s="45">
        <f t="shared" si="3"/>
        <v>235</v>
      </c>
      <c r="C236" s="46">
        <f>F235*Breakdown!C$11</f>
        <v>35550.36974</v>
      </c>
      <c r="D236" s="44">
        <f>Breakdown!C$13-C236</f>
        <v>135912.9165</v>
      </c>
      <c r="E236" s="44">
        <f t="shared" si="4"/>
        <v>40293872.27</v>
      </c>
      <c r="F236" s="44">
        <f t="array" ref="F236">(F235*Breakdown!C$11)+F235-E$2</f>
        <v>28304382.87</v>
      </c>
      <c r="G236" s="44">
        <f t="shared" ref="G236:H236" si="238">C236+G235</f>
        <v>12598255.14</v>
      </c>
      <c r="H236" s="44">
        <f t="shared" si="238"/>
        <v>27695617.13</v>
      </c>
      <c r="I236" s="44">
        <f>Breakdown!B$31*C236</f>
        <v>7110.073947</v>
      </c>
      <c r="J236" s="44">
        <f t="shared" si="6"/>
        <v>2519651.028</v>
      </c>
    </row>
    <row r="237">
      <c r="A237" s="42">
        <v>19.0</v>
      </c>
      <c r="B237" s="45">
        <f t="shared" si="3"/>
        <v>236</v>
      </c>
      <c r="C237" s="46">
        <f>F236*Breakdown!C$11</f>
        <v>35380.47859</v>
      </c>
      <c r="D237" s="44">
        <f>Breakdown!C$13-C237</f>
        <v>136082.8076</v>
      </c>
      <c r="E237" s="44">
        <f t="shared" si="4"/>
        <v>40465335.55</v>
      </c>
      <c r="F237" s="44">
        <f t="array" ref="F237">(F236*Breakdown!C$11)+F236-E$2</f>
        <v>28168300.07</v>
      </c>
      <c r="G237" s="44">
        <f t="shared" ref="G237:H237" si="239">C237+G236</f>
        <v>12633635.62</v>
      </c>
      <c r="H237" s="44">
        <f t="shared" si="239"/>
        <v>27831699.93</v>
      </c>
      <c r="I237" s="44">
        <f>Breakdown!B$31*C237</f>
        <v>7076.095718</v>
      </c>
      <c r="J237" s="44">
        <f t="shared" si="6"/>
        <v>2526727.123</v>
      </c>
    </row>
    <row r="238">
      <c r="A238" s="42">
        <v>19.0</v>
      </c>
      <c r="B238" s="45">
        <f t="shared" si="3"/>
        <v>237</v>
      </c>
      <c r="C238" s="46">
        <f>F237*Breakdown!C$11</f>
        <v>35210.37508</v>
      </c>
      <c r="D238" s="44">
        <f>Breakdown!C$13-C238</f>
        <v>136252.9112</v>
      </c>
      <c r="E238" s="44">
        <f t="shared" si="4"/>
        <v>40636798.84</v>
      </c>
      <c r="F238" s="44">
        <f t="array" ref="F238">(F237*Breakdown!C$11)+F237-E$2</f>
        <v>28032047.15</v>
      </c>
      <c r="G238" s="44">
        <f t="shared" ref="G238:H238" si="240">C238+G237</f>
        <v>12668845.99</v>
      </c>
      <c r="H238" s="44">
        <f t="shared" si="240"/>
        <v>27967952.85</v>
      </c>
      <c r="I238" s="44">
        <f>Breakdown!B$31*C238</f>
        <v>7042.075016</v>
      </c>
      <c r="J238" s="44">
        <f t="shared" si="6"/>
        <v>2533769.198</v>
      </c>
    </row>
    <row r="239">
      <c r="A239" s="42">
        <v>19.0</v>
      </c>
      <c r="B239" s="45">
        <f t="shared" si="3"/>
        <v>238</v>
      </c>
      <c r="C239" s="46">
        <f>F238*Breakdown!C$11</f>
        <v>35040.05894</v>
      </c>
      <c r="D239" s="44">
        <f>Breakdown!C$13-C239</f>
        <v>136423.2273</v>
      </c>
      <c r="E239" s="44">
        <f t="shared" si="4"/>
        <v>40808262.12</v>
      </c>
      <c r="F239" s="44">
        <f t="array" ref="F239">(F238*Breakdown!C$11)+F238-E$2</f>
        <v>27895623.93</v>
      </c>
      <c r="G239" s="44">
        <f t="shared" ref="G239:H239" si="241">C239+G238</f>
        <v>12703886.05</v>
      </c>
      <c r="H239" s="44">
        <f t="shared" si="241"/>
        <v>28104376.07</v>
      </c>
      <c r="I239" s="44">
        <f>Breakdown!B$31*C239</f>
        <v>7008.011789</v>
      </c>
      <c r="J239" s="44">
        <f t="shared" si="6"/>
        <v>2540777.21</v>
      </c>
    </row>
    <row r="240">
      <c r="A240" s="42">
        <v>19.0</v>
      </c>
      <c r="B240" s="45">
        <f t="shared" si="3"/>
        <v>239</v>
      </c>
      <c r="C240" s="46">
        <f>F239*Breakdown!C$11</f>
        <v>34869.52991</v>
      </c>
      <c r="D240" s="44">
        <f>Breakdown!C$13-C240</f>
        <v>136593.7563</v>
      </c>
      <c r="E240" s="44">
        <f t="shared" si="4"/>
        <v>40979725.41</v>
      </c>
      <c r="F240" s="44">
        <f t="array" ref="F240">(F239*Breakdown!C$11)+F239-E$2</f>
        <v>27759030.17</v>
      </c>
      <c r="G240" s="44">
        <f t="shared" ref="G240:H240" si="242">C240+G239</f>
        <v>12738755.58</v>
      </c>
      <c r="H240" s="44">
        <f t="shared" si="242"/>
        <v>28240969.83</v>
      </c>
      <c r="I240" s="44">
        <f>Breakdown!B$31*C240</f>
        <v>6973.905982</v>
      </c>
      <c r="J240" s="44">
        <f t="shared" si="6"/>
        <v>2547751.116</v>
      </c>
    </row>
    <row r="241">
      <c r="A241" s="42">
        <v>20.0</v>
      </c>
      <c r="B241" s="45">
        <f t="shared" si="3"/>
        <v>240</v>
      </c>
      <c r="C241" s="46">
        <f>F240*Breakdown!C$11</f>
        <v>34698.78771</v>
      </c>
      <c r="D241" s="44">
        <f>Breakdown!C$13-C241</f>
        <v>136764.4985</v>
      </c>
      <c r="E241" s="44">
        <f t="shared" si="4"/>
        <v>41151188.7</v>
      </c>
      <c r="F241" s="44">
        <f t="array" ref="F241">(F240*Breakdown!C$11)+F240-E$2</f>
        <v>27622265.67</v>
      </c>
      <c r="G241" s="44">
        <f t="shared" ref="G241:H241" si="243">C241+G240</f>
        <v>12773454.37</v>
      </c>
      <c r="H241" s="44">
        <f t="shared" si="243"/>
        <v>28377734.33</v>
      </c>
      <c r="I241" s="44">
        <f>Breakdown!B$31*C241</f>
        <v>6939.757543</v>
      </c>
      <c r="J241" s="44">
        <f t="shared" si="6"/>
        <v>2554690.874</v>
      </c>
    </row>
    <row r="242">
      <c r="A242" s="42">
        <v>20.0</v>
      </c>
      <c r="B242" s="45">
        <f t="shared" si="3"/>
        <v>241</v>
      </c>
      <c r="C242" s="46">
        <f>F241*Breakdown!C$11</f>
        <v>34527.83209</v>
      </c>
      <c r="D242" s="44">
        <f>Breakdown!C$13-C242</f>
        <v>136935.4541</v>
      </c>
      <c r="E242" s="44">
        <f t="shared" si="4"/>
        <v>41322651.98</v>
      </c>
      <c r="F242" s="44">
        <f t="array" ref="F242">(F241*Breakdown!C$11)+F241-E$2</f>
        <v>27485330.22</v>
      </c>
      <c r="G242" s="44">
        <f t="shared" ref="G242:H242" si="244">C242+G241</f>
        <v>12807982.2</v>
      </c>
      <c r="H242" s="44">
        <f t="shared" si="244"/>
        <v>28514669.78</v>
      </c>
      <c r="I242" s="44">
        <f>Breakdown!B$31*C242</f>
        <v>6905.566418</v>
      </c>
      <c r="J242" s="44">
        <f t="shared" si="6"/>
        <v>2561596.44</v>
      </c>
    </row>
    <row r="243">
      <c r="A243" s="42">
        <v>20.0</v>
      </c>
      <c r="B243" s="45">
        <f t="shared" si="3"/>
        <v>242</v>
      </c>
      <c r="C243" s="46">
        <f>F242*Breakdown!C$11</f>
        <v>34356.66277</v>
      </c>
      <c r="D243" s="44">
        <f>Breakdown!C$13-C243</f>
        <v>137106.6235</v>
      </c>
      <c r="E243" s="44">
        <f t="shared" si="4"/>
        <v>41494115.27</v>
      </c>
      <c r="F243" s="44">
        <f t="array" ref="F243">(F242*Breakdown!C$11)+F242-E$2</f>
        <v>27348223.59</v>
      </c>
      <c r="G243" s="44">
        <f t="shared" ref="G243:H243" si="245">C243+G242</f>
        <v>12842338.86</v>
      </c>
      <c r="H243" s="44">
        <f t="shared" si="245"/>
        <v>28651776.41</v>
      </c>
      <c r="I243" s="44">
        <f>Breakdown!B$31*C243</f>
        <v>6871.332554</v>
      </c>
      <c r="J243" s="44">
        <f t="shared" si="6"/>
        <v>2568467.773</v>
      </c>
    </row>
    <row r="244">
      <c r="A244" s="42">
        <v>20.0</v>
      </c>
      <c r="B244" s="45">
        <f t="shared" si="3"/>
        <v>243</v>
      </c>
      <c r="C244" s="46">
        <f>F243*Breakdown!C$11</f>
        <v>34185.27949</v>
      </c>
      <c r="D244" s="44">
        <f>Breakdown!C$13-C244</f>
        <v>137278.0067</v>
      </c>
      <c r="E244" s="44">
        <f t="shared" si="4"/>
        <v>41665578.55</v>
      </c>
      <c r="F244" s="44">
        <f t="array" ref="F244">(F243*Breakdown!C$11)+F243-E$2</f>
        <v>27210945.59</v>
      </c>
      <c r="G244" s="44">
        <f t="shared" ref="G244:H244" si="246">C244+G243</f>
        <v>12876524.14</v>
      </c>
      <c r="H244" s="44">
        <f t="shared" si="246"/>
        <v>28789054.41</v>
      </c>
      <c r="I244" s="44">
        <f>Breakdown!B$31*C244</f>
        <v>6837.055899</v>
      </c>
      <c r="J244" s="44">
        <f t="shared" si="6"/>
        <v>2575304.829</v>
      </c>
    </row>
    <row r="245">
      <c r="A245" s="42">
        <v>20.0</v>
      </c>
      <c r="B245" s="45">
        <f t="shared" si="3"/>
        <v>244</v>
      </c>
      <c r="C245" s="46">
        <f>F244*Breakdown!C$11</f>
        <v>34013.68198</v>
      </c>
      <c r="D245" s="44">
        <f>Breakdown!C$13-C245</f>
        <v>137449.6042</v>
      </c>
      <c r="E245" s="44">
        <f t="shared" si="4"/>
        <v>41837041.84</v>
      </c>
      <c r="F245" s="44">
        <f t="array" ref="F245">(F244*Breakdown!C$11)+F244-E$2</f>
        <v>27073495.98</v>
      </c>
      <c r="G245" s="44">
        <f t="shared" ref="G245:H245" si="247">C245+G244</f>
        <v>12910537.82</v>
      </c>
      <c r="H245" s="44">
        <f t="shared" si="247"/>
        <v>28926504.02</v>
      </c>
      <c r="I245" s="44">
        <f>Breakdown!B$31*C245</f>
        <v>6802.736397</v>
      </c>
      <c r="J245" s="44">
        <f t="shared" si="6"/>
        <v>2582107.565</v>
      </c>
    </row>
    <row r="246">
      <c r="A246" s="42">
        <v>20.0</v>
      </c>
      <c r="B246" s="45">
        <f t="shared" si="3"/>
        <v>245</v>
      </c>
      <c r="C246" s="46">
        <f>F245*Breakdown!C$11</f>
        <v>33841.86998</v>
      </c>
      <c r="D246" s="44">
        <f>Breakdown!C$13-C246</f>
        <v>137621.4163</v>
      </c>
      <c r="E246" s="44">
        <f t="shared" si="4"/>
        <v>42008505.13</v>
      </c>
      <c r="F246" s="44">
        <f t="array" ref="F246">(F245*Breakdown!C$11)+F245-E$2</f>
        <v>26935874.57</v>
      </c>
      <c r="G246" s="44">
        <f t="shared" ref="G246:H246" si="248">C246+G245</f>
        <v>12944379.69</v>
      </c>
      <c r="H246" s="44">
        <f t="shared" si="248"/>
        <v>29064125.43</v>
      </c>
      <c r="I246" s="44">
        <f>Breakdown!B$31*C246</f>
        <v>6768.373996</v>
      </c>
      <c r="J246" s="44">
        <f t="shared" si="6"/>
        <v>2588875.939</v>
      </c>
    </row>
    <row r="247">
      <c r="A247" s="42">
        <v>20.0</v>
      </c>
      <c r="B247" s="45">
        <f t="shared" si="3"/>
        <v>246</v>
      </c>
      <c r="C247" s="46">
        <f>F246*Breakdown!C$11</f>
        <v>33669.84321</v>
      </c>
      <c r="D247" s="44">
        <f>Breakdown!C$13-C247</f>
        <v>137793.443</v>
      </c>
      <c r="E247" s="44">
        <f t="shared" si="4"/>
        <v>42179968.41</v>
      </c>
      <c r="F247" s="44">
        <f t="array" ref="F247">(F246*Breakdown!C$11)+F246-E$2</f>
        <v>26798081.12</v>
      </c>
      <c r="G247" s="44">
        <f t="shared" ref="G247:H247" si="249">C247+G246</f>
        <v>12978049.54</v>
      </c>
      <c r="H247" s="44">
        <f t="shared" si="249"/>
        <v>29201918.88</v>
      </c>
      <c r="I247" s="44">
        <f>Breakdown!B$31*C247</f>
        <v>6733.968642</v>
      </c>
      <c r="J247" s="44">
        <f t="shared" si="6"/>
        <v>2595609.908</v>
      </c>
    </row>
    <row r="248">
      <c r="A248" s="42">
        <v>20.0</v>
      </c>
      <c r="B248" s="45">
        <f t="shared" si="3"/>
        <v>247</v>
      </c>
      <c r="C248" s="46">
        <f>F247*Breakdown!C$11</f>
        <v>33497.60141</v>
      </c>
      <c r="D248" s="44">
        <f>Breakdown!C$13-C248</f>
        <v>137965.6848</v>
      </c>
      <c r="E248" s="44">
        <f t="shared" si="4"/>
        <v>42351431.7</v>
      </c>
      <c r="F248" s="44">
        <f t="array" ref="F248">(F247*Breakdown!C$11)+F247-E$2</f>
        <v>26660115.44</v>
      </c>
      <c r="G248" s="44">
        <f t="shared" ref="G248:H248" si="250">C248+G247</f>
        <v>13011547.14</v>
      </c>
      <c r="H248" s="44">
        <f t="shared" si="250"/>
        <v>29339884.56</v>
      </c>
      <c r="I248" s="44">
        <f>Breakdown!B$31*C248</f>
        <v>6699.520281</v>
      </c>
      <c r="J248" s="44">
        <f t="shared" si="6"/>
        <v>2602309.428</v>
      </c>
    </row>
    <row r="249">
      <c r="A249" s="42">
        <v>20.0</v>
      </c>
      <c r="B249" s="45">
        <f t="shared" si="3"/>
        <v>248</v>
      </c>
      <c r="C249" s="46">
        <f>F248*Breakdown!C$11</f>
        <v>33325.1443</v>
      </c>
      <c r="D249" s="44">
        <f>Breakdown!C$13-C249</f>
        <v>138138.1419</v>
      </c>
      <c r="E249" s="44">
        <f t="shared" si="4"/>
        <v>42522894.99</v>
      </c>
      <c r="F249" s="44">
        <f t="array" ref="F249">(F248*Breakdown!C$11)+F248-E$2</f>
        <v>26521977.3</v>
      </c>
      <c r="G249" s="44">
        <f t="shared" ref="G249:H249" si="251">C249+G248</f>
        <v>13044872.28</v>
      </c>
      <c r="H249" s="44">
        <f t="shared" si="251"/>
        <v>29478022.7</v>
      </c>
      <c r="I249" s="44">
        <f>Breakdown!B$31*C249</f>
        <v>6665.02886</v>
      </c>
      <c r="J249" s="44">
        <f t="shared" si="6"/>
        <v>2608974.457</v>
      </c>
    </row>
    <row r="250">
      <c r="A250" s="42">
        <v>20.0</v>
      </c>
      <c r="B250" s="45">
        <f t="shared" si="3"/>
        <v>249</v>
      </c>
      <c r="C250" s="46">
        <f>F249*Breakdown!C$11</f>
        <v>33152.47162</v>
      </c>
      <c r="D250" s="44">
        <f>Breakdown!C$13-C250</f>
        <v>138310.8146</v>
      </c>
      <c r="E250" s="44">
        <f t="shared" si="4"/>
        <v>42694358.27</v>
      </c>
      <c r="F250" s="44">
        <f t="array" ref="F250">(F249*Breakdown!C$11)+F249-E$2</f>
        <v>26383666.48</v>
      </c>
      <c r="G250" s="44">
        <f t="shared" ref="G250:H250" si="252">C250+G249</f>
        <v>13078024.76</v>
      </c>
      <c r="H250" s="44">
        <f t="shared" si="252"/>
        <v>29616333.52</v>
      </c>
      <c r="I250" s="44">
        <f>Breakdown!B$31*C250</f>
        <v>6630.494324</v>
      </c>
      <c r="J250" s="44">
        <f t="shared" si="6"/>
        <v>2615604.951</v>
      </c>
    </row>
    <row r="251">
      <c r="A251" s="42">
        <v>20.0</v>
      </c>
      <c r="B251" s="45">
        <f t="shared" si="3"/>
        <v>250</v>
      </c>
      <c r="C251" s="46">
        <f>F250*Breakdown!C$11</f>
        <v>32979.5831</v>
      </c>
      <c r="D251" s="44">
        <f>Breakdown!C$13-C251</f>
        <v>138483.7031</v>
      </c>
      <c r="E251" s="44">
        <f t="shared" si="4"/>
        <v>42865821.56</v>
      </c>
      <c r="F251" s="44">
        <f t="array" ref="F251">(F250*Breakdown!C$11)+F250-E$2</f>
        <v>26245182.78</v>
      </c>
      <c r="G251" s="44">
        <f t="shared" ref="G251:H251" si="253">C251+G250</f>
        <v>13111004.34</v>
      </c>
      <c r="H251" s="44">
        <f t="shared" si="253"/>
        <v>29754817.22</v>
      </c>
      <c r="I251" s="44">
        <f>Breakdown!B$31*C251</f>
        <v>6595.916621</v>
      </c>
      <c r="J251" s="44">
        <f t="shared" si="6"/>
        <v>2622200.868</v>
      </c>
    </row>
    <row r="252">
      <c r="A252" s="42">
        <v>20.0</v>
      </c>
      <c r="B252" s="45">
        <f t="shared" si="3"/>
        <v>251</v>
      </c>
      <c r="C252" s="46">
        <f>F251*Breakdown!C$11</f>
        <v>32806.47847</v>
      </c>
      <c r="D252" s="44">
        <f>Breakdown!C$13-C252</f>
        <v>138656.8078</v>
      </c>
      <c r="E252" s="44">
        <f t="shared" si="4"/>
        <v>43037284.84</v>
      </c>
      <c r="F252" s="44">
        <f t="array" ref="F252">(F251*Breakdown!C$11)+F251-E$2</f>
        <v>26106525.97</v>
      </c>
      <c r="G252" s="44">
        <f t="shared" ref="G252:H252" si="254">C252+G251</f>
        <v>13143810.82</v>
      </c>
      <c r="H252" s="44">
        <f t="shared" si="254"/>
        <v>29893474.03</v>
      </c>
      <c r="I252" s="44">
        <f>Breakdown!B$31*C252</f>
        <v>6561.295695</v>
      </c>
      <c r="J252" s="44">
        <f t="shared" si="6"/>
        <v>2628762.163</v>
      </c>
    </row>
    <row r="253">
      <c r="A253" s="42">
        <v>21.0</v>
      </c>
      <c r="B253" s="45">
        <f t="shared" si="3"/>
        <v>252</v>
      </c>
      <c r="C253" s="46">
        <f>F252*Breakdown!C$11</f>
        <v>32633.15746</v>
      </c>
      <c r="D253" s="44">
        <f>Breakdown!C$13-C253</f>
        <v>138830.1288</v>
      </c>
      <c r="E253" s="44">
        <f t="shared" si="4"/>
        <v>43208748.13</v>
      </c>
      <c r="F253" s="44">
        <f t="array" ref="F253">(F252*Breakdown!C$11)+F252-E$2</f>
        <v>25967695.84</v>
      </c>
      <c r="G253" s="44">
        <f t="shared" ref="G253:H253" si="255">C253+G252</f>
        <v>13176443.97</v>
      </c>
      <c r="H253" s="44">
        <f t="shared" si="255"/>
        <v>30032304.16</v>
      </c>
      <c r="I253" s="44">
        <f>Breakdown!B$31*C253</f>
        <v>6526.631493</v>
      </c>
      <c r="J253" s="44">
        <f t="shared" si="6"/>
        <v>2635288.795</v>
      </c>
    </row>
    <row r="254">
      <c r="A254" s="42">
        <v>21.0</v>
      </c>
      <c r="B254" s="45">
        <f t="shared" si="3"/>
        <v>253</v>
      </c>
      <c r="C254" s="46">
        <f>F253*Breakdown!C$11</f>
        <v>32459.6198</v>
      </c>
      <c r="D254" s="44">
        <f>Breakdown!C$13-C254</f>
        <v>139003.6664</v>
      </c>
      <c r="E254" s="44">
        <f t="shared" si="4"/>
        <v>43380211.42</v>
      </c>
      <c r="F254" s="44">
        <f t="array" ref="F254">(F253*Breakdown!C$11)+F253-E$2</f>
        <v>25828692.18</v>
      </c>
      <c r="G254" s="44">
        <f t="shared" ref="G254:H254" si="256">C254+G253</f>
        <v>13208903.59</v>
      </c>
      <c r="H254" s="44">
        <f t="shared" si="256"/>
        <v>30171307.82</v>
      </c>
      <c r="I254" s="44">
        <f>Breakdown!B$31*C254</f>
        <v>6491.923961</v>
      </c>
      <c r="J254" s="44">
        <f t="shared" si="6"/>
        <v>2641780.719</v>
      </c>
    </row>
    <row r="255">
      <c r="A255" s="42">
        <v>21.0</v>
      </c>
      <c r="B255" s="45">
        <f t="shared" si="3"/>
        <v>254</v>
      </c>
      <c r="C255" s="46">
        <f>F254*Breakdown!C$11</f>
        <v>32285.86522</v>
      </c>
      <c r="D255" s="44">
        <f>Breakdown!C$13-C255</f>
        <v>139177.421</v>
      </c>
      <c r="E255" s="44">
        <f t="shared" si="4"/>
        <v>43551674.7</v>
      </c>
      <c r="F255" s="44">
        <f t="array" ref="F255">(F254*Breakdown!C$11)+F254-E$2</f>
        <v>25689514.76</v>
      </c>
      <c r="G255" s="44">
        <f t="shared" ref="G255:H255" si="257">C255+G254</f>
        <v>13241189.46</v>
      </c>
      <c r="H255" s="44">
        <f t="shared" si="257"/>
        <v>30310485.24</v>
      </c>
      <c r="I255" s="44">
        <f>Breakdown!B$31*C255</f>
        <v>6457.173044</v>
      </c>
      <c r="J255" s="44">
        <f t="shared" si="6"/>
        <v>2648237.892</v>
      </c>
    </row>
    <row r="256">
      <c r="A256" s="42">
        <v>21.0</v>
      </c>
      <c r="B256" s="45">
        <f t="shared" si="3"/>
        <v>255</v>
      </c>
      <c r="C256" s="46">
        <f>F255*Breakdown!C$11</f>
        <v>32111.89344</v>
      </c>
      <c r="D256" s="44">
        <f>Breakdown!C$13-C256</f>
        <v>139351.3928</v>
      </c>
      <c r="E256" s="44">
        <f t="shared" si="4"/>
        <v>43723137.99</v>
      </c>
      <c r="F256" s="44">
        <f t="array" ref="F256">(F255*Breakdown!C$11)+F255-E$2</f>
        <v>25550163.36</v>
      </c>
      <c r="G256" s="44">
        <f t="shared" ref="G256:H256" si="258">C256+G255</f>
        <v>13273301.35</v>
      </c>
      <c r="H256" s="44">
        <f t="shared" si="258"/>
        <v>30449836.64</v>
      </c>
      <c r="I256" s="44">
        <f>Breakdown!B$31*C256</f>
        <v>6422.378689</v>
      </c>
      <c r="J256" s="44">
        <f t="shared" si="6"/>
        <v>2654660.271</v>
      </c>
    </row>
    <row r="257">
      <c r="A257" s="42">
        <v>21.0</v>
      </c>
      <c r="B257" s="45">
        <f t="shared" si="3"/>
        <v>256</v>
      </c>
      <c r="C257" s="46">
        <f>F256*Breakdown!C$11</f>
        <v>31937.7042</v>
      </c>
      <c r="D257" s="44">
        <f>Breakdown!C$13-C257</f>
        <v>139525.582</v>
      </c>
      <c r="E257" s="44">
        <f t="shared" si="4"/>
        <v>43894601.28</v>
      </c>
      <c r="F257" s="44">
        <f t="array" ref="F257">(F256*Breakdown!C$11)+F256-E$2</f>
        <v>25410637.78</v>
      </c>
      <c r="G257" s="44">
        <f t="shared" ref="G257:H257" si="259">C257+G256</f>
        <v>13305239.06</v>
      </c>
      <c r="H257" s="44">
        <f t="shared" si="259"/>
        <v>30589362.22</v>
      </c>
      <c r="I257" s="44">
        <f>Breakdown!B$31*C257</f>
        <v>6387.540841</v>
      </c>
      <c r="J257" s="44">
        <f t="shared" si="6"/>
        <v>2661047.811</v>
      </c>
    </row>
    <row r="258">
      <c r="A258" s="42">
        <v>21.0</v>
      </c>
      <c r="B258" s="45">
        <f t="shared" si="3"/>
        <v>257</v>
      </c>
      <c r="C258" s="46">
        <f>F257*Breakdown!C$11</f>
        <v>31763.29723</v>
      </c>
      <c r="D258" s="44">
        <f>Breakdown!C$13-C258</f>
        <v>139699.989</v>
      </c>
      <c r="E258" s="44">
        <f t="shared" si="4"/>
        <v>44066064.56</v>
      </c>
      <c r="F258" s="44">
        <f t="array" ref="F258">(F257*Breakdown!C$11)+F257-E$2</f>
        <v>25270937.79</v>
      </c>
      <c r="G258" s="44">
        <f t="shared" ref="G258:H258" si="260">C258+G257</f>
        <v>13337002.35</v>
      </c>
      <c r="H258" s="44">
        <f t="shared" si="260"/>
        <v>30729062.21</v>
      </c>
      <c r="I258" s="44">
        <f>Breakdown!B$31*C258</f>
        <v>6352.659445</v>
      </c>
      <c r="J258" s="44">
        <f t="shared" si="6"/>
        <v>2667400.471</v>
      </c>
    </row>
    <row r="259">
      <c r="A259" s="42">
        <v>21.0</v>
      </c>
      <c r="B259" s="45">
        <f t="shared" si="3"/>
        <v>258</v>
      </c>
      <c r="C259" s="46">
        <f>F258*Breakdown!C$11</f>
        <v>31588.67224</v>
      </c>
      <c r="D259" s="44">
        <f>Breakdown!C$13-C259</f>
        <v>139874.614</v>
      </c>
      <c r="E259" s="44">
        <f t="shared" si="4"/>
        <v>44237527.85</v>
      </c>
      <c r="F259" s="44">
        <f t="array" ref="F259">(F258*Breakdown!C$11)+F258-E$2</f>
        <v>25131063.18</v>
      </c>
      <c r="G259" s="44">
        <f t="shared" ref="G259:H259" si="261">C259+G258</f>
        <v>13368591.03</v>
      </c>
      <c r="H259" s="44">
        <f t="shared" si="261"/>
        <v>30868936.82</v>
      </c>
      <c r="I259" s="44">
        <f>Breakdown!B$31*C259</f>
        <v>6317.734448</v>
      </c>
      <c r="J259" s="44">
        <f t="shared" si="6"/>
        <v>2673718.205</v>
      </c>
    </row>
    <row r="260">
      <c r="A260" s="42">
        <v>21.0</v>
      </c>
      <c r="B260" s="45">
        <f t="shared" si="3"/>
        <v>259</v>
      </c>
      <c r="C260" s="46">
        <f>F259*Breakdown!C$11</f>
        <v>31413.82897</v>
      </c>
      <c r="D260" s="44">
        <f>Breakdown!C$13-C260</f>
        <v>140049.4573</v>
      </c>
      <c r="E260" s="44">
        <f t="shared" si="4"/>
        <v>44408991.13</v>
      </c>
      <c r="F260" s="44">
        <f t="array" ref="F260">(F259*Breakdown!C$11)+F259-E$2</f>
        <v>24991013.72</v>
      </c>
      <c r="G260" s="44">
        <f t="shared" ref="G260:H260" si="262">C260+G259</f>
        <v>13400004.86</v>
      </c>
      <c r="H260" s="44">
        <f t="shared" si="262"/>
        <v>31008986.28</v>
      </c>
      <c r="I260" s="44">
        <f>Breakdown!B$31*C260</f>
        <v>6282.765794</v>
      </c>
      <c r="J260" s="44">
        <f t="shared" si="6"/>
        <v>2680000.971</v>
      </c>
    </row>
    <row r="261">
      <c r="A261" s="42">
        <v>21.0</v>
      </c>
      <c r="B261" s="45">
        <f t="shared" si="3"/>
        <v>260</v>
      </c>
      <c r="C261" s="46">
        <f>F260*Breakdown!C$11</f>
        <v>31238.76715</v>
      </c>
      <c r="D261" s="44">
        <f>Breakdown!C$13-C261</f>
        <v>140224.5191</v>
      </c>
      <c r="E261" s="44">
        <f t="shared" si="4"/>
        <v>44580454.42</v>
      </c>
      <c r="F261" s="44">
        <f t="array" ref="F261">(F260*Breakdown!C$11)+F260-E$2</f>
        <v>24850789.2</v>
      </c>
      <c r="G261" s="44">
        <f t="shared" ref="G261:H261" si="263">C261+G260</f>
        <v>13431243.62</v>
      </c>
      <c r="H261" s="44">
        <f t="shared" si="263"/>
        <v>31149210.8</v>
      </c>
      <c r="I261" s="44">
        <f>Breakdown!B$31*C261</f>
        <v>6247.75343</v>
      </c>
      <c r="J261" s="44">
        <f t="shared" si="6"/>
        <v>2686248.724</v>
      </c>
    </row>
    <row r="262">
      <c r="A262" s="42">
        <v>21.0</v>
      </c>
      <c r="B262" s="45">
        <f t="shared" si="3"/>
        <v>261</v>
      </c>
      <c r="C262" s="46">
        <f>F261*Breakdown!C$11</f>
        <v>31063.4865</v>
      </c>
      <c r="D262" s="44">
        <f>Breakdown!C$13-C262</f>
        <v>140399.7997</v>
      </c>
      <c r="E262" s="44">
        <f t="shared" si="4"/>
        <v>44751917.71</v>
      </c>
      <c r="F262" s="44">
        <f t="array" ref="F262">(F261*Breakdown!C$11)+F261-E$2</f>
        <v>24710389.4</v>
      </c>
      <c r="G262" s="44">
        <f t="shared" ref="G262:H262" si="264">C262+G261</f>
        <v>13462307.11</v>
      </c>
      <c r="H262" s="44">
        <f t="shared" si="264"/>
        <v>31289610.6</v>
      </c>
      <c r="I262" s="44">
        <f>Breakdown!B$31*C262</f>
        <v>6212.6973</v>
      </c>
      <c r="J262" s="44">
        <f t="shared" si="6"/>
        <v>2692461.422</v>
      </c>
    </row>
    <row r="263">
      <c r="A263" s="42">
        <v>21.0</v>
      </c>
      <c r="B263" s="45">
        <f t="shared" si="3"/>
        <v>262</v>
      </c>
      <c r="C263" s="46">
        <f>F262*Breakdown!C$11</f>
        <v>30887.98675</v>
      </c>
      <c r="D263" s="44">
        <f>Breakdown!C$13-C263</f>
        <v>140575.2995</v>
      </c>
      <c r="E263" s="44">
        <f t="shared" si="4"/>
        <v>44923380.99</v>
      </c>
      <c r="F263" s="44">
        <f t="array" ref="F263">(F262*Breakdown!C$11)+F262-E$2</f>
        <v>24569814.1</v>
      </c>
      <c r="G263" s="44">
        <f t="shared" ref="G263:H263" si="265">C263+G262</f>
        <v>13493195.1</v>
      </c>
      <c r="H263" s="44">
        <f t="shared" si="265"/>
        <v>31430185.9</v>
      </c>
      <c r="I263" s="44">
        <f>Breakdown!B$31*C263</f>
        <v>6177.59735</v>
      </c>
      <c r="J263" s="44">
        <f t="shared" si="6"/>
        <v>2698639.019</v>
      </c>
    </row>
    <row r="264">
      <c r="A264" s="42">
        <v>21.0</v>
      </c>
      <c r="B264" s="45">
        <f t="shared" si="3"/>
        <v>263</v>
      </c>
      <c r="C264" s="46">
        <f>F263*Breakdown!C$11</f>
        <v>30712.26763</v>
      </c>
      <c r="D264" s="44">
        <f>Breakdown!C$13-C264</f>
        <v>140751.0186</v>
      </c>
      <c r="E264" s="44">
        <f t="shared" si="4"/>
        <v>45094844.28</v>
      </c>
      <c r="F264" s="44">
        <f t="array" ref="F264">(F263*Breakdown!C$11)+F263-E$2</f>
        <v>24429063.08</v>
      </c>
      <c r="G264" s="44">
        <f t="shared" ref="G264:H264" si="266">C264+G263</f>
        <v>13523907.36</v>
      </c>
      <c r="H264" s="44">
        <f t="shared" si="266"/>
        <v>31570936.92</v>
      </c>
      <c r="I264" s="44">
        <f>Breakdown!B$31*C264</f>
        <v>6142.453526</v>
      </c>
      <c r="J264" s="44">
        <f t="shared" si="6"/>
        <v>2704781.473</v>
      </c>
    </row>
    <row r="265">
      <c r="A265" s="42">
        <v>22.0</v>
      </c>
      <c r="B265" s="45">
        <f t="shared" si="3"/>
        <v>264</v>
      </c>
      <c r="C265" s="46">
        <f>F264*Breakdown!C$11</f>
        <v>30536.32885</v>
      </c>
      <c r="D265" s="44">
        <f>Breakdown!C$13-C265</f>
        <v>140926.9574</v>
      </c>
      <c r="E265" s="44">
        <f t="shared" si="4"/>
        <v>45266307.57</v>
      </c>
      <c r="F265" s="44">
        <f t="array" ref="F265">(F264*Breakdown!C$11)+F264-E$2</f>
        <v>24288136.13</v>
      </c>
      <c r="G265" s="44">
        <f t="shared" ref="G265:H265" si="267">C265+G264</f>
        <v>13554443.69</v>
      </c>
      <c r="H265" s="44">
        <f t="shared" si="267"/>
        <v>31711863.87</v>
      </c>
      <c r="I265" s="44">
        <f>Breakdown!B$31*C265</f>
        <v>6107.265771</v>
      </c>
      <c r="J265" s="44">
        <f t="shared" si="6"/>
        <v>2710888.738</v>
      </c>
    </row>
    <row r="266">
      <c r="A266" s="42">
        <v>22.0</v>
      </c>
      <c r="B266" s="45">
        <f t="shared" si="3"/>
        <v>265</v>
      </c>
      <c r="C266" s="46">
        <f>F265*Breakdown!C$11</f>
        <v>30360.17016</v>
      </c>
      <c r="D266" s="44">
        <f>Breakdown!C$13-C266</f>
        <v>141103.1161</v>
      </c>
      <c r="E266" s="44">
        <f t="shared" si="4"/>
        <v>45437770.85</v>
      </c>
      <c r="F266" s="44">
        <f t="array" ref="F266">(F265*Breakdown!C$11)+F265-E$2</f>
        <v>24147033.01</v>
      </c>
      <c r="G266" s="44">
        <f t="shared" ref="G266:H266" si="268">C266+G265</f>
        <v>13584803.86</v>
      </c>
      <c r="H266" s="44">
        <f t="shared" si="268"/>
        <v>31852966.99</v>
      </c>
      <c r="I266" s="44">
        <f>Breakdown!B$31*C266</f>
        <v>6072.034032</v>
      </c>
      <c r="J266" s="44">
        <f t="shared" si="6"/>
        <v>2716960.772</v>
      </c>
    </row>
    <row r="267">
      <c r="A267" s="42">
        <v>22.0</v>
      </c>
      <c r="B267" s="45">
        <f t="shared" si="3"/>
        <v>266</v>
      </c>
      <c r="C267" s="46">
        <f>F266*Breakdown!C$11</f>
        <v>30183.79126</v>
      </c>
      <c r="D267" s="44">
        <f>Breakdown!C$13-C267</f>
        <v>141279.495</v>
      </c>
      <c r="E267" s="44">
        <f t="shared" si="4"/>
        <v>45609234.14</v>
      </c>
      <c r="F267" s="44">
        <f t="array" ref="F267">(F266*Breakdown!C$11)+F266-E$2</f>
        <v>24005753.52</v>
      </c>
      <c r="G267" s="44">
        <f t="shared" ref="G267:H267" si="269">C267+G266</f>
        <v>13614987.65</v>
      </c>
      <c r="H267" s="44">
        <f t="shared" si="269"/>
        <v>31994246.48</v>
      </c>
      <c r="I267" s="44">
        <f>Breakdown!B$31*C267</f>
        <v>6036.758253</v>
      </c>
      <c r="J267" s="44">
        <f t="shared" si="6"/>
        <v>2722997.531</v>
      </c>
    </row>
    <row r="268">
      <c r="A268" s="42">
        <v>22.0</v>
      </c>
      <c r="B268" s="45">
        <f t="shared" si="3"/>
        <v>267</v>
      </c>
      <c r="C268" s="46">
        <f>F267*Breakdown!C$11</f>
        <v>30007.19189</v>
      </c>
      <c r="D268" s="44">
        <f>Breakdown!C$13-C268</f>
        <v>141456.0943</v>
      </c>
      <c r="E268" s="44">
        <f t="shared" si="4"/>
        <v>45780697.42</v>
      </c>
      <c r="F268" s="44">
        <f t="array" ref="F268">(F267*Breakdown!C$11)+F267-E$2</f>
        <v>23864297.42</v>
      </c>
      <c r="G268" s="44">
        <f t="shared" ref="G268:H268" si="270">C268+G267</f>
        <v>13644994.85</v>
      </c>
      <c r="H268" s="44">
        <f t="shared" si="270"/>
        <v>32135702.58</v>
      </c>
      <c r="I268" s="44">
        <f>Breakdown!B$31*C268</f>
        <v>6001.438379</v>
      </c>
      <c r="J268" s="44">
        <f t="shared" si="6"/>
        <v>2728998.969</v>
      </c>
    </row>
    <row r="269">
      <c r="A269" s="42">
        <v>22.0</v>
      </c>
      <c r="B269" s="45">
        <f t="shared" si="3"/>
        <v>268</v>
      </c>
      <c r="C269" s="46">
        <f>F268*Breakdown!C$11</f>
        <v>29830.37178</v>
      </c>
      <c r="D269" s="44">
        <f>Breakdown!C$13-C269</f>
        <v>141632.9145</v>
      </c>
      <c r="E269" s="44">
        <f t="shared" si="4"/>
        <v>45952160.71</v>
      </c>
      <c r="F269" s="44">
        <f t="array" ref="F269">(F268*Breakdown!C$11)+F268-E$2</f>
        <v>23722664.51</v>
      </c>
      <c r="G269" s="44">
        <f t="shared" ref="G269:H269" si="271">C269+G268</f>
        <v>13674825.22</v>
      </c>
      <c r="H269" s="44">
        <f t="shared" si="271"/>
        <v>32277335.49</v>
      </c>
      <c r="I269" s="44">
        <f>Breakdown!B$31*C269</f>
        <v>5966.074355</v>
      </c>
      <c r="J269" s="44">
        <f t="shared" si="6"/>
        <v>2734965.043</v>
      </c>
    </row>
    <row r="270">
      <c r="A270" s="42">
        <v>22.0</v>
      </c>
      <c r="B270" s="45">
        <f t="shared" si="3"/>
        <v>269</v>
      </c>
      <c r="C270" s="46">
        <f>F269*Breakdown!C$11</f>
        <v>29653.33063</v>
      </c>
      <c r="D270" s="44">
        <f>Breakdown!C$13-C270</f>
        <v>141809.9556</v>
      </c>
      <c r="E270" s="44">
        <f t="shared" si="4"/>
        <v>46123624</v>
      </c>
      <c r="F270" s="44">
        <f t="array" ref="F270">(F269*Breakdown!C$11)+F269-E$2</f>
        <v>23580854.55</v>
      </c>
      <c r="G270" s="44">
        <f t="shared" ref="G270:H270" si="272">C270+G269</f>
        <v>13704478.55</v>
      </c>
      <c r="H270" s="44">
        <f t="shared" si="272"/>
        <v>32419145.45</v>
      </c>
      <c r="I270" s="44">
        <f>Breakdown!B$31*C270</f>
        <v>5930.666127</v>
      </c>
      <c r="J270" s="44">
        <f t="shared" si="6"/>
        <v>2740895.71</v>
      </c>
    </row>
    <row r="271">
      <c r="A271" s="42">
        <v>22.0</v>
      </c>
      <c r="B271" s="45">
        <f t="shared" si="3"/>
        <v>270</v>
      </c>
      <c r="C271" s="46">
        <f>F270*Breakdown!C$11</f>
        <v>29476.06819</v>
      </c>
      <c r="D271" s="44">
        <f>Breakdown!C$13-C271</f>
        <v>141987.218</v>
      </c>
      <c r="E271" s="44">
        <f t="shared" si="4"/>
        <v>46295087.28</v>
      </c>
      <c r="F271" s="44">
        <f t="array" ref="F271">(F270*Breakdown!C$11)+F270-E$2</f>
        <v>23438867.33</v>
      </c>
      <c r="G271" s="44">
        <f t="shared" ref="G271:H271" si="273">C271+G270</f>
        <v>13733954.62</v>
      </c>
      <c r="H271" s="44">
        <f t="shared" si="273"/>
        <v>32561132.67</v>
      </c>
      <c r="I271" s="44">
        <f>Breakdown!B$31*C271</f>
        <v>5895.213638</v>
      </c>
      <c r="J271" s="44">
        <f t="shared" si="6"/>
        <v>2746790.923</v>
      </c>
    </row>
    <row r="272">
      <c r="A272" s="42">
        <v>22.0</v>
      </c>
      <c r="B272" s="45">
        <f t="shared" si="3"/>
        <v>271</v>
      </c>
      <c r="C272" s="46">
        <f>F271*Breakdown!C$11</f>
        <v>29298.58417</v>
      </c>
      <c r="D272" s="44">
        <f>Breakdown!C$13-C272</f>
        <v>142164.7021</v>
      </c>
      <c r="E272" s="44">
        <f t="shared" si="4"/>
        <v>46466550.57</v>
      </c>
      <c r="F272" s="44">
        <f t="array" ref="F272">(F271*Breakdown!C$11)+F271-E$2</f>
        <v>23296702.63</v>
      </c>
      <c r="G272" s="44">
        <f t="shared" ref="G272:H272" si="274">C272+G271</f>
        <v>13763253.2</v>
      </c>
      <c r="H272" s="44">
        <f t="shared" si="274"/>
        <v>32703297.37</v>
      </c>
      <c r="I272" s="44">
        <f>Breakdown!B$31*C272</f>
        <v>5859.716833</v>
      </c>
      <c r="J272" s="44">
        <f t="shared" si="6"/>
        <v>2752650.64</v>
      </c>
    </row>
    <row r="273">
      <c r="A273" s="42">
        <v>22.0</v>
      </c>
      <c r="B273" s="45">
        <f t="shared" si="3"/>
        <v>272</v>
      </c>
      <c r="C273" s="46">
        <f>F272*Breakdown!C$11</f>
        <v>29120.87829</v>
      </c>
      <c r="D273" s="44">
        <f>Breakdown!C$13-C273</f>
        <v>142342.4079</v>
      </c>
      <c r="E273" s="44">
        <f t="shared" si="4"/>
        <v>46638013.86</v>
      </c>
      <c r="F273" s="44">
        <f t="array" ref="F273">(F272*Breakdown!C$11)+F272-E$2</f>
        <v>23154360.22</v>
      </c>
      <c r="G273" s="44">
        <f t="shared" ref="G273:H273" si="275">C273+G272</f>
        <v>13792374.08</v>
      </c>
      <c r="H273" s="44">
        <f t="shared" si="275"/>
        <v>32845639.78</v>
      </c>
      <c r="I273" s="44">
        <f>Breakdown!B$31*C273</f>
        <v>5824.175658</v>
      </c>
      <c r="J273" s="44">
        <f t="shared" si="6"/>
        <v>2758474.816</v>
      </c>
    </row>
    <row r="274">
      <c r="A274" s="42">
        <v>22.0</v>
      </c>
      <c r="B274" s="45">
        <f t="shared" si="3"/>
        <v>273</v>
      </c>
      <c r="C274" s="46">
        <f>F273*Breakdown!C$11</f>
        <v>28942.95028</v>
      </c>
      <c r="D274" s="44">
        <f>Breakdown!C$13-C274</f>
        <v>142520.336</v>
      </c>
      <c r="E274" s="44">
        <f t="shared" si="4"/>
        <v>46809477.14</v>
      </c>
      <c r="F274" s="44">
        <f t="array" ref="F274">(F273*Breakdown!C$11)+F273-E$2</f>
        <v>23011839.89</v>
      </c>
      <c r="G274" s="44">
        <f t="shared" ref="G274:H274" si="276">C274+G273</f>
        <v>13821317.03</v>
      </c>
      <c r="H274" s="44">
        <f t="shared" si="276"/>
        <v>32988160.11</v>
      </c>
      <c r="I274" s="44">
        <f>Breakdown!B$31*C274</f>
        <v>5788.590056</v>
      </c>
      <c r="J274" s="44">
        <f t="shared" si="6"/>
        <v>2764263.406</v>
      </c>
    </row>
    <row r="275">
      <c r="A275" s="42">
        <v>22.0</v>
      </c>
      <c r="B275" s="45">
        <f t="shared" si="3"/>
        <v>274</v>
      </c>
      <c r="C275" s="46">
        <f>F274*Breakdown!C$11</f>
        <v>28764.79986</v>
      </c>
      <c r="D275" s="44">
        <f>Breakdown!C$13-C275</f>
        <v>142698.4864</v>
      </c>
      <c r="E275" s="44">
        <f t="shared" si="4"/>
        <v>46980940.43</v>
      </c>
      <c r="F275" s="44">
        <f t="array" ref="F275">(F274*Breakdown!C$11)+F274-E$2</f>
        <v>22869141.4</v>
      </c>
      <c r="G275" s="44">
        <f t="shared" ref="G275:H275" si="277">C275+G274</f>
        <v>13850081.83</v>
      </c>
      <c r="H275" s="44">
        <f t="shared" si="277"/>
        <v>33130858.6</v>
      </c>
      <c r="I275" s="44">
        <f>Breakdown!B$31*C275</f>
        <v>5752.959972</v>
      </c>
      <c r="J275" s="44">
        <f t="shared" si="6"/>
        <v>2770016.366</v>
      </c>
    </row>
    <row r="276">
      <c r="A276" s="42">
        <v>22.0</v>
      </c>
      <c r="B276" s="45">
        <f t="shared" si="3"/>
        <v>275</v>
      </c>
      <c r="C276" s="46">
        <f>F275*Breakdown!C$11</f>
        <v>28586.42675</v>
      </c>
      <c r="D276" s="44">
        <f>Breakdown!C$13-C276</f>
        <v>142876.8595</v>
      </c>
      <c r="E276" s="44">
        <f t="shared" si="4"/>
        <v>47152403.71</v>
      </c>
      <c r="F276" s="44">
        <f t="array" ref="F276">(F275*Breakdown!C$11)+F275-E$2</f>
        <v>22726264.54</v>
      </c>
      <c r="G276" s="44">
        <f t="shared" ref="G276:H276" si="278">C276+G275</f>
        <v>13878668.26</v>
      </c>
      <c r="H276" s="44">
        <f t="shared" si="278"/>
        <v>33273735.46</v>
      </c>
      <c r="I276" s="44">
        <f>Breakdown!B$31*C276</f>
        <v>5717.28535</v>
      </c>
      <c r="J276" s="44">
        <f t="shared" si="6"/>
        <v>2775733.651</v>
      </c>
    </row>
    <row r="277">
      <c r="A277" s="42">
        <v>23.0</v>
      </c>
      <c r="B277" s="45">
        <f t="shared" si="3"/>
        <v>276</v>
      </c>
      <c r="C277" s="46">
        <f>F276*Breakdown!C$11</f>
        <v>28407.83068</v>
      </c>
      <c r="D277" s="44">
        <f>Breakdown!C$13-C277</f>
        <v>143055.4556</v>
      </c>
      <c r="E277" s="44">
        <f t="shared" si="4"/>
        <v>47323867</v>
      </c>
      <c r="F277" s="44">
        <f t="array" ref="F277">(F276*Breakdown!C$11)+F276-E$2</f>
        <v>22583209.09</v>
      </c>
      <c r="G277" s="44">
        <f t="shared" ref="G277:H277" si="279">C277+G276</f>
        <v>13907076.09</v>
      </c>
      <c r="H277" s="44">
        <f t="shared" si="279"/>
        <v>33416790.91</v>
      </c>
      <c r="I277" s="44">
        <f>Breakdown!B$31*C277</f>
        <v>5681.566135</v>
      </c>
      <c r="J277" s="44">
        <f t="shared" si="6"/>
        <v>2781415.217</v>
      </c>
    </row>
    <row r="278">
      <c r="A278" s="42">
        <v>23.0</v>
      </c>
      <c r="B278" s="45">
        <f t="shared" si="3"/>
        <v>277</v>
      </c>
      <c r="C278" s="46">
        <f>F277*Breakdown!C$11</f>
        <v>28229.01136</v>
      </c>
      <c r="D278" s="44">
        <f>Breakdown!C$13-C278</f>
        <v>143234.2749</v>
      </c>
      <c r="E278" s="44">
        <f t="shared" si="4"/>
        <v>47495330.29</v>
      </c>
      <c r="F278" s="44">
        <f t="array" ref="F278">(F277*Breakdown!C$11)+F277-E$2</f>
        <v>22439974.81</v>
      </c>
      <c r="G278" s="44">
        <f t="shared" ref="G278:H278" si="280">C278+G277</f>
        <v>13935305.1</v>
      </c>
      <c r="H278" s="44">
        <f t="shared" si="280"/>
        <v>33560025.19</v>
      </c>
      <c r="I278" s="44">
        <f>Breakdown!B$31*C278</f>
        <v>5645.802271</v>
      </c>
      <c r="J278" s="44">
        <f t="shared" si="6"/>
        <v>2787061.019</v>
      </c>
    </row>
    <row r="279">
      <c r="A279" s="42">
        <v>23.0</v>
      </c>
      <c r="B279" s="45">
        <f t="shared" si="3"/>
        <v>278</v>
      </c>
      <c r="C279" s="46">
        <f>F278*Breakdown!C$11</f>
        <v>28049.96851</v>
      </c>
      <c r="D279" s="44">
        <f>Breakdown!C$13-C279</f>
        <v>143413.3177</v>
      </c>
      <c r="E279" s="44">
        <f t="shared" si="4"/>
        <v>47666793.57</v>
      </c>
      <c r="F279" s="44">
        <f t="array" ref="F279">(F278*Breakdown!C$11)+F278-E$2</f>
        <v>22296561.49</v>
      </c>
      <c r="G279" s="44">
        <f t="shared" ref="G279:H279" si="281">C279+G278</f>
        <v>13963355.07</v>
      </c>
      <c r="H279" s="44">
        <f t="shared" si="281"/>
        <v>33703438.51</v>
      </c>
      <c r="I279" s="44">
        <f>Breakdown!B$31*C279</f>
        <v>5609.993703</v>
      </c>
      <c r="J279" s="44">
        <f t="shared" si="6"/>
        <v>2792671.013</v>
      </c>
    </row>
    <row r="280">
      <c r="A280" s="42">
        <v>23.0</v>
      </c>
      <c r="B280" s="45">
        <f t="shared" si="3"/>
        <v>279</v>
      </c>
      <c r="C280" s="46">
        <f>F279*Breakdown!C$11</f>
        <v>27870.70187</v>
      </c>
      <c r="D280" s="44">
        <f>Breakdown!C$13-C280</f>
        <v>143592.5844</v>
      </c>
      <c r="E280" s="44">
        <f t="shared" si="4"/>
        <v>47838256.86</v>
      </c>
      <c r="F280" s="44">
        <f t="array" ref="F280">(F279*Breakdown!C$11)+F279-E$2</f>
        <v>22152968.91</v>
      </c>
      <c r="G280" s="44">
        <f t="shared" ref="G280:H280" si="282">C280+G279</f>
        <v>13991225.77</v>
      </c>
      <c r="H280" s="44">
        <f t="shared" si="282"/>
        <v>33847031.09</v>
      </c>
      <c r="I280" s="44">
        <f>Breakdown!B$31*C280</f>
        <v>5574.140373</v>
      </c>
      <c r="J280" s="44">
        <f t="shared" si="6"/>
        <v>2798245.154</v>
      </c>
    </row>
    <row r="281">
      <c r="A281" s="42">
        <v>23.0</v>
      </c>
      <c r="B281" s="45">
        <f t="shared" si="3"/>
        <v>280</v>
      </c>
      <c r="C281" s="46">
        <f>F280*Breakdown!C$11</f>
        <v>27691.21114</v>
      </c>
      <c r="D281" s="44">
        <f>Breakdown!C$13-C281</f>
        <v>143772.0751</v>
      </c>
      <c r="E281" s="44">
        <f t="shared" si="4"/>
        <v>48009720.15</v>
      </c>
      <c r="F281" s="44">
        <f t="array" ref="F281">(F280*Breakdown!C$11)+F280-E$2</f>
        <v>22009196.83</v>
      </c>
      <c r="G281" s="44">
        <f t="shared" ref="G281:H281" si="283">C281+G280</f>
        <v>14018916.98</v>
      </c>
      <c r="H281" s="44">
        <f t="shared" si="283"/>
        <v>33990803.17</v>
      </c>
      <c r="I281" s="44">
        <f>Breakdown!B$31*C281</f>
        <v>5538.242227</v>
      </c>
      <c r="J281" s="44">
        <f t="shared" si="6"/>
        <v>2803783.396</v>
      </c>
    </row>
    <row r="282">
      <c r="A282" s="42">
        <v>23.0</v>
      </c>
      <c r="B282" s="45">
        <f t="shared" si="3"/>
        <v>281</v>
      </c>
      <c r="C282" s="46">
        <f>F281*Breakdown!C$11</f>
        <v>27511.49604</v>
      </c>
      <c r="D282" s="44">
        <f>Breakdown!C$13-C282</f>
        <v>143951.7902</v>
      </c>
      <c r="E282" s="44">
        <f t="shared" si="4"/>
        <v>48181183.43</v>
      </c>
      <c r="F282" s="44">
        <f t="array" ref="F282">(F281*Breakdown!C$11)+F281-E$2</f>
        <v>21865245.04</v>
      </c>
      <c r="G282" s="44">
        <f t="shared" ref="G282:H282" si="284">C282+G281</f>
        <v>14046428.48</v>
      </c>
      <c r="H282" s="44">
        <f t="shared" si="284"/>
        <v>34134754.96</v>
      </c>
      <c r="I282" s="44">
        <f>Breakdown!B$31*C282</f>
        <v>5502.299208</v>
      </c>
      <c r="J282" s="44">
        <f t="shared" si="6"/>
        <v>2809285.695</v>
      </c>
    </row>
    <row r="283">
      <c r="A283" s="42">
        <v>23.0</v>
      </c>
      <c r="B283" s="45">
        <f t="shared" si="3"/>
        <v>282</v>
      </c>
      <c r="C283" s="46">
        <f>F282*Breakdown!C$11</f>
        <v>27331.5563</v>
      </c>
      <c r="D283" s="44">
        <f>Breakdown!C$13-C283</f>
        <v>144131.7299</v>
      </c>
      <c r="E283" s="44">
        <f t="shared" si="4"/>
        <v>48352646.72</v>
      </c>
      <c r="F283" s="44">
        <f t="array" ref="F283">(F282*Breakdown!C$11)+F282-E$2</f>
        <v>21721113.31</v>
      </c>
      <c r="G283" s="44">
        <f t="shared" ref="G283:H283" si="285">C283+G282</f>
        <v>14073760.03</v>
      </c>
      <c r="H283" s="44">
        <f t="shared" si="285"/>
        <v>34278886.69</v>
      </c>
      <c r="I283" s="44">
        <f>Breakdown!B$31*C283</f>
        <v>5466.311261</v>
      </c>
      <c r="J283" s="44">
        <f t="shared" si="6"/>
        <v>2814752.006</v>
      </c>
    </row>
    <row r="284">
      <c r="A284" s="42">
        <v>23.0</v>
      </c>
      <c r="B284" s="45">
        <f t="shared" si="3"/>
        <v>283</v>
      </c>
      <c r="C284" s="46">
        <f>F283*Breakdown!C$11</f>
        <v>27151.39164</v>
      </c>
      <c r="D284" s="44">
        <f>Breakdown!C$13-C284</f>
        <v>144311.8946</v>
      </c>
      <c r="E284" s="44">
        <f t="shared" si="4"/>
        <v>48524110</v>
      </c>
      <c r="F284" s="44">
        <f t="array" ref="F284">(F283*Breakdown!C$11)+F283-E$2</f>
        <v>21576801.42</v>
      </c>
      <c r="G284" s="44">
        <f t="shared" ref="G284:H284" si="286">C284+G283</f>
        <v>14100911.42</v>
      </c>
      <c r="H284" s="44">
        <f t="shared" si="286"/>
        <v>34423198.58</v>
      </c>
      <c r="I284" s="44">
        <f>Breakdown!B$31*C284</f>
        <v>5430.278328</v>
      </c>
      <c r="J284" s="44">
        <f t="shared" si="6"/>
        <v>2820182.285</v>
      </c>
    </row>
    <row r="285">
      <c r="A285" s="42">
        <v>23.0</v>
      </c>
      <c r="B285" s="45">
        <f t="shared" si="3"/>
        <v>284</v>
      </c>
      <c r="C285" s="46">
        <f>F284*Breakdown!C$11</f>
        <v>26971.00177</v>
      </c>
      <c r="D285" s="44">
        <f>Breakdown!C$13-C285</f>
        <v>144492.2845</v>
      </c>
      <c r="E285" s="44">
        <f t="shared" si="4"/>
        <v>48695573.29</v>
      </c>
      <c r="F285" s="44">
        <f t="array" ref="F285">(F284*Breakdown!C$11)+F284-E$2</f>
        <v>21432309.13</v>
      </c>
      <c r="G285" s="44">
        <f t="shared" ref="G285:H285" si="287">C285+G284</f>
        <v>14127882.42</v>
      </c>
      <c r="H285" s="44">
        <f t="shared" si="287"/>
        <v>34567690.87</v>
      </c>
      <c r="I285" s="44">
        <f>Breakdown!B$31*C285</f>
        <v>5394.200355</v>
      </c>
      <c r="J285" s="44">
        <f t="shared" si="6"/>
        <v>2825576.485</v>
      </c>
    </row>
    <row r="286">
      <c r="A286" s="42">
        <v>23.0</v>
      </c>
      <c r="B286" s="45">
        <f t="shared" si="3"/>
        <v>285</v>
      </c>
      <c r="C286" s="46">
        <f>F285*Breakdown!C$11</f>
        <v>26790.38642</v>
      </c>
      <c r="D286" s="44">
        <f>Breakdown!C$13-C286</f>
        <v>144672.8998</v>
      </c>
      <c r="E286" s="44">
        <f t="shared" si="4"/>
        <v>48867036.58</v>
      </c>
      <c r="F286" s="44">
        <f t="array" ref="F286">(F285*Breakdown!C$11)+F285-E$2</f>
        <v>21287636.23</v>
      </c>
      <c r="G286" s="44">
        <f t="shared" ref="G286:H286" si="288">C286+G285</f>
        <v>14154672.81</v>
      </c>
      <c r="H286" s="44">
        <f t="shared" si="288"/>
        <v>34712363.77</v>
      </c>
      <c r="I286" s="44">
        <f>Breakdown!B$31*C286</f>
        <v>5358.077284</v>
      </c>
      <c r="J286" s="44">
        <f t="shared" si="6"/>
        <v>2830934.562</v>
      </c>
    </row>
    <row r="287">
      <c r="A287" s="42">
        <v>23.0</v>
      </c>
      <c r="B287" s="45">
        <f t="shared" si="3"/>
        <v>286</v>
      </c>
      <c r="C287" s="46">
        <f>F286*Breakdown!C$11</f>
        <v>26609.54529</v>
      </c>
      <c r="D287" s="44">
        <f>Breakdown!C$13-C287</f>
        <v>144853.7409</v>
      </c>
      <c r="E287" s="44">
        <f t="shared" si="4"/>
        <v>49038499.86</v>
      </c>
      <c r="F287" s="44">
        <f t="array" ref="F287">(F286*Breakdown!C$11)+F286-E$2</f>
        <v>21142782.49</v>
      </c>
      <c r="G287" s="44">
        <f t="shared" ref="G287:H287" si="289">C287+G286</f>
        <v>14181282.36</v>
      </c>
      <c r="H287" s="44">
        <f t="shared" si="289"/>
        <v>34857217.51</v>
      </c>
      <c r="I287" s="44">
        <f>Breakdown!B$31*C287</f>
        <v>5321.909059</v>
      </c>
      <c r="J287" s="44">
        <f t="shared" si="6"/>
        <v>2836256.471</v>
      </c>
    </row>
    <row r="288">
      <c r="A288" s="42">
        <v>23.0</v>
      </c>
      <c r="B288" s="45">
        <f t="shared" si="3"/>
        <v>287</v>
      </c>
      <c r="C288" s="46">
        <f>F287*Breakdown!C$11</f>
        <v>26428.47812</v>
      </c>
      <c r="D288" s="44">
        <f>Breakdown!C$13-C288</f>
        <v>145034.8081</v>
      </c>
      <c r="E288" s="44">
        <f t="shared" si="4"/>
        <v>49209963.15</v>
      </c>
      <c r="F288" s="44">
        <f t="array" ref="F288">(F287*Breakdown!C$11)+F287-E$2</f>
        <v>20997747.69</v>
      </c>
      <c r="G288" s="44">
        <f t="shared" ref="G288:H288" si="290">C288+G287</f>
        <v>14207710.83</v>
      </c>
      <c r="H288" s="44">
        <f t="shared" si="290"/>
        <v>35002252.31</v>
      </c>
      <c r="I288" s="44">
        <f>Breakdown!B$31*C288</f>
        <v>5285.695623</v>
      </c>
      <c r="J288" s="44">
        <f t="shared" si="6"/>
        <v>2841542.167</v>
      </c>
    </row>
    <row r="289">
      <c r="A289" s="42">
        <v>24.0</v>
      </c>
      <c r="B289" s="45">
        <f t="shared" si="3"/>
        <v>288</v>
      </c>
      <c r="C289" s="46">
        <f>F288*Breakdown!C$11</f>
        <v>26247.18461</v>
      </c>
      <c r="D289" s="44">
        <f>Breakdown!C$13-C289</f>
        <v>145216.1016</v>
      </c>
      <c r="E289" s="44">
        <f t="shared" si="4"/>
        <v>49381426.44</v>
      </c>
      <c r="F289" s="44">
        <f t="array" ref="F289">(F288*Breakdown!C$11)+F288-E$2</f>
        <v>20852531.58</v>
      </c>
      <c r="G289" s="44">
        <f t="shared" ref="G289:H289" si="291">C289+G288</f>
        <v>14233958.02</v>
      </c>
      <c r="H289" s="44">
        <f t="shared" si="291"/>
        <v>35147468.42</v>
      </c>
      <c r="I289" s="44">
        <f>Breakdown!B$31*C289</f>
        <v>5249.436921</v>
      </c>
      <c r="J289" s="44">
        <f t="shared" si="6"/>
        <v>2846791.604</v>
      </c>
    </row>
    <row r="290">
      <c r="A290" s="42">
        <v>24.0</v>
      </c>
      <c r="B290" s="45">
        <f t="shared" si="3"/>
        <v>289</v>
      </c>
      <c r="C290" s="46">
        <f>F289*Breakdown!C$11</f>
        <v>26065.66448</v>
      </c>
      <c r="D290" s="44">
        <f>Breakdown!C$13-C290</f>
        <v>145397.6218</v>
      </c>
      <c r="E290" s="44">
        <f t="shared" si="4"/>
        <v>49552889.72</v>
      </c>
      <c r="F290" s="44">
        <f t="array" ref="F290">(F289*Breakdown!C$11)+F289-E$2</f>
        <v>20707133.96</v>
      </c>
      <c r="G290" s="44">
        <f t="shared" ref="G290:H290" si="292">C290+G289</f>
        <v>14260023.68</v>
      </c>
      <c r="H290" s="44">
        <f t="shared" si="292"/>
        <v>35292866.04</v>
      </c>
      <c r="I290" s="44">
        <f>Breakdown!B$31*C290</f>
        <v>5213.132896</v>
      </c>
      <c r="J290" s="44">
        <f t="shared" si="6"/>
        <v>2852004.737</v>
      </c>
    </row>
    <row r="291">
      <c r="A291" s="42">
        <v>24.0</v>
      </c>
      <c r="B291" s="45">
        <f t="shared" si="3"/>
        <v>290</v>
      </c>
      <c r="C291" s="46">
        <f>F290*Breakdown!C$11</f>
        <v>25883.91745</v>
      </c>
      <c r="D291" s="44">
        <f>Breakdown!C$13-C291</f>
        <v>145579.3688</v>
      </c>
      <c r="E291" s="44">
        <f t="shared" si="4"/>
        <v>49724353.01</v>
      </c>
      <c r="F291" s="44">
        <f t="array" ref="F291">(F290*Breakdown!C$11)+F290-E$2</f>
        <v>20561554.59</v>
      </c>
      <c r="G291" s="44">
        <f t="shared" ref="G291:H291" si="293">C291+G290</f>
        <v>14285907.6</v>
      </c>
      <c r="H291" s="44">
        <f t="shared" si="293"/>
        <v>35438445.41</v>
      </c>
      <c r="I291" s="44">
        <f>Breakdown!B$31*C291</f>
        <v>5176.78349</v>
      </c>
      <c r="J291" s="44">
        <f t="shared" si="6"/>
        <v>2857181.52</v>
      </c>
    </row>
    <row r="292">
      <c r="A292" s="42">
        <v>24.0</v>
      </c>
      <c r="B292" s="45">
        <f t="shared" si="3"/>
        <v>291</v>
      </c>
      <c r="C292" s="46">
        <f>F291*Breakdown!C$11</f>
        <v>25701.94324</v>
      </c>
      <c r="D292" s="44">
        <f>Breakdown!C$13-C292</f>
        <v>145761.343</v>
      </c>
      <c r="E292" s="44">
        <f t="shared" si="4"/>
        <v>49895816.29</v>
      </c>
      <c r="F292" s="44">
        <f t="array" ref="F292">(F291*Breakdown!C$11)+F291-E$2</f>
        <v>20415793.25</v>
      </c>
      <c r="G292" s="44">
        <f t="shared" ref="G292:H292" si="294">C292+G291</f>
        <v>14311609.54</v>
      </c>
      <c r="H292" s="44">
        <f t="shared" si="294"/>
        <v>35584206.75</v>
      </c>
      <c r="I292" s="44">
        <f>Breakdown!B$31*C292</f>
        <v>5140.388648</v>
      </c>
      <c r="J292" s="44">
        <f t="shared" si="6"/>
        <v>2862321.909</v>
      </c>
    </row>
    <row r="293">
      <c r="A293" s="42">
        <v>24.0</v>
      </c>
      <c r="B293" s="45">
        <f t="shared" si="3"/>
        <v>292</v>
      </c>
      <c r="C293" s="46">
        <f>F292*Breakdown!C$11</f>
        <v>25519.74156</v>
      </c>
      <c r="D293" s="44">
        <f>Breakdown!C$13-C293</f>
        <v>145943.5447</v>
      </c>
      <c r="E293" s="44">
        <f t="shared" si="4"/>
        <v>50067279.58</v>
      </c>
      <c r="F293" s="44">
        <f t="array" ref="F293">(F292*Breakdown!C$11)+F292-E$2</f>
        <v>20269849.71</v>
      </c>
      <c r="G293" s="44">
        <f t="shared" ref="G293:H293" si="295">C293+G292</f>
        <v>14337129.29</v>
      </c>
      <c r="H293" s="44">
        <f t="shared" si="295"/>
        <v>35730150.29</v>
      </c>
      <c r="I293" s="44">
        <f>Breakdown!B$31*C293</f>
        <v>5103.948313</v>
      </c>
      <c r="J293" s="44">
        <f t="shared" si="6"/>
        <v>2867425.857</v>
      </c>
    </row>
    <row r="294">
      <c r="A294" s="42">
        <v>24.0</v>
      </c>
      <c r="B294" s="45">
        <f t="shared" si="3"/>
        <v>293</v>
      </c>
      <c r="C294" s="46">
        <f>F293*Breakdown!C$11</f>
        <v>25337.31213</v>
      </c>
      <c r="D294" s="44">
        <f>Breakdown!C$13-C294</f>
        <v>146125.9741</v>
      </c>
      <c r="E294" s="44">
        <f t="shared" si="4"/>
        <v>50238742.87</v>
      </c>
      <c r="F294" s="44">
        <f t="array" ref="F294">(F293*Breakdown!C$11)+F293-E$2</f>
        <v>20123723.73</v>
      </c>
      <c r="G294" s="44">
        <f t="shared" ref="G294:H294" si="296">C294+G293</f>
        <v>14362466.6</v>
      </c>
      <c r="H294" s="44">
        <f t="shared" si="296"/>
        <v>35876276.27</v>
      </c>
      <c r="I294" s="44">
        <f>Breakdown!B$31*C294</f>
        <v>5067.462426</v>
      </c>
      <c r="J294" s="44">
        <f t="shared" si="6"/>
        <v>2872493.32</v>
      </c>
    </row>
    <row r="295">
      <c r="A295" s="42">
        <v>24.0</v>
      </c>
      <c r="B295" s="45">
        <f t="shared" si="3"/>
        <v>294</v>
      </c>
      <c r="C295" s="46">
        <f>F294*Breakdown!C$11</f>
        <v>25154.65466</v>
      </c>
      <c r="D295" s="44">
        <f>Breakdown!C$13-C295</f>
        <v>146308.6316</v>
      </c>
      <c r="E295" s="44">
        <f t="shared" si="4"/>
        <v>50410206.15</v>
      </c>
      <c r="F295" s="44">
        <f t="array" ref="F295">(F294*Breakdown!C$11)+F294-E$2</f>
        <v>19977415.1</v>
      </c>
      <c r="G295" s="44">
        <f t="shared" ref="G295:H295" si="297">C295+G294</f>
        <v>14387621.25</v>
      </c>
      <c r="H295" s="44">
        <f t="shared" si="297"/>
        <v>36022584.9</v>
      </c>
      <c r="I295" s="44">
        <f>Breakdown!B$31*C295</f>
        <v>5030.930933</v>
      </c>
      <c r="J295" s="44">
        <f t="shared" si="6"/>
        <v>2877524.251</v>
      </c>
    </row>
    <row r="296">
      <c r="A296" s="42">
        <v>24.0</v>
      </c>
      <c r="B296" s="45">
        <f t="shared" si="3"/>
        <v>295</v>
      </c>
      <c r="C296" s="46">
        <f>F295*Breakdown!C$11</f>
        <v>24971.76887</v>
      </c>
      <c r="D296" s="44">
        <f>Breakdown!C$13-C296</f>
        <v>146491.5174</v>
      </c>
      <c r="E296" s="44">
        <f t="shared" si="4"/>
        <v>50581669.44</v>
      </c>
      <c r="F296" s="44">
        <f t="array" ref="F296">(F295*Breakdown!C$11)+F295-E$2</f>
        <v>19830923.58</v>
      </c>
      <c r="G296" s="44">
        <f t="shared" ref="G296:H296" si="298">C296+G295</f>
        <v>14412593.02</v>
      </c>
      <c r="H296" s="44">
        <f t="shared" si="298"/>
        <v>36169076.42</v>
      </c>
      <c r="I296" s="44">
        <f>Breakdown!B$31*C296</f>
        <v>4994.353775</v>
      </c>
      <c r="J296" s="44">
        <f t="shared" si="6"/>
        <v>2882518.604</v>
      </c>
    </row>
    <row r="297">
      <c r="A297" s="42">
        <v>24.0</v>
      </c>
      <c r="B297" s="45">
        <f t="shared" si="3"/>
        <v>296</v>
      </c>
      <c r="C297" s="46">
        <f>F296*Breakdown!C$11</f>
        <v>24788.65448</v>
      </c>
      <c r="D297" s="44">
        <f>Breakdown!C$13-C297</f>
        <v>146674.6318</v>
      </c>
      <c r="E297" s="44">
        <f t="shared" si="4"/>
        <v>50753132.73</v>
      </c>
      <c r="F297" s="44">
        <f t="array" ref="F297">(F296*Breakdown!C$11)+F296-E$2</f>
        <v>19684248.95</v>
      </c>
      <c r="G297" s="44">
        <f t="shared" ref="G297:H297" si="299">C297+G296</f>
        <v>14437381.68</v>
      </c>
      <c r="H297" s="44">
        <f t="shared" si="299"/>
        <v>36315751.05</v>
      </c>
      <c r="I297" s="44">
        <f>Breakdown!B$31*C297</f>
        <v>4957.730896</v>
      </c>
      <c r="J297" s="44">
        <f t="shared" si="6"/>
        <v>2887476.335</v>
      </c>
    </row>
    <row r="298">
      <c r="A298" s="42">
        <v>24.0</v>
      </c>
      <c r="B298" s="45">
        <f t="shared" si="3"/>
        <v>297</v>
      </c>
      <c r="C298" s="46">
        <f>F297*Breakdown!C$11</f>
        <v>24605.31119</v>
      </c>
      <c r="D298" s="44">
        <f>Breakdown!C$13-C298</f>
        <v>146857.975</v>
      </c>
      <c r="E298" s="44">
        <f t="shared" si="4"/>
        <v>50924596.01</v>
      </c>
      <c r="F298" s="44">
        <f t="array" ref="F298">(F297*Breakdown!C$11)+F297-E$2</f>
        <v>19537390.98</v>
      </c>
      <c r="G298" s="44">
        <f t="shared" ref="G298:H298" si="300">C298+G297</f>
        <v>14461986.99</v>
      </c>
      <c r="H298" s="44">
        <f t="shared" si="300"/>
        <v>36462609.02</v>
      </c>
      <c r="I298" s="44">
        <f>Breakdown!B$31*C298</f>
        <v>4921.062238</v>
      </c>
      <c r="J298" s="44">
        <f t="shared" si="6"/>
        <v>2892397.397</v>
      </c>
    </row>
    <row r="299">
      <c r="A299" s="42">
        <v>24.0</v>
      </c>
      <c r="B299" s="45">
        <f t="shared" si="3"/>
        <v>298</v>
      </c>
      <c r="C299" s="46">
        <f>F298*Breakdown!C$11</f>
        <v>24421.73872</v>
      </c>
      <c r="D299" s="44">
        <f>Breakdown!C$13-C299</f>
        <v>147041.5475</v>
      </c>
      <c r="E299" s="44">
        <f t="shared" si="4"/>
        <v>51096059.3</v>
      </c>
      <c r="F299" s="44">
        <f t="array" ref="F299">(F298*Breakdown!C$11)+F298-E$2</f>
        <v>19390349.43</v>
      </c>
      <c r="G299" s="44">
        <f t="shared" ref="G299:H299" si="301">C299+G298</f>
        <v>14486408.73</v>
      </c>
      <c r="H299" s="44">
        <f t="shared" si="301"/>
        <v>36609650.57</v>
      </c>
      <c r="I299" s="44">
        <f>Breakdown!B$31*C299</f>
        <v>4884.347744</v>
      </c>
      <c r="J299" s="44">
        <f t="shared" si="6"/>
        <v>2897281.745</v>
      </c>
    </row>
    <row r="300">
      <c r="A300" s="42">
        <v>24.0</v>
      </c>
      <c r="B300" s="45">
        <f t="shared" si="3"/>
        <v>299</v>
      </c>
      <c r="C300" s="46">
        <f>F299*Breakdown!C$11</f>
        <v>24237.93679</v>
      </c>
      <c r="D300" s="44">
        <f>Breakdown!C$13-C300</f>
        <v>147225.3494</v>
      </c>
      <c r="E300" s="44">
        <f t="shared" si="4"/>
        <v>51267522.58</v>
      </c>
      <c r="F300" s="44">
        <f t="array" ref="F300">(F299*Breakdown!C$11)+F299-E$2</f>
        <v>19243124.08</v>
      </c>
      <c r="G300" s="44">
        <f t="shared" ref="G300:H300" si="302">C300+G299</f>
        <v>14510646.66</v>
      </c>
      <c r="H300" s="44">
        <f t="shared" si="302"/>
        <v>36756875.92</v>
      </c>
      <c r="I300" s="44">
        <f>Breakdown!B$31*C300</f>
        <v>4847.587357</v>
      </c>
      <c r="J300" s="44">
        <f t="shared" si="6"/>
        <v>2902129.333</v>
      </c>
    </row>
    <row r="301">
      <c r="A301" s="42">
        <v>25.0</v>
      </c>
      <c r="B301" s="45">
        <f t="shared" si="3"/>
        <v>300</v>
      </c>
      <c r="C301" s="46">
        <f>F300*Breakdown!C$11</f>
        <v>24053.9051</v>
      </c>
      <c r="D301" s="44">
        <f>Breakdown!C$13-C301</f>
        <v>147409.3811</v>
      </c>
      <c r="E301" s="44">
        <f t="shared" si="4"/>
        <v>51438985.87</v>
      </c>
      <c r="F301" s="44">
        <f t="array" ref="F301">(F300*Breakdown!C$11)+F300-E$2</f>
        <v>19095714.7</v>
      </c>
      <c r="G301" s="44">
        <f t="shared" ref="G301:H301" si="303">C301+G300</f>
        <v>14534700.57</v>
      </c>
      <c r="H301" s="44">
        <f t="shared" si="303"/>
        <v>36904285.3</v>
      </c>
      <c r="I301" s="44">
        <f>Breakdown!B$31*C301</f>
        <v>4810.78102</v>
      </c>
      <c r="J301" s="44">
        <f t="shared" si="6"/>
        <v>2906940.114</v>
      </c>
    </row>
    <row r="302">
      <c r="A302" s="42">
        <v>25.0</v>
      </c>
      <c r="B302" s="45">
        <f t="shared" si="3"/>
        <v>301</v>
      </c>
      <c r="C302" s="46">
        <f>F301*Breakdown!C$11</f>
        <v>23869.64337</v>
      </c>
      <c r="D302" s="44">
        <f>Breakdown!C$13-C302</f>
        <v>147593.6429</v>
      </c>
      <c r="E302" s="44">
        <f t="shared" si="4"/>
        <v>51610449.16</v>
      </c>
      <c r="F302" s="44">
        <f t="array" ref="F302">(F301*Breakdown!C$11)+F301-E$2</f>
        <v>18948121.05</v>
      </c>
      <c r="G302" s="44">
        <f t="shared" ref="G302:H302" si="304">C302+G301</f>
        <v>14558570.21</v>
      </c>
      <c r="H302" s="44">
        <f t="shared" si="304"/>
        <v>37051878.95</v>
      </c>
      <c r="I302" s="44">
        <f>Breakdown!B$31*C302</f>
        <v>4773.928674</v>
      </c>
      <c r="J302" s="44">
        <f t="shared" si="6"/>
        <v>2911714.042</v>
      </c>
    </row>
    <row r="303">
      <c r="A303" s="42">
        <v>25.0</v>
      </c>
      <c r="B303" s="45">
        <f t="shared" si="3"/>
        <v>302</v>
      </c>
      <c r="C303" s="46">
        <f>F302*Breakdown!C$11</f>
        <v>23685.15132</v>
      </c>
      <c r="D303" s="44">
        <f>Breakdown!C$13-C303</f>
        <v>147778.1349</v>
      </c>
      <c r="E303" s="44">
        <f t="shared" si="4"/>
        <v>51781912.44</v>
      </c>
      <c r="F303" s="44">
        <f t="array" ref="F303">(F302*Breakdown!C$11)+F302-E$2</f>
        <v>18800342.92</v>
      </c>
      <c r="G303" s="44">
        <f t="shared" ref="G303:H303" si="305">C303+G302</f>
        <v>14582255.36</v>
      </c>
      <c r="H303" s="44">
        <f t="shared" si="305"/>
        <v>37199657.08</v>
      </c>
      <c r="I303" s="44">
        <f>Breakdown!B$31*C303</f>
        <v>4737.030264</v>
      </c>
      <c r="J303" s="44">
        <f t="shared" si="6"/>
        <v>2916451.073</v>
      </c>
    </row>
    <row r="304">
      <c r="A304" s="42">
        <v>25.0</v>
      </c>
      <c r="B304" s="45">
        <f t="shared" si="3"/>
        <v>303</v>
      </c>
      <c r="C304" s="46">
        <f>F303*Breakdown!C$11</f>
        <v>23500.42865</v>
      </c>
      <c r="D304" s="44">
        <f>Breakdown!C$13-C304</f>
        <v>147962.8576</v>
      </c>
      <c r="E304" s="44">
        <f t="shared" si="4"/>
        <v>51953375.73</v>
      </c>
      <c r="F304" s="44">
        <f t="array" ref="F304">(F303*Breakdown!C$11)+F303-E$2</f>
        <v>18652380.06</v>
      </c>
      <c r="G304" s="44">
        <f t="shared" ref="G304:H304" si="306">C304+G303</f>
        <v>14605755.79</v>
      </c>
      <c r="H304" s="44">
        <f t="shared" si="306"/>
        <v>37347619.94</v>
      </c>
      <c r="I304" s="44">
        <f>Breakdown!B$31*C304</f>
        <v>4700.08573</v>
      </c>
      <c r="J304" s="44">
        <f t="shared" si="6"/>
        <v>2921151.158</v>
      </c>
    </row>
    <row r="305">
      <c r="A305" s="42">
        <v>25.0</v>
      </c>
      <c r="B305" s="45">
        <f t="shared" si="3"/>
        <v>304</v>
      </c>
      <c r="C305" s="46">
        <f>F304*Breakdown!C$11</f>
        <v>23315.47508</v>
      </c>
      <c r="D305" s="44">
        <f>Breakdown!C$13-C305</f>
        <v>148147.8112</v>
      </c>
      <c r="E305" s="44">
        <f t="shared" si="4"/>
        <v>52124839.02</v>
      </c>
      <c r="F305" s="44">
        <f t="array" ref="F305">(F304*Breakdown!C$11)+F304-E$2</f>
        <v>18504232.25</v>
      </c>
      <c r="G305" s="44">
        <f t="shared" ref="G305:H305" si="307">C305+G304</f>
        <v>14629071.27</v>
      </c>
      <c r="H305" s="44">
        <f t="shared" si="307"/>
        <v>37495767.75</v>
      </c>
      <c r="I305" s="44">
        <f>Breakdown!B$31*C305</f>
        <v>4663.095016</v>
      </c>
      <c r="J305" s="44">
        <f t="shared" si="6"/>
        <v>2925814.253</v>
      </c>
    </row>
    <row r="306">
      <c r="A306" s="42">
        <v>25.0</v>
      </c>
      <c r="B306" s="45">
        <f t="shared" si="3"/>
        <v>305</v>
      </c>
      <c r="C306" s="46">
        <f>F305*Breakdown!C$11</f>
        <v>23130.29031</v>
      </c>
      <c r="D306" s="44">
        <f>Breakdown!C$13-C306</f>
        <v>148332.9959</v>
      </c>
      <c r="E306" s="44">
        <f t="shared" si="4"/>
        <v>52296302.3</v>
      </c>
      <c r="F306" s="44">
        <f t="array" ref="F306">(F305*Breakdown!C$11)+F305-E$2</f>
        <v>18355899.26</v>
      </c>
      <c r="G306" s="44">
        <f t="shared" ref="G306:H306" si="308">C306+G305</f>
        <v>14652201.56</v>
      </c>
      <c r="H306" s="44">
        <f t="shared" si="308"/>
        <v>37644100.74</v>
      </c>
      <c r="I306" s="44">
        <f>Breakdown!B$31*C306</f>
        <v>4626.058063</v>
      </c>
      <c r="J306" s="44">
        <f t="shared" si="6"/>
        <v>2930440.311</v>
      </c>
    </row>
    <row r="307">
      <c r="A307" s="42">
        <v>25.0</v>
      </c>
      <c r="B307" s="45">
        <f t="shared" si="3"/>
        <v>306</v>
      </c>
      <c r="C307" s="46">
        <f>F306*Breakdown!C$11</f>
        <v>22944.87407</v>
      </c>
      <c r="D307" s="44">
        <f>Breakdown!C$13-C307</f>
        <v>148518.4122</v>
      </c>
      <c r="E307" s="44">
        <f t="shared" si="4"/>
        <v>52467765.59</v>
      </c>
      <c r="F307" s="44">
        <f t="array" ref="F307">(F306*Breakdown!C$11)+F306-E$2</f>
        <v>18207380.84</v>
      </c>
      <c r="G307" s="44">
        <f t="shared" ref="G307:H307" si="309">C307+G306</f>
        <v>14675146.43</v>
      </c>
      <c r="H307" s="44">
        <f t="shared" si="309"/>
        <v>37792619.16</v>
      </c>
      <c r="I307" s="44">
        <f>Breakdown!B$31*C307</f>
        <v>4588.974814</v>
      </c>
      <c r="J307" s="44">
        <f t="shared" si="6"/>
        <v>2935029.286</v>
      </c>
    </row>
    <row r="308">
      <c r="A308" s="42">
        <v>25.0</v>
      </c>
      <c r="B308" s="45">
        <f t="shared" si="3"/>
        <v>307</v>
      </c>
      <c r="C308" s="46">
        <f>F307*Breakdown!C$11</f>
        <v>22759.22605</v>
      </c>
      <c r="D308" s="44">
        <f>Breakdown!C$13-C308</f>
        <v>148704.0602</v>
      </c>
      <c r="E308" s="44">
        <f t="shared" si="4"/>
        <v>52639228.87</v>
      </c>
      <c r="F308" s="44">
        <f t="array" ref="F308">(F307*Breakdown!C$11)+F307-E$2</f>
        <v>18058676.78</v>
      </c>
      <c r="G308" s="44">
        <f t="shared" ref="G308:H308" si="310">C308+G307</f>
        <v>14697905.66</v>
      </c>
      <c r="H308" s="44">
        <f t="shared" si="310"/>
        <v>37941323.22</v>
      </c>
      <c r="I308" s="44">
        <f>Breakdown!B$31*C308</f>
        <v>4551.845211</v>
      </c>
      <c r="J308" s="44">
        <f t="shared" si="6"/>
        <v>2939581.131</v>
      </c>
    </row>
    <row r="309">
      <c r="A309" s="42">
        <v>25.0</v>
      </c>
      <c r="B309" s="45">
        <f t="shared" si="3"/>
        <v>308</v>
      </c>
      <c r="C309" s="46">
        <f>F308*Breakdown!C$11</f>
        <v>22573.34598</v>
      </c>
      <c r="D309" s="44">
        <f>Breakdown!C$13-C309</f>
        <v>148889.9403</v>
      </c>
      <c r="E309" s="44">
        <f t="shared" si="4"/>
        <v>52810692.16</v>
      </c>
      <c r="F309" s="44">
        <f t="array" ref="F309">(F308*Breakdown!C$11)+F308-E$2</f>
        <v>17909786.84</v>
      </c>
      <c r="G309" s="44">
        <f t="shared" ref="G309:H309" si="311">C309+G308</f>
        <v>14720479</v>
      </c>
      <c r="H309" s="44">
        <f t="shared" si="311"/>
        <v>38090213.16</v>
      </c>
      <c r="I309" s="44">
        <f>Breakdown!B$31*C309</f>
        <v>4514.669196</v>
      </c>
      <c r="J309" s="44">
        <f t="shared" si="6"/>
        <v>2944095.801</v>
      </c>
    </row>
    <row r="310">
      <c r="A310" s="42">
        <v>25.0</v>
      </c>
      <c r="B310" s="45">
        <f t="shared" si="3"/>
        <v>309</v>
      </c>
      <c r="C310" s="46">
        <f>F309*Breakdown!C$11</f>
        <v>22387.23355</v>
      </c>
      <c r="D310" s="44">
        <f>Breakdown!C$13-C310</f>
        <v>149076.0527</v>
      </c>
      <c r="E310" s="44">
        <f t="shared" si="4"/>
        <v>52982155.45</v>
      </c>
      <c r="F310" s="44">
        <f t="array" ref="F310">(F309*Breakdown!C$11)+F309-E$2</f>
        <v>17760710.79</v>
      </c>
      <c r="G310" s="44">
        <f t="shared" ref="G310:H310" si="312">C310+G309</f>
        <v>14742866.24</v>
      </c>
      <c r="H310" s="44">
        <f t="shared" si="312"/>
        <v>38239289.21</v>
      </c>
      <c r="I310" s="44">
        <f>Breakdown!B$31*C310</f>
        <v>4477.446711</v>
      </c>
      <c r="J310" s="44">
        <f t="shared" si="6"/>
        <v>2948573.247</v>
      </c>
    </row>
    <row r="311">
      <c r="A311" s="42">
        <v>25.0</v>
      </c>
      <c r="B311" s="45">
        <f t="shared" si="3"/>
        <v>310</v>
      </c>
      <c r="C311" s="46">
        <f>F310*Breakdown!C$11</f>
        <v>22200.88849</v>
      </c>
      <c r="D311" s="44">
        <f>Breakdown!C$13-C311</f>
        <v>149262.3977</v>
      </c>
      <c r="E311" s="44">
        <f t="shared" si="4"/>
        <v>53153618.73</v>
      </c>
      <c r="F311" s="44">
        <f t="array" ref="F311">(F310*Breakdown!C$11)+F310-E$2</f>
        <v>17611448.39</v>
      </c>
      <c r="G311" s="44">
        <f t="shared" ref="G311:H311" si="313">C311+G310</f>
        <v>14765067.12</v>
      </c>
      <c r="H311" s="44">
        <f t="shared" si="313"/>
        <v>38388551.61</v>
      </c>
      <c r="I311" s="44">
        <f>Breakdown!B$31*C311</f>
        <v>4440.177697</v>
      </c>
      <c r="J311" s="44">
        <f t="shared" si="6"/>
        <v>2953013.425</v>
      </c>
    </row>
    <row r="312">
      <c r="A312" s="42">
        <v>25.0</v>
      </c>
      <c r="B312" s="45">
        <f t="shared" si="3"/>
        <v>311</v>
      </c>
      <c r="C312" s="46">
        <f>F311*Breakdown!C$11</f>
        <v>22014.31049</v>
      </c>
      <c r="D312" s="44">
        <f>Breakdown!C$13-C312</f>
        <v>149448.9757</v>
      </c>
      <c r="E312" s="44">
        <f t="shared" si="4"/>
        <v>53325082.02</v>
      </c>
      <c r="F312" s="44">
        <f t="array" ref="F312">(F311*Breakdown!C$11)+F311-E$2</f>
        <v>17461999.42</v>
      </c>
      <c r="G312" s="44">
        <f t="shared" ref="G312:H312" si="314">C312+G311</f>
        <v>14787081.44</v>
      </c>
      <c r="H312" s="44">
        <f t="shared" si="314"/>
        <v>38538000.58</v>
      </c>
      <c r="I312" s="44">
        <f>Breakdown!B$31*C312</f>
        <v>4402.862098</v>
      </c>
      <c r="J312" s="44">
        <f t="shared" si="6"/>
        <v>2957416.287</v>
      </c>
    </row>
    <row r="313">
      <c r="A313" s="42">
        <v>26.0</v>
      </c>
      <c r="B313" s="45">
        <f t="shared" si="3"/>
        <v>312</v>
      </c>
      <c r="C313" s="46">
        <f>F312*Breakdown!C$11</f>
        <v>21827.49927</v>
      </c>
      <c r="D313" s="44">
        <f>Breakdown!C$13-C313</f>
        <v>149635.787</v>
      </c>
      <c r="E313" s="44">
        <f t="shared" si="4"/>
        <v>53496545.31</v>
      </c>
      <c r="F313" s="44">
        <f t="array" ref="F313">(F312*Breakdown!C$11)+F312-E$2</f>
        <v>17312363.63</v>
      </c>
      <c r="G313" s="44">
        <f t="shared" ref="G313:H313" si="315">C313+G312</f>
        <v>14808908.93</v>
      </c>
      <c r="H313" s="44">
        <f t="shared" si="315"/>
        <v>38687636.37</v>
      </c>
      <c r="I313" s="44">
        <f>Breakdown!B$31*C313</f>
        <v>4365.499854</v>
      </c>
      <c r="J313" s="44">
        <f t="shared" si="6"/>
        <v>2961781.787</v>
      </c>
    </row>
    <row r="314">
      <c r="A314" s="42">
        <v>26.0</v>
      </c>
      <c r="B314" s="45">
        <f t="shared" si="3"/>
        <v>313</v>
      </c>
      <c r="C314" s="46">
        <f>F313*Breakdown!C$11</f>
        <v>21640.45454</v>
      </c>
      <c r="D314" s="44">
        <f>Breakdown!C$13-C314</f>
        <v>149822.8317</v>
      </c>
      <c r="E314" s="44">
        <f t="shared" si="4"/>
        <v>53668008.59</v>
      </c>
      <c r="F314" s="44">
        <f t="array" ref="F314">(F313*Breakdown!C$11)+F313-E$2</f>
        <v>17162540.8</v>
      </c>
      <c r="G314" s="44">
        <f t="shared" ref="G314:H314" si="316">C314+G313</f>
        <v>14830549.39</v>
      </c>
      <c r="H314" s="44">
        <f t="shared" si="316"/>
        <v>38837459.2</v>
      </c>
      <c r="I314" s="44">
        <f>Breakdown!B$31*C314</f>
        <v>4328.090907</v>
      </c>
      <c r="J314" s="44">
        <f t="shared" si="6"/>
        <v>2966109.878</v>
      </c>
    </row>
    <row r="315">
      <c r="A315" s="42">
        <v>26.0</v>
      </c>
      <c r="B315" s="45">
        <f t="shared" si="3"/>
        <v>314</v>
      </c>
      <c r="C315" s="46">
        <f>F314*Breakdown!C$11</f>
        <v>21453.176</v>
      </c>
      <c r="D315" s="44">
        <f>Breakdown!C$13-C315</f>
        <v>150010.1102</v>
      </c>
      <c r="E315" s="44">
        <f t="shared" si="4"/>
        <v>53839471.88</v>
      </c>
      <c r="F315" s="44">
        <f t="array" ref="F315">(F314*Breakdown!C$11)+F314-E$2</f>
        <v>17012530.69</v>
      </c>
      <c r="G315" s="44">
        <f t="shared" ref="G315:H315" si="317">C315+G314</f>
        <v>14852002.57</v>
      </c>
      <c r="H315" s="44">
        <f t="shared" si="317"/>
        <v>38987469.31</v>
      </c>
      <c r="I315" s="44">
        <f>Breakdown!B$31*C315</f>
        <v>4290.635199</v>
      </c>
      <c r="J315" s="44">
        <f t="shared" si="6"/>
        <v>2970400.513</v>
      </c>
    </row>
    <row r="316">
      <c r="A316" s="42">
        <v>26.0</v>
      </c>
      <c r="B316" s="45">
        <f t="shared" si="3"/>
        <v>315</v>
      </c>
      <c r="C316" s="46">
        <f>F315*Breakdown!C$11</f>
        <v>21265.66336</v>
      </c>
      <c r="D316" s="44">
        <f>Breakdown!C$13-C316</f>
        <v>150197.6229</v>
      </c>
      <c r="E316" s="44">
        <f t="shared" si="4"/>
        <v>54010935.16</v>
      </c>
      <c r="F316" s="44">
        <f t="array" ref="F316">(F315*Breakdown!C$11)+F315-E$2</f>
        <v>16862333.06</v>
      </c>
      <c r="G316" s="44">
        <f t="shared" ref="G316:H316" si="318">C316+G315</f>
        <v>14873268.23</v>
      </c>
      <c r="H316" s="44">
        <f t="shared" si="318"/>
        <v>39137666.94</v>
      </c>
      <c r="I316" s="44">
        <f>Breakdown!B$31*C316</f>
        <v>4253.132672</v>
      </c>
      <c r="J316" s="44">
        <f t="shared" si="6"/>
        <v>2974653.646</v>
      </c>
    </row>
    <row r="317">
      <c r="A317" s="42">
        <v>26.0</v>
      </c>
      <c r="B317" s="45">
        <f t="shared" si="3"/>
        <v>316</v>
      </c>
      <c r="C317" s="46">
        <f>F316*Breakdown!C$11</f>
        <v>21077.91633</v>
      </c>
      <c r="D317" s="44">
        <f>Breakdown!C$13-C317</f>
        <v>150385.3699</v>
      </c>
      <c r="E317" s="44">
        <f t="shared" si="4"/>
        <v>54182398.45</v>
      </c>
      <c r="F317" s="44">
        <f t="array" ref="F317">(F316*Breakdown!C$11)+F316-E$2</f>
        <v>16711947.69</v>
      </c>
      <c r="G317" s="44">
        <f t="shared" ref="G317:H317" si="319">C317+G316</f>
        <v>14894346.14</v>
      </c>
      <c r="H317" s="44">
        <f t="shared" si="319"/>
        <v>39288052.31</v>
      </c>
      <c r="I317" s="44">
        <f>Breakdown!B$31*C317</f>
        <v>4215.583266</v>
      </c>
      <c r="J317" s="44">
        <f t="shared" si="6"/>
        <v>2978869.229</v>
      </c>
    </row>
    <row r="318">
      <c r="A318" s="42">
        <v>26.0</v>
      </c>
      <c r="B318" s="45">
        <f t="shared" si="3"/>
        <v>317</v>
      </c>
      <c r="C318" s="46">
        <f>F317*Breakdown!C$11</f>
        <v>20889.93462</v>
      </c>
      <c r="D318" s="44">
        <f>Breakdown!C$13-C318</f>
        <v>150573.3516</v>
      </c>
      <c r="E318" s="44">
        <f t="shared" si="4"/>
        <v>54353861.74</v>
      </c>
      <c r="F318" s="44">
        <f t="array" ref="F318">(F317*Breakdown!C$11)+F317-E$2</f>
        <v>16561374.34</v>
      </c>
      <c r="G318" s="44">
        <f t="shared" ref="G318:H318" si="320">C318+G317</f>
        <v>14915236.08</v>
      </c>
      <c r="H318" s="44">
        <f t="shared" si="320"/>
        <v>39438625.66</v>
      </c>
      <c r="I318" s="44">
        <f>Breakdown!B$31*C318</f>
        <v>4177.986924</v>
      </c>
      <c r="J318" s="44">
        <f t="shared" si="6"/>
        <v>2983047.216</v>
      </c>
    </row>
    <row r="319">
      <c r="A319" s="42">
        <v>26.0</v>
      </c>
      <c r="B319" s="45">
        <f t="shared" si="3"/>
        <v>318</v>
      </c>
      <c r="C319" s="46">
        <f>F318*Breakdown!C$11</f>
        <v>20701.71793</v>
      </c>
      <c r="D319" s="44">
        <f>Breakdown!C$13-C319</f>
        <v>150761.5683</v>
      </c>
      <c r="E319" s="44">
        <f t="shared" si="4"/>
        <v>54525325.02</v>
      </c>
      <c r="F319" s="44">
        <f t="array" ref="F319">(F318*Breakdown!C$11)+F318-E$2</f>
        <v>16410612.77</v>
      </c>
      <c r="G319" s="44">
        <f t="shared" ref="G319:H319" si="321">C319+G318</f>
        <v>14935937.8</v>
      </c>
      <c r="H319" s="44">
        <f t="shared" si="321"/>
        <v>39589387.23</v>
      </c>
      <c r="I319" s="44">
        <f>Breakdown!B$31*C319</f>
        <v>4140.343586</v>
      </c>
      <c r="J319" s="44">
        <f t="shared" si="6"/>
        <v>2987187.559</v>
      </c>
    </row>
    <row r="320">
      <c r="A320" s="42">
        <v>26.0</v>
      </c>
      <c r="B320" s="45">
        <f t="shared" si="3"/>
        <v>319</v>
      </c>
      <c r="C320" s="46">
        <f>F319*Breakdown!C$11</f>
        <v>20513.26597</v>
      </c>
      <c r="D320" s="44">
        <f>Breakdown!C$13-C320</f>
        <v>150950.0203</v>
      </c>
      <c r="E320" s="44">
        <f t="shared" si="4"/>
        <v>54696788.31</v>
      </c>
      <c r="F320" s="44">
        <f t="array" ref="F320">(F319*Breakdown!C$11)+F319-E$2</f>
        <v>16259662.75</v>
      </c>
      <c r="G320" s="44">
        <f t="shared" ref="G320:H320" si="322">C320+G319</f>
        <v>14956451.06</v>
      </c>
      <c r="H320" s="44">
        <f t="shared" si="322"/>
        <v>39740337.25</v>
      </c>
      <c r="I320" s="44">
        <f>Breakdown!B$31*C320</f>
        <v>4102.653194</v>
      </c>
      <c r="J320" s="44">
        <f t="shared" si="6"/>
        <v>2991290.213</v>
      </c>
    </row>
    <row r="321">
      <c r="A321" s="42">
        <v>26.0</v>
      </c>
      <c r="B321" s="45">
        <f t="shared" si="3"/>
        <v>320</v>
      </c>
      <c r="C321" s="46">
        <f>F320*Breakdown!C$11</f>
        <v>20324.57844</v>
      </c>
      <c r="D321" s="44">
        <f>Breakdown!C$13-C321</f>
        <v>151138.7078</v>
      </c>
      <c r="E321" s="44">
        <f t="shared" si="4"/>
        <v>54868251.6</v>
      </c>
      <c r="F321" s="44">
        <f t="array" ref="F321">(F320*Breakdown!C$11)+F320-E$2</f>
        <v>16108524.05</v>
      </c>
      <c r="G321" s="44">
        <f t="shared" ref="G321:H321" si="323">C321+G320</f>
        <v>14976775.64</v>
      </c>
      <c r="H321" s="44">
        <f t="shared" si="323"/>
        <v>39891475.95</v>
      </c>
      <c r="I321" s="44">
        <f>Breakdown!B$31*C321</f>
        <v>4064.915689</v>
      </c>
      <c r="J321" s="44">
        <f t="shared" si="6"/>
        <v>2995355.128</v>
      </c>
    </row>
    <row r="322">
      <c r="A322" s="42">
        <v>26.0</v>
      </c>
      <c r="B322" s="45">
        <f t="shared" si="3"/>
        <v>321</v>
      </c>
      <c r="C322" s="46">
        <f>F321*Breakdown!C$11</f>
        <v>20135.65506</v>
      </c>
      <c r="D322" s="44">
        <f>Breakdown!C$13-C322</f>
        <v>151327.6312</v>
      </c>
      <c r="E322" s="44">
        <f t="shared" si="4"/>
        <v>55039714.88</v>
      </c>
      <c r="F322" s="44">
        <f t="array" ref="F322">(F321*Breakdown!C$11)+F321-E$2</f>
        <v>15957196.42</v>
      </c>
      <c r="G322" s="44">
        <f t="shared" ref="G322:H322" si="324">C322+G321</f>
        <v>14996911.3</v>
      </c>
      <c r="H322" s="44">
        <f t="shared" si="324"/>
        <v>40042803.58</v>
      </c>
      <c r="I322" s="44">
        <f>Breakdown!B$31*C322</f>
        <v>4027.131012</v>
      </c>
      <c r="J322" s="44">
        <f t="shared" si="6"/>
        <v>2999382.259</v>
      </c>
    </row>
    <row r="323">
      <c r="A323" s="42">
        <v>26.0</v>
      </c>
      <c r="B323" s="45">
        <f t="shared" si="3"/>
        <v>322</v>
      </c>
      <c r="C323" s="46">
        <f>F322*Breakdown!C$11</f>
        <v>19946.49552</v>
      </c>
      <c r="D323" s="44">
        <f>Breakdown!C$13-C323</f>
        <v>151516.7907</v>
      </c>
      <c r="E323" s="44">
        <f t="shared" si="4"/>
        <v>55211178.17</v>
      </c>
      <c r="F323" s="44">
        <f t="array" ref="F323">(F322*Breakdown!C$11)+F322-E$2</f>
        <v>15805679.62</v>
      </c>
      <c r="G323" s="44">
        <f t="shared" ref="G323:H323" si="325">C323+G322</f>
        <v>15016857.79</v>
      </c>
      <c r="H323" s="44">
        <f t="shared" si="325"/>
        <v>40194320.38</v>
      </c>
      <c r="I323" s="44">
        <f>Breakdown!B$31*C323</f>
        <v>3989.299104</v>
      </c>
      <c r="J323" s="44">
        <f t="shared" si="6"/>
        <v>3003371.558</v>
      </c>
    </row>
    <row r="324">
      <c r="A324" s="42">
        <v>26.0</v>
      </c>
      <c r="B324" s="45">
        <f t="shared" si="3"/>
        <v>323</v>
      </c>
      <c r="C324" s="46">
        <f>F323*Breakdown!C$11</f>
        <v>19757.09953</v>
      </c>
      <c r="D324" s="44">
        <f>Breakdown!C$13-C324</f>
        <v>151706.1867</v>
      </c>
      <c r="E324" s="44">
        <f t="shared" si="4"/>
        <v>55382641.45</v>
      </c>
      <c r="F324" s="44">
        <f t="array" ref="F324">(F323*Breakdown!C$11)+F323-E$2</f>
        <v>15653973.44</v>
      </c>
      <c r="G324" s="44">
        <f t="shared" ref="G324:H324" si="326">C324+G323</f>
        <v>15036614.89</v>
      </c>
      <c r="H324" s="44">
        <f t="shared" si="326"/>
        <v>40346026.56</v>
      </c>
      <c r="I324" s="44">
        <f>Breakdown!B$31*C324</f>
        <v>3951.419906</v>
      </c>
      <c r="J324" s="44">
        <f t="shared" si="6"/>
        <v>3007322.978</v>
      </c>
    </row>
    <row r="325">
      <c r="A325" s="42">
        <v>27.0</v>
      </c>
      <c r="B325" s="45">
        <f t="shared" si="3"/>
        <v>324</v>
      </c>
      <c r="C325" s="46">
        <f>F324*Breakdown!C$11</f>
        <v>19567.4668</v>
      </c>
      <c r="D325" s="44">
        <f>Breakdown!C$13-C325</f>
        <v>151895.8194</v>
      </c>
      <c r="E325" s="44">
        <f t="shared" si="4"/>
        <v>55554104.74</v>
      </c>
      <c r="F325" s="44">
        <f t="array" ref="F325">(F324*Breakdown!C$11)+F324-E$2</f>
        <v>15502077.62</v>
      </c>
      <c r="G325" s="44">
        <f t="shared" ref="G325:H325" si="327">C325+G324</f>
        <v>15056182.36</v>
      </c>
      <c r="H325" s="44">
        <f t="shared" si="327"/>
        <v>40497922.38</v>
      </c>
      <c r="I325" s="44">
        <f>Breakdown!B$31*C325</f>
        <v>3913.49336</v>
      </c>
      <c r="J325" s="44">
        <f t="shared" si="6"/>
        <v>3011236.472</v>
      </c>
    </row>
    <row r="326">
      <c r="A326" s="42">
        <v>27.0</v>
      </c>
      <c r="B326" s="45">
        <f t="shared" si="3"/>
        <v>325</v>
      </c>
      <c r="C326" s="46">
        <f>F325*Breakdown!C$11</f>
        <v>19377.59702</v>
      </c>
      <c r="D326" s="44">
        <f>Breakdown!C$13-C326</f>
        <v>152085.6892</v>
      </c>
      <c r="E326" s="44">
        <f t="shared" si="4"/>
        <v>55725568.03</v>
      </c>
      <c r="F326" s="44">
        <f t="array" ref="F326">(F325*Breakdown!C$11)+F325-E$2</f>
        <v>15349991.93</v>
      </c>
      <c r="G326" s="44">
        <f t="shared" ref="G326:H326" si="328">C326+G325</f>
        <v>15075559.96</v>
      </c>
      <c r="H326" s="44">
        <f t="shared" si="328"/>
        <v>40650008.07</v>
      </c>
      <c r="I326" s="44">
        <f>Breakdown!B$31*C326</f>
        <v>3875.519405</v>
      </c>
      <c r="J326" s="44">
        <f t="shared" si="6"/>
        <v>3015111.991</v>
      </c>
    </row>
    <row r="327">
      <c r="A327" s="42">
        <v>27.0</v>
      </c>
      <c r="B327" s="45">
        <f t="shared" si="3"/>
        <v>326</v>
      </c>
      <c r="C327" s="46">
        <f>F326*Breakdown!C$11</f>
        <v>19187.48991</v>
      </c>
      <c r="D327" s="44">
        <f>Breakdown!C$13-C327</f>
        <v>152275.7963</v>
      </c>
      <c r="E327" s="44">
        <f t="shared" si="4"/>
        <v>55897031.31</v>
      </c>
      <c r="F327" s="44">
        <f t="array" ref="F327">(F326*Breakdown!C$11)+F326-E$2</f>
        <v>15197716.13</v>
      </c>
      <c r="G327" s="44">
        <f t="shared" ref="G327:H327" si="329">C327+G326</f>
        <v>15094747.45</v>
      </c>
      <c r="H327" s="44">
        <f t="shared" si="329"/>
        <v>40802283.87</v>
      </c>
      <c r="I327" s="44">
        <f>Breakdown!B$31*C327</f>
        <v>3837.497982</v>
      </c>
      <c r="J327" s="44">
        <f t="shared" si="6"/>
        <v>3018949.489</v>
      </c>
    </row>
    <row r="328">
      <c r="A328" s="42">
        <v>27.0</v>
      </c>
      <c r="B328" s="45">
        <f t="shared" si="3"/>
        <v>327</v>
      </c>
      <c r="C328" s="46">
        <f>F327*Breakdown!C$11</f>
        <v>18997.14517</v>
      </c>
      <c r="D328" s="44">
        <f>Breakdown!C$13-C328</f>
        <v>152466.1411</v>
      </c>
      <c r="E328" s="44">
        <f t="shared" si="4"/>
        <v>56068494.6</v>
      </c>
      <c r="F328" s="44">
        <f t="array" ref="F328">(F327*Breakdown!C$11)+F327-E$2</f>
        <v>15045249.99</v>
      </c>
      <c r="G328" s="44">
        <f t="shared" ref="G328:H328" si="330">C328+G327</f>
        <v>15113744.59</v>
      </c>
      <c r="H328" s="44">
        <f t="shared" si="330"/>
        <v>40954750.01</v>
      </c>
      <c r="I328" s="44">
        <f>Breakdown!B$31*C328</f>
        <v>3799.429033</v>
      </c>
      <c r="J328" s="44">
        <f t="shared" si="6"/>
        <v>3022748.918</v>
      </c>
    </row>
    <row r="329">
      <c r="A329" s="42">
        <v>27.0</v>
      </c>
      <c r="B329" s="45">
        <f t="shared" si="3"/>
        <v>328</v>
      </c>
      <c r="C329" s="46">
        <f>F328*Breakdown!C$11</f>
        <v>18806.56249</v>
      </c>
      <c r="D329" s="44">
        <f>Breakdown!C$13-C329</f>
        <v>152656.7237</v>
      </c>
      <c r="E329" s="44">
        <f t="shared" si="4"/>
        <v>56239957.88</v>
      </c>
      <c r="F329" s="44">
        <f t="array" ref="F329">(F328*Breakdown!C$11)+F328-E$2</f>
        <v>14892593.27</v>
      </c>
      <c r="G329" s="44">
        <f t="shared" ref="G329:H329" si="331">C329+G328</f>
        <v>15132551.15</v>
      </c>
      <c r="H329" s="44">
        <f t="shared" si="331"/>
        <v>41107406.73</v>
      </c>
      <c r="I329" s="44">
        <f>Breakdown!B$31*C329</f>
        <v>3761.312498</v>
      </c>
      <c r="J329" s="44">
        <f t="shared" si="6"/>
        <v>3026510.231</v>
      </c>
    </row>
    <row r="330">
      <c r="A330" s="42">
        <v>27.0</v>
      </c>
      <c r="B330" s="45">
        <f t="shared" si="3"/>
        <v>329</v>
      </c>
      <c r="C330" s="46">
        <f>F329*Breakdown!C$11</f>
        <v>18615.74159</v>
      </c>
      <c r="D330" s="44">
        <f>Breakdown!C$13-C330</f>
        <v>152847.5446</v>
      </c>
      <c r="E330" s="44">
        <f t="shared" si="4"/>
        <v>56411421.17</v>
      </c>
      <c r="F330" s="44">
        <f t="array" ref="F330">(F329*Breakdown!C$11)+F329-E$2</f>
        <v>14739745.72</v>
      </c>
      <c r="G330" s="44">
        <f t="shared" ref="G330:H330" si="332">C330+G329</f>
        <v>15151166.89</v>
      </c>
      <c r="H330" s="44">
        <f t="shared" si="332"/>
        <v>41260254.28</v>
      </c>
      <c r="I330" s="44">
        <f>Breakdown!B$31*C330</f>
        <v>3723.148317</v>
      </c>
      <c r="J330" s="44">
        <f t="shared" si="6"/>
        <v>3030233.379</v>
      </c>
    </row>
    <row r="331">
      <c r="A331" s="42">
        <v>27.0</v>
      </c>
      <c r="B331" s="45">
        <f t="shared" si="3"/>
        <v>330</v>
      </c>
      <c r="C331" s="46">
        <f>F330*Breakdown!C$11</f>
        <v>18424.68215</v>
      </c>
      <c r="D331" s="44">
        <f>Breakdown!C$13-C331</f>
        <v>153038.6041</v>
      </c>
      <c r="E331" s="44">
        <f t="shared" si="4"/>
        <v>56582884.46</v>
      </c>
      <c r="F331" s="44">
        <f t="array" ref="F331">(F330*Breakdown!C$11)+F330-E$2</f>
        <v>14586707.12</v>
      </c>
      <c r="G331" s="44">
        <f t="shared" ref="G331:H331" si="333">C331+G330</f>
        <v>15169591.58</v>
      </c>
      <c r="H331" s="44">
        <f t="shared" si="333"/>
        <v>41413292.88</v>
      </c>
      <c r="I331" s="44">
        <f>Breakdown!B$31*C331</f>
        <v>3684.936431</v>
      </c>
      <c r="J331" s="44">
        <f t="shared" si="6"/>
        <v>3033918.315</v>
      </c>
    </row>
    <row r="332">
      <c r="A332" s="42">
        <v>27.0</v>
      </c>
      <c r="B332" s="45">
        <f t="shared" si="3"/>
        <v>331</v>
      </c>
      <c r="C332" s="46">
        <f>F331*Breakdown!C$11</f>
        <v>18233.3839</v>
      </c>
      <c r="D332" s="44">
        <f>Breakdown!C$13-C332</f>
        <v>153229.9023</v>
      </c>
      <c r="E332" s="44">
        <f t="shared" si="4"/>
        <v>56754347.74</v>
      </c>
      <c r="F332" s="44">
        <f t="array" ref="F332">(F331*Breakdown!C$11)+F331-E$2</f>
        <v>14433477.22</v>
      </c>
      <c r="G332" s="44">
        <f t="shared" ref="G332:H332" si="334">C332+G331</f>
        <v>15187824.96</v>
      </c>
      <c r="H332" s="44">
        <f t="shared" si="334"/>
        <v>41566522.78</v>
      </c>
      <c r="I332" s="44">
        <f>Breakdown!B$31*C332</f>
        <v>3646.67678</v>
      </c>
      <c r="J332" s="44">
        <f t="shared" si="6"/>
        <v>3037564.992</v>
      </c>
    </row>
    <row r="333">
      <c r="A333" s="42">
        <v>27.0</v>
      </c>
      <c r="B333" s="45">
        <f t="shared" si="3"/>
        <v>332</v>
      </c>
      <c r="C333" s="46">
        <f>F332*Breakdown!C$11</f>
        <v>18041.84652</v>
      </c>
      <c r="D333" s="44">
        <f>Breakdown!C$13-C333</f>
        <v>153421.4397</v>
      </c>
      <c r="E333" s="44">
        <f t="shared" si="4"/>
        <v>56925811.03</v>
      </c>
      <c r="F333" s="44">
        <f t="array" ref="F333">(F332*Breakdown!C$11)+F332-E$2</f>
        <v>14280055.78</v>
      </c>
      <c r="G333" s="44">
        <f t="shared" ref="G333:H333" si="335">C333+G332</f>
        <v>15205866.81</v>
      </c>
      <c r="H333" s="44">
        <f t="shared" si="335"/>
        <v>41719944.22</v>
      </c>
      <c r="I333" s="44">
        <f>Breakdown!B$31*C333</f>
        <v>3608.369304</v>
      </c>
      <c r="J333" s="44">
        <f t="shared" si="6"/>
        <v>3041173.361</v>
      </c>
    </row>
    <row r="334">
      <c r="A334" s="42">
        <v>27.0</v>
      </c>
      <c r="B334" s="45">
        <f t="shared" si="3"/>
        <v>333</v>
      </c>
      <c r="C334" s="46">
        <f>F333*Breakdown!C$11</f>
        <v>17850.06972</v>
      </c>
      <c r="D334" s="44">
        <f>Breakdown!C$13-C334</f>
        <v>153613.2165</v>
      </c>
      <c r="E334" s="44">
        <f t="shared" si="4"/>
        <v>57097274.32</v>
      </c>
      <c r="F334" s="44">
        <f t="array" ref="F334">(F333*Breakdown!C$11)+F333-E$2</f>
        <v>14126442.56</v>
      </c>
      <c r="G334" s="44">
        <f t="shared" ref="G334:H334" si="336">C334+G333</f>
        <v>15223716.88</v>
      </c>
      <c r="H334" s="44">
        <f t="shared" si="336"/>
        <v>41873557.44</v>
      </c>
      <c r="I334" s="44">
        <f>Breakdown!B$31*C334</f>
        <v>3570.013944</v>
      </c>
      <c r="J334" s="44">
        <f t="shared" si="6"/>
        <v>3044743.375</v>
      </c>
    </row>
    <row r="335">
      <c r="A335" s="42">
        <v>27.0</v>
      </c>
      <c r="B335" s="45">
        <f t="shared" si="3"/>
        <v>334</v>
      </c>
      <c r="C335" s="46">
        <f>F334*Breakdown!C$11</f>
        <v>17658.0532</v>
      </c>
      <c r="D335" s="44">
        <f>Breakdown!C$13-C335</f>
        <v>153805.233</v>
      </c>
      <c r="E335" s="44">
        <f t="shared" si="4"/>
        <v>57268737.6</v>
      </c>
      <c r="F335" s="44">
        <f t="array" ref="F335">(F334*Breakdown!C$11)+F334-E$2</f>
        <v>13972637.33</v>
      </c>
      <c r="G335" s="44">
        <f t="shared" ref="G335:H335" si="337">C335+G334</f>
        <v>15241374.93</v>
      </c>
      <c r="H335" s="44">
        <f t="shared" si="337"/>
        <v>42027362.67</v>
      </c>
      <c r="I335" s="44">
        <f>Breakdown!B$31*C335</f>
        <v>3531.61064</v>
      </c>
      <c r="J335" s="44">
        <f t="shared" si="6"/>
        <v>3048274.986</v>
      </c>
    </row>
    <row r="336">
      <c r="A336" s="42">
        <v>27.0</v>
      </c>
      <c r="B336" s="45">
        <f t="shared" si="3"/>
        <v>335</v>
      </c>
      <c r="C336" s="46">
        <f>F335*Breakdown!C$11</f>
        <v>17465.79666</v>
      </c>
      <c r="D336" s="44">
        <f>Breakdown!C$13-C336</f>
        <v>153997.4896</v>
      </c>
      <c r="E336" s="44">
        <f t="shared" si="4"/>
        <v>57440200.89</v>
      </c>
      <c r="F336" s="44">
        <f t="array" ref="F336">(F335*Breakdown!C$11)+F335-E$2</f>
        <v>13818639.84</v>
      </c>
      <c r="G336" s="44">
        <f t="shared" ref="G336:H336" si="338">C336+G335</f>
        <v>15258840.73</v>
      </c>
      <c r="H336" s="44">
        <f t="shared" si="338"/>
        <v>42181360.16</v>
      </c>
      <c r="I336" s="44">
        <f>Breakdown!B$31*C336</f>
        <v>3493.159332</v>
      </c>
      <c r="J336" s="44">
        <f t="shared" si="6"/>
        <v>3051768.145</v>
      </c>
    </row>
    <row r="337">
      <c r="A337" s="42">
        <v>28.0</v>
      </c>
      <c r="B337" s="45">
        <f t="shared" si="3"/>
        <v>336</v>
      </c>
      <c r="C337" s="46">
        <f>F336*Breakdown!C$11</f>
        <v>17273.2998</v>
      </c>
      <c r="D337" s="44">
        <f>Breakdown!C$13-C337</f>
        <v>154189.9864</v>
      </c>
      <c r="E337" s="44">
        <f t="shared" si="4"/>
        <v>57611664.17</v>
      </c>
      <c r="F337" s="44">
        <f t="array" ref="F337">(F336*Breakdown!C$11)+F336-E$2</f>
        <v>13664449.85</v>
      </c>
      <c r="G337" s="44">
        <f t="shared" ref="G337:H337" si="339">C337+G336</f>
        <v>15276114.03</v>
      </c>
      <c r="H337" s="44">
        <f t="shared" si="339"/>
        <v>42335550.15</v>
      </c>
      <c r="I337" s="44">
        <f>Breakdown!B$31*C337</f>
        <v>3454.65996</v>
      </c>
      <c r="J337" s="44">
        <f t="shared" si="6"/>
        <v>3055222.805</v>
      </c>
    </row>
    <row r="338">
      <c r="A338" s="42">
        <v>28.0</v>
      </c>
      <c r="B338" s="45">
        <f t="shared" si="3"/>
        <v>337</v>
      </c>
      <c r="C338" s="46">
        <f>F337*Breakdown!C$11</f>
        <v>17080.56231</v>
      </c>
      <c r="D338" s="44">
        <f>Breakdown!C$13-C338</f>
        <v>154382.7239</v>
      </c>
      <c r="E338" s="44">
        <f t="shared" si="4"/>
        <v>57783127.46</v>
      </c>
      <c r="F338" s="44">
        <f t="array" ref="F338">(F337*Breakdown!C$11)+F337-E$2</f>
        <v>13510067.13</v>
      </c>
      <c r="G338" s="44">
        <f t="shared" ref="G338:H338" si="340">C338+G337</f>
        <v>15293194.59</v>
      </c>
      <c r="H338" s="44">
        <f t="shared" si="340"/>
        <v>42489932.87</v>
      </c>
      <c r="I338" s="44">
        <f>Breakdown!B$31*C338</f>
        <v>3416.112463</v>
      </c>
      <c r="J338" s="44">
        <f t="shared" si="6"/>
        <v>3058638.918</v>
      </c>
    </row>
    <row r="339">
      <c r="A339" s="42">
        <v>28.0</v>
      </c>
      <c r="B339" s="45">
        <f t="shared" si="3"/>
        <v>338</v>
      </c>
      <c r="C339" s="46">
        <f>F338*Breakdown!C$11</f>
        <v>16887.58391</v>
      </c>
      <c r="D339" s="44">
        <f>Breakdown!C$13-C339</f>
        <v>154575.7023</v>
      </c>
      <c r="E339" s="44">
        <f t="shared" si="4"/>
        <v>57954590.75</v>
      </c>
      <c r="F339" s="44">
        <f t="array" ref="F339">(F338*Breakdown!C$11)+F338-E$2</f>
        <v>13355491.43</v>
      </c>
      <c r="G339" s="44">
        <f t="shared" ref="G339:H339" si="341">C339+G338</f>
        <v>15310082.17</v>
      </c>
      <c r="H339" s="44">
        <f t="shared" si="341"/>
        <v>42644508.57</v>
      </c>
      <c r="I339" s="44">
        <f>Breakdown!B$31*C339</f>
        <v>3377.516782</v>
      </c>
      <c r="J339" s="44">
        <f t="shared" si="6"/>
        <v>3062016.435</v>
      </c>
    </row>
    <row r="340">
      <c r="A340" s="42">
        <v>28.0</v>
      </c>
      <c r="B340" s="45">
        <f t="shared" si="3"/>
        <v>339</v>
      </c>
      <c r="C340" s="46">
        <f>F339*Breakdown!C$11</f>
        <v>16694.36428</v>
      </c>
      <c r="D340" s="44">
        <f>Breakdown!C$13-C340</f>
        <v>154768.922</v>
      </c>
      <c r="E340" s="44">
        <f t="shared" si="4"/>
        <v>58126054.03</v>
      </c>
      <c r="F340" s="44">
        <f t="array" ref="F340">(F339*Breakdown!C$11)+F339-E$2</f>
        <v>13200722.5</v>
      </c>
      <c r="G340" s="44">
        <f t="shared" ref="G340:H340" si="342">C340+G339</f>
        <v>15326776.54</v>
      </c>
      <c r="H340" s="44">
        <f t="shared" si="342"/>
        <v>42799277.5</v>
      </c>
      <c r="I340" s="44">
        <f>Breakdown!B$31*C340</f>
        <v>3338.872856</v>
      </c>
      <c r="J340" s="44">
        <f t="shared" si="6"/>
        <v>3065355.307</v>
      </c>
    </row>
    <row r="341">
      <c r="A341" s="42">
        <v>28.0</v>
      </c>
      <c r="B341" s="45">
        <f t="shared" si="3"/>
        <v>340</v>
      </c>
      <c r="C341" s="46">
        <f>F340*Breakdown!C$11</f>
        <v>16500.90313</v>
      </c>
      <c r="D341" s="44">
        <f>Breakdown!C$13-C341</f>
        <v>154962.3831</v>
      </c>
      <c r="E341" s="44">
        <f t="shared" si="4"/>
        <v>58297517.32</v>
      </c>
      <c r="F341" s="44">
        <f t="array" ref="F341">(F340*Breakdown!C$11)+F340-E$2</f>
        <v>13045760.12</v>
      </c>
      <c r="G341" s="44">
        <f t="shared" ref="G341:H341" si="343">C341+G340</f>
        <v>15343277.44</v>
      </c>
      <c r="H341" s="44">
        <f t="shared" si="343"/>
        <v>42954239.88</v>
      </c>
      <c r="I341" s="44">
        <f>Breakdown!B$31*C341</f>
        <v>3300.180626</v>
      </c>
      <c r="J341" s="44">
        <f t="shared" si="6"/>
        <v>3068655.488</v>
      </c>
    </row>
    <row r="342">
      <c r="A342" s="42">
        <v>28.0</v>
      </c>
      <c r="B342" s="45">
        <f t="shared" si="3"/>
        <v>341</v>
      </c>
      <c r="C342" s="46">
        <f>F341*Breakdown!C$11</f>
        <v>16307.20015</v>
      </c>
      <c r="D342" s="44">
        <f>Breakdown!C$13-C342</f>
        <v>155156.0861</v>
      </c>
      <c r="E342" s="44">
        <f t="shared" si="4"/>
        <v>58468980.61</v>
      </c>
      <c r="F342" s="44">
        <f t="array" ref="F342">(F341*Breakdown!C$11)+F341-E$2</f>
        <v>12890604.03</v>
      </c>
      <c r="G342" s="44">
        <f t="shared" ref="G342:H342" si="344">C342+G341</f>
        <v>15359584.64</v>
      </c>
      <c r="H342" s="44">
        <f t="shared" si="344"/>
        <v>43109395.97</v>
      </c>
      <c r="I342" s="44">
        <f>Breakdown!B$31*C342</f>
        <v>3261.44003</v>
      </c>
      <c r="J342" s="44">
        <f t="shared" si="6"/>
        <v>3071916.928</v>
      </c>
    </row>
    <row r="343">
      <c r="A343" s="42">
        <v>28.0</v>
      </c>
      <c r="B343" s="45">
        <f t="shared" si="3"/>
        <v>342</v>
      </c>
      <c r="C343" s="46">
        <f>F342*Breakdown!C$11</f>
        <v>16113.25504</v>
      </c>
      <c r="D343" s="44">
        <f>Breakdown!C$13-C343</f>
        <v>155350.0312</v>
      </c>
      <c r="E343" s="44">
        <f t="shared" si="4"/>
        <v>58640443.89</v>
      </c>
      <c r="F343" s="44">
        <f t="array" ref="F343">(F342*Breakdown!C$11)+F342-E$2</f>
        <v>12735254</v>
      </c>
      <c r="G343" s="44">
        <f t="shared" ref="G343:H343" si="345">C343+G342</f>
        <v>15375697.9</v>
      </c>
      <c r="H343" s="44">
        <f t="shared" si="345"/>
        <v>43264746</v>
      </c>
      <c r="I343" s="44">
        <f>Breakdown!B$31*C343</f>
        <v>3222.651009</v>
      </c>
      <c r="J343" s="44">
        <f t="shared" si="6"/>
        <v>3075139.579</v>
      </c>
    </row>
    <row r="344">
      <c r="A344" s="42">
        <v>28.0</v>
      </c>
      <c r="B344" s="45">
        <f t="shared" si="3"/>
        <v>343</v>
      </c>
      <c r="C344" s="46">
        <f>F343*Breakdown!C$11</f>
        <v>15919.0675</v>
      </c>
      <c r="D344" s="44">
        <f>Breakdown!C$13-C344</f>
        <v>155544.2187</v>
      </c>
      <c r="E344" s="44">
        <f t="shared" si="4"/>
        <v>58811907.18</v>
      </c>
      <c r="F344" s="44">
        <f t="array" ref="F344">(F343*Breakdown!C$11)+F343-E$2</f>
        <v>12579709.78</v>
      </c>
      <c r="G344" s="44">
        <f t="shared" ref="G344:H344" si="346">C344+G343</f>
        <v>15391616.96</v>
      </c>
      <c r="H344" s="44">
        <f t="shared" si="346"/>
        <v>43420290.22</v>
      </c>
      <c r="I344" s="44">
        <f>Breakdown!B$31*C344</f>
        <v>3183.813501</v>
      </c>
      <c r="J344" s="44">
        <f t="shared" si="6"/>
        <v>3078323.393</v>
      </c>
    </row>
    <row r="345">
      <c r="A345" s="42">
        <v>28.0</v>
      </c>
      <c r="B345" s="45">
        <f t="shared" si="3"/>
        <v>344</v>
      </c>
      <c r="C345" s="46">
        <f>F344*Breakdown!C$11</f>
        <v>15724.63723</v>
      </c>
      <c r="D345" s="44">
        <f>Breakdown!C$13-C345</f>
        <v>155738.649</v>
      </c>
      <c r="E345" s="44">
        <f t="shared" si="4"/>
        <v>58983370.46</v>
      </c>
      <c r="F345" s="44">
        <f t="array" ref="F345">(F344*Breakdown!C$11)+F344-E$2</f>
        <v>12423971.14</v>
      </c>
      <c r="G345" s="44">
        <f t="shared" ref="G345:H345" si="347">C345+G344</f>
        <v>15407341.6</v>
      </c>
      <c r="H345" s="44">
        <f t="shared" si="347"/>
        <v>43576028.86</v>
      </c>
      <c r="I345" s="44">
        <f>Breakdown!B$31*C345</f>
        <v>3144.927446</v>
      </c>
      <c r="J345" s="44">
        <f t="shared" si="6"/>
        <v>3081468.32</v>
      </c>
    </row>
    <row r="346">
      <c r="A346" s="42">
        <v>28.0</v>
      </c>
      <c r="B346" s="45">
        <f t="shared" si="3"/>
        <v>345</v>
      </c>
      <c r="C346" s="46">
        <f>F345*Breakdown!C$11</f>
        <v>15529.96392</v>
      </c>
      <c r="D346" s="44">
        <f>Breakdown!C$13-C346</f>
        <v>155933.3223</v>
      </c>
      <c r="E346" s="44">
        <f t="shared" si="4"/>
        <v>59154833.75</v>
      </c>
      <c r="F346" s="44">
        <f t="array" ref="F346">(F345*Breakdown!C$11)+F345-E$2</f>
        <v>12268037.81</v>
      </c>
      <c r="G346" s="44">
        <f t="shared" ref="G346:H346" si="348">C346+G345</f>
        <v>15422871.56</v>
      </c>
      <c r="H346" s="44">
        <f t="shared" si="348"/>
        <v>43731962.19</v>
      </c>
      <c r="I346" s="44">
        <f>Breakdown!B$31*C346</f>
        <v>3105.992784</v>
      </c>
      <c r="J346" s="44">
        <f t="shared" si="6"/>
        <v>3084574.313</v>
      </c>
    </row>
    <row r="347">
      <c r="A347" s="42">
        <v>28.0</v>
      </c>
      <c r="B347" s="45">
        <f t="shared" si="3"/>
        <v>346</v>
      </c>
      <c r="C347" s="46">
        <f>F346*Breakdown!C$11</f>
        <v>15335.04727</v>
      </c>
      <c r="D347" s="44">
        <f>Breakdown!C$13-C347</f>
        <v>156128.239</v>
      </c>
      <c r="E347" s="44">
        <f t="shared" si="4"/>
        <v>59326297.04</v>
      </c>
      <c r="F347" s="44">
        <f t="array" ref="F347">(F346*Breakdown!C$11)+F346-E$2</f>
        <v>12111909.57</v>
      </c>
      <c r="G347" s="44">
        <f t="shared" ref="G347:H347" si="349">C347+G346</f>
        <v>15438206.61</v>
      </c>
      <c r="H347" s="44">
        <f t="shared" si="349"/>
        <v>43888090.43</v>
      </c>
      <c r="I347" s="44">
        <f>Breakdown!B$31*C347</f>
        <v>3067.009453</v>
      </c>
      <c r="J347" s="44">
        <f t="shared" si="6"/>
        <v>3087641.322</v>
      </c>
    </row>
    <row r="348">
      <c r="A348" s="42">
        <v>28.0</v>
      </c>
      <c r="B348" s="45">
        <f t="shared" si="3"/>
        <v>347</v>
      </c>
      <c r="C348" s="46">
        <f>F347*Breakdown!C$11</f>
        <v>15139.88697</v>
      </c>
      <c r="D348" s="44">
        <f>Breakdown!C$13-C348</f>
        <v>156323.3993</v>
      </c>
      <c r="E348" s="44">
        <f t="shared" si="4"/>
        <v>59497760.32</v>
      </c>
      <c r="F348" s="44">
        <f t="array" ref="F348">(F347*Breakdown!C$11)+F347-E$2</f>
        <v>11955586.18</v>
      </c>
      <c r="G348" s="44">
        <f t="shared" ref="G348:H348" si="350">C348+G347</f>
        <v>15453346.5</v>
      </c>
      <c r="H348" s="44">
        <f t="shared" si="350"/>
        <v>44044413.82</v>
      </c>
      <c r="I348" s="44">
        <f>Breakdown!B$31*C348</f>
        <v>3027.977394</v>
      </c>
      <c r="J348" s="44">
        <f t="shared" si="6"/>
        <v>3090669.3</v>
      </c>
    </row>
    <row r="349">
      <c r="A349" s="42">
        <v>29.0</v>
      </c>
      <c r="B349" s="45">
        <f t="shared" si="3"/>
        <v>348</v>
      </c>
      <c r="C349" s="46">
        <f>F348*Breakdown!C$11</f>
        <v>14944.48272</v>
      </c>
      <c r="D349" s="44">
        <f>Breakdown!C$13-C349</f>
        <v>156518.8035</v>
      </c>
      <c r="E349" s="44">
        <f t="shared" si="4"/>
        <v>59669223.61</v>
      </c>
      <c r="F349" s="44">
        <f t="array" ref="F349">(F348*Breakdown!C$11)+F348-E$2</f>
        <v>11799067.37</v>
      </c>
      <c r="G349" s="44">
        <f t="shared" ref="G349:H349" si="351">C349+G348</f>
        <v>15468290.98</v>
      </c>
      <c r="H349" s="44">
        <f t="shared" si="351"/>
        <v>44200932.63</v>
      </c>
      <c r="I349" s="44">
        <f>Breakdown!B$31*C349</f>
        <v>2988.896544</v>
      </c>
      <c r="J349" s="44">
        <f t="shared" si="6"/>
        <v>3093658.196</v>
      </c>
    </row>
    <row r="350">
      <c r="A350" s="42">
        <v>29.0</v>
      </c>
      <c r="B350" s="45">
        <f t="shared" si="3"/>
        <v>349</v>
      </c>
      <c r="C350" s="46">
        <f>F349*Breakdown!C$11</f>
        <v>14748.83421</v>
      </c>
      <c r="D350" s="44">
        <f>Breakdown!C$13-C350</f>
        <v>156714.452</v>
      </c>
      <c r="E350" s="44">
        <f t="shared" si="4"/>
        <v>59840686.9</v>
      </c>
      <c r="F350" s="44">
        <f t="array" ref="F350">(F349*Breakdown!C$11)+F349-E$2</f>
        <v>11642352.92</v>
      </c>
      <c r="G350" s="44">
        <f t="shared" ref="G350:H350" si="352">C350+G349</f>
        <v>15483039.82</v>
      </c>
      <c r="H350" s="44">
        <f t="shared" si="352"/>
        <v>44357647.08</v>
      </c>
      <c r="I350" s="44">
        <f>Breakdown!B$31*C350</f>
        <v>2949.766843</v>
      </c>
      <c r="J350" s="44">
        <f t="shared" si="6"/>
        <v>3096607.963</v>
      </c>
    </row>
    <row r="351">
      <c r="A351" s="42">
        <v>29.0</v>
      </c>
      <c r="B351" s="45">
        <f t="shared" si="3"/>
        <v>350</v>
      </c>
      <c r="C351" s="46">
        <f>F350*Breakdown!C$11</f>
        <v>14552.94115</v>
      </c>
      <c r="D351" s="44">
        <f>Breakdown!C$13-C351</f>
        <v>156910.3451</v>
      </c>
      <c r="E351" s="44">
        <f t="shared" si="4"/>
        <v>60012150.18</v>
      </c>
      <c r="F351" s="44">
        <f t="array" ref="F351">(F350*Breakdown!C$11)+F350-E$2</f>
        <v>11485442.57</v>
      </c>
      <c r="G351" s="44">
        <f t="shared" ref="G351:H351" si="353">C351+G350</f>
        <v>15497592.76</v>
      </c>
      <c r="H351" s="44">
        <f t="shared" si="353"/>
        <v>44514557.43</v>
      </c>
      <c r="I351" s="44">
        <f>Breakdown!B$31*C351</f>
        <v>2910.58823</v>
      </c>
      <c r="J351" s="44">
        <f t="shared" si="6"/>
        <v>3099518.551</v>
      </c>
    </row>
    <row r="352">
      <c r="A352" s="42">
        <v>29.0</v>
      </c>
      <c r="B352" s="45">
        <f t="shared" si="3"/>
        <v>351</v>
      </c>
      <c r="C352" s="46">
        <f>F351*Breakdown!C$11</f>
        <v>14356.80322</v>
      </c>
      <c r="D352" s="44">
        <f>Breakdown!C$13-C352</f>
        <v>157106.483</v>
      </c>
      <c r="E352" s="44">
        <f t="shared" si="4"/>
        <v>60183613.47</v>
      </c>
      <c r="F352" s="44">
        <f t="array" ref="F352">(F351*Breakdown!C$11)+F351-E$2</f>
        <v>11328336.09</v>
      </c>
      <c r="G352" s="44">
        <f t="shared" ref="G352:H352" si="354">C352+G351</f>
        <v>15511949.56</v>
      </c>
      <c r="H352" s="44">
        <f t="shared" si="354"/>
        <v>44671663.91</v>
      </c>
      <c r="I352" s="44">
        <f>Breakdown!B$31*C352</f>
        <v>2871.360644</v>
      </c>
      <c r="J352" s="44">
        <f t="shared" si="6"/>
        <v>3102389.912</v>
      </c>
    </row>
    <row r="353">
      <c r="A353" s="42">
        <v>29.0</v>
      </c>
      <c r="B353" s="45">
        <f t="shared" si="3"/>
        <v>352</v>
      </c>
      <c r="C353" s="46">
        <f>F352*Breakdown!C$11</f>
        <v>14160.42011</v>
      </c>
      <c r="D353" s="44">
        <f>Breakdown!C$13-C353</f>
        <v>157302.8661</v>
      </c>
      <c r="E353" s="44">
        <f t="shared" si="4"/>
        <v>60355076.75</v>
      </c>
      <c r="F353" s="44">
        <f t="array" ref="F353">(F352*Breakdown!C$11)+F352-E$2</f>
        <v>11171033.23</v>
      </c>
      <c r="G353" s="44">
        <f t="shared" ref="G353:H353" si="355">C353+G352</f>
        <v>15526109.98</v>
      </c>
      <c r="H353" s="44">
        <f t="shared" si="355"/>
        <v>44828966.77</v>
      </c>
      <c r="I353" s="44">
        <f>Breakdown!B$31*C353</f>
        <v>2832.084023</v>
      </c>
      <c r="J353" s="44">
        <f t="shared" si="6"/>
        <v>3105221.996</v>
      </c>
    </row>
    <row r="354">
      <c r="A354" s="42">
        <v>29.0</v>
      </c>
      <c r="B354" s="45">
        <f t="shared" si="3"/>
        <v>353</v>
      </c>
      <c r="C354" s="46">
        <f>F353*Breakdown!C$11</f>
        <v>13963.79153</v>
      </c>
      <c r="D354" s="44">
        <f>Breakdown!C$13-C354</f>
        <v>157499.4947</v>
      </c>
      <c r="E354" s="44">
        <f t="shared" si="4"/>
        <v>60526540.04</v>
      </c>
      <c r="F354" s="44">
        <f t="array" ref="F354">(F353*Breakdown!C$11)+F353-E$2</f>
        <v>11013533.73</v>
      </c>
      <c r="G354" s="44">
        <f t="shared" ref="G354:H354" si="356">C354+G353</f>
        <v>15540073.77</v>
      </c>
      <c r="H354" s="44">
        <f t="shared" si="356"/>
        <v>44986466.27</v>
      </c>
      <c r="I354" s="44">
        <f>Breakdown!B$31*C354</f>
        <v>2792.758306</v>
      </c>
      <c r="J354" s="44">
        <f t="shared" si="6"/>
        <v>3108014.754</v>
      </c>
    </row>
    <row r="355">
      <c r="A355" s="42">
        <v>29.0</v>
      </c>
      <c r="B355" s="45">
        <f t="shared" si="3"/>
        <v>354</v>
      </c>
      <c r="C355" s="46">
        <f>F354*Breakdown!C$11</f>
        <v>13766.91716</v>
      </c>
      <c r="D355" s="44">
        <f>Breakdown!C$13-C355</f>
        <v>157696.3691</v>
      </c>
      <c r="E355" s="44">
        <f t="shared" si="4"/>
        <v>60698003.33</v>
      </c>
      <c r="F355" s="44">
        <f t="array" ref="F355">(F354*Breakdown!C$11)+F354-E$2</f>
        <v>10855837.36</v>
      </c>
      <c r="G355" s="44">
        <f t="shared" ref="G355:H355" si="357">C355+G354</f>
        <v>15553840.69</v>
      </c>
      <c r="H355" s="44">
        <f t="shared" si="357"/>
        <v>45144162.64</v>
      </c>
      <c r="I355" s="44">
        <f>Breakdown!B$31*C355</f>
        <v>2753.383433</v>
      </c>
      <c r="J355" s="44">
        <f t="shared" si="6"/>
        <v>3110768.138</v>
      </c>
    </row>
    <row r="356">
      <c r="A356" s="42">
        <v>29.0</v>
      </c>
      <c r="B356" s="45">
        <f t="shared" si="3"/>
        <v>355</v>
      </c>
      <c r="C356" s="46">
        <f>F355*Breakdown!C$11</f>
        <v>13569.7967</v>
      </c>
      <c r="D356" s="44">
        <f>Breakdown!C$13-C356</f>
        <v>157893.4895</v>
      </c>
      <c r="E356" s="44">
        <f t="shared" si="4"/>
        <v>60869466.61</v>
      </c>
      <c r="F356" s="44">
        <f t="array" ref="F356">(F355*Breakdown!C$11)+F355-E$2</f>
        <v>10697943.87</v>
      </c>
      <c r="G356" s="44">
        <f t="shared" ref="G356:H356" si="358">C356+G355</f>
        <v>15567410.49</v>
      </c>
      <c r="H356" s="44">
        <f t="shared" si="358"/>
        <v>45302056.13</v>
      </c>
      <c r="I356" s="44">
        <f>Breakdown!B$31*C356</f>
        <v>2713.95934</v>
      </c>
      <c r="J356" s="44">
        <f t="shared" si="6"/>
        <v>3113482.097</v>
      </c>
    </row>
    <row r="357">
      <c r="A357" s="42">
        <v>29.0</v>
      </c>
      <c r="B357" s="45">
        <f t="shared" si="3"/>
        <v>356</v>
      </c>
      <c r="C357" s="46">
        <f>F356*Breakdown!C$11</f>
        <v>13372.42984</v>
      </c>
      <c r="D357" s="44">
        <f>Breakdown!C$13-C357</f>
        <v>158090.8564</v>
      </c>
      <c r="E357" s="44">
        <f t="shared" si="4"/>
        <v>61040929.9</v>
      </c>
      <c r="F357" s="44">
        <f t="array" ref="F357">(F356*Breakdown!C$11)+F356-E$2</f>
        <v>10539853.02</v>
      </c>
      <c r="G357" s="44">
        <f t="shared" ref="G357:H357" si="359">C357+G356</f>
        <v>15580782.92</v>
      </c>
      <c r="H357" s="44">
        <f t="shared" si="359"/>
        <v>45460146.98</v>
      </c>
      <c r="I357" s="44">
        <f>Breakdown!B$31*C357</f>
        <v>2674.485968</v>
      </c>
      <c r="J357" s="44">
        <f t="shared" si="6"/>
        <v>3116156.583</v>
      </c>
    </row>
    <row r="358">
      <c r="A358" s="42">
        <v>29.0</v>
      </c>
      <c r="B358" s="45">
        <f t="shared" si="3"/>
        <v>357</v>
      </c>
      <c r="C358" s="46">
        <f>F357*Breakdown!C$11</f>
        <v>13174.81627</v>
      </c>
      <c r="D358" s="44">
        <f>Breakdown!C$13-C358</f>
        <v>158288.47</v>
      </c>
      <c r="E358" s="44">
        <f t="shared" si="4"/>
        <v>61212393.19</v>
      </c>
      <c r="F358" s="44">
        <f t="array" ref="F358">(F357*Breakdown!C$11)+F357-E$2</f>
        <v>10381564.55</v>
      </c>
      <c r="G358" s="44">
        <f t="shared" ref="G358:H358" si="360">C358+G357</f>
        <v>15593957.73</v>
      </c>
      <c r="H358" s="44">
        <f t="shared" si="360"/>
        <v>45618435.45</v>
      </c>
      <c r="I358" s="44">
        <f>Breakdown!B$31*C358</f>
        <v>2634.963254</v>
      </c>
      <c r="J358" s="44">
        <f t="shared" si="6"/>
        <v>3118791.546</v>
      </c>
    </row>
    <row r="359">
      <c r="A359" s="42">
        <v>29.0</v>
      </c>
      <c r="B359" s="45">
        <f t="shared" si="3"/>
        <v>358</v>
      </c>
      <c r="C359" s="46">
        <f>F358*Breakdown!C$11</f>
        <v>12976.95568</v>
      </c>
      <c r="D359" s="44">
        <f>Breakdown!C$13-C359</f>
        <v>158486.3306</v>
      </c>
      <c r="E359" s="44">
        <f t="shared" si="4"/>
        <v>61383856.47</v>
      </c>
      <c r="F359" s="44">
        <f t="array" ref="F359">(F358*Breakdown!C$11)+F358-E$2</f>
        <v>10223078.22</v>
      </c>
      <c r="G359" s="44">
        <f t="shared" ref="G359:H359" si="361">C359+G358</f>
        <v>15606934.69</v>
      </c>
      <c r="H359" s="44">
        <f t="shared" si="361"/>
        <v>45776921.78</v>
      </c>
      <c r="I359" s="44">
        <f>Breakdown!B$31*C359</f>
        <v>2595.391136</v>
      </c>
      <c r="J359" s="44">
        <f t="shared" si="6"/>
        <v>3121386.937</v>
      </c>
    </row>
    <row r="360">
      <c r="A360" s="42">
        <v>29.0</v>
      </c>
      <c r="B360" s="45">
        <f t="shared" si="3"/>
        <v>359</v>
      </c>
      <c r="C360" s="46">
        <f>F359*Breakdown!C$11</f>
        <v>12778.84777</v>
      </c>
      <c r="D360" s="44">
        <f>Breakdown!C$13-C360</f>
        <v>158684.4385</v>
      </c>
      <c r="E360" s="44">
        <f t="shared" si="4"/>
        <v>61555319.76</v>
      </c>
      <c r="F360" s="44">
        <f t="array" ref="F360">(F359*Breakdown!C$11)+F359-E$2</f>
        <v>10064393.78</v>
      </c>
      <c r="G360" s="44">
        <f t="shared" ref="G360:H360" si="362">C360+G359</f>
        <v>15619713.53</v>
      </c>
      <c r="H360" s="44">
        <f t="shared" si="362"/>
        <v>45935606.22</v>
      </c>
      <c r="I360" s="44">
        <f>Breakdown!B$31*C360</f>
        <v>2555.769554</v>
      </c>
      <c r="J360" s="44">
        <f t="shared" si="6"/>
        <v>3123942.707</v>
      </c>
    </row>
    <row r="361">
      <c r="A361" s="42">
        <v>30.0</v>
      </c>
      <c r="B361" s="45">
        <f t="shared" si="3"/>
        <v>360</v>
      </c>
      <c r="C361" s="46">
        <f>F360*Breakdown!C$11</f>
        <v>12580.49222</v>
      </c>
      <c r="D361" s="44">
        <f>Breakdown!C$13-C361</f>
        <v>158882.794</v>
      </c>
      <c r="E361" s="44">
        <f t="shared" si="4"/>
        <v>61726783.04</v>
      </c>
      <c r="F361" s="44">
        <f t="array" ref="F361">(F360*Breakdown!C$11)+F360-E$2</f>
        <v>9905510.983</v>
      </c>
      <c r="G361" s="44">
        <f t="shared" ref="G361:H361" si="363">C361+G360</f>
        <v>15632294.03</v>
      </c>
      <c r="H361" s="44">
        <f t="shared" si="363"/>
        <v>46094489.02</v>
      </c>
      <c r="I361" s="44">
        <f>Breakdown!B$31*C361</f>
        <v>2516.098444</v>
      </c>
      <c r="J361" s="44">
        <f t="shared" si="6"/>
        <v>3126458.805</v>
      </c>
    </row>
  </sheetData>
  <drawing r:id="rId1"/>
</worksheet>
</file>