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kashvikumar/Downloads/"/>
    </mc:Choice>
  </mc:AlternateContent>
  <xr:revisionPtr revIDLastSave="0" documentId="8_{D997D279-1CD6-E14C-9A05-0D6C86AF54FD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heet1" sheetId="1" r:id="rId1"/>
    <sheet name="Weekly click-to-rate by Medium" sheetId="2" r:id="rId2"/>
    <sheet name="Lowest weekly performance of ko" sheetId="3" r:id="rId3"/>
    <sheet name="Highest Pageviews of the Parent" sheetId="4" r:id="rId4"/>
    <sheet name="Weekly Pageviews by Medium" sheetId="5" r:id="rId5"/>
  </sheets>
  <calcPr calcId="191029"/>
  <pivotCaches>
    <pivotCache cacheId="8" r:id="rId6"/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6" i="1" l="1"/>
  <c r="J366" i="1"/>
  <c r="I366" i="1"/>
  <c r="F366" i="1"/>
  <c r="E366" i="1"/>
  <c r="L365" i="1"/>
  <c r="J365" i="1"/>
  <c r="I365" i="1"/>
  <c r="E365" i="1"/>
  <c r="L364" i="1"/>
  <c r="J364" i="1"/>
  <c r="I364" i="1"/>
  <c r="F364" i="1"/>
  <c r="E364" i="1"/>
  <c r="L363" i="1"/>
  <c r="J363" i="1"/>
  <c r="I363" i="1"/>
  <c r="E363" i="1"/>
  <c r="L362" i="1"/>
  <c r="J362" i="1"/>
  <c r="I362" i="1"/>
  <c r="G362" i="1"/>
  <c r="F362" i="1"/>
  <c r="E362" i="1"/>
  <c r="L361" i="1"/>
  <c r="J361" i="1"/>
  <c r="I361" i="1"/>
  <c r="F361" i="1"/>
  <c r="E361" i="1"/>
  <c r="L360" i="1"/>
  <c r="J360" i="1"/>
  <c r="I360" i="1"/>
  <c r="E360" i="1"/>
  <c r="L359" i="1"/>
  <c r="J359" i="1"/>
  <c r="I359" i="1"/>
  <c r="F359" i="1"/>
  <c r="E359" i="1"/>
  <c r="L358" i="1"/>
  <c r="J358" i="1"/>
  <c r="I358" i="1"/>
  <c r="F358" i="1"/>
  <c r="E358" i="1"/>
  <c r="L357" i="1"/>
  <c r="J357" i="1"/>
  <c r="I357" i="1"/>
  <c r="G357" i="1"/>
  <c r="F357" i="1"/>
  <c r="E357" i="1"/>
  <c r="L356" i="1"/>
  <c r="J356" i="1"/>
  <c r="I356" i="1"/>
  <c r="F356" i="1"/>
  <c r="E356" i="1"/>
  <c r="L355" i="1"/>
  <c r="J355" i="1"/>
  <c r="I355" i="1"/>
  <c r="F355" i="1"/>
  <c r="E355" i="1"/>
  <c r="L354" i="1"/>
  <c r="J354" i="1"/>
  <c r="I354" i="1"/>
  <c r="F354" i="1"/>
  <c r="E354" i="1"/>
  <c r="L353" i="1"/>
  <c r="J353" i="1"/>
  <c r="I353" i="1"/>
  <c r="F353" i="1"/>
  <c r="E353" i="1"/>
  <c r="L352" i="1"/>
  <c r="J352" i="1"/>
  <c r="I352" i="1"/>
  <c r="E352" i="1"/>
  <c r="L351" i="1"/>
  <c r="J351" i="1"/>
  <c r="I351" i="1"/>
  <c r="F351" i="1"/>
  <c r="E351" i="1"/>
  <c r="L350" i="1"/>
  <c r="J350" i="1"/>
  <c r="I350" i="1"/>
  <c r="F350" i="1"/>
  <c r="E350" i="1"/>
  <c r="L349" i="1"/>
  <c r="J349" i="1"/>
  <c r="I349" i="1"/>
  <c r="E349" i="1"/>
  <c r="L348" i="1"/>
  <c r="J348" i="1"/>
  <c r="I348" i="1"/>
  <c r="F348" i="1"/>
  <c r="E348" i="1"/>
  <c r="L347" i="1"/>
  <c r="J347" i="1"/>
  <c r="I347" i="1"/>
  <c r="F347" i="1"/>
  <c r="E347" i="1"/>
  <c r="L346" i="1"/>
  <c r="J346" i="1"/>
  <c r="I346" i="1"/>
  <c r="E346" i="1"/>
  <c r="L345" i="1"/>
  <c r="J345" i="1"/>
  <c r="I345" i="1"/>
  <c r="G345" i="1"/>
  <c r="F345" i="1"/>
  <c r="E345" i="1"/>
  <c r="L344" i="1"/>
  <c r="J344" i="1"/>
  <c r="I344" i="1"/>
  <c r="F344" i="1"/>
  <c r="E344" i="1"/>
  <c r="L343" i="1"/>
  <c r="J343" i="1"/>
  <c r="I343" i="1"/>
  <c r="G343" i="1"/>
  <c r="F343" i="1"/>
  <c r="E343" i="1"/>
  <c r="L342" i="1"/>
  <c r="J342" i="1"/>
  <c r="I342" i="1"/>
  <c r="E342" i="1"/>
  <c r="L341" i="1"/>
  <c r="J341" i="1"/>
  <c r="I341" i="1"/>
  <c r="F341" i="1"/>
  <c r="E341" i="1"/>
  <c r="L340" i="1"/>
  <c r="J340" i="1"/>
  <c r="I340" i="1"/>
  <c r="G340" i="1"/>
  <c r="F340" i="1"/>
  <c r="E340" i="1"/>
  <c r="L339" i="1"/>
  <c r="J339" i="1"/>
  <c r="I339" i="1"/>
  <c r="F339" i="1"/>
  <c r="E339" i="1"/>
  <c r="L338" i="1"/>
  <c r="J338" i="1"/>
  <c r="I338" i="1"/>
  <c r="E338" i="1"/>
  <c r="L337" i="1"/>
  <c r="J337" i="1"/>
  <c r="I337" i="1"/>
  <c r="G337" i="1"/>
  <c r="F337" i="1"/>
  <c r="E337" i="1"/>
  <c r="L336" i="1"/>
  <c r="J336" i="1"/>
  <c r="I336" i="1"/>
  <c r="F336" i="1"/>
  <c r="E336" i="1"/>
  <c r="L335" i="1"/>
  <c r="J335" i="1"/>
  <c r="I335" i="1"/>
  <c r="F335" i="1"/>
  <c r="E335" i="1"/>
  <c r="L334" i="1"/>
  <c r="J334" i="1"/>
  <c r="I334" i="1"/>
  <c r="E334" i="1"/>
  <c r="L333" i="1"/>
  <c r="J333" i="1"/>
  <c r="I333" i="1"/>
  <c r="G333" i="1"/>
  <c r="F333" i="1"/>
  <c r="E333" i="1"/>
  <c r="L332" i="1"/>
  <c r="J332" i="1"/>
  <c r="I332" i="1"/>
  <c r="F332" i="1"/>
  <c r="E332" i="1"/>
  <c r="L331" i="1"/>
  <c r="J331" i="1"/>
  <c r="I331" i="1"/>
  <c r="F331" i="1"/>
  <c r="E331" i="1"/>
  <c r="L330" i="1"/>
  <c r="J330" i="1"/>
  <c r="I330" i="1"/>
  <c r="F330" i="1"/>
  <c r="E330" i="1"/>
  <c r="L329" i="1"/>
  <c r="J329" i="1"/>
  <c r="I329" i="1"/>
  <c r="F329" i="1"/>
  <c r="E329" i="1"/>
  <c r="L328" i="1"/>
  <c r="J328" i="1"/>
  <c r="I328" i="1"/>
  <c r="E328" i="1"/>
  <c r="L327" i="1"/>
  <c r="J327" i="1"/>
  <c r="I327" i="1"/>
  <c r="F327" i="1"/>
  <c r="E327" i="1"/>
  <c r="L326" i="1"/>
  <c r="J326" i="1"/>
  <c r="I326" i="1"/>
  <c r="E326" i="1"/>
  <c r="L325" i="1"/>
  <c r="J325" i="1"/>
  <c r="I325" i="1"/>
  <c r="F325" i="1"/>
  <c r="E325" i="1"/>
  <c r="L324" i="1"/>
  <c r="J324" i="1"/>
  <c r="I324" i="1"/>
  <c r="F324" i="1"/>
  <c r="E324" i="1"/>
  <c r="L323" i="1"/>
  <c r="J323" i="1"/>
  <c r="I323" i="1"/>
  <c r="E323" i="1"/>
  <c r="L322" i="1"/>
  <c r="J322" i="1"/>
  <c r="I322" i="1"/>
  <c r="F322" i="1"/>
  <c r="E322" i="1"/>
  <c r="L321" i="1"/>
  <c r="J321" i="1"/>
  <c r="I321" i="1"/>
  <c r="F321" i="1"/>
  <c r="E321" i="1"/>
  <c r="L320" i="1"/>
  <c r="J320" i="1"/>
  <c r="I320" i="1"/>
  <c r="F320" i="1"/>
  <c r="E320" i="1"/>
  <c r="L319" i="1"/>
  <c r="J319" i="1"/>
  <c r="I319" i="1"/>
  <c r="G319" i="1"/>
  <c r="F319" i="1"/>
  <c r="E319" i="1"/>
  <c r="L318" i="1"/>
  <c r="J318" i="1"/>
  <c r="I318" i="1"/>
  <c r="G318" i="1"/>
  <c r="F318" i="1"/>
  <c r="E318" i="1"/>
  <c r="L317" i="1"/>
  <c r="J317" i="1"/>
  <c r="I317" i="1"/>
  <c r="E317" i="1"/>
  <c r="L316" i="1"/>
  <c r="J316" i="1"/>
  <c r="I316" i="1"/>
  <c r="G316" i="1"/>
  <c r="F316" i="1"/>
  <c r="E316" i="1"/>
  <c r="L315" i="1"/>
  <c r="J315" i="1"/>
  <c r="I315" i="1"/>
  <c r="F315" i="1"/>
  <c r="E315" i="1"/>
  <c r="L314" i="1"/>
  <c r="J314" i="1"/>
  <c r="I314" i="1"/>
  <c r="F314" i="1"/>
  <c r="E314" i="1"/>
  <c r="L313" i="1"/>
  <c r="J313" i="1"/>
  <c r="I313" i="1"/>
  <c r="F313" i="1"/>
  <c r="E313" i="1"/>
  <c r="L312" i="1"/>
  <c r="J312" i="1"/>
  <c r="I312" i="1"/>
  <c r="E312" i="1"/>
  <c r="L311" i="1"/>
  <c r="J311" i="1"/>
  <c r="I311" i="1"/>
  <c r="F311" i="1"/>
  <c r="E311" i="1"/>
  <c r="L310" i="1"/>
  <c r="J310" i="1"/>
  <c r="I310" i="1"/>
  <c r="F310" i="1"/>
  <c r="E310" i="1"/>
  <c r="L309" i="1"/>
  <c r="J309" i="1"/>
  <c r="I309" i="1"/>
  <c r="F309" i="1"/>
  <c r="E309" i="1"/>
  <c r="L308" i="1"/>
  <c r="J308" i="1"/>
  <c r="I308" i="1"/>
  <c r="F308" i="1"/>
  <c r="E308" i="1"/>
  <c r="L307" i="1"/>
  <c r="J307" i="1"/>
  <c r="I307" i="1"/>
  <c r="E307" i="1"/>
  <c r="L306" i="1"/>
  <c r="J306" i="1"/>
  <c r="I306" i="1"/>
  <c r="E306" i="1"/>
  <c r="L305" i="1"/>
  <c r="J305" i="1"/>
  <c r="I305" i="1"/>
  <c r="G305" i="1"/>
  <c r="F305" i="1"/>
  <c r="E305" i="1"/>
  <c r="L304" i="1"/>
  <c r="J304" i="1"/>
  <c r="I304" i="1"/>
  <c r="G304" i="1"/>
  <c r="F304" i="1"/>
  <c r="E304" i="1"/>
  <c r="L303" i="1"/>
  <c r="J303" i="1"/>
  <c r="I303" i="1"/>
  <c r="F303" i="1"/>
  <c r="E303" i="1"/>
  <c r="L302" i="1"/>
  <c r="J302" i="1"/>
  <c r="I302" i="1"/>
  <c r="F302" i="1"/>
  <c r="E302" i="1"/>
  <c r="L301" i="1"/>
  <c r="J301" i="1"/>
  <c r="I301" i="1"/>
  <c r="F301" i="1"/>
  <c r="E301" i="1"/>
  <c r="L300" i="1"/>
  <c r="J300" i="1"/>
  <c r="I300" i="1"/>
  <c r="E300" i="1"/>
  <c r="L299" i="1"/>
  <c r="J299" i="1"/>
  <c r="I299" i="1"/>
  <c r="F299" i="1"/>
  <c r="E299" i="1"/>
  <c r="L298" i="1"/>
  <c r="J298" i="1"/>
  <c r="I298" i="1"/>
  <c r="F298" i="1"/>
  <c r="E298" i="1"/>
  <c r="L297" i="1"/>
  <c r="J297" i="1"/>
  <c r="I297" i="1"/>
  <c r="F297" i="1"/>
  <c r="E297" i="1"/>
  <c r="L296" i="1"/>
  <c r="J296" i="1"/>
  <c r="I296" i="1"/>
  <c r="F296" i="1"/>
  <c r="E296" i="1"/>
  <c r="L295" i="1"/>
  <c r="J295" i="1"/>
  <c r="I295" i="1"/>
  <c r="F295" i="1"/>
  <c r="E295" i="1"/>
  <c r="L294" i="1"/>
  <c r="J294" i="1"/>
  <c r="I294" i="1"/>
  <c r="E294" i="1"/>
  <c r="L293" i="1"/>
  <c r="J293" i="1"/>
  <c r="I293" i="1"/>
  <c r="F293" i="1"/>
  <c r="E293" i="1"/>
  <c r="L292" i="1"/>
  <c r="J292" i="1"/>
  <c r="I292" i="1"/>
  <c r="E292" i="1"/>
  <c r="L291" i="1"/>
  <c r="J291" i="1"/>
  <c r="I291" i="1"/>
  <c r="F291" i="1"/>
  <c r="E291" i="1"/>
  <c r="L290" i="1"/>
  <c r="J290" i="1"/>
  <c r="I290" i="1"/>
  <c r="G290" i="1"/>
  <c r="F290" i="1"/>
  <c r="E290" i="1"/>
  <c r="L289" i="1"/>
  <c r="J289" i="1"/>
  <c r="I289" i="1"/>
  <c r="F289" i="1"/>
  <c r="E289" i="1"/>
  <c r="L288" i="1"/>
  <c r="J288" i="1"/>
  <c r="I288" i="1"/>
  <c r="E288" i="1"/>
  <c r="L287" i="1"/>
  <c r="J287" i="1"/>
  <c r="I287" i="1"/>
  <c r="F287" i="1"/>
  <c r="E287" i="1"/>
  <c r="L286" i="1"/>
  <c r="J286" i="1"/>
  <c r="I286" i="1"/>
  <c r="F286" i="1"/>
  <c r="E286" i="1"/>
  <c r="L285" i="1"/>
  <c r="J285" i="1"/>
  <c r="I285" i="1"/>
  <c r="F285" i="1"/>
  <c r="E285" i="1"/>
  <c r="L284" i="1"/>
  <c r="J284" i="1"/>
  <c r="I284" i="1"/>
  <c r="E284" i="1"/>
  <c r="L283" i="1"/>
  <c r="J283" i="1"/>
  <c r="I283" i="1"/>
  <c r="F283" i="1"/>
  <c r="E283" i="1"/>
  <c r="L282" i="1"/>
  <c r="J282" i="1"/>
  <c r="I282" i="1"/>
  <c r="E282" i="1"/>
  <c r="L281" i="1"/>
  <c r="J281" i="1"/>
  <c r="I281" i="1"/>
  <c r="G281" i="1"/>
  <c r="F281" i="1"/>
  <c r="E281" i="1"/>
  <c r="L280" i="1"/>
  <c r="J280" i="1"/>
  <c r="I280" i="1"/>
  <c r="F280" i="1"/>
  <c r="E280" i="1"/>
  <c r="L279" i="1"/>
  <c r="J279" i="1"/>
  <c r="I279" i="1"/>
  <c r="F279" i="1"/>
  <c r="E279" i="1"/>
  <c r="L278" i="1"/>
  <c r="J278" i="1"/>
  <c r="I278" i="1"/>
  <c r="F278" i="1"/>
  <c r="E278" i="1"/>
  <c r="L277" i="1"/>
  <c r="J277" i="1"/>
  <c r="I277" i="1"/>
  <c r="E277" i="1"/>
  <c r="L276" i="1"/>
  <c r="J276" i="1"/>
  <c r="I276" i="1"/>
  <c r="E276" i="1"/>
  <c r="L275" i="1"/>
  <c r="J275" i="1"/>
  <c r="I275" i="1"/>
  <c r="F275" i="1"/>
  <c r="E275" i="1"/>
  <c r="L274" i="1"/>
  <c r="J274" i="1"/>
  <c r="I274" i="1"/>
  <c r="F274" i="1"/>
  <c r="E274" i="1"/>
  <c r="L273" i="1"/>
  <c r="J273" i="1"/>
  <c r="I273" i="1"/>
  <c r="F273" i="1"/>
  <c r="E273" i="1"/>
  <c r="L272" i="1"/>
  <c r="J272" i="1"/>
  <c r="I272" i="1"/>
  <c r="E272" i="1"/>
  <c r="L271" i="1"/>
  <c r="J271" i="1"/>
  <c r="I271" i="1"/>
  <c r="E271" i="1"/>
  <c r="L270" i="1"/>
  <c r="J270" i="1"/>
  <c r="I270" i="1"/>
  <c r="G270" i="1"/>
  <c r="F270" i="1"/>
  <c r="E270" i="1"/>
  <c r="L269" i="1"/>
  <c r="J269" i="1"/>
  <c r="I269" i="1"/>
  <c r="F269" i="1"/>
  <c r="E269" i="1"/>
  <c r="L268" i="1"/>
  <c r="J268" i="1"/>
  <c r="I268" i="1"/>
  <c r="F268" i="1"/>
  <c r="E268" i="1"/>
  <c r="L267" i="1"/>
  <c r="J267" i="1"/>
  <c r="I267" i="1"/>
  <c r="F267" i="1"/>
  <c r="E267" i="1"/>
  <c r="L266" i="1"/>
  <c r="J266" i="1"/>
  <c r="I266" i="1"/>
  <c r="E266" i="1"/>
  <c r="L265" i="1"/>
  <c r="J265" i="1"/>
  <c r="I265" i="1"/>
  <c r="F265" i="1"/>
  <c r="E265" i="1"/>
  <c r="L264" i="1"/>
  <c r="J264" i="1"/>
  <c r="I264" i="1"/>
  <c r="F264" i="1"/>
  <c r="E264" i="1"/>
  <c r="L263" i="1"/>
  <c r="J263" i="1"/>
  <c r="I263" i="1"/>
  <c r="E263" i="1"/>
  <c r="L262" i="1"/>
  <c r="J262" i="1"/>
  <c r="I262" i="1"/>
  <c r="E262" i="1"/>
  <c r="L261" i="1"/>
  <c r="J261" i="1"/>
  <c r="I261" i="1"/>
  <c r="F261" i="1"/>
  <c r="E261" i="1"/>
  <c r="L260" i="1"/>
  <c r="J260" i="1"/>
  <c r="I260" i="1"/>
  <c r="E260" i="1"/>
  <c r="L259" i="1"/>
  <c r="J259" i="1"/>
  <c r="I259" i="1"/>
  <c r="F259" i="1"/>
  <c r="E259" i="1"/>
  <c r="L258" i="1"/>
  <c r="J258" i="1"/>
  <c r="I258" i="1"/>
  <c r="G258" i="1"/>
  <c r="F258" i="1"/>
  <c r="E258" i="1"/>
  <c r="L257" i="1"/>
  <c r="J257" i="1"/>
  <c r="I257" i="1"/>
  <c r="E257" i="1"/>
  <c r="L256" i="1"/>
  <c r="J256" i="1"/>
  <c r="I256" i="1"/>
  <c r="F256" i="1"/>
  <c r="E256" i="1"/>
  <c r="L255" i="1"/>
  <c r="J255" i="1"/>
  <c r="I255" i="1"/>
  <c r="F255" i="1"/>
  <c r="E255" i="1"/>
  <c r="L254" i="1"/>
  <c r="J254" i="1"/>
  <c r="I254" i="1"/>
  <c r="F254" i="1"/>
  <c r="E254" i="1"/>
  <c r="L253" i="1"/>
  <c r="J253" i="1"/>
  <c r="I253" i="1"/>
  <c r="E253" i="1"/>
  <c r="L252" i="1"/>
  <c r="J252" i="1"/>
  <c r="I252" i="1"/>
  <c r="F252" i="1"/>
  <c r="E252" i="1"/>
  <c r="L251" i="1"/>
  <c r="J251" i="1"/>
  <c r="I251" i="1"/>
  <c r="F251" i="1"/>
  <c r="E251" i="1"/>
  <c r="L250" i="1"/>
  <c r="J250" i="1"/>
  <c r="I250" i="1"/>
  <c r="E250" i="1"/>
  <c r="L249" i="1"/>
  <c r="J249" i="1"/>
  <c r="I249" i="1"/>
  <c r="E249" i="1"/>
  <c r="L248" i="1"/>
  <c r="J248" i="1"/>
  <c r="I248" i="1"/>
  <c r="F248" i="1"/>
  <c r="E248" i="1"/>
  <c r="L247" i="1"/>
  <c r="J247" i="1"/>
  <c r="I247" i="1"/>
  <c r="G247" i="1"/>
  <c r="F247" i="1"/>
  <c r="E247" i="1"/>
  <c r="L246" i="1"/>
  <c r="J246" i="1"/>
  <c r="I246" i="1"/>
  <c r="E246" i="1"/>
  <c r="L245" i="1"/>
  <c r="J245" i="1"/>
  <c r="I245" i="1"/>
  <c r="F245" i="1"/>
  <c r="E245" i="1"/>
  <c r="L244" i="1"/>
  <c r="J244" i="1"/>
  <c r="I244" i="1"/>
  <c r="F244" i="1"/>
  <c r="E244" i="1"/>
  <c r="L243" i="1"/>
  <c r="J243" i="1"/>
  <c r="I243" i="1"/>
  <c r="F243" i="1"/>
  <c r="E243" i="1"/>
  <c r="L242" i="1"/>
  <c r="J242" i="1"/>
  <c r="I242" i="1"/>
  <c r="G242" i="1"/>
  <c r="F242" i="1"/>
  <c r="E242" i="1"/>
  <c r="L241" i="1"/>
  <c r="J241" i="1"/>
  <c r="I241" i="1"/>
  <c r="E241" i="1"/>
  <c r="L240" i="1"/>
  <c r="J240" i="1"/>
  <c r="I240" i="1"/>
  <c r="F240" i="1"/>
  <c r="E240" i="1"/>
  <c r="L239" i="1"/>
  <c r="J239" i="1"/>
  <c r="I239" i="1"/>
  <c r="F239" i="1"/>
  <c r="E239" i="1"/>
  <c r="L238" i="1"/>
  <c r="J238" i="1"/>
  <c r="I238" i="1"/>
  <c r="F238" i="1"/>
  <c r="E238" i="1"/>
  <c r="L237" i="1"/>
  <c r="J237" i="1"/>
  <c r="I237" i="1"/>
  <c r="E237" i="1"/>
  <c r="L236" i="1"/>
  <c r="J236" i="1"/>
  <c r="I236" i="1"/>
  <c r="F236" i="1"/>
  <c r="E236" i="1"/>
  <c r="L235" i="1"/>
  <c r="J235" i="1"/>
  <c r="I235" i="1"/>
  <c r="F235" i="1"/>
  <c r="E235" i="1"/>
  <c r="L234" i="1"/>
  <c r="J234" i="1"/>
  <c r="I234" i="1"/>
  <c r="F234" i="1"/>
  <c r="E234" i="1"/>
  <c r="L233" i="1"/>
  <c r="J233" i="1"/>
  <c r="I233" i="1"/>
  <c r="G233" i="1"/>
  <c r="F233" i="1"/>
  <c r="E233" i="1"/>
  <c r="L232" i="1"/>
  <c r="J232" i="1"/>
  <c r="I232" i="1"/>
  <c r="E232" i="1"/>
  <c r="L231" i="1"/>
  <c r="J231" i="1"/>
  <c r="I231" i="1"/>
  <c r="F231" i="1"/>
  <c r="E231" i="1"/>
  <c r="L230" i="1"/>
  <c r="J230" i="1"/>
  <c r="I230" i="1"/>
  <c r="F230" i="1"/>
  <c r="E230" i="1"/>
  <c r="L229" i="1"/>
  <c r="J229" i="1"/>
  <c r="I229" i="1"/>
  <c r="E229" i="1"/>
  <c r="L228" i="1"/>
  <c r="J228" i="1"/>
  <c r="I228" i="1"/>
  <c r="F228" i="1"/>
  <c r="E228" i="1"/>
  <c r="L227" i="1"/>
  <c r="J227" i="1"/>
  <c r="I227" i="1"/>
  <c r="F227" i="1"/>
  <c r="E227" i="1"/>
  <c r="L226" i="1"/>
  <c r="J226" i="1"/>
  <c r="I226" i="1"/>
  <c r="F226" i="1"/>
  <c r="E226" i="1"/>
  <c r="L225" i="1"/>
  <c r="J225" i="1"/>
  <c r="I225" i="1"/>
  <c r="F225" i="1"/>
  <c r="E225" i="1"/>
  <c r="L224" i="1"/>
  <c r="J224" i="1"/>
  <c r="I224" i="1"/>
  <c r="F224" i="1"/>
  <c r="E224" i="1"/>
  <c r="L223" i="1"/>
  <c r="J223" i="1"/>
  <c r="I223" i="1"/>
  <c r="E223" i="1"/>
  <c r="L222" i="1"/>
  <c r="J222" i="1"/>
  <c r="I222" i="1"/>
  <c r="F222" i="1"/>
  <c r="E222" i="1"/>
  <c r="L221" i="1"/>
  <c r="J221" i="1"/>
  <c r="I221" i="1"/>
  <c r="F221" i="1"/>
  <c r="E221" i="1"/>
  <c r="L220" i="1"/>
  <c r="J220" i="1"/>
  <c r="I220" i="1"/>
  <c r="F220" i="1"/>
  <c r="E220" i="1"/>
  <c r="L219" i="1"/>
  <c r="J219" i="1"/>
  <c r="I219" i="1"/>
  <c r="G219" i="1"/>
  <c r="F219" i="1"/>
  <c r="E219" i="1"/>
  <c r="L218" i="1"/>
  <c r="J218" i="1"/>
  <c r="I218" i="1"/>
  <c r="E218" i="1"/>
  <c r="L217" i="1"/>
  <c r="J217" i="1"/>
  <c r="I217" i="1"/>
  <c r="E217" i="1"/>
  <c r="L216" i="1"/>
  <c r="J216" i="1"/>
  <c r="I216" i="1"/>
  <c r="F216" i="1"/>
  <c r="E216" i="1"/>
  <c r="L215" i="1"/>
  <c r="J215" i="1"/>
  <c r="I215" i="1"/>
  <c r="F215" i="1"/>
  <c r="E215" i="1"/>
  <c r="L214" i="1"/>
  <c r="J214" i="1"/>
  <c r="I214" i="1"/>
  <c r="G214" i="1"/>
  <c r="F214" i="1"/>
  <c r="E214" i="1"/>
  <c r="L213" i="1"/>
  <c r="J213" i="1"/>
  <c r="I213" i="1"/>
  <c r="F213" i="1"/>
  <c r="E213" i="1"/>
  <c r="L212" i="1"/>
  <c r="J212" i="1"/>
  <c r="I212" i="1"/>
  <c r="F212" i="1"/>
  <c r="E212" i="1"/>
  <c r="L211" i="1"/>
  <c r="J211" i="1"/>
  <c r="I211" i="1"/>
  <c r="F211" i="1"/>
  <c r="E211" i="1"/>
  <c r="L210" i="1"/>
  <c r="J210" i="1"/>
  <c r="I210" i="1"/>
  <c r="E210" i="1"/>
  <c r="L209" i="1"/>
  <c r="J209" i="1"/>
  <c r="I209" i="1"/>
  <c r="E209" i="1"/>
  <c r="L208" i="1"/>
  <c r="J208" i="1"/>
  <c r="I208" i="1"/>
  <c r="F208" i="1"/>
  <c r="E208" i="1"/>
  <c r="L207" i="1"/>
  <c r="J207" i="1"/>
  <c r="I207" i="1"/>
  <c r="F207" i="1"/>
  <c r="E207" i="1"/>
  <c r="L206" i="1"/>
  <c r="J206" i="1"/>
  <c r="I206" i="1"/>
  <c r="F206" i="1"/>
  <c r="E206" i="1"/>
  <c r="L205" i="1"/>
  <c r="J205" i="1"/>
  <c r="I205" i="1"/>
  <c r="E205" i="1"/>
  <c r="L204" i="1"/>
  <c r="J204" i="1"/>
  <c r="I204" i="1"/>
  <c r="F204" i="1"/>
  <c r="E204" i="1"/>
  <c r="L203" i="1"/>
  <c r="J203" i="1"/>
  <c r="I203" i="1"/>
  <c r="G203" i="1"/>
  <c r="F203" i="1"/>
  <c r="E203" i="1"/>
  <c r="L202" i="1"/>
  <c r="J202" i="1"/>
  <c r="I202" i="1"/>
  <c r="F202" i="1"/>
  <c r="E202" i="1"/>
  <c r="L201" i="1"/>
  <c r="J201" i="1"/>
  <c r="I201" i="1"/>
  <c r="E201" i="1"/>
  <c r="L200" i="1"/>
  <c r="J200" i="1"/>
  <c r="I200" i="1"/>
  <c r="F200" i="1"/>
  <c r="E200" i="1"/>
  <c r="L199" i="1"/>
  <c r="J199" i="1"/>
  <c r="I199" i="1"/>
  <c r="F199" i="1"/>
  <c r="E199" i="1"/>
  <c r="L198" i="1"/>
  <c r="J198" i="1"/>
  <c r="I198" i="1"/>
  <c r="E198" i="1"/>
  <c r="L197" i="1"/>
  <c r="J197" i="1"/>
  <c r="I197" i="1"/>
  <c r="G197" i="1"/>
  <c r="F197" i="1"/>
  <c r="E197" i="1"/>
  <c r="L196" i="1"/>
  <c r="J196" i="1"/>
  <c r="I196" i="1"/>
  <c r="F196" i="1"/>
  <c r="E196" i="1"/>
  <c r="L195" i="1"/>
  <c r="J195" i="1"/>
  <c r="I195" i="1"/>
  <c r="F195" i="1"/>
  <c r="E195" i="1"/>
  <c r="L194" i="1"/>
  <c r="J194" i="1"/>
  <c r="I194" i="1"/>
  <c r="E194" i="1"/>
  <c r="L193" i="1"/>
  <c r="J193" i="1"/>
  <c r="I193" i="1"/>
  <c r="F193" i="1"/>
  <c r="E193" i="1"/>
  <c r="L192" i="1"/>
  <c r="J192" i="1"/>
  <c r="I192" i="1"/>
  <c r="F192" i="1"/>
  <c r="E192" i="1"/>
  <c r="L191" i="1"/>
  <c r="J191" i="1"/>
  <c r="I191" i="1"/>
  <c r="E191" i="1"/>
  <c r="L190" i="1"/>
  <c r="J190" i="1"/>
  <c r="I190" i="1"/>
  <c r="F190" i="1"/>
  <c r="E190" i="1"/>
  <c r="L189" i="1"/>
  <c r="J189" i="1"/>
  <c r="I189" i="1"/>
  <c r="F189" i="1"/>
  <c r="E189" i="1"/>
  <c r="L188" i="1"/>
  <c r="J188" i="1"/>
  <c r="I188" i="1"/>
  <c r="E188" i="1"/>
  <c r="L187" i="1"/>
  <c r="J187" i="1"/>
  <c r="I187" i="1"/>
  <c r="F187" i="1"/>
  <c r="E187" i="1"/>
  <c r="L186" i="1"/>
  <c r="J186" i="1"/>
  <c r="I186" i="1"/>
  <c r="F186" i="1"/>
  <c r="E186" i="1"/>
  <c r="L185" i="1"/>
  <c r="J185" i="1"/>
  <c r="I185" i="1"/>
  <c r="F185" i="1"/>
  <c r="E185" i="1"/>
  <c r="L184" i="1"/>
  <c r="J184" i="1"/>
  <c r="I184" i="1"/>
  <c r="F184" i="1"/>
  <c r="E184" i="1"/>
  <c r="L183" i="1"/>
  <c r="J183" i="1"/>
  <c r="I183" i="1"/>
  <c r="E183" i="1"/>
  <c r="L182" i="1"/>
  <c r="J182" i="1"/>
  <c r="I182" i="1"/>
  <c r="G182" i="1"/>
  <c r="F182" i="1"/>
  <c r="E182" i="1"/>
  <c r="L181" i="1"/>
  <c r="J181" i="1"/>
  <c r="I181" i="1"/>
  <c r="F181" i="1"/>
  <c r="E181" i="1"/>
  <c r="L180" i="1"/>
  <c r="J180" i="1"/>
  <c r="I180" i="1"/>
  <c r="E180" i="1"/>
  <c r="L179" i="1"/>
  <c r="J179" i="1"/>
  <c r="I179" i="1"/>
  <c r="G179" i="1"/>
  <c r="F179" i="1"/>
  <c r="E179" i="1"/>
  <c r="L178" i="1"/>
  <c r="J178" i="1"/>
  <c r="I178" i="1"/>
  <c r="F178" i="1"/>
  <c r="E178" i="1"/>
  <c r="L177" i="1"/>
  <c r="J177" i="1"/>
  <c r="I177" i="1"/>
  <c r="F177" i="1"/>
  <c r="E177" i="1"/>
  <c r="L176" i="1"/>
  <c r="J176" i="1"/>
  <c r="I176" i="1"/>
  <c r="E176" i="1"/>
  <c r="L175" i="1"/>
  <c r="J175" i="1"/>
  <c r="I175" i="1"/>
  <c r="E175" i="1"/>
  <c r="L174" i="1"/>
  <c r="J174" i="1"/>
  <c r="I174" i="1"/>
  <c r="F174" i="1"/>
  <c r="E174" i="1"/>
  <c r="L173" i="1"/>
  <c r="J173" i="1"/>
  <c r="I173" i="1"/>
  <c r="F173" i="1"/>
  <c r="E173" i="1"/>
  <c r="L172" i="1"/>
  <c r="J172" i="1"/>
  <c r="I172" i="1"/>
  <c r="F172" i="1"/>
  <c r="E172" i="1"/>
  <c r="L171" i="1"/>
  <c r="J171" i="1"/>
  <c r="I171" i="1"/>
  <c r="E171" i="1"/>
  <c r="L170" i="1"/>
  <c r="J170" i="1"/>
  <c r="I170" i="1"/>
  <c r="F170" i="1"/>
  <c r="E170" i="1"/>
  <c r="L169" i="1"/>
  <c r="J169" i="1"/>
  <c r="I169" i="1"/>
  <c r="F169" i="1"/>
  <c r="E169" i="1"/>
  <c r="L168" i="1"/>
  <c r="J168" i="1"/>
  <c r="I168" i="1"/>
  <c r="F168" i="1"/>
  <c r="E168" i="1"/>
  <c r="L167" i="1"/>
  <c r="J167" i="1"/>
  <c r="I167" i="1"/>
  <c r="E167" i="1"/>
  <c r="L166" i="1"/>
  <c r="J166" i="1"/>
  <c r="I166" i="1"/>
  <c r="F166" i="1"/>
  <c r="E166" i="1"/>
  <c r="L165" i="1"/>
  <c r="J165" i="1"/>
  <c r="I165" i="1"/>
  <c r="G165" i="1"/>
  <c r="F165" i="1"/>
  <c r="E165" i="1"/>
  <c r="L164" i="1"/>
  <c r="J164" i="1"/>
  <c r="I164" i="1"/>
  <c r="F164" i="1"/>
  <c r="E164" i="1"/>
  <c r="L163" i="1"/>
  <c r="J163" i="1"/>
  <c r="I163" i="1"/>
  <c r="F163" i="1"/>
  <c r="E163" i="1"/>
  <c r="L162" i="1"/>
  <c r="J162" i="1"/>
  <c r="I162" i="1"/>
  <c r="F162" i="1"/>
  <c r="E162" i="1"/>
  <c r="L161" i="1"/>
  <c r="J161" i="1"/>
  <c r="I161" i="1"/>
  <c r="F161" i="1"/>
  <c r="E161" i="1"/>
  <c r="L160" i="1"/>
  <c r="J160" i="1"/>
  <c r="I160" i="1"/>
  <c r="F160" i="1"/>
  <c r="E160" i="1"/>
  <c r="L159" i="1"/>
  <c r="J159" i="1"/>
  <c r="I159" i="1"/>
  <c r="E159" i="1"/>
  <c r="L158" i="1"/>
  <c r="J158" i="1"/>
  <c r="I158" i="1"/>
  <c r="F158" i="1"/>
  <c r="E158" i="1"/>
  <c r="L157" i="1"/>
  <c r="J157" i="1"/>
  <c r="I157" i="1"/>
  <c r="E157" i="1"/>
  <c r="L156" i="1"/>
  <c r="J156" i="1"/>
  <c r="I156" i="1"/>
  <c r="F156" i="1"/>
  <c r="E156" i="1"/>
  <c r="L155" i="1"/>
  <c r="J155" i="1"/>
  <c r="I155" i="1"/>
  <c r="F155" i="1"/>
  <c r="E155" i="1"/>
  <c r="L154" i="1"/>
  <c r="J154" i="1"/>
  <c r="I154" i="1"/>
  <c r="F154" i="1"/>
  <c r="E154" i="1"/>
  <c r="L153" i="1"/>
  <c r="J153" i="1"/>
  <c r="I153" i="1"/>
  <c r="E153" i="1"/>
  <c r="L152" i="1"/>
  <c r="J152" i="1"/>
  <c r="I152" i="1"/>
  <c r="F152" i="1"/>
  <c r="E152" i="1"/>
  <c r="L151" i="1"/>
  <c r="J151" i="1"/>
  <c r="I151" i="1"/>
  <c r="F151" i="1"/>
  <c r="E151" i="1"/>
  <c r="L150" i="1"/>
  <c r="J150" i="1"/>
  <c r="I150" i="1"/>
  <c r="F150" i="1"/>
  <c r="E150" i="1"/>
  <c r="L149" i="1"/>
  <c r="J149" i="1"/>
  <c r="I149" i="1"/>
  <c r="E149" i="1"/>
  <c r="L148" i="1"/>
  <c r="J148" i="1"/>
  <c r="I148" i="1"/>
  <c r="F148" i="1"/>
  <c r="E148" i="1"/>
  <c r="L147" i="1"/>
  <c r="J147" i="1"/>
  <c r="I147" i="1"/>
  <c r="F147" i="1"/>
  <c r="E147" i="1"/>
  <c r="L146" i="1"/>
  <c r="J146" i="1"/>
  <c r="I146" i="1"/>
  <c r="E146" i="1"/>
  <c r="L145" i="1"/>
  <c r="J145" i="1"/>
  <c r="I145" i="1"/>
  <c r="F145" i="1"/>
  <c r="E145" i="1"/>
  <c r="L144" i="1"/>
  <c r="J144" i="1"/>
  <c r="I144" i="1"/>
  <c r="F144" i="1"/>
  <c r="E144" i="1"/>
  <c r="L143" i="1"/>
  <c r="J143" i="1"/>
  <c r="I143" i="1"/>
  <c r="E143" i="1"/>
  <c r="L142" i="1"/>
  <c r="J142" i="1"/>
  <c r="I142" i="1"/>
  <c r="F142" i="1"/>
  <c r="E142" i="1"/>
  <c r="L141" i="1"/>
  <c r="J141" i="1"/>
  <c r="I141" i="1"/>
  <c r="F141" i="1"/>
  <c r="E141" i="1"/>
  <c r="L140" i="1"/>
  <c r="J140" i="1"/>
  <c r="I140" i="1"/>
  <c r="F140" i="1"/>
  <c r="E140" i="1"/>
  <c r="L139" i="1"/>
  <c r="J139" i="1"/>
  <c r="I139" i="1"/>
  <c r="F139" i="1"/>
  <c r="E139" i="1"/>
  <c r="L138" i="1"/>
  <c r="J138" i="1"/>
  <c r="I138" i="1"/>
  <c r="E138" i="1"/>
  <c r="L137" i="1"/>
  <c r="J137" i="1"/>
  <c r="I137" i="1"/>
  <c r="F137" i="1"/>
  <c r="E137" i="1"/>
  <c r="L136" i="1"/>
  <c r="J136" i="1"/>
  <c r="I136" i="1"/>
  <c r="F136" i="1"/>
  <c r="E136" i="1"/>
  <c r="L135" i="1"/>
  <c r="J135" i="1"/>
  <c r="I135" i="1"/>
  <c r="F135" i="1"/>
  <c r="E135" i="1"/>
  <c r="L134" i="1"/>
  <c r="J134" i="1"/>
  <c r="I134" i="1"/>
  <c r="F134" i="1"/>
  <c r="E134" i="1"/>
  <c r="L133" i="1"/>
  <c r="J133" i="1"/>
  <c r="I133" i="1"/>
  <c r="F133" i="1"/>
  <c r="E133" i="1"/>
  <c r="L132" i="1"/>
  <c r="J132" i="1"/>
  <c r="I132" i="1"/>
  <c r="E132" i="1"/>
  <c r="L131" i="1"/>
  <c r="J131" i="1"/>
  <c r="I131" i="1"/>
  <c r="E131" i="1"/>
  <c r="L130" i="1"/>
  <c r="J130" i="1"/>
  <c r="I130" i="1"/>
  <c r="F130" i="1"/>
  <c r="E130" i="1"/>
  <c r="L129" i="1"/>
  <c r="J129" i="1"/>
  <c r="I129" i="1"/>
  <c r="F129" i="1"/>
  <c r="E129" i="1"/>
  <c r="L128" i="1"/>
  <c r="J128" i="1"/>
  <c r="I128" i="1"/>
  <c r="E128" i="1"/>
  <c r="L127" i="1"/>
  <c r="J127" i="1"/>
  <c r="I127" i="1"/>
  <c r="F127" i="1"/>
  <c r="E127" i="1"/>
  <c r="L126" i="1"/>
  <c r="J126" i="1"/>
  <c r="I126" i="1"/>
  <c r="E126" i="1"/>
  <c r="L125" i="1"/>
  <c r="J125" i="1"/>
  <c r="I125" i="1"/>
  <c r="F125" i="1"/>
  <c r="E125" i="1"/>
  <c r="L124" i="1"/>
  <c r="J124" i="1"/>
  <c r="I124" i="1"/>
  <c r="F124" i="1"/>
  <c r="E124" i="1"/>
  <c r="L123" i="1"/>
  <c r="J123" i="1"/>
  <c r="I123" i="1"/>
  <c r="F123" i="1"/>
  <c r="E123" i="1"/>
  <c r="L122" i="1"/>
  <c r="J122" i="1"/>
  <c r="I122" i="1"/>
  <c r="F122" i="1"/>
  <c r="E122" i="1"/>
  <c r="L121" i="1"/>
  <c r="J121" i="1"/>
  <c r="I121" i="1"/>
  <c r="F121" i="1"/>
  <c r="E121" i="1"/>
  <c r="L120" i="1"/>
  <c r="J120" i="1"/>
  <c r="I120" i="1"/>
  <c r="E120" i="1"/>
  <c r="L119" i="1"/>
  <c r="J119" i="1"/>
  <c r="I119" i="1"/>
  <c r="F119" i="1"/>
  <c r="E119" i="1"/>
  <c r="L118" i="1"/>
  <c r="J118" i="1"/>
  <c r="I118" i="1"/>
  <c r="E118" i="1"/>
  <c r="L117" i="1"/>
  <c r="J117" i="1"/>
  <c r="I117" i="1"/>
  <c r="F117" i="1"/>
  <c r="E117" i="1"/>
  <c r="L116" i="1"/>
  <c r="J116" i="1"/>
  <c r="I116" i="1"/>
  <c r="F116" i="1"/>
  <c r="E116" i="1"/>
  <c r="L115" i="1"/>
  <c r="J115" i="1"/>
  <c r="I115" i="1"/>
  <c r="F115" i="1"/>
  <c r="E115" i="1"/>
  <c r="L114" i="1"/>
  <c r="J114" i="1"/>
  <c r="I114" i="1"/>
  <c r="E114" i="1"/>
  <c r="L113" i="1"/>
  <c r="J113" i="1"/>
  <c r="I113" i="1"/>
  <c r="F113" i="1"/>
  <c r="E113" i="1"/>
  <c r="L112" i="1"/>
  <c r="J112" i="1"/>
  <c r="I112" i="1"/>
  <c r="F112" i="1"/>
  <c r="E112" i="1"/>
  <c r="L111" i="1"/>
  <c r="J111" i="1"/>
  <c r="I111" i="1"/>
  <c r="F111" i="1"/>
  <c r="E111" i="1"/>
  <c r="L110" i="1"/>
  <c r="J110" i="1"/>
  <c r="I110" i="1"/>
  <c r="E110" i="1"/>
  <c r="L109" i="1"/>
  <c r="J109" i="1"/>
  <c r="I109" i="1"/>
  <c r="G109" i="1"/>
  <c r="F109" i="1"/>
  <c r="E109" i="1"/>
  <c r="L108" i="1"/>
  <c r="J108" i="1"/>
  <c r="I108" i="1"/>
  <c r="F108" i="1"/>
  <c r="E108" i="1"/>
  <c r="L107" i="1"/>
  <c r="J107" i="1"/>
  <c r="I107" i="1"/>
  <c r="F107" i="1"/>
  <c r="E107" i="1"/>
  <c r="L106" i="1"/>
  <c r="J106" i="1"/>
  <c r="I106" i="1"/>
  <c r="F106" i="1"/>
  <c r="E106" i="1"/>
  <c r="L105" i="1"/>
  <c r="J105" i="1"/>
  <c r="I105" i="1"/>
  <c r="G105" i="1"/>
  <c r="F105" i="1"/>
  <c r="E105" i="1"/>
  <c r="L104" i="1"/>
  <c r="J104" i="1"/>
  <c r="I104" i="1"/>
  <c r="G104" i="1"/>
  <c r="F104" i="1"/>
  <c r="E104" i="1"/>
  <c r="L103" i="1"/>
  <c r="J103" i="1"/>
  <c r="I103" i="1"/>
  <c r="F103" i="1"/>
  <c r="E103" i="1"/>
  <c r="L102" i="1"/>
  <c r="J102" i="1"/>
  <c r="I102" i="1"/>
  <c r="F102" i="1"/>
  <c r="E102" i="1"/>
  <c r="L101" i="1"/>
  <c r="J101" i="1"/>
  <c r="I101" i="1"/>
  <c r="F101" i="1"/>
  <c r="E101" i="1"/>
  <c r="L100" i="1"/>
  <c r="J100" i="1"/>
  <c r="I100" i="1"/>
  <c r="E100" i="1"/>
  <c r="L99" i="1"/>
  <c r="J99" i="1"/>
  <c r="I99" i="1"/>
  <c r="F99" i="1"/>
  <c r="E99" i="1"/>
  <c r="L98" i="1"/>
  <c r="J98" i="1"/>
  <c r="I98" i="1"/>
  <c r="E98" i="1"/>
  <c r="L97" i="1"/>
  <c r="J97" i="1"/>
  <c r="I97" i="1"/>
  <c r="E97" i="1"/>
  <c r="L96" i="1"/>
  <c r="J96" i="1"/>
  <c r="I96" i="1"/>
  <c r="F96" i="1"/>
  <c r="E96" i="1"/>
  <c r="L95" i="1"/>
  <c r="J95" i="1"/>
  <c r="I95" i="1"/>
  <c r="F95" i="1"/>
  <c r="E95" i="1"/>
  <c r="L94" i="1"/>
  <c r="J94" i="1"/>
  <c r="I94" i="1"/>
  <c r="F94" i="1"/>
  <c r="E94" i="1"/>
  <c r="L93" i="1"/>
  <c r="J93" i="1"/>
  <c r="I93" i="1"/>
  <c r="F93" i="1"/>
  <c r="E93" i="1"/>
  <c r="L92" i="1"/>
  <c r="J92" i="1"/>
  <c r="I92" i="1"/>
  <c r="F92" i="1"/>
  <c r="E92" i="1"/>
  <c r="L91" i="1"/>
  <c r="J91" i="1"/>
  <c r="I91" i="1"/>
  <c r="E91" i="1"/>
  <c r="L90" i="1"/>
  <c r="J90" i="1"/>
  <c r="I90" i="1"/>
  <c r="E90" i="1"/>
  <c r="L89" i="1"/>
  <c r="J89" i="1"/>
  <c r="I89" i="1"/>
  <c r="F89" i="1"/>
  <c r="E89" i="1"/>
  <c r="L88" i="1"/>
  <c r="J88" i="1"/>
  <c r="I88" i="1"/>
  <c r="F88" i="1"/>
  <c r="E88" i="1"/>
  <c r="L87" i="1"/>
  <c r="J87" i="1"/>
  <c r="I87" i="1"/>
  <c r="F87" i="1"/>
  <c r="E87" i="1"/>
  <c r="L86" i="1"/>
  <c r="J86" i="1"/>
  <c r="I86" i="1"/>
  <c r="E86" i="1"/>
  <c r="L85" i="1"/>
  <c r="J85" i="1"/>
  <c r="I85" i="1"/>
  <c r="G85" i="1"/>
  <c r="F85" i="1"/>
  <c r="E85" i="1"/>
  <c r="L84" i="1"/>
  <c r="J84" i="1"/>
  <c r="I84" i="1"/>
  <c r="G84" i="1"/>
  <c r="F84" i="1"/>
  <c r="E84" i="1"/>
  <c r="L83" i="1"/>
  <c r="J83" i="1"/>
  <c r="I83" i="1"/>
  <c r="F83" i="1"/>
  <c r="E83" i="1"/>
  <c r="L82" i="1"/>
  <c r="J82" i="1"/>
  <c r="I82" i="1"/>
  <c r="F82" i="1"/>
  <c r="E82" i="1"/>
  <c r="L81" i="1"/>
  <c r="J81" i="1"/>
  <c r="I81" i="1"/>
  <c r="G81" i="1"/>
  <c r="F81" i="1"/>
  <c r="E81" i="1"/>
  <c r="L80" i="1"/>
  <c r="J80" i="1"/>
  <c r="I80" i="1"/>
  <c r="F80" i="1"/>
  <c r="E80" i="1"/>
  <c r="L79" i="1"/>
  <c r="J79" i="1"/>
  <c r="I79" i="1"/>
  <c r="E79" i="1"/>
  <c r="L78" i="1"/>
  <c r="J78" i="1"/>
  <c r="I78" i="1"/>
  <c r="F78" i="1"/>
  <c r="E78" i="1"/>
  <c r="L77" i="1"/>
  <c r="J77" i="1"/>
  <c r="I77" i="1"/>
  <c r="F77" i="1"/>
  <c r="E77" i="1"/>
  <c r="L76" i="1"/>
  <c r="J76" i="1"/>
  <c r="I76" i="1"/>
  <c r="E76" i="1"/>
  <c r="L75" i="1"/>
  <c r="J75" i="1"/>
  <c r="I75" i="1"/>
  <c r="F75" i="1"/>
  <c r="E75" i="1"/>
  <c r="L74" i="1"/>
  <c r="J74" i="1"/>
  <c r="I74" i="1"/>
  <c r="F74" i="1"/>
  <c r="E74" i="1"/>
  <c r="L73" i="1"/>
  <c r="J73" i="1"/>
  <c r="I73" i="1"/>
  <c r="E73" i="1"/>
  <c r="L72" i="1"/>
  <c r="J72" i="1"/>
  <c r="I72" i="1"/>
  <c r="F72" i="1"/>
  <c r="E72" i="1"/>
  <c r="L71" i="1"/>
  <c r="J71" i="1"/>
  <c r="I71" i="1"/>
  <c r="F71" i="1"/>
  <c r="E71" i="1"/>
  <c r="L70" i="1"/>
  <c r="J70" i="1"/>
  <c r="I70" i="1"/>
  <c r="F70" i="1"/>
  <c r="E70" i="1"/>
  <c r="L69" i="1"/>
  <c r="J69" i="1"/>
  <c r="I69" i="1"/>
  <c r="F69" i="1"/>
  <c r="E69" i="1"/>
  <c r="L68" i="1"/>
  <c r="J68" i="1"/>
  <c r="I68" i="1"/>
  <c r="F68" i="1"/>
  <c r="E68" i="1"/>
  <c r="L67" i="1"/>
  <c r="J67" i="1"/>
  <c r="I67" i="1"/>
  <c r="F67" i="1"/>
  <c r="E67" i="1"/>
  <c r="L66" i="1"/>
  <c r="J66" i="1"/>
  <c r="I66" i="1"/>
  <c r="F66" i="1"/>
  <c r="E66" i="1"/>
  <c r="L65" i="1"/>
  <c r="J65" i="1"/>
  <c r="I65" i="1"/>
  <c r="F65" i="1"/>
  <c r="E65" i="1"/>
  <c r="L64" i="1"/>
  <c r="J64" i="1"/>
  <c r="I64" i="1"/>
  <c r="F64" i="1"/>
  <c r="E64" i="1"/>
  <c r="L63" i="1"/>
  <c r="J63" i="1"/>
  <c r="I63" i="1"/>
  <c r="F63" i="1"/>
  <c r="E63" i="1"/>
  <c r="L62" i="1"/>
  <c r="J62" i="1"/>
  <c r="I62" i="1"/>
  <c r="E62" i="1"/>
  <c r="L61" i="1"/>
  <c r="J61" i="1"/>
  <c r="I61" i="1"/>
  <c r="F61" i="1"/>
  <c r="E61" i="1"/>
  <c r="L60" i="1"/>
  <c r="J60" i="1"/>
  <c r="I60" i="1"/>
  <c r="E60" i="1"/>
  <c r="L59" i="1"/>
  <c r="J59" i="1"/>
  <c r="I59" i="1"/>
  <c r="E59" i="1"/>
  <c r="L58" i="1"/>
  <c r="J58" i="1"/>
  <c r="I58" i="1"/>
  <c r="G58" i="1"/>
  <c r="F58" i="1"/>
  <c r="E58" i="1"/>
  <c r="L57" i="1"/>
  <c r="J57" i="1"/>
  <c r="I57" i="1"/>
  <c r="F57" i="1"/>
  <c r="E57" i="1"/>
  <c r="L56" i="1"/>
  <c r="J56" i="1"/>
  <c r="I56" i="1"/>
  <c r="F56" i="1"/>
  <c r="E56" i="1"/>
  <c r="L55" i="1"/>
  <c r="J55" i="1"/>
  <c r="I55" i="1"/>
  <c r="F55" i="1"/>
  <c r="E55" i="1"/>
  <c r="L54" i="1"/>
  <c r="J54" i="1"/>
  <c r="I54" i="1"/>
  <c r="E54" i="1"/>
  <c r="L53" i="1"/>
  <c r="J53" i="1"/>
  <c r="I53" i="1"/>
  <c r="F53" i="1"/>
  <c r="E53" i="1"/>
  <c r="L52" i="1"/>
  <c r="J52" i="1"/>
  <c r="I52" i="1"/>
  <c r="F52" i="1"/>
  <c r="E52" i="1"/>
  <c r="L51" i="1"/>
  <c r="J51" i="1"/>
  <c r="I51" i="1"/>
  <c r="E51" i="1"/>
  <c r="L50" i="1"/>
  <c r="J50" i="1"/>
  <c r="I50" i="1"/>
  <c r="F50" i="1"/>
  <c r="E50" i="1"/>
  <c r="L49" i="1"/>
  <c r="J49" i="1"/>
  <c r="I49" i="1"/>
  <c r="F49" i="1"/>
  <c r="E49" i="1"/>
  <c r="L48" i="1"/>
  <c r="J48" i="1"/>
  <c r="I48" i="1"/>
  <c r="F48" i="1"/>
  <c r="E48" i="1"/>
  <c r="L47" i="1"/>
  <c r="J47" i="1"/>
  <c r="I47" i="1"/>
  <c r="E47" i="1"/>
  <c r="L46" i="1"/>
  <c r="J46" i="1"/>
  <c r="I46" i="1"/>
  <c r="F46" i="1"/>
  <c r="E46" i="1"/>
  <c r="L45" i="1"/>
  <c r="J45" i="1"/>
  <c r="I45" i="1"/>
  <c r="G45" i="1"/>
  <c r="F45" i="1"/>
  <c r="E45" i="1"/>
  <c r="L44" i="1"/>
  <c r="J44" i="1"/>
  <c r="I44" i="1"/>
  <c r="F44" i="1"/>
  <c r="E44" i="1"/>
  <c r="L43" i="1"/>
  <c r="J43" i="1"/>
  <c r="I43" i="1"/>
  <c r="E43" i="1"/>
  <c r="L42" i="1"/>
  <c r="J42" i="1"/>
  <c r="I42" i="1"/>
  <c r="G42" i="1"/>
  <c r="F42" i="1"/>
  <c r="E42" i="1"/>
  <c r="L41" i="1"/>
  <c r="J41" i="1"/>
  <c r="I41" i="1"/>
  <c r="E41" i="1"/>
  <c r="L40" i="1"/>
  <c r="J40" i="1"/>
  <c r="I40" i="1"/>
  <c r="F40" i="1"/>
  <c r="E40" i="1"/>
  <c r="L39" i="1"/>
  <c r="J39" i="1"/>
  <c r="I39" i="1"/>
  <c r="F39" i="1"/>
  <c r="E39" i="1"/>
  <c r="L38" i="1"/>
  <c r="J38" i="1"/>
  <c r="I38" i="1"/>
  <c r="F38" i="1"/>
  <c r="E38" i="1"/>
  <c r="L37" i="1"/>
  <c r="J37" i="1"/>
  <c r="I37" i="1"/>
  <c r="E37" i="1"/>
  <c r="L36" i="1"/>
  <c r="J36" i="1"/>
  <c r="I36" i="1"/>
  <c r="E36" i="1"/>
  <c r="L35" i="1"/>
  <c r="M35" i="1" s="1"/>
  <c r="J35" i="1"/>
  <c r="I35" i="1"/>
  <c r="F35" i="1"/>
  <c r="E35" i="1"/>
  <c r="L34" i="1"/>
  <c r="J34" i="1"/>
  <c r="I34" i="1"/>
  <c r="F34" i="1"/>
  <c r="E34" i="1"/>
  <c r="L33" i="1"/>
  <c r="J33" i="1"/>
  <c r="I33" i="1"/>
  <c r="E33" i="1"/>
  <c r="L32" i="1"/>
  <c r="J32" i="1"/>
  <c r="I32" i="1"/>
  <c r="F32" i="1"/>
  <c r="E32" i="1"/>
  <c r="L31" i="1"/>
  <c r="J31" i="1"/>
  <c r="I31" i="1"/>
  <c r="F31" i="1"/>
  <c r="E31" i="1"/>
  <c r="L30" i="1"/>
  <c r="J30" i="1"/>
  <c r="I30" i="1"/>
  <c r="F30" i="1"/>
  <c r="E30" i="1"/>
  <c r="L29" i="1"/>
  <c r="J29" i="1"/>
  <c r="I29" i="1"/>
  <c r="F29" i="1"/>
  <c r="E29" i="1"/>
  <c r="L28" i="1"/>
  <c r="J28" i="1"/>
  <c r="I28" i="1"/>
  <c r="F28" i="1"/>
  <c r="E28" i="1"/>
  <c r="L27" i="1"/>
  <c r="J27" i="1"/>
  <c r="I27" i="1"/>
  <c r="E27" i="1"/>
  <c r="L26" i="1"/>
  <c r="J26" i="1"/>
  <c r="I26" i="1"/>
  <c r="F26" i="1"/>
  <c r="E26" i="1"/>
  <c r="L25" i="1"/>
  <c r="J25" i="1"/>
  <c r="I25" i="1"/>
  <c r="E25" i="1"/>
  <c r="L24" i="1"/>
  <c r="J24" i="1"/>
  <c r="I24" i="1"/>
  <c r="F24" i="1"/>
  <c r="E24" i="1"/>
  <c r="L23" i="1"/>
  <c r="J23" i="1"/>
  <c r="I23" i="1"/>
  <c r="E23" i="1"/>
  <c r="L22" i="1"/>
  <c r="J22" i="1"/>
  <c r="I22" i="1"/>
  <c r="F22" i="1"/>
  <c r="E22" i="1"/>
  <c r="L21" i="1"/>
  <c r="J21" i="1"/>
  <c r="I21" i="1"/>
  <c r="F21" i="1"/>
  <c r="E21" i="1"/>
  <c r="M20" i="1"/>
  <c r="L20" i="1"/>
  <c r="J20" i="1"/>
  <c r="I20" i="1"/>
  <c r="F20" i="1"/>
  <c r="E20" i="1"/>
  <c r="L19" i="1"/>
  <c r="J19" i="1"/>
  <c r="I19" i="1"/>
  <c r="F19" i="1"/>
  <c r="E19" i="1"/>
  <c r="L18" i="1"/>
  <c r="M18" i="1" s="1"/>
  <c r="J18" i="1"/>
  <c r="I18" i="1"/>
  <c r="F18" i="1"/>
  <c r="E18" i="1"/>
  <c r="L17" i="1"/>
  <c r="J17" i="1"/>
  <c r="I17" i="1"/>
  <c r="E17" i="1"/>
  <c r="L16" i="1"/>
  <c r="J16" i="1"/>
  <c r="I16" i="1"/>
  <c r="F16" i="1"/>
  <c r="E16" i="1"/>
  <c r="L15" i="1"/>
  <c r="M15" i="1" s="1"/>
  <c r="J15" i="1"/>
  <c r="I15" i="1"/>
  <c r="E15" i="1"/>
  <c r="L14" i="1"/>
  <c r="J14" i="1"/>
  <c r="I14" i="1"/>
  <c r="F14" i="1"/>
  <c r="E14" i="1"/>
  <c r="L13" i="1"/>
  <c r="J13" i="1"/>
  <c r="I13" i="1"/>
  <c r="E13" i="1"/>
  <c r="L12" i="1"/>
  <c r="M12" i="1" s="1"/>
  <c r="J12" i="1"/>
  <c r="I12" i="1"/>
  <c r="F12" i="1"/>
  <c r="E12" i="1"/>
  <c r="L11" i="1"/>
  <c r="J11" i="1"/>
  <c r="I11" i="1"/>
  <c r="F11" i="1"/>
  <c r="E11" i="1"/>
  <c r="M10" i="1"/>
  <c r="L10" i="1"/>
  <c r="J10" i="1"/>
  <c r="I10" i="1"/>
  <c r="F10" i="1"/>
  <c r="E10" i="1"/>
  <c r="L9" i="1"/>
  <c r="M9" i="1" s="1"/>
  <c r="J9" i="1"/>
  <c r="I9" i="1"/>
  <c r="E9" i="1"/>
  <c r="L8" i="1"/>
  <c r="M8" i="1" s="1"/>
  <c r="J8" i="1"/>
  <c r="I8" i="1"/>
  <c r="F8" i="1"/>
  <c r="E8" i="1"/>
  <c r="L7" i="1"/>
  <c r="M7" i="1" s="1"/>
  <c r="J7" i="1"/>
  <c r="I7" i="1"/>
  <c r="F7" i="1"/>
  <c r="E7" i="1"/>
  <c r="L6" i="1"/>
  <c r="M6" i="1" s="1"/>
  <c r="J6" i="1"/>
  <c r="I6" i="1"/>
  <c r="F6" i="1"/>
  <c r="E6" i="1"/>
  <c r="L5" i="1"/>
  <c r="M5" i="1" s="1"/>
  <c r="J5" i="1"/>
  <c r="I5" i="1"/>
  <c r="E5" i="1"/>
  <c r="L4" i="1"/>
  <c r="M4" i="1" s="1"/>
  <c r="J4" i="1"/>
  <c r="I4" i="1"/>
  <c r="F4" i="1"/>
  <c r="E4" i="1"/>
  <c r="M3" i="1"/>
  <c r="L3" i="1"/>
  <c r="J3" i="1"/>
  <c r="I3" i="1"/>
  <c r="E3" i="1"/>
  <c r="L2" i="1"/>
  <c r="J2" i="1"/>
  <c r="I2" i="1"/>
  <c r="F2" i="1"/>
  <c r="E2" i="1"/>
  <c r="M359" i="1" l="1"/>
  <c r="M339" i="1"/>
  <c r="M331" i="1"/>
  <c r="M324" i="1"/>
  <c r="M305" i="1"/>
  <c r="M280" i="1"/>
  <c r="M270" i="1"/>
  <c r="M261" i="1"/>
  <c r="M252" i="1"/>
  <c r="M246" i="1"/>
  <c r="M243" i="1"/>
  <c r="M237" i="1"/>
  <c r="M231" i="1"/>
  <c r="M228" i="1"/>
  <c r="M222" i="1"/>
  <c r="M207" i="1"/>
  <c r="M204" i="1"/>
  <c r="M196" i="1"/>
  <c r="M189" i="1"/>
  <c r="M183" i="1"/>
  <c r="M181" i="1"/>
  <c r="M167" i="1"/>
  <c r="M159" i="1"/>
  <c r="M152" i="1"/>
  <c r="M145" i="1"/>
  <c r="M142" i="1"/>
  <c r="M136" i="1"/>
  <c r="M126" i="1"/>
  <c r="M120" i="1"/>
  <c r="M110" i="1"/>
  <c r="M103" i="1"/>
  <c r="M83" i="1"/>
  <c r="M364" i="1"/>
  <c r="M357" i="1"/>
  <c r="M318" i="1"/>
  <c r="M316" i="1"/>
  <c r="M308" i="1"/>
  <c r="M289" i="1"/>
  <c r="M282" i="1"/>
  <c r="M273" i="1"/>
  <c r="M264" i="1"/>
  <c r="M247" i="1"/>
  <c r="M245" i="1"/>
  <c r="M239" i="1"/>
  <c r="M215" i="1"/>
  <c r="M198" i="1"/>
  <c r="M182" i="1"/>
  <c r="M169" i="1"/>
  <c r="M161" i="1"/>
  <c r="M119" i="1"/>
  <c r="M112" i="1"/>
  <c r="M77" i="1"/>
  <c r="M68" i="1"/>
  <c r="M59" i="1"/>
  <c r="M21" i="1"/>
  <c r="N21" i="1" s="1"/>
  <c r="M19" i="1"/>
  <c r="M17" i="1"/>
  <c r="M360" i="1"/>
  <c r="M349" i="1"/>
  <c r="M337" i="1"/>
  <c r="M335" i="1"/>
  <c r="M322" i="1"/>
  <c r="M310" i="1"/>
  <c r="M300" i="1"/>
  <c r="M294" i="1"/>
  <c r="M285" i="1"/>
  <c r="M275" i="1"/>
  <c r="M257" i="1"/>
  <c r="M224" i="1"/>
  <c r="M209" i="1"/>
  <c r="M200" i="1"/>
  <c r="M163" i="1"/>
  <c r="M154" i="1"/>
  <c r="M147" i="1"/>
  <c r="M138" i="1"/>
  <c r="M106" i="1"/>
  <c r="M70" i="1"/>
  <c r="M62" i="1"/>
  <c r="M44" i="1"/>
  <c r="M23" i="1"/>
  <c r="M354" i="1"/>
  <c r="M351" i="1"/>
  <c r="M329" i="1"/>
  <c r="M313" i="1"/>
  <c r="M306" i="1"/>
  <c r="M304" i="1"/>
  <c r="M302" i="1"/>
  <c r="M296" i="1"/>
  <c r="M293" i="1"/>
  <c r="M287" i="1"/>
  <c r="M278" i="1"/>
  <c r="M271" i="1"/>
  <c r="M269" i="1"/>
  <c r="M262" i="1"/>
  <c r="M253" i="1"/>
  <c r="M250" i="1"/>
  <c r="M226" i="1"/>
  <c r="M218" i="1"/>
  <c r="M194" i="1"/>
  <c r="M156" i="1"/>
  <c r="M140" i="1"/>
  <c r="M131" i="1"/>
  <c r="M108" i="1"/>
  <c r="M101" i="1"/>
  <c r="M81" i="1"/>
  <c r="M72" i="1"/>
  <c r="M64" i="1"/>
  <c r="M13" i="1"/>
  <c r="M22" i="1"/>
  <c r="M30" i="1"/>
  <c r="M38" i="1"/>
  <c r="M48" i="1"/>
  <c r="M56" i="1"/>
  <c r="M94" i="1"/>
  <c r="M122" i="1"/>
  <c r="M134" i="1"/>
  <c r="M150" i="1"/>
  <c r="M174" i="1"/>
  <c r="M210" i="1"/>
  <c r="M298" i="1"/>
  <c r="M28" i="1"/>
  <c r="M31" i="1"/>
  <c r="M39" i="1"/>
  <c r="M42" i="1"/>
  <c r="M45" i="1"/>
  <c r="M49" i="1"/>
  <c r="M53" i="1"/>
  <c r="M54" i="1"/>
  <c r="M60" i="1"/>
  <c r="M73" i="1"/>
  <c r="M89" i="1"/>
  <c r="M117" i="1"/>
  <c r="M129" i="1"/>
  <c r="M157" i="1"/>
  <c r="M165" i="1"/>
  <c r="M177" i="1"/>
  <c r="M185" i="1"/>
  <c r="M201" i="1"/>
  <c r="M205" i="1"/>
  <c r="M229" i="1"/>
  <c r="M233" i="1"/>
  <c r="M317" i="1"/>
  <c r="M333" i="1"/>
  <c r="M341" i="1"/>
  <c r="M14" i="1"/>
  <c r="M24" i="1"/>
  <c r="M25" i="1"/>
  <c r="M29" i="1"/>
  <c r="M36" i="1"/>
  <c r="M40" i="1"/>
  <c r="M43" i="1"/>
  <c r="M46" i="1"/>
  <c r="M47" i="1"/>
  <c r="M57" i="1"/>
  <c r="M69" i="1"/>
  <c r="M80" i="1"/>
  <c r="M92" i="1"/>
  <c r="M96" i="1"/>
  <c r="M124" i="1"/>
  <c r="M132" i="1"/>
  <c r="M172" i="1"/>
  <c r="M192" i="1"/>
  <c r="M212" i="1"/>
  <c r="M220" i="1"/>
  <c r="M276" i="1"/>
  <c r="M320" i="1"/>
  <c r="M352" i="1"/>
  <c r="M356" i="1"/>
  <c r="M2" i="1"/>
  <c r="N2" i="1" s="1"/>
  <c r="M26" i="1"/>
  <c r="M27" i="1"/>
  <c r="M32" i="1"/>
  <c r="M33" i="1"/>
  <c r="M41" i="1"/>
  <c r="M50" i="1"/>
  <c r="M51" i="1"/>
  <c r="M55" i="1"/>
  <c r="M66" i="1"/>
  <c r="M75" i="1"/>
  <c r="M87" i="1"/>
  <c r="M99" i="1"/>
  <c r="M115" i="1"/>
  <c r="M143" i="1"/>
  <c r="M187" i="1"/>
  <c r="M235" i="1"/>
  <c r="M255" i="1"/>
  <c r="M259" i="1"/>
  <c r="M267" i="1"/>
  <c r="M291" i="1"/>
  <c r="M315" i="1"/>
  <c r="M327" i="1"/>
  <c r="M343" i="1"/>
  <c r="M347" i="1"/>
  <c r="M61" i="1"/>
  <c r="M67" i="1"/>
  <c r="M76" i="1"/>
  <c r="M90" i="1"/>
  <c r="M91" i="1"/>
  <c r="M97" i="1"/>
  <c r="M98" i="1"/>
  <c r="M111" i="1"/>
  <c r="M118" i="1"/>
  <c r="M121" i="1"/>
  <c r="M127" i="1"/>
  <c r="M128" i="1"/>
  <c r="M137" i="1"/>
  <c r="M160" i="1"/>
  <c r="M168" i="1"/>
  <c r="M175" i="1"/>
  <c r="M176" i="1"/>
  <c r="M184" i="1"/>
  <c r="M190" i="1"/>
  <c r="M191" i="1"/>
  <c r="M208" i="1"/>
  <c r="M214" i="1"/>
  <c r="M238" i="1"/>
  <c r="M244" i="1"/>
  <c r="M256" i="1"/>
  <c r="M263" i="1"/>
  <c r="M272" i="1"/>
  <c r="M288" i="1"/>
  <c r="M290" i="1"/>
  <c r="M299" i="1"/>
  <c r="M307" i="1"/>
  <c r="M319" i="1"/>
  <c r="M325" i="1"/>
  <c r="M326" i="1"/>
  <c r="M332" i="1"/>
  <c r="M348" i="1"/>
  <c r="M362" i="1"/>
  <c r="M363" i="1"/>
  <c r="M16" i="1"/>
  <c r="M37" i="1"/>
  <c r="M58" i="1"/>
  <c r="M65" i="1"/>
  <c r="M82" i="1"/>
  <c r="M84" i="1"/>
  <c r="M102" i="1"/>
  <c r="M104" i="1"/>
  <c r="M135" i="1"/>
  <c r="M141" i="1"/>
  <c r="M144" i="1"/>
  <c r="M151" i="1"/>
  <c r="M179" i="1"/>
  <c r="M180" i="1"/>
  <c r="M188" i="1"/>
  <c r="M195" i="1"/>
  <c r="M197" i="1"/>
  <c r="M203" i="1"/>
  <c r="M206" i="1"/>
  <c r="M221" i="1"/>
  <c r="M227" i="1"/>
  <c r="M230" i="1"/>
  <c r="M242" i="1"/>
  <c r="M251" i="1"/>
  <c r="M254" i="1"/>
  <c r="M260" i="1"/>
  <c r="M279" i="1"/>
  <c r="M281" i="1"/>
  <c r="M297" i="1"/>
  <c r="M303" i="1"/>
  <c r="M314" i="1"/>
  <c r="M323" i="1"/>
  <c r="M330" i="1"/>
  <c r="M338" i="1"/>
  <c r="M340" i="1"/>
  <c r="M345" i="1"/>
  <c r="M346" i="1"/>
  <c r="M355" i="1"/>
  <c r="M11" i="1"/>
  <c r="M34" i="1"/>
  <c r="M52" i="1"/>
  <c r="M63" i="1"/>
  <c r="M71" i="1"/>
  <c r="M74" i="1"/>
  <c r="M88" i="1"/>
  <c r="M95" i="1"/>
  <c r="M100" i="1"/>
  <c r="M107" i="1"/>
  <c r="M109" i="1"/>
  <c r="M116" i="1"/>
  <c r="M125" i="1"/>
  <c r="M133" i="1"/>
  <c r="M139" i="1"/>
  <c r="M148" i="1"/>
  <c r="M149" i="1"/>
  <c r="M155" i="1"/>
  <c r="M158" i="1"/>
  <c r="M164" i="1"/>
  <c r="M166" i="1"/>
  <c r="M173" i="1"/>
  <c r="M213" i="1"/>
  <c r="M219" i="1"/>
  <c r="M225" i="1"/>
  <c r="M236" i="1"/>
  <c r="M268" i="1"/>
  <c r="M277" i="1"/>
  <c r="M286" i="1"/>
  <c r="M292" i="1"/>
  <c r="M295" i="1"/>
  <c r="M301" i="1"/>
  <c r="M311" i="1"/>
  <c r="M312" i="1"/>
  <c r="M328" i="1"/>
  <c r="M336" i="1"/>
  <c r="M350" i="1"/>
  <c r="M353" i="1"/>
  <c r="M361" i="1"/>
  <c r="M365" i="1"/>
  <c r="M78" i="1"/>
  <c r="M79" i="1"/>
  <c r="M85" i="1"/>
  <c r="M86" i="1"/>
  <c r="M93" i="1"/>
  <c r="M105" i="1"/>
  <c r="M113" i="1"/>
  <c r="M114" i="1"/>
  <c r="M123" i="1"/>
  <c r="M130" i="1"/>
  <c r="M146" i="1"/>
  <c r="M153" i="1"/>
  <c r="M162" i="1"/>
  <c r="M170" i="1"/>
  <c r="M171" i="1"/>
  <c r="M178" i="1"/>
  <c r="M186" i="1"/>
  <c r="M193" i="1"/>
  <c r="M199" i="1"/>
  <c r="M202" i="1"/>
  <c r="M211" i="1"/>
  <c r="M216" i="1"/>
  <c r="M217" i="1"/>
  <c r="M223" i="1"/>
  <c r="M232" i="1"/>
  <c r="M234" i="1"/>
  <c r="M240" i="1"/>
  <c r="M241" i="1"/>
  <c r="M248" i="1"/>
  <c r="M249" i="1"/>
  <c r="M258" i="1"/>
  <c r="M265" i="1"/>
  <c r="M266" i="1"/>
  <c r="M274" i="1"/>
  <c r="M283" i="1"/>
  <c r="M284" i="1"/>
  <c r="M309" i="1"/>
  <c r="M321" i="1"/>
  <c r="M334" i="1"/>
  <c r="M342" i="1"/>
  <c r="M344" i="1"/>
  <c r="M358" i="1"/>
  <c r="M366" i="1"/>
</calcChain>
</file>

<file path=xl/sharedStrings.xml><?xml version="1.0" encoding="utf-8"?>
<sst xmlns="http://schemas.openxmlformats.org/spreadsheetml/2006/main" count="1171" uniqueCount="113">
  <si>
    <t>Date</t>
  </si>
  <si>
    <t>Source / Medium</t>
  </si>
  <si>
    <t>Batch</t>
  </si>
  <si>
    <t>Landing Page</t>
  </si>
  <si>
    <t>Parent category</t>
  </si>
  <si>
    <t>Subcategory</t>
  </si>
  <si>
    <t>Final category</t>
  </si>
  <si>
    <t>Pageviews</t>
  </si>
  <si>
    <t>Source</t>
  </si>
  <si>
    <t>Medium</t>
  </si>
  <si>
    <t>Weekday</t>
  </si>
  <si>
    <t>Week of month</t>
  </si>
  <si>
    <t>Unique events</t>
  </si>
  <si>
    <t>CTR</t>
  </si>
  <si>
    <t>banner / tldigest</t>
  </si>
  <si>
    <t>91</t>
  </si>
  <si>
    <t>/sofas/modern-sofas/</t>
  </si>
  <si>
    <t>homepage_banner_banner / moretab</t>
  </si>
  <si>
    <t>(not set)</t>
  </si>
  <si>
    <t>/</t>
  </si>
  <si>
    <t>banner / richmessage</t>
  </si>
  <si>
    <t>92</t>
  </si>
  <si>
    <t>/home-decor/lighting</t>
  </si>
  <si>
    <t>homepage_banner_banner / bottom_text_article</t>
  </si>
  <si>
    <t>/home-decor/accessories</t>
  </si>
  <si>
    <t>banner / richmenu</t>
  </si>
  <si>
    <t>/furniture/clothing</t>
  </si>
  <si>
    <t>/sales/electronics-deals</t>
  </si>
  <si>
    <t>homepage_banner_banner / tldigest</t>
  </si>
  <si>
    <t xml:space="preserve"> </t>
  </si>
  <si>
    <t>/furniture/storage</t>
  </si>
  <si>
    <t>/furniture/modern-furniture</t>
  </si>
  <si>
    <t>/home-decor/decorative-items</t>
  </si>
  <si>
    <t>banner / tloa</t>
  </si>
  <si>
    <t>/diskon/special-deals/</t>
  </si>
  <si>
    <t>/furniture/furniture-accessories</t>
  </si>
  <si>
    <t>/home-decor/cleaning-supplies</t>
  </si>
  <si>
    <t>93</t>
  </si>
  <si>
    <t>/home-decor/scents</t>
  </si>
  <si>
    <t>/ponsel-tablet/smartphone/</t>
  </si>
  <si>
    <t>/wardah/makeup/wajah/</t>
  </si>
  <si>
    <t>/sony/kamera-foto/mirrorless/</t>
  </si>
  <si>
    <t>homepage_banner_banner / friends_list</t>
  </si>
  <si>
    <t>/koleksi/skincare-korea-halal/</t>
  </si>
  <si>
    <t>/audio-hi-fi/headphone/</t>
  </si>
  <si>
    <t>/koleksi/cermin-makeup/</t>
  </si>
  <si>
    <t>/koleksi/headphones-pilihan-anti-berisik/</t>
  </si>
  <si>
    <t>banner / bannerevent</t>
  </si>
  <si>
    <t>94</t>
  </si>
  <si>
    <t>/koleksi/all-about-apple-brand/</t>
  </si>
  <si>
    <t>/perawatan-kulit/wajah/</t>
  </si>
  <si>
    <t>/jam-tangan/mewah/</t>
  </si>
  <si>
    <t>87</t>
  </si>
  <si>
    <t>(direct) / (none)</t>
  </si>
  <si>
    <t>79</t>
  </si>
  <si>
    <t>/samsung/ponsel-tablet/smartphone/</t>
  </si>
  <si>
    <t>/alat-medis/timbangan/</t>
  </si>
  <si>
    <t>/uniqlo/pakaian/kaos/</t>
  </si>
  <si>
    <t>/xiaomi/ponsel-tablet/smartphone/</t>
  </si>
  <si>
    <t>/wardah/makeup/</t>
  </si>
  <si>
    <t>/kamera-foto/compact/</t>
  </si>
  <si>
    <t>/furniture/office-furniture</t>
  </si>
  <si>
    <t>banner / tlads</t>
  </si>
  <si>
    <t>/home-decor/clock</t>
  </si>
  <si>
    <t>/home-decor/skincare</t>
  </si>
  <si>
    <t>95</t>
  </si>
  <si>
    <t>/home-decor/makeup-accessories</t>
  </si>
  <si>
    <t>/furniture/sound-systems</t>
  </si>
  <si>
    <t>96</t>
  </si>
  <si>
    <t>/furniture/accessories</t>
  </si>
  <si>
    <t>97</t>
  </si>
  <si>
    <t>/furniture/popular-furniture</t>
  </si>
  <si>
    <t>/uncategorized</t>
  </si>
  <si>
    <t>98</t>
  </si>
  <si>
    <t>/furniture</t>
  </si>
  <si>
    <t>99</t>
  </si>
  <si>
    <t>/furniture/cleaning-supplies</t>
  </si>
  <si>
    <t>100</t>
  </si>
  <si>
    <t>/furniture/home-organizers</t>
  </si>
  <si>
    <t>Grand Total</t>
  </si>
  <si>
    <t>(none)</t>
  </si>
  <si>
    <t>bannerevent</t>
  </si>
  <si>
    <t>bottom_text_article</t>
  </si>
  <si>
    <t>friends_list</t>
  </si>
  <si>
    <t>moretab</t>
  </si>
  <si>
    <t>richmenu</t>
  </si>
  <si>
    <t>richmessage</t>
  </si>
  <si>
    <t>tlads</t>
  </si>
  <si>
    <t>tldigest</t>
  </si>
  <si>
    <t>tloa</t>
  </si>
  <si>
    <t>MIN of Pageviews</t>
  </si>
  <si>
    <t>MAX of Pageviews</t>
  </si>
  <si>
    <t>ponsel-tablet</t>
  </si>
  <si>
    <t>furniture</t>
  </si>
  <si>
    <t>samsung</t>
  </si>
  <si>
    <t>sofas</t>
  </si>
  <si>
    <t>home-decor</t>
  </si>
  <si>
    <t>wardah</t>
  </si>
  <si>
    <t>xiaomi</t>
  </si>
  <si>
    <t>unclassified</t>
  </si>
  <si>
    <t>uniqlo</t>
  </si>
  <si>
    <t>jam-tangan</t>
  </si>
  <si>
    <t>diskon</t>
  </si>
  <si>
    <t>koleksi</t>
  </si>
  <si>
    <t>perawatan-kulit</t>
  </si>
  <si>
    <t>sales</t>
  </si>
  <si>
    <t>sony</t>
  </si>
  <si>
    <t>kamera-foto</t>
  </si>
  <si>
    <t>audio-hi-fi</t>
  </si>
  <si>
    <t>alat-medis</t>
  </si>
  <si>
    <t>uncategorized</t>
  </si>
  <si>
    <t>SUM of Pageviews</t>
  </si>
  <si>
    <t>SUM of Calculated Field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</si>
</sst>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dddd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4" fontId="3" fillId="2" borderId="0" xfId="0" applyNumberFormat="1" applyFont="1" applyFill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4" fontId="0" fillId="0" borderId="2" xfId="0" applyNumberFormat="1" applyBorder="1"/>
    <xf numFmtId="4" fontId="0" fillId="0" borderId="5" xfId="0" applyNumberFormat="1" applyBorder="1"/>
    <xf numFmtId="4" fontId="0" fillId="0" borderId="6" xfId="0" applyNumberFormat="1" applyBorder="1"/>
    <xf numFmtId="0" fontId="0" fillId="0" borderId="2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6" xfId="0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20kashvi_kumar@sajc.edu.sg" refreshedDate="45842.621489930556" refreshedVersion="8" recordCount="365" xr:uid="{00000000-000A-0000-FFFF-FFFF01000000}">
  <cacheSource type="worksheet">
    <worksheetSource ref="A1:L366" sheet="Sheet1"/>
  </cacheSource>
  <cacheFields count="12">
    <cacheField name="Date" numFmtId="164">
      <sharedItems containsSemiMixedTypes="0" containsNonDate="0" containsDate="1" containsString="0" minDate="2019-08-01T00:00:00" maxDate="2019-09-01T00:00:00"/>
    </cacheField>
    <cacheField name="Source / Medium" numFmtId="0">
      <sharedItems/>
    </cacheField>
    <cacheField name="Batch" numFmtId="0">
      <sharedItems/>
    </cacheField>
    <cacheField name="Landing Page" numFmtId="0">
      <sharedItems count="40">
        <s v="/sofas/modern-sofas/"/>
        <s v="/"/>
        <s v="/home-decor/lighting"/>
        <s v="/home-decor/accessories"/>
        <s v="/furniture/clothing"/>
        <s v="/sales/electronics-deals"/>
        <s v="/furniture/storage"/>
        <s v="/furniture/modern-furniture"/>
        <s v="/home-decor/decorative-items"/>
        <s v="/diskon/special-deals/"/>
        <s v="/furniture/furniture-accessories"/>
        <s v="/home-decor/cleaning-supplies"/>
        <s v="/home-decor/scents"/>
        <s v="/ponsel-tablet/smartphone/"/>
        <s v="/wardah/makeup/wajah/"/>
        <s v="/sony/kamera-foto/mirrorless/"/>
        <s v="/koleksi/skincare-korea-halal/"/>
        <s v="/audio-hi-fi/headphone/"/>
        <s v="/koleksi/cermin-makeup/"/>
        <s v="/koleksi/headphones-pilihan-anti-berisik/"/>
        <s v="/koleksi/all-about-apple-brand/"/>
        <s v="/perawatan-kulit/wajah/"/>
        <s v="/jam-tangan/mewah/"/>
        <s v="/samsung/ponsel-tablet/smartphone/"/>
        <s v="/alat-medis/timbangan/"/>
        <s v="/uniqlo/pakaian/kaos/"/>
        <s v="/xiaomi/ponsel-tablet/smartphone/"/>
        <s v="/wardah/makeup/"/>
        <s v="/kamera-foto/compact/"/>
        <s v="/furniture/office-furniture"/>
        <s v="/home-decor/clock"/>
        <s v="/home-decor/skincare"/>
        <s v="/home-decor/makeup-accessories"/>
        <s v="/furniture/sound-systems"/>
        <s v="/furniture/accessories"/>
        <s v="/furniture/popular-furniture"/>
        <s v="/uncategorized"/>
        <s v="/furniture"/>
        <s v="/furniture/cleaning-supplies"/>
        <s v="/furniture/home-organizers"/>
      </sharedItems>
    </cacheField>
    <cacheField name="Parent category" numFmtId="0">
      <sharedItems count="19">
        <s v="sofas"/>
        <s v="unclassified"/>
        <s v="home-decor"/>
        <s v="furniture"/>
        <s v="sales"/>
        <s v="diskon"/>
        <s v="ponsel-tablet"/>
        <s v="wardah"/>
        <s v="sony"/>
        <s v="koleksi"/>
        <s v="audio-hi-fi"/>
        <s v="perawatan-kulit"/>
        <s v="jam-tangan"/>
        <s v="samsung"/>
        <s v="alat-medis"/>
        <s v="uniqlo"/>
        <s v="xiaomi"/>
        <s v="kamera-foto"/>
        <s v="uncategorized"/>
      </sharedItems>
    </cacheField>
    <cacheField name="Subcategory" numFmtId="0">
      <sharedItems containsBlank="1"/>
    </cacheField>
    <cacheField name="Final category" numFmtId="0">
      <sharedItems containsBlank="1"/>
    </cacheField>
    <cacheField name="Pageviews" numFmtId="0">
      <sharedItems containsSemiMixedTypes="0" containsString="0" containsNumber="1" containsInteger="1" minValue="0" maxValue="125278"/>
    </cacheField>
    <cacheField name="Source" numFmtId="0">
      <sharedItems/>
    </cacheField>
    <cacheField name="Medium" numFmtId="0">
      <sharedItems count="10">
        <s v="tldigest"/>
        <s v="moretab"/>
        <s v="richmessage"/>
        <s v="bottom_text_article"/>
        <s v="richmenu"/>
        <s v="tloa"/>
        <s v="friends_list"/>
        <s v="bannerevent"/>
        <s v="(none)"/>
        <s v="tlads"/>
      </sharedItems>
    </cacheField>
    <cacheField name="Weekday" numFmtId="165">
      <sharedItems containsSemiMixedTypes="0" containsNonDate="0" containsDate="1" containsString="0" minDate="2019-08-01T00:00:00" maxDate="2019-09-01T00:00:00"/>
    </cacheField>
    <cacheField name="Week of month" numFmtId="4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20kashvi_kumar@sajc.edu.sg" refreshedDate="45842.621490740741" refreshedVersion="8" recordCount="365" xr:uid="{00000000-000A-0000-FFFF-FFFF00000000}">
  <cacheSource type="worksheet">
    <worksheetSource ref="A1:M366" sheet="Sheet1"/>
  </cacheSource>
  <cacheFields count="14">
    <cacheField name="Date" numFmtId="164">
      <sharedItems containsSemiMixedTypes="0" containsNonDate="0" containsDate="1" containsString="0" minDate="2019-08-01T00:00:00" maxDate="2019-09-01T00:00:00"/>
    </cacheField>
    <cacheField name="Source / Medium" numFmtId="0">
      <sharedItems/>
    </cacheField>
    <cacheField name="Batch" numFmtId="0">
      <sharedItems/>
    </cacheField>
    <cacheField name="Landing Page" numFmtId="0">
      <sharedItems/>
    </cacheField>
    <cacheField name="Parent category" numFmtId="0">
      <sharedItems/>
    </cacheField>
    <cacheField name="Subcategory" numFmtId="0">
      <sharedItems containsBlank="1"/>
    </cacheField>
    <cacheField name="Final category" numFmtId="0">
      <sharedItems containsBlank="1"/>
    </cacheField>
    <cacheField name="Pageviews" numFmtId="0">
      <sharedItems containsSemiMixedTypes="0" containsString="0" containsNumber="1" containsInteger="1" minValue="0" maxValue="125278"/>
    </cacheField>
    <cacheField name="Source" numFmtId="0">
      <sharedItems/>
    </cacheField>
    <cacheField name="Medium" numFmtId="0">
      <sharedItems count="10">
        <s v="tldigest"/>
        <s v="moretab"/>
        <s v="richmessage"/>
        <s v="bottom_text_article"/>
        <s v="richmenu"/>
        <s v="tloa"/>
        <s v="friends_list"/>
        <s v="bannerevent"/>
        <s v="(none)"/>
        <s v="tlads"/>
      </sharedItems>
    </cacheField>
    <cacheField name="Weekday" numFmtId="165">
      <sharedItems containsSemiMixedTypes="0" containsNonDate="0" containsDate="1" containsString="0" minDate="2019-08-01T00:00:00" maxDate="2019-09-01T00:00:00"/>
    </cacheField>
    <cacheField name="Week of month" numFmtId="4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Unique events" numFmtId="0">
      <sharedItems containsSemiMixedTypes="0" containsString="0" containsNumber="1" containsInteger="1" minValue="37" maxValue="88"/>
    </cacheField>
    <cacheField name="Calculated Field 1" numFmtId="0" formula="'Unique events'/SUM(Pageview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19-08-01T00:00:00"/>
    <s v="banner / tldigest"/>
    <s v="91"/>
    <x v="0"/>
    <x v="0"/>
    <s v="modern-sofas"/>
    <m/>
    <n v="10752"/>
    <s v="banner"/>
    <x v="0"/>
    <d v="2019-08-01T00:00:00"/>
    <x v="0"/>
  </r>
  <r>
    <d v="2019-08-01T00:00:00"/>
    <s v="homepage_banner_banner / moretab"/>
    <s v="(not set)"/>
    <x v="1"/>
    <x v="1"/>
    <m/>
    <m/>
    <n v="6616"/>
    <s v="homepage_banner_banner"/>
    <x v="1"/>
    <d v="2019-08-01T00:00:00"/>
    <x v="0"/>
  </r>
  <r>
    <d v="2019-08-01T00:00:00"/>
    <s v="banner / richmessage"/>
    <s v="92"/>
    <x v="2"/>
    <x v="2"/>
    <s v="lighting"/>
    <m/>
    <n v="5679"/>
    <s v="banner"/>
    <x v="2"/>
    <d v="2019-08-01T00:00:00"/>
    <x v="0"/>
  </r>
  <r>
    <d v="2019-08-01T00:00:00"/>
    <s v="homepage_banner_banner / bottom_text_article"/>
    <s v="(not set)"/>
    <x v="1"/>
    <x v="1"/>
    <m/>
    <m/>
    <n v="4588"/>
    <s v="homepage_banner_banner"/>
    <x v="3"/>
    <d v="2019-08-01T00:00:00"/>
    <x v="0"/>
  </r>
  <r>
    <d v="2019-08-01T00:00:00"/>
    <s v="banner / richmessage"/>
    <s v="92"/>
    <x v="3"/>
    <x v="2"/>
    <s v="accessories"/>
    <m/>
    <n v="2966"/>
    <s v="banner"/>
    <x v="2"/>
    <d v="2019-08-01T00:00:00"/>
    <x v="0"/>
  </r>
  <r>
    <d v="2019-08-01T00:00:00"/>
    <s v="banner / richmenu"/>
    <s v="92"/>
    <x v="4"/>
    <x v="3"/>
    <s v="clothing"/>
    <m/>
    <n v="2381"/>
    <s v="banner"/>
    <x v="4"/>
    <d v="2019-08-01T00:00:00"/>
    <x v="0"/>
  </r>
  <r>
    <d v="2019-08-01T00:00:00"/>
    <s v="banner / richmessage"/>
    <s v="91"/>
    <x v="5"/>
    <x v="4"/>
    <s v="electronics-deals"/>
    <m/>
    <n v="1784"/>
    <s v="banner"/>
    <x v="2"/>
    <d v="2019-08-01T00:00:00"/>
    <x v="0"/>
  </r>
  <r>
    <d v="2019-08-01T00:00:00"/>
    <s v="homepage_banner_banner / tldigest"/>
    <s v="(not set)"/>
    <x v="1"/>
    <x v="1"/>
    <m/>
    <m/>
    <n v="961"/>
    <s v="homepage_banner_banner"/>
    <x v="0"/>
    <d v="2019-08-01T00:00:00"/>
    <x v="0"/>
  </r>
  <r>
    <d v="2019-08-01T00:00:00"/>
    <s v="banner / richmessage"/>
    <s v="91"/>
    <x v="0"/>
    <x v="0"/>
    <s v="modern-sofas"/>
    <m/>
    <n v="637"/>
    <s v="banner"/>
    <x v="2"/>
    <d v="2019-08-01T00:00:00"/>
    <x v="0"/>
  </r>
  <r>
    <d v="2019-08-01T00:00:00"/>
    <s v="banner / richmessage"/>
    <s v="91"/>
    <x v="6"/>
    <x v="3"/>
    <s v="storage"/>
    <m/>
    <n v="556"/>
    <s v="banner"/>
    <x v="2"/>
    <d v="2019-08-01T00:00:00"/>
    <x v="0"/>
  </r>
  <r>
    <d v="2019-08-02T00:00:00"/>
    <s v="banner / tldigest"/>
    <s v="92"/>
    <x v="6"/>
    <x v="3"/>
    <s v="storage"/>
    <m/>
    <n v="11974"/>
    <s v="banner"/>
    <x v="0"/>
    <d v="2019-08-02T00:00:00"/>
    <x v="0"/>
  </r>
  <r>
    <d v="2019-08-02T00:00:00"/>
    <s v="homepage_banner_banner / moretab"/>
    <s v="(not set)"/>
    <x v="1"/>
    <x v="1"/>
    <m/>
    <m/>
    <n v="5487"/>
    <s v="homepage_banner_banner"/>
    <x v="1"/>
    <d v="2019-08-02T00:00:00"/>
    <x v="0"/>
  </r>
  <r>
    <d v="2019-08-02T00:00:00"/>
    <s v="banner / richmessage"/>
    <s v="92"/>
    <x v="7"/>
    <x v="3"/>
    <s v="modern-furniture"/>
    <m/>
    <n v="3827"/>
    <s v="banner"/>
    <x v="2"/>
    <d v="2019-08-02T00:00:00"/>
    <x v="0"/>
  </r>
  <r>
    <d v="2019-08-02T00:00:00"/>
    <s v="homepage_banner_banner / bottom_text_article"/>
    <s v="(not set)"/>
    <x v="1"/>
    <x v="1"/>
    <m/>
    <m/>
    <n v="2698"/>
    <s v="homepage_banner_banner"/>
    <x v="3"/>
    <d v="2019-08-02T00:00:00"/>
    <x v="0"/>
  </r>
  <r>
    <d v="2019-08-02T00:00:00"/>
    <s v="banner / richmessage"/>
    <s v="92"/>
    <x v="2"/>
    <x v="2"/>
    <s v="lighting"/>
    <m/>
    <n v="2209"/>
    <s v="banner"/>
    <x v="2"/>
    <d v="2019-08-02T00:00:00"/>
    <x v="0"/>
  </r>
  <r>
    <d v="2019-08-02T00:00:00"/>
    <s v="homepage_banner_banner / tldigest"/>
    <s v="(not set)"/>
    <x v="1"/>
    <x v="1"/>
    <m/>
    <m/>
    <n v="1835"/>
    <s v="homepage_banner_banner"/>
    <x v="0"/>
    <d v="2019-08-02T00:00:00"/>
    <x v="0"/>
  </r>
  <r>
    <d v="2019-08-02T00:00:00"/>
    <s v="banner / richmenu"/>
    <s v="92"/>
    <x v="8"/>
    <x v="2"/>
    <s v="decorative-items"/>
    <m/>
    <n v="1779"/>
    <s v="banner"/>
    <x v="4"/>
    <d v="2019-08-02T00:00:00"/>
    <x v="0"/>
  </r>
  <r>
    <d v="2019-08-02T00:00:00"/>
    <s v="banner / richmessage"/>
    <s v="92"/>
    <x v="5"/>
    <x v="4"/>
    <s v="electronics-deals"/>
    <m/>
    <n v="593"/>
    <s v="banner"/>
    <x v="2"/>
    <d v="2019-08-02T00:00:00"/>
    <x v="0"/>
  </r>
  <r>
    <d v="2019-08-02T00:00:00"/>
    <s v="banner / tldigest"/>
    <s v="91"/>
    <x v="0"/>
    <x v="0"/>
    <s v="modern-sofas"/>
    <m/>
    <n v="549"/>
    <s v="banner"/>
    <x v="0"/>
    <d v="2019-08-02T00:00:00"/>
    <x v="0"/>
  </r>
  <r>
    <d v="2019-08-02T00:00:00"/>
    <s v="banner / tloa"/>
    <s v="92"/>
    <x v="4"/>
    <x v="3"/>
    <s v="clothing"/>
    <m/>
    <n v="321"/>
    <s v="banner"/>
    <x v="5"/>
    <d v="2019-08-02T00:00:00"/>
    <x v="0"/>
  </r>
  <r>
    <d v="2019-08-02T00:00:00"/>
    <s v="banner / richmessage"/>
    <s v="91"/>
    <x v="6"/>
    <x v="3"/>
    <s v="storage"/>
    <m/>
    <n v="237"/>
    <s v="banner"/>
    <x v="2"/>
    <d v="2019-08-02T00:00:00"/>
    <x v="0"/>
  </r>
  <r>
    <d v="2019-08-03T00:00:00"/>
    <s v="homepage_banner_banner / moretab"/>
    <s v="(not set)"/>
    <x v="1"/>
    <x v="1"/>
    <m/>
    <m/>
    <n v="3316"/>
    <s v="homepage_banner_banner"/>
    <x v="1"/>
    <d v="2019-08-03T00:00:00"/>
    <x v="0"/>
  </r>
  <r>
    <d v="2019-08-03T00:00:00"/>
    <s v="banner / tldigest"/>
    <s v="92"/>
    <x v="5"/>
    <x v="4"/>
    <s v="electronics-deals"/>
    <m/>
    <n v="2807"/>
    <s v="banner"/>
    <x v="0"/>
    <d v="2019-08-03T00:00:00"/>
    <x v="0"/>
  </r>
  <r>
    <d v="2019-08-03T00:00:00"/>
    <s v="homepage_banner_banner / bottom_text_article"/>
    <s v="(not set)"/>
    <x v="1"/>
    <x v="1"/>
    <m/>
    <m/>
    <n v="2280"/>
    <s v="homepage_banner_banner"/>
    <x v="3"/>
    <d v="2019-08-03T00:00:00"/>
    <x v="0"/>
  </r>
  <r>
    <d v="2019-08-03T00:00:00"/>
    <s v="banner / richmessage"/>
    <s v="92"/>
    <x v="7"/>
    <x v="3"/>
    <s v="modern-furniture"/>
    <m/>
    <n v="1135"/>
    <s v="banner"/>
    <x v="2"/>
    <d v="2019-08-03T00:00:00"/>
    <x v="0"/>
  </r>
  <r>
    <d v="2019-08-03T00:00:00"/>
    <s v="homepage_banner_banner / tldigest"/>
    <s v="(not set)"/>
    <x v="1"/>
    <x v="1"/>
    <m/>
    <m/>
    <n v="763"/>
    <s v="homepage_banner_banner"/>
    <x v="0"/>
    <d v="2019-08-03T00:00:00"/>
    <x v="0"/>
  </r>
  <r>
    <d v="2019-08-03T00:00:00"/>
    <s v="banner / richmessage"/>
    <s v="92"/>
    <x v="9"/>
    <x v="5"/>
    <s v="special-deals"/>
    <m/>
    <n v="533"/>
    <s v="banner"/>
    <x v="2"/>
    <d v="2019-08-03T00:00:00"/>
    <x v="0"/>
  </r>
  <r>
    <d v="2019-08-03T00:00:00"/>
    <s v="banner / tloa"/>
    <s v="92"/>
    <x v="7"/>
    <x v="3"/>
    <s v="modern-furniture"/>
    <m/>
    <n v="317"/>
    <s v="banner"/>
    <x v="5"/>
    <d v="2019-08-03T00:00:00"/>
    <x v="0"/>
  </r>
  <r>
    <d v="2019-08-03T00:00:00"/>
    <s v="banner / richmessage"/>
    <s v="92"/>
    <x v="5"/>
    <x v="4"/>
    <s v="electronics-deals"/>
    <m/>
    <n v="255"/>
    <s v="banner"/>
    <x v="2"/>
    <d v="2019-08-03T00:00:00"/>
    <x v="0"/>
  </r>
  <r>
    <d v="2019-08-03T00:00:00"/>
    <s v="banner / tldigest"/>
    <s v="92"/>
    <x v="6"/>
    <x v="3"/>
    <s v="storage"/>
    <m/>
    <n v="252"/>
    <s v="banner"/>
    <x v="0"/>
    <d v="2019-08-03T00:00:00"/>
    <x v="0"/>
  </r>
  <r>
    <d v="2019-08-04T00:00:00"/>
    <s v="banner / tldigest"/>
    <s v="92"/>
    <x v="7"/>
    <x v="3"/>
    <s v="modern-furniture"/>
    <m/>
    <n v="6753"/>
    <s v="banner"/>
    <x v="0"/>
    <d v="2019-08-04T00:00:00"/>
    <x v="0"/>
  </r>
  <r>
    <d v="2019-08-04T00:00:00"/>
    <s v="homepage_banner_banner / moretab"/>
    <s v="(not set)"/>
    <x v="1"/>
    <x v="1"/>
    <m/>
    <m/>
    <n v="3134"/>
    <s v="homepage_banner_banner"/>
    <x v="1"/>
    <d v="2019-08-04T00:00:00"/>
    <x v="0"/>
  </r>
  <r>
    <d v="2019-08-04T00:00:00"/>
    <s v="banner / richmessage"/>
    <s v="92"/>
    <x v="10"/>
    <x v="3"/>
    <s v="furniture-accessories"/>
    <m/>
    <n v="2160"/>
    <s v="banner"/>
    <x v="2"/>
    <d v="2019-08-04T00:00:00"/>
    <x v="0"/>
  </r>
  <r>
    <d v="2019-08-04T00:00:00"/>
    <s v="banner / richmessage"/>
    <s v="92"/>
    <x v="0"/>
    <x v="0"/>
    <s v="modern-sofas"/>
    <m/>
    <n v="1881"/>
    <s v="banner"/>
    <x v="2"/>
    <d v="2019-08-04T00:00:00"/>
    <x v="0"/>
  </r>
  <r>
    <d v="2019-08-04T00:00:00"/>
    <s v="homepage_banner_banner / bottom_text_article"/>
    <s v="(not set)"/>
    <x v="1"/>
    <x v="1"/>
    <m/>
    <m/>
    <n v="1217"/>
    <s v="homepage_banner_banner"/>
    <x v="3"/>
    <d v="2019-08-04T00:00:00"/>
    <x v="0"/>
  </r>
  <r>
    <d v="2019-08-04T00:00:00"/>
    <s v="homepage_banner_banner / tldigest"/>
    <s v="(not set)"/>
    <x v="1"/>
    <x v="1"/>
    <m/>
    <m/>
    <n v="830"/>
    <s v="homepage_banner_banner"/>
    <x v="0"/>
    <d v="2019-08-04T00:00:00"/>
    <x v="0"/>
  </r>
  <r>
    <d v="2019-08-04T00:00:00"/>
    <s v="banner / richmenu"/>
    <s v="92"/>
    <x v="11"/>
    <x v="2"/>
    <s v="cleaning-supplies"/>
    <m/>
    <n v="505"/>
    <s v="banner"/>
    <x v="4"/>
    <d v="2019-08-04T00:00:00"/>
    <x v="0"/>
  </r>
  <r>
    <d v="2019-08-05T00:00:00"/>
    <s v="banner / tldigest"/>
    <s v="93"/>
    <x v="12"/>
    <x v="2"/>
    <s v="scents"/>
    <m/>
    <n v="9345"/>
    <s v="banner"/>
    <x v="0"/>
    <d v="2019-08-05T00:00:00"/>
    <x v="1"/>
  </r>
  <r>
    <d v="2019-08-05T00:00:00"/>
    <s v="banner / richmenu"/>
    <s v="93"/>
    <x v="13"/>
    <x v="6"/>
    <s v="smartphone"/>
    <m/>
    <n v="6200"/>
    <s v="banner"/>
    <x v="4"/>
    <d v="2019-08-05T00:00:00"/>
    <x v="1"/>
  </r>
  <r>
    <d v="2019-08-05T00:00:00"/>
    <s v="homepage_banner_banner / moretab"/>
    <s v="(not set)"/>
    <x v="1"/>
    <x v="1"/>
    <m/>
    <m/>
    <n v="4732"/>
    <s v="homepage_banner_banner"/>
    <x v="1"/>
    <d v="2019-08-05T00:00:00"/>
    <x v="1"/>
  </r>
  <r>
    <d v="2019-08-05T00:00:00"/>
    <s v="banner / richmessage"/>
    <s v="93"/>
    <x v="14"/>
    <x v="7"/>
    <s v="makeup"/>
    <s v="wajah"/>
    <n v="4349"/>
    <s v="banner"/>
    <x v="2"/>
    <d v="2019-08-05T00:00:00"/>
    <x v="1"/>
  </r>
  <r>
    <d v="2019-08-05T00:00:00"/>
    <s v="homepage_banner_banner / bottom_text_article"/>
    <s v="(not set)"/>
    <x v="1"/>
    <x v="1"/>
    <m/>
    <m/>
    <n v="2897"/>
    <s v="homepage_banner_banner"/>
    <x v="3"/>
    <d v="2019-08-05T00:00:00"/>
    <x v="1"/>
  </r>
  <r>
    <d v="2019-08-05T00:00:00"/>
    <s v="banner / richmessage"/>
    <s v="92"/>
    <x v="10"/>
    <x v="3"/>
    <s v="furniture-accessories"/>
    <m/>
    <n v="2180"/>
    <s v="banner"/>
    <x v="2"/>
    <d v="2019-08-05T00:00:00"/>
    <x v="1"/>
  </r>
  <r>
    <d v="2019-08-05T00:00:00"/>
    <s v="banner / richmessage"/>
    <s v="93"/>
    <x v="15"/>
    <x v="8"/>
    <s v="kamera-foto"/>
    <s v="mirrorless"/>
    <n v="2105"/>
    <s v="banner"/>
    <x v="2"/>
    <d v="2019-08-05T00:00:00"/>
    <x v="1"/>
  </r>
  <r>
    <d v="2019-08-05T00:00:00"/>
    <s v="banner / richmessage"/>
    <s v="93"/>
    <x v="9"/>
    <x v="5"/>
    <s v="special-deals"/>
    <m/>
    <n v="1771"/>
    <s v="banner"/>
    <x v="2"/>
    <d v="2019-08-05T00:00:00"/>
    <x v="1"/>
  </r>
  <r>
    <d v="2019-08-05T00:00:00"/>
    <s v="homepage_banner_banner / tldigest"/>
    <s v="(not set)"/>
    <x v="1"/>
    <x v="1"/>
    <m/>
    <m/>
    <n v="1437"/>
    <s v="homepage_banner_banner"/>
    <x v="0"/>
    <d v="2019-08-05T00:00:00"/>
    <x v="1"/>
  </r>
  <r>
    <d v="2019-08-05T00:00:00"/>
    <s v="banner / richmenu"/>
    <s v="92"/>
    <x v="11"/>
    <x v="2"/>
    <s v="cleaning-supplies"/>
    <m/>
    <n v="711"/>
    <s v="banner"/>
    <x v="4"/>
    <d v="2019-08-05T00:00:00"/>
    <x v="1"/>
  </r>
  <r>
    <d v="2019-08-05T00:00:00"/>
    <s v="banner / tldigest"/>
    <s v="92"/>
    <x v="7"/>
    <x v="3"/>
    <s v="modern-furniture"/>
    <m/>
    <n v="507"/>
    <s v="banner"/>
    <x v="0"/>
    <d v="2019-08-05T00:00:00"/>
    <x v="1"/>
  </r>
  <r>
    <d v="2019-08-05T00:00:00"/>
    <s v="banner / tloa"/>
    <s v="93"/>
    <x v="6"/>
    <x v="3"/>
    <s v="storage"/>
    <m/>
    <n v="383"/>
    <s v="banner"/>
    <x v="5"/>
    <d v="2019-08-05T00:00:00"/>
    <x v="1"/>
  </r>
  <r>
    <d v="2019-08-05T00:00:00"/>
    <s v="homepage_banner_banner / friends_list"/>
    <s v="(not set)"/>
    <x v="1"/>
    <x v="1"/>
    <m/>
    <m/>
    <n v="368"/>
    <s v="homepage_banner_banner"/>
    <x v="6"/>
    <d v="2019-08-05T00:00:00"/>
    <x v="1"/>
  </r>
  <r>
    <d v="2019-08-06T00:00:00"/>
    <s v="banner / tldigest"/>
    <s v="93"/>
    <x v="13"/>
    <x v="6"/>
    <s v="smartphone"/>
    <m/>
    <n v="16290"/>
    <s v="banner"/>
    <x v="0"/>
    <d v="2019-08-06T00:00:00"/>
    <x v="1"/>
  </r>
  <r>
    <d v="2019-08-06T00:00:00"/>
    <s v="banner / tldigest"/>
    <s v="93"/>
    <x v="10"/>
    <x v="3"/>
    <s v="furniture-accessories"/>
    <m/>
    <n v="8209"/>
    <s v="banner"/>
    <x v="0"/>
    <d v="2019-08-06T00:00:00"/>
    <x v="1"/>
  </r>
  <r>
    <d v="2019-08-06T00:00:00"/>
    <s v="homepage_banner_banner / moretab"/>
    <s v="(not set)"/>
    <x v="1"/>
    <x v="1"/>
    <m/>
    <m/>
    <n v="2869"/>
    <s v="homepage_banner_banner"/>
    <x v="1"/>
    <d v="2019-08-06T00:00:00"/>
    <x v="1"/>
  </r>
  <r>
    <d v="2019-08-06T00:00:00"/>
    <s v="banner / richmessage"/>
    <s v="93"/>
    <x v="16"/>
    <x v="9"/>
    <s v="skincare-korea-halal"/>
    <m/>
    <n v="1775"/>
    <s v="banner"/>
    <x v="2"/>
    <d v="2019-08-06T00:00:00"/>
    <x v="1"/>
  </r>
  <r>
    <d v="2019-08-06T00:00:00"/>
    <s v="banner / richmessage"/>
    <s v="93"/>
    <x v="17"/>
    <x v="10"/>
    <s v="headphone"/>
    <m/>
    <n v="1532"/>
    <s v="banner"/>
    <x v="2"/>
    <d v="2019-08-06T00:00:00"/>
    <x v="1"/>
  </r>
  <r>
    <d v="2019-08-06T00:00:00"/>
    <s v="banner / richmenu"/>
    <s v="93"/>
    <x v="12"/>
    <x v="2"/>
    <s v="scents"/>
    <m/>
    <n v="1341"/>
    <s v="banner"/>
    <x v="4"/>
    <d v="2019-08-06T00:00:00"/>
    <x v="1"/>
  </r>
  <r>
    <d v="2019-08-06T00:00:00"/>
    <s v="banner / richmessage"/>
    <s v="93"/>
    <x v="15"/>
    <x v="8"/>
    <s v="kamera-foto"/>
    <s v="mirrorless"/>
    <n v="669"/>
    <s v="banner"/>
    <x v="2"/>
    <d v="2019-08-06T00:00:00"/>
    <x v="1"/>
  </r>
  <r>
    <d v="2019-08-06T00:00:00"/>
    <s v="homepage_banner_banner / bottom_text_article"/>
    <s v="(not set)"/>
    <x v="1"/>
    <x v="1"/>
    <m/>
    <m/>
    <n v="434"/>
    <s v="homepage_banner_banner"/>
    <x v="3"/>
    <d v="2019-08-06T00:00:00"/>
    <x v="1"/>
  </r>
  <r>
    <d v="2019-08-06T00:00:00"/>
    <s v="homepage_banner_banner / tldigest"/>
    <s v="(not set)"/>
    <x v="1"/>
    <x v="1"/>
    <m/>
    <m/>
    <n v="405"/>
    <s v="homepage_banner_banner"/>
    <x v="0"/>
    <d v="2019-08-06T00:00:00"/>
    <x v="1"/>
  </r>
  <r>
    <d v="2019-08-06T00:00:00"/>
    <s v="banner / tldigest"/>
    <s v="93"/>
    <x v="12"/>
    <x v="2"/>
    <s v="scents"/>
    <m/>
    <n v="181"/>
    <s v="banner"/>
    <x v="0"/>
    <d v="2019-08-06T00:00:00"/>
    <x v="1"/>
  </r>
  <r>
    <d v="2019-08-07T00:00:00"/>
    <s v="homepage_banner_banner / moretab"/>
    <s v="(not set)"/>
    <x v="1"/>
    <x v="1"/>
    <m/>
    <m/>
    <n v="4944"/>
    <s v="homepage_banner_banner"/>
    <x v="1"/>
    <d v="2019-08-07T00:00:00"/>
    <x v="1"/>
  </r>
  <r>
    <d v="2019-08-07T00:00:00"/>
    <s v="banner / richmessage"/>
    <s v="93"/>
    <x v="18"/>
    <x v="9"/>
    <s v="cermin-makeup"/>
    <m/>
    <n v="2822"/>
    <s v="banner"/>
    <x v="2"/>
    <d v="2019-08-07T00:00:00"/>
    <x v="1"/>
  </r>
  <r>
    <d v="2019-08-07T00:00:00"/>
    <s v="banner / richmessage"/>
    <s v="93"/>
    <x v="19"/>
    <x v="9"/>
    <s v="headphones-pilihan-anti-berisik"/>
    <m/>
    <n v="2007"/>
    <s v="banner"/>
    <x v="2"/>
    <d v="2019-08-07T00:00:00"/>
    <x v="1"/>
  </r>
  <r>
    <d v="2019-08-07T00:00:00"/>
    <s v="banner / tldigest"/>
    <s v="93"/>
    <x v="13"/>
    <x v="6"/>
    <s v="smartphone"/>
    <m/>
    <n v="1837"/>
    <s v="banner"/>
    <x v="0"/>
    <d v="2019-08-07T00:00:00"/>
    <x v="1"/>
  </r>
  <r>
    <d v="2019-08-07T00:00:00"/>
    <s v="banner / richmessage"/>
    <s v="93"/>
    <x v="17"/>
    <x v="10"/>
    <s v="headphone"/>
    <m/>
    <n v="1386"/>
    <s v="banner"/>
    <x v="2"/>
    <d v="2019-08-07T00:00:00"/>
    <x v="1"/>
  </r>
  <r>
    <d v="2019-08-07T00:00:00"/>
    <s v="banner / richmenu"/>
    <s v="93"/>
    <x v="9"/>
    <x v="5"/>
    <s v="special-deals"/>
    <m/>
    <n v="1344"/>
    <s v="banner"/>
    <x v="4"/>
    <d v="2019-08-07T00:00:00"/>
    <x v="1"/>
  </r>
  <r>
    <d v="2019-08-07T00:00:00"/>
    <s v="banner / tldigest"/>
    <s v="93"/>
    <x v="10"/>
    <x v="3"/>
    <s v="furniture-accessories"/>
    <m/>
    <n v="529"/>
    <s v="banner"/>
    <x v="0"/>
    <d v="2019-08-07T00:00:00"/>
    <x v="1"/>
  </r>
  <r>
    <d v="2019-08-07T00:00:00"/>
    <s v="banner / richmessage"/>
    <s v="93"/>
    <x v="16"/>
    <x v="9"/>
    <s v="skincare-korea-halal"/>
    <m/>
    <n v="153"/>
    <s v="banner"/>
    <x v="2"/>
    <d v="2019-08-07T00:00:00"/>
    <x v="1"/>
  </r>
  <r>
    <d v="2019-08-08T00:00:00"/>
    <s v="banner / bannerevent"/>
    <s v="94"/>
    <x v="13"/>
    <x v="6"/>
    <s v="smartphone"/>
    <m/>
    <n v="125278"/>
    <s v="banner"/>
    <x v="7"/>
    <d v="2019-08-08T00:00:00"/>
    <x v="1"/>
  </r>
  <r>
    <d v="2019-08-08T00:00:00"/>
    <s v="banner / richmessage"/>
    <s v="94"/>
    <x v="20"/>
    <x v="9"/>
    <s v="all-about-apple-brand"/>
    <m/>
    <n v="5391"/>
    <s v="banner"/>
    <x v="2"/>
    <d v="2019-08-08T00:00:00"/>
    <x v="1"/>
  </r>
  <r>
    <d v="2019-08-08T00:00:00"/>
    <s v="banner / richmessage"/>
    <s v="94"/>
    <x v="21"/>
    <x v="11"/>
    <s v="wajah"/>
    <m/>
    <n v="4692"/>
    <s v="banner"/>
    <x v="2"/>
    <d v="2019-08-08T00:00:00"/>
    <x v="1"/>
  </r>
  <r>
    <d v="2019-08-08T00:00:00"/>
    <s v="homepage_banner_banner / moretab"/>
    <s v="(not set)"/>
    <x v="1"/>
    <x v="1"/>
    <m/>
    <m/>
    <n v="3406"/>
    <s v="homepage_banner_banner"/>
    <x v="1"/>
    <d v="2019-08-08T00:00:00"/>
    <x v="1"/>
  </r>
  <r>
    <d v="2019-08-08T00:00:00"/>
    <s v="banner / tldigest"/>
    <s v="94"/>
    <x v="9"/>
    <x v="5"/>
    <s v="special-deals"/>
    <m/>
    <n v="1237"/>
    <s v="banner"/>
    <x v="0"/>
    <d v="2019-08-08T00:00:00"/>
    <x v="1"/>
  </r>
  <r>
    <d v="2019-08-08T00:00:00"/>
    <s v="banner / richmenu"/>
    <s v="94"/>
    <x v="22"/>
    <x v="12"/>
    <s v="mewah"/>
    <m/>
    <n v="877"/>
    <s v="banner"/>
    <x v="4"/>
    <d v="2019-08-08T00:00:00"/>
    <x v="1"/>
  </r>
  <r>
    <d v="2019-08-08T00:00:00"/>
    <s v="homepage_banner_banner / bottom_text_article"/>
    <s v="(not set)"/>
    <x v="1"/>
    <x v="1"/>
    <m/>
    <m/>
    <n v="724"/>
    <s v="homepage_banner_banner"/>
    <x v="3"/>
    <d v="2019-08-08T00:00:00"/>
    <x v="1"/>
  </r>
  <r>
    <d v="2019-08-08T00:00:00"/>
    <s v="banner / richmessage"/>
    <s v="93"/>
    <x v="19"/>
    <x v="9"/>
    <s v="headphones-pilihan-anti-berisik"/>
    <m/>
    <n v="620"/>
    <s v="banner"/>
    <x v="2"/>
    <d v="2019-08-08T00:00:00"/>
    <x v="1"/>
  </r>
  <r>
    <d v="2019-08-08T00:00:00"/>
    <s v="banner / bannerevent"/>
    <s v="87"/>
    <x v="20"/>
    <x v="9"/>
    <s v="all-about-apple-brand"/>
    <m/>
    <n v="525"/>
    <s v="banner"/>
    <x v="7"/>
    <d v="2019-08-08T00:00:00"/>
    <x v="1"/>
  </r>
  <r>
    <d v="2019-08-08T00:00:00"/>
    <s v="homepage_banner_banner / tldigest"/>
    <s v="(not set)"/>
    <x v="1"/>
    <x v="1"/>
    <m/>
    <m/>
    <n v="496"/>
    <s v="homepage_banner_banner"/>
    <x v="0"/>
    <d v="2019-08-08T00:00:00"/>
    <x v="1"/>
  </r>
  <r>
    <d v="2019-08-08T00:00:00"/>
    <s v="(direct) / (none)"/>
    <s v="(not set)"/>
    <x v="13"/>
    <x v="6"/>
    <s v="smartphone"/>
    <m/>
    <n v="387"/>
    <s v="(direct)"/>
    <x v="8"/>
    <d v="2019-08-08T00:00:00"/>
    <x v="1"/>
  </r>
  <r>
    <d v="2019-08-08T00:00:00"/>
    <s v="banner / bannerevent"/>
    <s v="79"/>
    <x v="23"/>
    <x v="13"/>
    <s v="ponsel-tablet"/>
    <s v="smartphone"/>
    <n v="354"/>
    <s v="banner"/>
    <x v="7"/>
    <d v="2019-08-08T00:00:00"/>
    <x v="1"/>
  </r>
  <r>
    <d v="2019-08-08T00:00:00"/>
    <s v="banner / tloa"/>
    <s v="94"/>
    <x v="24"/>
    <x v="14"/>
    <s v="timbangan"/>
    <m/>
    <n v="294"/>
    <s v="banner"/>
    <x v="5"/>
    <d v="2019-08-08T00:00:00"/>
    <x v="1"/>
  </r>
  <r>
    <d v="2019-08-09T00:00:00"/>
    <s v="banner / bannerevent"/>
    <s v="94"/>
    <x v="13"/>
    <x v="6"/>
    <s v="smartphone"/>
    <m/>
    <n v="48783"/>
    <s v="banner"/>
    <x v="7"/>
    <d v="2019-08-09T00:00:00"/>
    <x v="1"/>
  </r>
  <r>
    <d v="2019-08-09T00:00:00"/>
    <s v="banner / richmessage"/>
    <s v="94"/>
    <x v="25"/>
    <x v="15"/>
    <s v="pakaian"/>
    <s v="kaos"/>
    <n v="7521"/>
    <s v="banner"/>
    <x v="2"/>
    <d v="2019-08-09T00:00:00"/>
    <x v="1"/>
  </r>
  <r>
    <d v="2019-08-09T00:00:00"/>
    <s v="banner / tldigest"/>
    <s v="94"/>
    <x v="26"/>
    <x v="16"/>
    <s v="ponsel-tablet"/>
    <s v="smartphone"/>
    <n v="5874"/>
    <s v="banner"/>
    <x v="0"/>
    <d v="2019-08-09T00:00:00"/>
    <x v="1"/>
  </r>
  <r>
    <d v="2019-08-09T00:00:00"/>
    <s v="homepage_banner_banner / moretab"/>
    <s v="(not set)"/>
    <x v="1"/>
    <x v="1"/>
    <m/>
    <m/>
    <n v="3125"/>
    <s v="homepage_banner_banner"/>
    <x v="1"/>
    <d v="2019-08-09T00:00:00"/>
    <x v="1"/>
  </r>
  <r>
    <d v="2019-08-09T00:00:00"/>
    <s v="banner / richmenu"/>
    <s v="94"/>
    <x v="27"/>
    <x v="7"/>
    <s v="makeup"/>
    <m/>
    <n v="2001"/>
    <s v="banner"/>
    <x v="4"/>
    <d v="2019-08-09T00:00:00"/>
    <x v="1"/>
  </r>
  <r>
    <d v="2019-08-09T00:00:00"/>
    <s v="banner / richmessage"/>
    <s v="94"/>
    <x v="20"/>
    <x v="9"/>
    <s v="all-about-apple-brand"/>
    <m/>
    <n v="1795"/>
    <s v="banner"/>
    <x v="2"/>
    <d v="2019-08-09T00:00:00"/>
    <x v="1"/>
  </r>
  <r>
    <d v="2019-08-09T00:00:00"/>
    <s v="banner / richmessage"/>
    <s v="94"/>
    <x v="28"/>
    <x v="17"/>
    <s v="compact"/>
    <m/>
    <n v="1722"/>
    <s v="banner"/>
    <x v="2"/>
    <d v="2019-08-09T00:00:00"/>
    <x v="1"/>
  </r>
  <r>
    <d v="2019-08-09T00:00:00"/>
    <s v="homepage_banner_banner / bottom_text_article"/>
    <s v="(not set)"/>
    <x v="1"/>
    <x v="1"/>
    <m/>
    <m/>
    <n v="1184"/>
    <s v="homepage_banner_banner"/>
    <x v="3"/>
    <d v="2019-08-09T00:00:00"/>
    <x v="1"/>
  </r>
  <r>
    <d v="2019-08-09T00:00:00"/>
    <s v="homepage_banner_banner / tldigest"/>
    <s v="(not set)"/>
    <x v="1"/>
    <x v="1"/>
    <m/>
    <m/>
    <n v="420"/>
    <s v="homepage_banner_banner"/>
    <x v="0"/>
    <d v="2019-08-09T00:00:00"/>
    <x v="1"/>
  </r>
  <r>
    <d v="2019-08-09T00:00:00"/>
    <s v="banner / richmessage"/>
    <s v="94"/>
    <x v="21"/>
    <x v="11"/>
    <s v="wajah"/>
    <m/>
    <n v="343"/>
    <s v="banner"/>
    <x v="2"/>
    <d v="2019-08-09T00:00:00"/>
    <x v="1"/>
  </r>
  <r>
    <d v="2019-08-09T00:00:00"/>
    <s v="banner / tloa"/>
    <s v="94"/>
    <x v="24"/>
    <x v="14"/>
    <s v="timbangan"/>
    <m/>
    <n v="204"/>
    <s v="banner"/>
    <x v="5"/>
    <d v="2019-08-09T00:00:00"/>
    <x v="1"/>
  </r>
  <r>
    <d v="2019-08-10T00:00:00"/>
    <s v="banner / bannerevent"/>
    <s v="94"/>
    <x v="13"/>
    <x v="6"/>
    <s v="smartphone"/>
    <m/>
    <n v="39511"/>
    <s v="banner"/>
    <x v="7"/>
    <d v="2019-08-10T00:00:00"/>
    <x v="1"/>
  </r>
  <r>
    <d v="2019-08-10T00:00:00"/>
    <s v="banner / tldigest"/>
    <s v="94"/>
    <x v="27"/>
    <x v="7"/>
    <s v="makeup"/>
    <m/>
    <n v="17697"/>
    <s v="banner"/>
    <x v="0"/>
    <d v="2019-08-10T00:00:00"/>
    <x v="1"/>
  </r>
  <r>
    <d v="2019-08-10T00:00:00"/>
    <s v="banner / richmessage"/>
    <s v="94"/>
    <x v="29"/>
    <x v="3"/>
    <s v="office-furniture"/>
    <m/>
    <n v="12009"/>
    <s v="banner"/>
    <x v="2"/>
    <d v="2019-08-10T00:00:00"/>
    <x v="1"/>
  </r>
  <r>
    <d v="2019-08-10T00:00:00"/>
    <s v="homepage_banner_banner / moretab"/>
    <s v="(not set)"/>
    <x v="1"/>
    <x v="1"/>
    <m/>
    <m/>
    <n v="5737"/>
    <s v="homepage_banner_banner"/>
    <x v="1"/>
    <d v="2019-08-10T00:00:00"/>
    <x v="1"/>
  </r>
  <r>
    <d v="2019-08-10T00:00:00"/>
    <s v="homepage_banner_banner / bottom_text_article"/>
    <s v="(not set)"/>
    <x v="1"/>
    <x v="1"/>
    <m/>
    <m/>
    <n v="5557"/>
    <s v="homepage_banner_banner"/>
    <x v="3"/>
    <d v="2019-08-10T00:00:00"/>
    <x v="1"/>
  </r>
  <r>
    <d v="2019-08-10T00:00:00"/>
    <s v="banner / richmessage"/>
    <s v="94"/>
    <x v="28"/>
    <x v="17"/>
    <s v="compact"/>
    <m/>
    <n v="1833"/>
    <s v="banner"/>
    <x v="2"/>
    <d v="2019-08-10T00:00:00"/>
    <x v="1"/>
  </r>
  <r>
    <d v="2019-08-10T00:00:00"/>
    <s v="homepage_banner_banner / tldigest"/>
    <s v="(not set)"/>
    <x v="1"/>
    <x v="1"/>
    <m/>
    <m/>
    <n v="896"/>
    <s v="homepage_banner_banner"/>
    <x v="0"/>
    <d v="2019-08-10T00:00:00"/>
    <x v="1"/>
  </r>
  <r>
    <d v="2019-08-10T00:00:00"/>
    <s v="banner / richmessage"/>
    <s v="94"/>
    <x v="9"/>
    <x v="5"/>
    <s v="special-deals"/>
    <m/>
    <n v="633"/>
    <s v="banner"/>
    <x v="2"/>
    <d v="2019-08-10T00:00:00"/>
    <x v="1"/>
  </r>
  <r>
    <d v="2019-08-10T00:00:00"/>
    <s v="banner / bannerevent"/>
    <s v="87"/>
    <x v="20"/>
    <x v="9"/>
    <s v="all-about-apple-brand"/>
    <m/>
    <n v="629"/>
    <s v="banner"/>
    <x v="7"/>
    <d v="2019-08-10T00:00:00"/>
    <x v="1"/>
  </r>
  <r>
    <d v="2019-08-10T00:00:00"/>
    <s v="banner / richmessage"/>
    <s v="94"/>
    <x v="20"/>
    <x v="9"/>
    <s v="all-about-apple-brand"/>
    <m/>
    <n v="567"/>
    <s v="banner"/>
    <x v="2"/>
    <d v="2019-08-10T00:00:00"/>
    <x v="1"/>
  </r>
  <r>
    <d v="2019-08-10T00:00:00"/>
    <s v="banner / richmessage"/>
    <s v="94"/>
    <x v="25"/>
    <x v="15"/>
    <s v="pakaian"/>
    <s v="kaos"/>
    <n v="529"/>
    <s v="banner"/>
    <x v="2"/>
    <d v="2019-08-10T00:00:00"/>
    <x v="1"/>
  </r>
  <r>
    <d v="2019-08-10T00:00:00"/>
    <s v="banner / tldigest"/>
    <s v="94"/>
    <x v="26"/>
    <x v="16"/>
    <s v="ponsel-tablet"/>
    <s v="smartphone"/>
    <n v="403"/>
    <s v="banner"/>
    <x v="0"/>
    <d v="2019-08-10T00:00:00"/>
    <x v="1"/>
  </r>
  <r>
    <d v="2019-08-10T00:00:00"/>
    <s v="banner / tloa"/>
    <s v="94"/>
    <x v="6"/>
    <x v="3"/>
    <s v="storage"/>
    <m/>
    <n v="381"/>
    <s v="banner"/>
    <x v="5"/>
    <d v="2019-08-10T00:00:00"/>
    <x v="1"/>
  </r>
  <r>
    <d v="2019-08-11T00:00:00"/>
    <s v="banner / bannerevent"/>
    <s v="94"/>
    <x v="13"/>
    <x v="6"/>
    <s v="smartphone"/>
    <m/>
    <n v="8995"/>
    <s v="banner"/>
    <x v="7"/>
    <d v="2019-08-11T00:00:00"/>
    <x v="1"/>
  </r>
  <r>
    <d v="2019-08-11T00:00:00"/>
    <s v="banner / tldigest"/>
    <s v="94"/>
    <x v="22"/>
    <x v="12"/>
    <s v="mewah"/>
    <m/>
    <n v="7412"/>
    <s v="banner"/>
    <x v="0"/>
    <d v="2019-08-11T00:00:00"/>
    <x v="1"/>
  </r>
  <r>
    <d v="2019-08-11T00:00:00"/>
    <s v="banner / richmenu"/>
    <s v="94"/>
    <x v="26"/>
    <x v="16"/>
    <s v="ponsel-tablet"/>
    <s v="smartphone"/>
    <n v="5702"/>
    <s v="banner"/>
    <x v="4"/>
    <d v="2019-08-11T00:00:00"/>
    <x v="1"/>
  </r>
  <r>
    <d v="2019-08-11T00:00:00"/>
    <s v="homepage_banner_banner / moretab"/>
    <s v="(not set)"/>
    <x v="1"/>
    <x v="1"/>
    <m/>
    <m/>
    <n v="4712"/>
    <s v="homepage_banner_banner"/>
    <x v="1"/>
    <d v="2019-08-11T00:00:00"/>
    <x v="1"/>
  </r>
  <r>
    <d v="2019-08-11T00:00:00"/>
    <s v="banner / richmessage"/>
    <s v="94"/>
    <x v="0"/>
    <x v="0"/>
    <s v="modern-sofas"/>
    <m/>
    <n v="3650"/>
    <s v="banner"/>
    <x v="2"/>
    <d v="2019-08-11T00:00:00"/>
    <x v="1"/>
  </r>
  <r>
    <d v="2019-08-11T00:00:00"/>
    <s v="banner / tlads"/>
    <s v="94"/>
    <x v="30"/>
    <x v="2"/>
    <s v="clock"/>
    <m/>
    <n v="3484"/>
    <s v="banner"/>
    <x v="9"/>
    <d v="2019-08-11T00:00:00"/>
    <x v="1"/>
  </r>
  <r>
    <d v="2019-08-11T00:00:00"/>
    <s v="banner / richmessage"/>
    <s v="94"/>
    <x v="31"/>
    <x v="2"/>
    <s v="skincare"/>
    <m/>
    <n v="2433"/>
    <s v="banner"/>
    <x v="2"/>
    <d v="2019-08-11T00:00:00"/>
    <x v="1"/>
  </r>
  <r>
    <d v="2019-08-11T00:00:00"/>
    <s v="homepage_banner_banner / bottom_text_article"/>
    <s v="(not set)"/>
    <x v="1"/>
    <x v="1"/>
    <m/>
    <m/>
    <n v="2432"/>
    <s v="homepage_banner_banner"/>
    <x v="3"/>
    <d v="2019-08-11T00:00:00"/>
    <x v="1"/>
  </r>
  <r>
    <d v="2019-08-11T00:00:00"/>
    <s v="banner / tldigest"/>
    <s v="94"/>
    <x v="27"/>
    <x v="7"/>
    <s v="makeup"/>
    <m/>
    <n v="768"/>
    <s v="banner"/>
    <x v="0"/>
    <d v="2019-08-11T00:00:00"/>
    <x v="1"/>
  </r>
  <r>
    <d v="2019-08-11T00:00:00"/>
    <s v="banner / richmessage"/>
    <s v="94"/>
    <x v="29"/>
    <x v="3"/>
    <s v="office-furniture"/>
    <m/>
    <n v="715"/>
    <s v="banner"/>
    <x v="2"/>
    <d v="2019-08-11T00:00:00"/>
    <x v="1"/>
  </r>
  <r>
    <d v="2019-08-11T00:00:00"/>
    <s v="banner / tloa"/>
    <s v="94"/>
    <x v="4"/>
    <x v="3"/>
    <s v="clothing"/>
    <m/>
    <n v="609"/>
    <s v="banner"/>
    <x v="5"/>
    <d v="2019-08-11T00:00:00"/>
    <x v="1"/>
  </r>
  <r>
    <d v="2019-08-11T00:00:00"/>
    <s v="homepage_banner_banner / tldigest"/>
    <s v="(not set)"/>
    <x v="1"/>
    <x v="1"/>
    <m/>
    <m/>
    <n v="589"/>
    <s v="homepage_banner_banner"/>
    <x v="0"/>
    <d v="2019-08-11T00:00:00"/>
    <x v="1"/>
  </r>
  <r>
    <d v="2019-08-12T00:00:00"/>
    <s v="banner / tldigest"/>
    <s v="95"/>
    <x v="32"/>
    <x v="2"/>
    <s v="makeup-accessories"/>
    <m/>
    <n v="14928"/>
    <s v="banner"/>
    <x v="0"/>
    <d v="2019-08-12T00:00:00"/>
    <x v="2"/>
  </r>
  <r>
    <d v="2019-08-12T00:00:00"/>
    <s v="homepage_banner_banner / moretab"/>
    <s v="(not set)"/>
    <x v="1"/>
    <x v="1"/>
    <m/>
    <m/>
    <n v="2884"/>
    <s v="homepage_banner_banner"/>
    <x v="1"/>
    <d v="2019-08-12T00:00:00"/>
    <x v="2"/>
  </r>
  <r>
    <d v="2019-08-12T00:00:00"/>
    <s v="banner / tlads"/>
    <s v="94"/>
    <x v="30"/>
    <x v="2"/>
    <s v="clock"/>
    <m/>
    <n v="2674"/>
    <s v="banner"/>
    <x v="9"/>
    <d v="2019-08-12T00:00:00"/>
    <x v="2"/>
  </r>
  <r>
    <d v="2019-08-12T00:00:00"/>
    <s v="banner / bannerevent"/>
    <s v="94"/>
    <x v="13"/>
    <x v="6"/>
    <s v="smartphone"/>
    <m/>
    <n v="2512"/>
    <s v="banner"/>
    <x v="7"/>
    <d v="2019-08-12T00:00:00"/>
    <x v="2"/>
  </r>
  <r>
    <d v="2019-08-12T00:00:00"/>
    <s v="banner / richmessage"/>
    <s v="95"/>
    <x v="10"/>
    <x v="3"/>
    <s v="furniture-accessories"/>
    <m/>
    <n v="2435"/>
    <s v="banner"/>
    <x v="2"/>
    <d v="2019-08-12T00:00:00"/>
    <x v="2"/>
  </r>
  <r>
    <d v="2019-08-12T00:00:00"/>
    <s v="banner / richmessage"/>
    <s v="95"/>
    <x v="10"/>
    <x v="3"/>
    <s v="furniture-accessories"/>
    <m/>
    <n v="2198"/>
    <s v="banner"/>
    <x v="2"/>
    <d v="2019-08-12T00:00:00"/>
    <x v="2"/>
  </r>
  <r>
    <d v="2019-08-12T00:00:00"/>
    <s v="banner / richmenu"/>
    <s v="95"/>
    <x v="32"/>
    <x v="2"/>
    <s v="makeup-accessories"/>
    <m/>
    <n v="1284"/>
    <s v="banner"/>
    <x v="4"/>
    <d v="2019-08-12T00:00:00"/>
    <x v="2"/>
  </r>
  <r>
    <d v="2019-08-12T00:00:00"/>
    <s v="homepage_banner_banner / bottom_text_article"/>
    <s v="(not set)"/>
    <x v="1"/>
    <x v="1"/>
    <m/>
    <m/>
    <n v="812"/>
    <s v="homepage_banner_banner"/>
    <x v="3"/>
    <d v="2019-08-12T00:00:00"/>
    <x v="2"/>
  </r>
  <r>
    <d v="2019-08-12T00:00:00"/>
    <s v="banner / richmessage"/>
    <s v="95"/>
    <x v="9"/>
    <x v="5"/>
    <s v="special-deals"/>
    <m/>
    <n v="416"/>
    <s v="banner"/>
    <x v="2"/>
    <d v="2019-08-12T00:00:00"/>
    <x v="2"/>
  </r>
  <r>
    <d v="2019-08-12T00:00:00"/>
    <s v="homepage_banner_banner / tldigest"/>
    <s v="(not set)"/>
    <x v="1"/>
    <x v="1"/>
    <m/>
    <m/>
    <n v="387"/>
    <s v="homepage_banner_banner"/>
    <x v="0"/>
    <d v="2019-08-12T00:00:00"/>
    <x v="2"/>
  </r>
  <r>
    <d v="2019-08-13T00:00:00"/>
    <s v="banner / tldigest"/>
    <s v="95"/>
    <x v="10"/>
    <x v="3"/>
    <s v="furniture-accessories"/>
    <m/>
    <n v="10331"/>
    <s v="banner"/>
    <x v="0"/>
    <d v="2019-08-13T00:00:00"/>
    <x v="2"/>
  </r>
  <r>
    <d v="2019-08-13T00:00:00"/>
    <s v="banner / richmessage"/>
    <s v="95"/>
    <x v="13"/>
    <x v="6"/>
    <s v="smartphone"/>
    <m/>
    <n v="2517"/>
    <s v="banner"/>
    <x v="2"/>
    <d v="2019-08-13T00:00:00"/>
    <x v="2"/>
  </r>
  <r>
    <d v="2019-08-13T00:00:00"/>
    <s v="homepage_banner_banner / moretab"/>
    <s v="(not set)"/>
    <x v="1"/>
    <x v="1"/>
    <m/>
    <m/>
    <n v="2393"/>
    <s v="homepage_banner_banner"/>
    <x v="1"/>
    <d v="2019-08-13T00:00:00"/>
    <x v="2"/>
  </r>
  <r>
    <d v="2019-08-13T00:00:00"/>
    <s v="homepage_banner_banner / bottom_text_article"/>
    <s v="(not set)"/>
    <x v="1"/>
    <x v="1"/>
    <m/>
    <m/>
    <n v="2220"/>
    <s v="homepage_banner_banner"/>
    <x v="3"/>
    <d v="2019-08-13T00:00:00"/>
    <x v="2"/>
  </r>
  <r>
    <d v="2019-08-13T00:00:00"/>
    <s v="banner / tlads"/>
    <s v="94"/>
    <x v="30"/>
    <x v="2"/>
    <s v="clock"/>
    <m/>
    <n v="2032"/>
    <s v="banner"/>
    <x v="9"/>
    <d v="2019-08-13T00:00:00"/>
    <x v="2"/>
  </r>
  <r>
    <d v="2019-08-13T00:00:00"/>
    <s v="banner / bannerevent"/>
    <s v="94"/>
    <x v="13"/>
    <x v="6"/>
    <s v="smartphone"/>
    <m/>
    <n v="1773"/>
    <s v="banner"/>
    <x v="7"/>
    <d v="2019-08-13T00:00:00"/>
    <x v="2"/>
  </r>
  <r>
    <d v="2019-08-13T00:00:00"/>
    <s v="banner / richmessage"/>
    <s v="95"/>
    <x v="32"/>
    <x v="2"/>
    <s v="makeup-accessories"/>
    <m/>
    <n v="1131"/>
    <s v="banner"/>
    <x v="2"/>
    <d v="2019-08-13T00:00:00"/>
    <x v="2"/>
  </r>
  <r>
    <d v="2019-08-13T00:00:00"/>
    <s v="banner / richmessage"/>
    <s v="95"/>
    <x v="10"/>
    <x v="3"/>
    <s v="furniture-accessories"/>
    <m/>
    <n v="881"/>
    <s v="banner"/>
    <x v="2"/>
    <d v="2019-08-13T00:00:00"/>
    <x v="2"/>
  </r>
  <r>
    <d v="2019-08-13T00:00:00"/>
    <s v="banner / tldigest"/>
    <s v="95"/>
    <x v="32"/>
    <x v="2"/>
    <s v="makeup-accessories"/>
    <m/>
    <n v="783"/>
    <s v="banner"/>
    <x v="0"/>
    <d v="2019-08-13T00:00:00"/>
    <x v="2"/>
  </r>
  <r>
    <d v="2019-08-13T00:00:00"/>
    <s v="homepage_banner_banner / tldigest"/>
    <s v="(not set)"/>
    <x v="1"/>
    <x v="1"/>
    <m/>
    <m/>
    <n v="638"/>
    <s v="homepage_banner_banner"/>
    <x v="0"/>
    <d v="2019-08-13T00:00:00"/>
    <x v="2"/>
  </r>
  <r>
    <d v="2019-08-13T00:00:00"/>
    <s v="banner / richmenu"/>
    <s v="95"/>
    <x v="33"/>
    <x v="3"/>
    <s v="sound-systems"/>
    <m/>
    <n v="540"/>
    <s v="banner"/>
    <x v="4"/>
    <d v="2019-08-13T00:00:00"/>
    <x v="2"/>
  </r>
  <r>
    <d v="2019-08-13T00:00:00"/>
    <s v="banner / richmenu"/>
    <s v="95"/>
    <x v="32"/>
    <x v="2"/>
    <s v="makeup-accessories"/>
    <m/>
    <n v="354"/>
    <s v="banner"/>
    <x v="4"/>
    <d v="2019-08-13T00:00:00"/>
    <x v="2"/>
  </r>
  <r>
    <d v="2019-08-14T00:00:00"/>
    <s v="banner / tldigest"/>
    <s v="95"/>
    <x v="13"/>
    <x v="6"/>
    <s v="smartphone"/>
    <m/>
    <n v="24229"/>
    <s v="banner"/>
    <x v="0"/>
    <d v="2019-08-14T00:00:00"/>
    <x v="2"/>
  </r>
  <r>
    <d v="2019-08-14T00:00:00"/>
    <s v="banner / richmessage"/>
    <s v="95"/>
    <x v="32"/>
    <x v="2"/>
    <s v="makeup-accessories"/>
    <m/>
    <n v="8707"/>
    <s v="banner"/>
    <x v="2"/>
    <d v="2019-08-14T00:00:00"/>
    <x v="2"/>
  </r>
  <r>
    <d v="2019-08-14T00:00:00"/>
    <s v="homepage_banner_banner / moretab"/>
    <s v="(not set)"/>
    <x v="1"/>
    <x v="1"/>
    <m/>
    <m/>
    <n v="6250"/>
    <s v="homepage_banner_banner"/>
    <x v="1"/>
    <d v="2019-08-14T00:00:00"/>
    <x v="2"/>
  </r>
  <r>
    <d v="2019-08-14T00:00:00"/>
    <s v="banner / bannerevent"/>
    <s v="94"/>
    <x v="13"/>
    <x v="6"/>
    <s v="smartphone"/>
    <m/>
    <n v="5367"/>
    <s v="banner"/>
    <x v="7"/>
    <d v="2019-08-14T00:00:00"/>
    <x v="2"/>
  </r>
  <r>
    <d v="2019-08-14T00:00:00"/>
    <s v="banner / tlads"/>
    <s v="94"/>
    <x v="30"/>
    <x v="2"/>
    <s v="clock"/>
    <m/>
    <n v="5195"/>
    <s v="banner"/>
    <x v="9"/>
    <d v="2019-08-14T00:00:00"/>
    <x v="2"/>
  </r>
  <r>
    <d v="2019-08-14T00:00:00"/>
    <s v="homepage_banner_banner / bottom_text_article"/>
    <s v="(not set)"/>
    <x v="1"/>
    <x v="1"/>
    <m/>
    <m/>
    <n v="3758"/>
    <s v="homepage_banner_banner"/>
    <x v="3"/>
    <d v="2019-08-14T00:00:00"/>
    <x v="2"/>
  </r>
  <r>
    <d v="2019-08-14T00:00:00"/>
    <s v="banner / richmessage"/>
    <s v="95"/>
    <x v="33"/>
    <x v="3"/>
    <s v="sound-systems"/>
    <m/>
    <n v="2397"/>
    <s v="banner"/>
    <x v="2"/>
    <d v="2019-08-14T00:00:00"/>
    <x v="2"/>
  </r>
  <r>
    <d v="2019-08-14T00:00:00"/>
    <s v="banner / richmenu"/>
    <s v="95"/>
    <x v="9"/>
    <x v="5"/>
    <s v="special-deals"/>
    <m/>
    <n v="1941"/>
    <s v="banner"/>
    <x v="4"/>
    <d v="2019-08-14T00:00:00"/>
    <x v="2"/>
  </r>
  <r>
    <d v="2019-08-14T00:00:00"/>
    <s v="homepage_banner_banner / tldigest"/>
    <s v="(not set)"/>
    <x v="1"/>
    <x v="1"/>
    <m/>
    <m/>
    <n v="1102"/>
    <s v="homepage_banner_banner"/>
    <x v="0"/>
    <d v="2019-08-14T00:00:00"/>
    <x v="2"/>
  </r>
  <r>
    <d v="2019-08-14T00:00:00"/>
    <s v="banner / richmessage"/>
    <s v="95"/>
    <x v="13"/>
    <x v="6"/>
    <s v="smartphone"/>
    <m/>
    <n v="1080"/>
    <s v="banner"/>
    <x v="2"/>
    <d v="2019-08-14T00:00:00"/>
    <x v="2"/>
  </r>
  <r>
    <d v="2019-08-14T00:00:00"/>
    <s v="banner / tldigest"/>
    <s v="95"/>
    <x v="10"/>
    <x v="3"/>
    <s v="furniture-accessories"/>
    <m/>
    <n v="580"/>
    <s v="banner"/>
    <x v="0"/>
    <d v="2019-08-14T00:00:00"/>
    <x v="2"/>
  </r>
  <r>
    <d v="2019-08-15T00:00:00"/>
    <s v="banner / tldigest"/>
    <s v="96"/>
    <x v="29"/>
    <x v="3"/>
    <s v="office-furniture"/>
    <m/>
    <n v="34220"/>
    <s v="banner"/>
    <x v="0"/>
    <d v="2019-08-15T00:00:00"/>
    <x v="2"/>
  </r>
  <r>
    <d v="2019-08-15T00:00:00"/>
    <s v="homepage_banner_banner / moretab"/>
    <s v="(not set)"/>
    <x v="1"/>
    <x v="1"/>
    <m/>
    <m/>
    <n v="13972"/>
    <s v="homepage_banner_banner"/>
    <x v="1"/>
    <d v="2019-08-15T00:00:00"/>
    <x v="2"/>
  </r>
  <r>
    <d v="2019-08-15T00:00:00"/>
    <s v="banner / tlads"/>
    <s v="94"/>
    <x v="30"/>
    <x v="2"/>
    <s v="clock"/>
    <m/>
    <n v="7189"/>
    <s v="banner"/>
    <x v="9"/>
    <d v="2019-08-15T00:00:00"/>
    <x v="2"/>
  </r>
  <r>
    <d v="2019-08-15T00:00:00"/>
    <s v="banner / bannerevent"/>
    <s v="94"/>
    <x v="13"/>
    <x v="6"/>
    <s v="smartphone"/>
    <m/>
    <n v="6642"/>
    <s v="banner"/>
    <x v="7"/>
    <d v="2019-08-15T00:00:00"/>
    <x v="2"/>
  </r>
  <r>
    <d v="2019-08-15T00:00:00"/>
    <s v="banner / richmessage"/>
    <s v="96"/>
    <x v="31"/>
    <x v="2"/>
    <s v="skincare"/>
    <m/>
    <n v="5436"/>
    <s v="banner"/>
    <x v="2"/>
    <d v="2019-08-15T00:00:00"/>
    <x v="2"/>
  </r>
  <r>
    <d v="2019-08-15T00:00:00"/>
    <s v="homepage_banner_banner / bottom_text_article"/>
    <s v="(not set)"/>
    <x v="1"/>
    <x v="1"/>
    <m/>
    <m/>
    <n v="4995"/>
    <s v="homepage_banner_banner"/>
    <x v="3"/>
    <d v="2019-08-15T00:00:00"/>
    <x v="2"/>
  </r>
  <r>
    <d v="2019-08-15T00:00:00"/>
    <s v="banner / richmessage"/>
    <s v="96"/>
    <x v="4"/>
    <x v="3"/>
    <s v="clothing"/>
    <m/>
    <n v="4821"/>
    <s v="banner"/>
    <x v="2"/>
    <d v="2019-08-15T00:00:00"/>
    <x v="2"/>
  </r>
  <r>
    <d v="2019-08-15T00:00:00"/>
    <s v="homepage_banner_banner / tldigest"/>
    <s v="(not set)"/>
    <x v="1"/>
    <x v="1"/>
    <m/>
    <m/>
    <n v="2629"/>
    <s v="homepage_banner_banner"/>
    <x v="0"/>
    <d v="2019-08-15T00:00:00"/>
    <x v="2"/>
  </r>
  <r>
    <d v="2019-08-15T00:00:00"/>
    <s v="banner / tldigest"/>
    <s v="95"/>
    <x v="13"/>
    <x v="6"/>
    <s v="smartphone"/>
    <m/>
    <n v="2625"/>
    <s v="banner"/>
    <x v="0"/>
    <d v="2019-08-15T00:00:00"/>
    <x v="2"/>
  </r>
  <r>
    <d v="2019-08-15T00:00:00"/>
    <s v="banner / richmenu"/>
    <s v="96"/>
    <x v="9"/>
    <x v="5"/>
    <s v="special-deals"/>
    <m/>
    <n v="2548"/>
    <s v="banner"/>
    <x v="4"/>
    <d v="2019-08-15T00:00:00"/>
    <x v="2"/>
  </r>
  <r>
    <d v="2019-08-15T00:00:00"/>
    <s v="banner / richmessage"/>
    <s v="95"/>
    <x v="33"/>
    <x v="3"/>
    <s v="sound-systems"/>
    <m/>
    <n v="1531"/>
    <s v="banner"/>
    <x v="2"/>
    <d v="2019-08-15T00:00:00"/>
    <x v="2"/>
  </r>
  <r>
    <d v="2019-08-15T00:00:00"/>
    <s v="banner / richmessage"/>
    <s v="95"/>
    <x v="32"/>
    <x v="2"/>
    <s v="makeup-accessories"/>
    <m/>
    <n v="876"/>
    <s v="banner"/>
    <x v="2"/>
    <d v="2019-08-15T00:00:00"/>
    <x v="2"/>
  </r>
  <r>
    <d v="2019-08-15T00:00:00"/>
    <s v="banner / tloa"/>
    <s v="96"/>
    <x v="34"/>
    <x v="3"/>
    <s v="accessories"/>
    <m/>
    <n v="564"/>
    <s v="banner"/>
    <x v="5"/>
    <d v="2019-08-15T00:00:00"/>
    <x v="2"/>
  </r>
  <r>
    <d v="2019-08-16T00:00:00"/>
    <s v="banner / richmessage"/>
    <s v="96"/>
    <x v="23"/>
    <x v="13"/>
    <s v="ponsel-tablet"/>
    <s v="smartphone"/>
    <n v="19320"/>
    <s v="banner"/>
    <x v="2"/>
    <d v="2019-08-16T00:00:00"/>
    <x v="2"/>
  </r>
  <r>
    <d v="2019-08-16T00:00:00"/>
    <s v="banner / tldigest"/>
    <s v="96"/>
    <x v="4"/>
    <x v="3"/>
    <s v="clothing"/>
    <m/>
    <n v="18552"/>
    <s v="banner"/>
    <x v="0"/>
    <d v="2019-08-16T00:00:00"/>
    <x v="2"/>
  </r>
  <r>
    <d v="2019-08-16T00:00:00"/>
    <s v="homepage_banner_banner / moretab"/>
    <s v="(not set)"/>
    <x v="1"/>
    <x v="1"/>
    <m/>
    <m/>
    <n v="12693"/>
    <s v="homepage_banner_banner"/>
    <x v="1"/>
    <d v="2019-08-16T00:00:00"/>
    <x v="2"/>
  </r>
  <r>
    <d v="2019-08-16T00:00:00"/>
    <s v="banner / tlads"/>
    <s v="94"/>
    <x v="30"/>
    <x v="2"/>
    <s v="clock"/>
    <m/>
    <n v="8754"/>
    <s v="banner"/>
    <x v="9"/>
    <d v="2019-08-16T00:00:00"/>
    <x v="2"/>
  </r>
  <r>
    <d v="2019-08-16T00:00:00"/>
    <s v="banner / richmessage"/>
    <s v="96"/>
    <x v="34"/>
    <x v="3"/>
    <s v="accessories"/>
    <m/>
    <n v="7767"/>
    <s v="banner"/>
    <x v="2"/>
    <d v="2019-08-16T00:00:00"/>
    <x v="2"/>
  </r>
  <r>
    <d v="2019-08-16T00:00:00"/>
    <s v="banner / bannerevent"/>
    <s v="94"/>
    <x v="13"/>
    <x v="6"/>
    <s v="smartphone"/>
    <m/>
    <n v="7518"/>
    <s v="banner"/>
    <x v="7"/>
    <d v="2019-08-16T00:00:00"/>
    <x v="2"/>
  </r>
  <r>
    <d v="2019-08-16T00:00:00"/>
    <s v="homepage_banner_banner / bottom_text_article"/>
    <s v="(not set)"/>
    <x v="1"/>
    <x v="1"/>
    <m/>
    <m/>
    <n v="5721"/>
    <s v="homepage_banner_banner"/>
    <x v="3"/>
    <d v="2019-08-16T00:00:00"/>
    <x v="2"/>
  </r>
  <r>
    <d v="2019-08-16T00:00:00"/>
    <s v="banner / richmenu"/>
    <s v="96"/>
    <x v="29"/>
    <x v="3"/>
    <s v="office-furniture"/>
    <m/>
    <n v="3088"/>
    <s v="banner"/>
    <x v="4"/>
    <d v="2019-08-16T00:00:00"/>
    <x v="2"/>
  </r>
  <r>
    <d v="2019-08-16T00:00:00"/>
    <s v="banner / richmessage"/>
    <s v="96"/>
    <x v="4"/>
    <x v="3"/>
    <s v="clothing"/>
    <m/>
    <n v="2313"/>
    <s v="banner"/>
    <x v="2"/>
    <d v="2019-08-16T00:00:00"/>
    <x v="2"/>
  </r>
  <r>
    <d v="2019-08-16T00:00:00"/>
    <s v="banner / tldigest"/>
    <s v="96"/>
    <x v="29"/>
    <x v="3"/>
    <s v="office-furniture"/>
    <m/>
    <n v="2067"/>
    <s v="banner"/>
    <x v="0"/>
    <d v="2019-08-16T00:00:00"/>
    <x v="2"/>
  </r>
  <r>
    <d v="2019-08-16T00:00:00"/>
    <s v="homepage_banner_banner / tldigest"/>
    <s v="(not set)"/>
    <x v="1"/>
    <x v="1"/>
    <m/>
    <m/>
    <n v="1844"/>
    <s v="homepage_banner_banner"/>
    <x v="0"/>
    <d v="2019-08-16T00:00:00"/>
    <x v="2"/>
  </r>
  <r>
    <d v="2019-08-16T00:00:00"/>
    <s v="homepage_banner_banner / friends_list"/>
    <s v="(not set)"/>
    <x v="1"/>
    <x v="1"/>
    <m/>
    <m/>
    <n v="1432"/>
    <s v="homepage_banner_banner"/>
    <x v="6"/>
    <d v="2019-08-16T00:00:00"/>
    <x v="2"/>
  </r>
  <r>
    <d v="2019-08-16T00:00:00"/>
    <s v="banner / bannerevent"/>
    <s v="87"/>
    <x v="20"/>
    <x v="9"/>
    <s v="all-about-apple-brand"/>
    <m/>
    <n v="998"/>
    <s v="banner"/>
    <x v="7"/>
    <d v="2019-08-16T00:00:00"/>
    <x v="2"/>
  </r>
  <r>
    <d v="2019-08-16T00:00:00"/>
    <s v="banner / richmessage"/>
    <s v="96"/>
    <x v="31"/>
    <x v="2"/>
    <s v="skincare"/>
    <m/>
    <n v="339"/>
    <s v="banner"/>
    <x v="2"/>
    <d v="2019-08-16T00:00:00"/>
    <x v="2"/>
  </r>
  <r>
    <d v="2019-08-17T00:00:00"/>
    <s v="banner / tldigest"/>
    <s v="96"/>
    <x v="23"/>
    <x v="13"/>
    <s v="ponsel-tablet"/>
    <s v="smartphone"/>
    <n v="51355"/>
    <s v="banner"/>
    <x v="0"/>
    <d v="2019-08-17T00:00:00"/>
    <x v="2"/>
  </r>
  <r>
    <d v="2019-08-17T00:00:00"/>
    <s v="homepage_banner_banner / moretab"/>
    <s v="(not set)"/>
    <x v="1"/>
    <x v="1"/>
    <m/>
    <m/>
    <n v="12642"/>
    <s v="homepage_banner_banner"/>
    <x v="1"/>
    <d v="2019-08-17T00:00:00"/>
    <x v="2"/>
  </r>
  <r>
    <d v="2019-08-17T00:00:00"/>
    <s v="banner / richmessage"/>
    <s v="96"/>
    <x v="29"/>
    <x v="3"/>
    <s v="office-furniture"/>
    <m/>
    <n v="12481"/>
    <s v="banner"/>
    <x v="2"/>
    <d v="2019-08-17T00:00:00"/>
    <x v="2"/>
  </r>
  <r>
    <d v="2019-08-17T00:00:00"/>
    <s v="banner / richmessage"/>
    <s v="96"/>
    <x v="23"/>
    <x v="13"/>
    <s v="ponsel-tablet"/>
    <s v="smartphone"/>
    <n v="9258"/>
    <s v="banner"/>
    <x v="2"/>
    <d v="2019-08-17T00:00:00"/>
    <x v="2"/>
  </r>
  <r>
    <d v="2019-08-17T00:00:00"/>
    <s v="homepage_banner_banner / bottom_text_article"/>
    <s v="(not set)"/>
    <x v="1"/>
    <x v="1"/>
    <m/>
    <m/>
    <n v="6731"/>
    <s v="homepage_banner_banner"/>
    <x v="3"/>
    <d v="2019-08-17T00:00:00"/>
    <x v="2"/>
  </r>
  <r>
    <d v="2019-08-17T00:00:00"/>
    <s v="banner / tlads"/>
    <s v="94"/>
    <x v="30"/>
    <x v="2"/>
    <s v="clock"/>
    <m/>
    <n v="6472"/>
    <s v="banner"/>
    <x v="9"/>
    <d v="2019-08-17T00:00:00"/>
    <x v="2"/>
  </r>
  <r>
    <d v="2019-08-17T00:00:00"/>
    <s v="banner / bannerevent"/>
    <s v="94"/>
    <x v="13"/>
    <x v="6"/>
    <s v="smartphone"/>
    <m/>
    <n v="3948"/>
    <s v="banner"/>
    <x v="7"/>
    <d v="2019-08-17T00:00:00"/>
    <x v="2"/>
  </r>
  <r>
    <d v="2019-08-17T00:00:00"/>
    <s v="banner / richmessage"/>
    <s v="96"/>
    <x v="9"/>
    <x v="5"/>
    <s v="special-deals"/>
    <m/>
    <n v="2826"/>
    <s v="banner"/>
    <x v="2"/>
    <d v="2019-08-17T00:00:00"/>
    <x v="2"/>
  </r>
  <r>
    <d v="2019-08-17T00:00:00"/>
    <s v="banner / tloa"/>
    <s v="96"/>
    <x v="29"/>
    <x v="3"/>
    <s v="office-furniture"/>
    <m/>
    <n v="2091"/>
    <s v="banner"/>
    <x v="5"/>
    <d v="2019-08-17T00:00:00"/>
    <x v="2"/>
  </r>
  <r>
    <d v="2019-08-17T00:00:00"/>
    <s v="homepage_banner_banner / tldigest"/>
    <s v="(not set)"/>
    <x v="1"/>
    <x v="1"/>
    <m/>
    <m/>
    <n v="1697"/>
    <s v="homepage_banner_banner"/>
    <x v="0"/>
    <d v="2019-08-17T00:00:00"/>
    <x v="2"/>
  </r>
  <r>
    <d v="2019-08-17T00:00:00"/>
    <s v="banner / richmessage"/>
    <s v="96"/>
    <x v="34"/>
    <x v="3"/>
    <s v="accessories"/>
    <m/>
    <n v="1073"/>
    <s v="banner"/>
    <x v="2"/>
    <d v="2019-08-17T00:00:00"/>
    <x v="2"/>
  </r>
  <r>
    <d v="2019-08-17T00:00:00"/>
    <s v="banner / tldigest"/>
    <s v="96"/>
    <x v="4"/>
    <x v="3"/>
    <s v="clothing"/>
    <m/>
    <n v="786"/>
    <s v="banner"/>
    <x v="0"/>
    <d v="2019-08-17T00:00:00"/>
    <x v="2"/>
  </r>
  <r>
    <d v="2019-08-17T00:00:00"/>
    <s v="homepage_banner_banner / friends_list"/>
    <s v="(not set)"/>
    <x v="1"/>
    <x v="1"/>
    <m/>
    <m/>
    <n v="724"/>
    <s v="homepage_banner_banner"/>
    <x v="6"/>
    <d v="2019-08-17T00:00:00"/>
    <x v="2"/>
  </r>
  <r>
    <d v="2019-08-18T00:00:00"/>
    <s v="banner / richmessage"/>
    <s v="96"/>
    <x v="29"/>
    <x v="3"/>
    <s v="office-furniture"/>
    <m/>
    <n v="21206"/>
    <s v="banner"/>
    <x v="2"/>
    <d v="2019-08-18T00:00:00"/>
    <x v="2"/>
  </r>
  <r>
    <d v="2019-08-18T00:00:00"/>
    <s v="banner / tldigest"/>
    <s v="96"/>
    <x v="31"/>
    <x v="2"/>
    <s v="skincare"/>
    <m/>
    <n v="15285"/>
    <s v="banner"/>
    <x v="0"/>
    <d v="2019-08-18T00:00:00"/>
    <x v="2"/>
  </r>
  <r>
    <d v="2019-08-18T00:00:00"/>
    <s v="homepage_banner_banner / moretab"/>
    <s v="(not set)"/>
    <x v="1"/>
    <x v="1"/>
    <m/>
    <m/>
    <n v="11655"/>
    <s v="homepage_banner_banner"/>
    <x v="1"/>
    <d v="2019-08-18T00:00:00"/>
    <x v="2"/>
  </r>
  <r>
    <d v="2019-08-18T00:00:00"/>
    <s v="banner / tlads"/>
    <s v="94"/>
    <x v="30"/>
    <x v="2"/>
    <s v="clock"/>
    <m/>
    <n v="7306"/>
    <s v="banner"/>
    <x v="9"/>
    <d v="2019-08-18T00:00:00"/>
    <x v="2"/>
  </r>
  <r>
    <d v="2019-08-18T00:00:00"/>
    <s v="banner / richmenu"/>
    <s v="96"/>
    <x v="31"/>
    <x v="2"/>
    <s v="skincare"/>
    <m/>
    <n v="5432"/>
    <s v="banner"/>
    <x v="4"/>
    <d v="2019-08-18T00:00:00"/>
    <x v="2"/>
  </r>
  <r>
    <d v="2019-08-18T00:00:00"/>
    <s v="banner / tldigest"/>
    <s v="96"/>
    <x v="23"/>
    <x v="13"/>
    <s v="ponsel-tablet"/>
    <s v="smartphone"/>
    <n v="4301"/>
    <s v="banner"/>
    <x v="0"/>
    <d v="2019-08-18T00:00:00"/>
    <x v="2"/>
  </r>
  <r>
    <d v="2019-08-18T00:00:00"/>
    <s v="homepage_banner_banner / bottom_text_article"/>
    <s v="(not set)"/>
    <x v="1"/>
    <x v="1"/>
    <m/>
    <m/>
    <n v="3736"/>
    <s v="homepage_banner_banner"/>
    <x v="3"/>
    <d v="2019-08-18T00:00:00"/>
    <x v="2"/>
  </r>
  <r>
    <d v="2019-08-18T00:00:00"/>
    <s v="banner / richmessage"/>
    <s v="96"/>
    <x v="31"/>
    <x v="2"/>
    <s v="skincare"/>
    <m/>
    <n v="3364"/>
    <s v="banner"/>
    <x v="2"/>
    <d v="2019-08-18T00:00:00"/>
    <x v="2"/>
  </r>
  <r>
    <d v="2019-08-18T00:00:00"/>
    <s v="banner / bannerevent"/>
    <s v="94"/>
    <x v="13"/>
    <x v="6"/>
    <s v="smartphone"/>
    <m/>
    <n v="2098"/>
    <s v="banner"/>
    <x v="7"/>
    <d v="2019-08-18T00:00:00"/>
    <x v="2"/>
  </r>
  <r>
    <d v="2019-08-18T00:00:00"/>
    <s v="homepage_banner_banner / tldigest"/>
    <s v="(not set)"/>
    <x v="1"/>
    <x v="1"/>
    <m/>
    <m/>
    <n v="1744"/>
    <s v="homepage_banner_banner"/>
    <x v="0"/>
    <d v="2019-08-18T00:00:00"/>
    <x v="2"/>
  </r>
  <r>
    <d v="2019-08-19T00:00:00"/>
    <s v="banner / tldigest"/>
    <s v="97"/>
    <x v="32"/>
    <x v="2"/>
    <s v="makeup-accessories"/>
    <m/>
    <n v="26701"/>
    <s v="banner"/>
    <x v="0"/>
    <d v="2019-08-19T00:00:00"/>
    <x v="3"/>
  </r>
  <r>
    <d v="2019-08-19T00:00:00"/>
    <s v="banner / richmessage"/>
    <s v="97"/>
    <x v="25"/>
    <x v="15"/>
    <s v="pakaian"/>
    <s v="kaos"/>
    <n v="14521"/>
    <s v="banner"/>
    <x v="2"/>
    <d v="2019-08-19T00:00:00"/>
    <x v="3"/>
  </r>
  <r>
    <d v="2019-08-19T00:00:00"/>
    <s v="banner / richmessage"/>
    <s v="97"/>
    <x v="12"/>
    <x v="2"/>
    <s v="scents"/>
    <m/>
    <n v="10106"/>
    <s v="banner"/>
    <x v="2"/>
    <d v="2019-08-19T00:00:00"/>
    <x v="3"/>
  </r>
  <r>
    <d v="2019-08-19T00:00:00"/>
    <s v="homepage_banner_banner / moretab"/>
    <s v="(not set)"/>
    <x v="1"/>
    <x v="1"/>
    <m/>
    <m/>
    <n v="8964"/>
    <s v="homepage_banner_banner"/>
    <x v="1"/>
    <d v="2019-08-19T00:00:00"/>
    <x v="3"/>
  </r>
  <r>
    <d v="2019-08-19T00:00:00"/>
    <s v="banner / richmessage"/>
    <s v="97"/>
    <x v="9"/>
    <x v="5"/>
    <s v="special-deals"/>
    <m/>
    <n v="6921"/>
    <s v="banner"/>
    <x v="2"/>
    <d v="2019-08-19T00:00:00"/>
    <x v="3"/>
  </r>
  <r>
    <d v="2019-08-19T00:00:00"/>
    <s v="banner / richmenu"/>
    <s v="97"/>
    <x v="35"/>
    <x v="3"/>
    <s v="popular-furniture"/>
    <m/>
    <n v="4488"/>
    <s v="banner"/>
    <x v="4"/>
    <d v="2019-08-19T00:00:00"/>
    <x v="3"/>
  </r>
  <r>
    <d v="2019-08-19T00:00:00"/>
    <s v="banner / tlads"/>
    <s v="94"/>
    <x v="30"/>
    <x v="2"/>
    <s v="clock"/>
    <m/>
    <n v="3942"/>
    <s v="banner"/>
    <x v="9"/>
    <d v="2019-08-19T00:00:00"/>
    <x v="3"/>
  </r>
  <r>
    <d v="2019-08-19T00:00:00"/>
    <s v="homepage_banner_banner / bottom_text_article"/>
    <s v="(not set)"/>
    <x v="1"/>
    <x v="1"/>
    <m/>
    <m/>
    <n v="3605"/>
    <s v="homepage_banner_banner"/>
    <x v="3"/>
    <d v="2019-08-19T00:00:00"/>
    <x v="3"/>
  </r>
  <r>
    <d v="2019-08-19T00:00:00"/>
    <s v="homepage_banner_banner / tldigest"/>
    <s v="(not set)"/>
    <x v="1"/>
    <x v="1"/>
    <m/>
    <m/>
    <n v="1390"/>
    <s v="homepage_banner_banner"/>
    <x v="0"/>
    <d v="2019-08-19T00:00:00"/>
    <x v="3"/>
  </r>
  <r>
    <d v="2019-08-19T00:00:00"/>
    <s v="banner / bannerevent"/>
    <s v="94"/>
    <x v="13"/>
    <x v="6"/>
    <s v="smartphone"/>
    <m/>
    <n v="702"/>
    <s v="banner"/>
    <x v="7"/>
    <d v="2019-08-19T00:00:00"/>
    <x v="3"/>
  </r>
  <r>
    <d v="2019-08-19T00:00:00"/>
    <s v="banner / tldigest"/>
    <s v="96"/>
    <x v="31"/>
    <x v="2"/>
    <s v="skincare"/>
    <m/>
    <n v="327"/>
    <s v="banner"/>
    <x v="0"/>
    <d v="2019-08-19T00:00:00"/>
    <x v="3"/>
  </r>
  <r>
    <d v="2019-08-20T00:00:00"/>
    <s v="banner / bannerevent"/>
    <s v="96"/>
    <x v="10"/>
    <x v="3"/>
    <s v="furniture-accessories"/>
    <m/>
    <n v="124468"/>
    <s v="banner"/>
    <x v="7"/>
    <d v="2019-08-20T00:00:00"/>
    <x v="3"/>
  </r>
  <r>
    <d v="2019-08-20T00:00:00"/>
    <s v="banner / tldigest"/>
    <s v="97"/>
    <x v="25"/>
    <x v="15"/>
    <s v="pakaian"/>
    <s v="kaos"/>
    <n v="10812"/>
    <s v="banner"/>
    <x v="0"/>
    <d v="2019-08-20T00:00:00"/>
    <x v="3"/>
  </r>
  <r>
    <d v="2019-08-20T00:00:00"/>
    <s v="banner / richmessage"/>
    <s v="97"/>
    <x v="0"/>
    <x v="0"/>
    <s v="modern-sofas"/>
    <m/>
    <n v="7441"/>
    <s v="banner"/>
    <x v="2"/>
    <d v="2019-08-20T00:00:00"/>
    <x v="3"/>
  </r>
  <r>
    <d v="2019-08-20T00:00:00"/>
    <s v="banner / richmessage"/>
    <s v="97"/>
    <x v="35"/>
    <x v="3"/>
    <s v="popular-furniture"/>
    <m/>
    <n v="6976"/>
    <s v="banner"/>
    <x v="2"/>
    <d v="2019-08-20T00:00:00"/>
    <x v="3"/>
  </r>
  <r>
    <d v="2019-08-20T00:00:00"/>
    <s v="homepage_banner_banner / moretab"/>
    <s v="(not set)"/>
    <x v="1"/>
    <x v="1"/>
    <m/>
    <m/>
    <n v="6934"/>
    <s v="homepage_banner_banner"/>
    <x v="1"/>
    <d v="2019-08-20T00:00:00"/>
    <x v="3"/>
  </r>
  <r>
    <d v="2019-08-20T00:00:00"/>
    <s v="homepage_banner_banner / bottom_text_article"/>
    <s v="(not set)"/>
    <x v="1"/>
    <x v="1"/>
    <m/>
    <m/>
    <n v="5867"/>
    <s v="homepage_banner_banner"/>
    <x v="3"/>
    <d v="2019-08-20T00:00:00"/>
    <x v="3"/>
  </r>
  <r>
    <d v="2019-08-20T00:00:00"/>
    <s v="banner / richmessage"/>
    <s v="97"/>
    <x v="25"/>
    <x v="15"/>
    <s v="pakaian"/>
    <s v="kaos"/>
    <n v="4617"/>
    <s v="banner"/>
    <x v="2"/>
    <d v="2019-08-20T00:00:00"/>
    <x v="3"/>
  </r>
  <r>
    <d v="2019-08-20T00:00:00"/>
    <s v="banner / tlads"/>
    <s v="94"/>
    <x v="30"/>
    <x v="2"/>
    <s v="clock"/>
    <m/>
    <n v="2381"/>
    <s v="banner"/>
    <x v="9"/>
    <d v="2019-08-20T00:00:00"/>
    <x v="3"/>
  </r>
  <r>
    <d v="2019-08-20T00:00:00"/>
    <s v="banner / richmenu"/>
    <s v="97"/>
    <x v="29"/>
    <x v="3"/>
    <s v="office-furniture"/>
    <m/>
    <n v="1846"/>
    <s v="banner"/>
    <x v="4"/>
    <d v="2019-08-20T00:00:00"/>
    <x v="3"/>
  </r>
  <r>
    <d v="2019-08-20T00:00:00"/>
    <s v="banner / bannerevent"/>
    <s v="94"/>
    <x v="13"/>
    <x v="6"/>
    <s v="smartphone"/>
    <m/>
    <n v="1738"/>
    <s v="banner"/>
    <x v="7"/>
    <d v="2019-08-20T00:00:00"/>
    <x v="3"/>
  </r>
  <r>
    <d v="2019-08-20T00:00:00"/>
    <s v="homepage_banner_banner / tldigest"/>
    <s v="(not set)"/>
    <x v="1"/>
    <x v="1"/>
    <m/>
    <m/>
    <n v="1202"/>
    <s v="homepage_banner_banner"/>
    <x v="0"/>
    <d v="2019-08-20T00:00:00"/>
    <x v="3"/>
  </r>
  <r>
    <d v="2019-08-20T00:00:00"/>
    <s v="banner / richmessage"/>
    <s v="97"/>
    <x v="12"/>
    <x v="2"/>
    <s v="scents"/>
    <m/>
    <n v="773"/>
    <s v="banner"/>
    <x v="2"/>
    <d v="2019-08-20T00:00:00"/>
    <x v="3"/>
  </r>
  <r>
    <d v="2019-08-20T00:00:00"/>
    <s v="banner / tldigest"/>
    <s v="97"/>
    <x v="32"/>
    <x v="2"/>
    <s v="makeup-accessories"/>
    <m/>
    <n v="657"/>
    <s v="banner"/>
    <x v="0"/>
    <d v="2019-08-20T00:00:00"/>
    <x v="3"/>
  </r>
  <r>
    <d v="2019-08-20T00:00:00"/>
    <s v="banner / richmessage"/>
    <s v="97"/>
    <x v="9"/>
    <x v="5"/>
    <s v="special-deals"/>
    <m/>
    <n v="624"/>
    <s v="banner"/>
    <x v="2"/>
    <d v="2019-08-20T00:00:00"/>
    <x v="3"/>
  </r>
  <r>
    <d v="2019-08-20T00:00:00"/>
    <s v="banner / bannerevent"/>
    <s v="87"/>
    <x v="20"/>
    <x v="9"/>
    <s v="all-about-apple-brand"/>
    <m/>
    <n v="358"/>
    <s v="banner"/>
    <x v="7"/>
    <d v="2019-08-20T00:00:00"/>
    <x v="3"/>
  </r>
  <r>
    <d v="2019-08-20T00:00:00"/>
    <s v="banner / tloa"/>
    <s v="97"/>
    <x v="9"/>
    <x v="5"/>
    <s v="special-deals"/>
    <m/>
    <n v="206"/>
    <s v="banner"/>
    <x v="5"/>
    <d v="2019-08-20T00:00:00"/>
    <x v="3"/>
  </r>
  <r>
    <d v="2019-08-20T00:00:00"/>
    <s v="banner / bannerevent"/>
    <s v="96"/>
    <x v="36"/>
    <x v="18"/>
    <m/>
    <m/>
    <n v="0"/>
    <s v="banner"/>
    <x v="7"/>
    <d v="2019-08-20T00:00:00"/>
    <x v="3"/>
  </r>
  <r>
    <d v="2019-08-21T00:00:00"/>
    <s v="banner / bannerevent"/>
    <s v="96"/>
    <x v="10"/>
    <x v="3"/>
    <s v="furniture-accessories"/>
    <m/>
    <n v="32684"/>
    <s v="banner"/>
    <x v="7"/>
    <d v="2019-08-21T00:00:00"/>
    <x v="3"/>
  </r>
  <r>
    <d v="2019-08-21T00:00:00"/>
    <s v="banner / tldigest"/>
    <s v="97"/>
    <x v="0"/>
    <x v="0"/>
    <s v="modern-sofas"/>
    <m/>
    <n v="31334"/>
    <s v="banner"/>
    <x v="0"/>
    <d v="2019-08-21T00:00:00"/>
    <x v="3"/>
  </r>
  <r>
    <d v="2019-08-21T00:00:00"/>
    <s v="homepage_banner_banner / moretab"/>
    <s v="(not set)"/>
    <x v="1"/>
    <x v="1"/>
    <m/>
    <m/>
    <n v="2979"/>
    <s v="homepage_banner_banner"/>
    <x v="1"/>
    <d v="2019-08-21T00:00:00"/>
    <x v="3"/>
  </r>
  <r>
    <d v="2019-08-21T00:00:00"/>
    <s v="banner / tlads"/>
    <s v="96"/>
    <x v="23"/>
    <x v="13"/>
    <s v="ponsel-tablet"/>
    <s v="smartphone"/>
    <n v="2866"/>
    <s v="banner"/>
    <x v="9"/>
    <d v="2019-08-21T00:00:00"/>
    <x v="3"/>
  </r>
  <r>
    <d v="2019-08-21T00:00:00"/>
    <s v="banner / richmessage"/>
    <s v="97"/>
    <x v="0"/>
    <x v="0"/>
    <s v="modern-sofas"/>
    <m/>
    <n v="2461"/>
    <s v="banner"/>
    <x v="2"/>
    <d v="2019-08-21T00:00:00"/>
    <x v="3"/>
  </r>
  <r>
    <d v="2019-08-21T00:00:00"/>
    <s v="banner / richmessage"/>
    <s v="97"/>
    <x v="32"/>
    <x v="2"/>
    <s v="makeup-accessories"/>
    <m/>
    <n v="1930"/>
    <s v="banner"/>
    <x v="2"/>
    <d v="2019-08-21T00:00:00"/>
    <x v="3"/>
  </r>
  <r>
    <d v="2019-08-21T00:00:00"/>
    <s v="banner / richmessage"/>
    <s v="97"/>
    <x v="29"/>
    <x v="3"/>
    <s v="office-furniture"/>
    <m/>
    <n v="1822"/>
    <s v="banner"/>
    <x v="2"/>
    <d v="2019-08-21T00:00:00"/>
    <x v="3"/>
  </r>
  <r>
    <d v="2019-08-21T00:00:00"/>
    <s v="homepage_banner_banner / bottom_text_article"/>
    <s v="(not set)"/>
    <x v="1"/>
    <x v="1"/>
    <m/>
    <m/>
    <n v="1556"/>
    <s v="homepage_banner_banner"/>
    <x v="3"/>
    <d v="2019-08-21T00:00:00"/>
    <x v="3"/>
  </r>
  <r>
    <d v="2019-08-21T00:00:00"/>
    <s v="banner / richmenu"/>
    <s v="97"/>
    <x v="9"/>
    <x v="5"/>
    <s v="special-deals"/>
    <m/>
    <n v="1317"/>
    <s v="banner"/>
    <x v="4"/>
    <d v="2019-08-21T00:00:00"/>
    <x v="3"/>
  </r>
  <r>
    <d v="2019-08-21T00:00:00"/>
    <s v="banner / bannerevent"/>
    <s v="94"/>
    <x v="13"/>
    <x v="6"/>
    <s v="smartphone"/>
    <m/>
    <n v="1140"/>
    <s v="banner"/>
    <x v="7"/>
    <d v="2019-08-21T00:00:00"/>
    <x v="3"/>
  </r>
  <r>
    <d v="2019-08-21T00:00:00"/>
    <s v="banner / tlads"/>
    <s v="94"/>
    <x v="30"/>
    <x v="2"/>
    <s v="clock"/>
    <m/>
    <n v="1038"/>
    <s v="banner"/>
    <x v="9"/>
    <d v="2019-08-21T00:00:00"/>
    <x v="3"/>
  </r>
  <r>
    <d v="2019-08-21T00:00:00"/>
    <s v="homepage_banner_banner / tldigest"/>
    <s v="(not set)"/>
    <x v="1"/>
    <x v="1"/>
    <m/>
    <m/>
    <n v="429"/>
    <s v="homepage_banner_banner"/>
    <x v="0"/>
    <d v="2019-08-21T00:00:00"/>
    <x v="3"/>
  </r>
  <r>
    <d v="2019-08-21T00:00:00"/>
    <s v="banner / tldigest"/>
    <s v="97"/>
    <x v="25"/>
    <x v="15"/>
    <s v="pakaian"/>
    <s v="kaos"/>
    <n v="230"/>
    <s v="banner"/>
    <x v="0"/>
    <d v="2019-08-21T00:00:00"/>
    <x v="3"/>
  </r>
  <r>
    <d v="2019-08-21T00:00:00"/>
    <s v="banner / richmessage"/>
    <s v="97"/>
    <x v="35"/>
    <x v="3"/>
    <s v="popular-furniture"/>
    <m/>
    <n v="144"/>
    <s v="banner"/>
    <x v="2"/>
    <d v="2019-08-21T00:00:00"/>
    <x v="3"/>
  </r>
  <r>
    <d v="2019-08-22T00:00:00"/>
    <s v="banner / bannerevent"/>
    <s v="96"/>
    <x v="10"/>
    <x v="3"/>
    <s v="furniture-accessories"/>
    <m/>
    <n v="14689"/>
    <s v="banner"/>
    <x v="7"/>
    <d v="2019-08-22T00:00:00"/>
    <x v="3"/>
  </r>
  <r>
    <d v="2019-08-22T00:00:00"/>
    <s v="banner / tldigest"/>
    <s v="98"/>
    <x v="33"/>
    <x v="3"/>
    <s v="sound-systems"/>
    <m/>
    <n v="11815"/>
    <s v="banner"/>
    <x v="0"/>
    <d v="2019-08-22T00:00:00"/>
    <x v="3"/>
  </r>
  <r>
    <d v="2019-08-22T00:00:00"/>
    <s v="banner / richmessage"/>
    <s v="98"/>
    <x v="37"/>
    <x v="3"/>
    <m/>
    <m/>
    <n v="4812"/>
    <s v="banner"/>
    <x v="2"/>
    <d v="2019-08-22T00:00:00"/>
    <x v="3"/>
  </r>
  <r>
    <d v="2019-08-22T00:00:00"/>
    <s v="banner / tlads"/>
    <s v="96"/>
    <x v="23"/>
    <x v="13"/>
    <s v="ponsel-tablet"/>
    <s v="smartphone"/>
    <n v="4006"/>
    <s v="banner"/>
    <x v="9"/>
    <d v="2019-08-22T00:00:00"/>
    <x v="3"/>
  </r>
  <r>
    <d v="2019-08-22T00:00:00"/>
    <s v="banner / richmessage"/>
    <s v="98"/>
    <x v="31"/>
    <x v="2"/>
    <s v="skincare"/>
    <m/>
    <n v="3380"/>
    <s v="banner"/>
    <x v="2"/>
    <d v="2019-08-22T00:00:00"/>
    <x v="3"/>
  </r>
  <r>
    <d v="2019-08-22T00:00:00"/>
    <s v="homepage_banner_banner / moretab"/>
    <s v="(not set)"/>
    <x v="1"/>
    <x v="1"/>
    <m/>
    <m/>
    <n v="2935"/>
    <s v="homepage_banner_banner"/>
    <x v="1"/>
    <d v="2019-08-22T00:00:00"/>
    <x v="3"/>
  </r>
  <r>
    <d v="2019-08-22T00:00:00"/>
    <s v="homepage_banner_banner / bottom_text_article"/>
    <s v="(not set)"/>
    <x v="1"/>
    <x v="1"/>
    <m/>
    <m/>
    <n v="1383"/>
    <s v="homepage_banner_banner"/>
    <x v="3"/>
    <d v="2019-08-22T00:00:00"/>
    <x v="3"/>
  </r>
  <r>
    <d v="2019-08-22T00:00:00"/>
    <s v="banner / tldigest"/>
    <s v="97"/>
    <x v="0"/>
    <x v="0"/>
    <s v="modern-sofas"/>
    <m/>
    <n v="1235"/>
    <s v="banner"/>
    <x v="0"/>
    <d v="2019-08-22T00:00:00"/>
    <x v="3"/>
  </r>
  <r>
    <d v="2019-08-22T00:00:00"/>
    <s v="banner / richmenu"/>
    <s v="98"/>
    <x v="9"/>
    <x v="5"/>
    <s v="special-deals"/>
    <m/>
    <n v="967"/>
    <s v="banner"/>
    <x v="4"/>
    <d v="2019-08-22T00:00:00"/>
    <x v="3"/>
  </r>
  <r>
    <d v="2019-08-22T00:00:00"/>
    <s v="homepage_banner_banner / tldigest"/>
    <s v="(not set)"/>
    <x v="1"/>
    <x v="1"/>
    <m/>
    <m/>
    <n v="825"/>
    <s v="homepage_banner_banner"/>
    <x v="0"/>
    <d v="2019-08-22T00:00:00"/>
    <x v="3"/>
  </r>
  <r>
    <d v="2019-08-22T00:00:00"/>
    <s v="banner / bannerevent"/>
    <s v="94"/>
    <x v="13"/>
    <x v="6"/>
    <s v="smartphone"/>
    <m/>
    <n v="589"/>
    <s v="banner"/>
    <x v="7"/>
    <d v="2019-08-22T00:00:00"/>
    <x v="3"/>
  </r>
  <r>
    <d v="2019-08-22T00:00:00"/>
    <s v="banner / richmessage"/>
    <s v="97"/>
    <x v="29"/>
    <x v="3"/>
    <s v="office-furniture"/>
    <m/>
    <n v="447"/>
    <s v="banner"/>
    <x v="2"/>
    <d v="2019-08-22T00:00:00"/>
    <x v="3"/>
  </r>
  <r>
    <d v="2019-08-22T00:00:00"/>
    <s v="banner / tloa"/>
    <s v="98"/>
    <x v="10"/>
    <x v="3"/>
    <s v="furniture-accessories"/>
    <m/>
    <n v="192"/>
    <s v="banner"/>
    <x v="5"/>
    <d v="2019-08-22T00:00:00"/>
    <x v="3"/>
  </r>
  <r>
    <d v="2019-08-23T00:00:00"/>
    <s v="banner / tldigest"/>
    <s v="98"/>
    <x v="37"/>
    <x v="3"/>
    <m/>
    <m/>
    <n v="14402"/>
    <s v="banner"/>
    <x v="0"/>
    <d v="2019-08-23T00:00:00"/>
    <x v="3"/>
  </r>
  <r>
    <d v="2019-08-23T00:00:00"/>
    <s v="banner / tlads"/>
    <s v="96"/>
    <x v="23"/>
    <x v="13"/>
    <s v="ponsel-tablet"/>
    <s v="smartphone"/>
    <n v="4821"/>
    <s v="banner"/>
    <x v="9"/>
    <d v="2019-08-23T00:00:00"/>
    <x v="3"/>
  </r>
  <r>
    <d v="2019-08-23T00:00:00"/>
    <s v="banner / richmessage"/>
    <s v="98"/>
    <x v="13"/>
    <x v="6"/>
    <s v="smartphone"/>
    <m/>
    <n v="3488"/>
    <s v="banner"/>
    <x v="2"/>
    <d v="2019-08-23T00:00:00"/>
    <x v="3"/>
  </r>
  <r>
    <d v="2019-08-23T00:00:00"/>
    <s v="homepage_banner_banner / moretab"/>
    <s v="(not set)"/>
    <x v="1"/>
    <x v="1"/>
    <m/>
    <m/>
    <n v="3019"/>
    <s v="homepage_banner_banner"/>
    <x v="1"/>
    <d v="2019-08-23T00:00:00"/>
    <x v="3"/>
  </r>
  <r>
    <d v="2019-08-23T00:00:00"/>
    <s v="banner / bannerevent"/>
    <s v="96"/>
    <x v="10"/>
    <x v="3"/>
    <s v="furniture-accessories"/>
    <m/>
    <n v="2711"/>
    <s v="banner"/>
    <x v="7"/>
    <d v="2019-08-23T00:00:00"/>
    <x v="3"/>
  </r>
  <r>
    <d v="2019-08-23T00:00:00"/>
    <s v="banner / richmessage"/>
    <s v="98"/>
    <x v="37"/>
    <x v="3"/>
    <m/>
    <m/>
    <n v="1645"/>
    <s v="banner"/>
    <x v="2"/>
    <d v="2019-08-23T00:00:00"/>
    <x v="3"/>
  </r>
  <r>
    <d v="2019-08-23T00:00:00"/>
    <s v="homepage_banner_banner / bottom_text_article"/>
    <s v="(not set)"/>
    <x v="1"/>
    <x v="1"/>
    <m/>
    <m/>
    <n v="1510"/>
    <s v="homepage_banner_banner"/>
    <x v="3"/>
    <d v="2019-08-23T00:00:00"/>
    <x v="3"/>
  </r>
  <r>
    <d v="2019-08-23T00:00:00"/>
    <s v="banner / richmessage"/>
    <s v="98"/>
    <x v="10"/>
    <x v="3"/>
    <s v="furniture-accessories"/>
    <m/>
    <n v="1350"/>
    <s v="banner"/>
    <x v="2"/>
    <d v="2019-08-23T00:00:00"/>
    <x v="3"/>
  </r>
  <r>
    <d v="2019-08-23T00:00:00"/>
    <s v="banner / richmenu"/>
    <s v="98"/>
    <x v="33"/>
    <x v="3"/>
    <s v="sound-systems"/>
    <m/>
    <n v="991"/>
    <s v="banner"/>
    <x v="4"/>
    <d v="2019-08-23T00:00:00"/>
    <x v="3"/>
  </r>
  <r>
    <d v="2019-08-23T00:00:00"/>
    <s v="homepage_banner_banner / tldigest"/>
    <s v="(not set)"/>
    <x v="1"/>
    <x v="1"/>
    <m/>
    <m/>
    <n v="498"/>
    <s v="homepage_banner_banner"/>
    <x v="0"/>
    <d v="2019-08-23T00:00:00"/>
    <x v="3"/>
  </r>
  <r>
    <d v="2019-08-23T00:00:00"/>
    <s v="banner / tldigest"/>
    <s v="98"/>
    <x v="33"/>
    <x v="3"/>
    <s v="sound-systems"/>
    <m/>
    <n v="491"/>
    <s v="banner"/>
    <x v="0"/>
    <d v="2019-08-23T00:00:00"/>
    <x v="3"/>
  </r>
  <r>
    <d v="2019-08-24T00:00:00"/>
    <s v="banner / tldigest"/>
    <s v="98"/>
    <x v="13"/>
    <x v="6"/>
    <s v="smartphone"/>
    <m/>
    <n v="18452"/>
    <s v="banner"/>
    <x v="0"/>
    <d v="2019-08-24T00:00:00"/>
    <x v="3"/>
  </r>
  <r>
    <d v="2019-08-24T00:00:00"/>
    <s v="banner / richmessage"/>
    <s v="98"/>
    <x v="33"/>
    <x v="3"/>
    <s v="sound-systems"/>
    <m/>
    <n v="4037"/>
    <s v="banner"/>
    <x v="2"/>
    <d v="2019-08-24T00:00:00"/>
    <x v="3"/>
  </r>
  <r>
    <d v="2019-08-24T00:00:00"/>
    <s v="banner / tlads"/>
    <s v="96"/>
    <x v="23"/>
    <x v="13"/>
    <s v="ponsel-tablet"/>
    <s v="smartphone"/>
    <n v="3849"/>
    <s v="banner"/>
    <x v="9"/>
    <d v="2019-08-24T00:00:00"/>
    <x v="3"/>
  </r>
  <r>
    <d v="2019-08-24T00:00:00"/>
    <s v="homepage_banner_banner / bottom_text_article"/>
    <s v="(not set)"/>
    <x v="1"/>
    <x v="1"/>
    <m/>
    <m/>
    <n v="3439"/>
    <s v="homepage_banner_banner"/>
    <x v="3"/>
    <d v="2019-08-24T00:00:00"/>
    <x v="3"/>
  </r>
  <r>
    <d v="2019-08-24T00:00:00"/>
    <s v="homepage_banner_banner / moretab"/>
    <s v="(not set)"/>
    <x v="1"/>
    <x v="1"/>
    <m/>
    <m/>
    <n v="2990"/>
    <s v="homepage_banner_banner"/>
    <x v="1"/>
    <d v="2019-08-24T00:00:00"/>
    <x v="3"/>
  </r>
  <r>
    <d v="2019-08-24T00:00:00"/>
    <s v="banner / richmessage"/>
    <s v="98"/>
    <x v="13"/>
    <x v="6"/>
    <s v="smartphone"/>
    <m/>
    <n v="1545"/>
    <s v="banner"/>
    <x v="2"/>
    <d v="2019-08-24T00:00:00"/>
    <x v="3"/>
  </r>
  <r>
    <d v="2019-08-24T00:00:00"/>
    <s v="banner / bannerevent"/>
    <s v="96"/>
    <x v="10"/>
    <x v="3"/>
    <s v="furniture-accessories"/>
    <m/>
    <n v="1292"/>
    <s v="banner"/>
    <x v="7"/>
    <d v="2019-08-24T00:00:00"/>
    <x v="3"/>
  </r>
  <r>
    <d v="2019-08-24T00:00:00"/>
    <s v="banner / richmessage"/>
    <s v="98"/>
    <x v="9"/>
    <x v="5"/>
    <s v="special-deals"/>
    <m/>
    <n v="1270"/>
    <s v="banner"/>
    <x v="2"/>
    <d v="2019-08-24T00:00:00"/>
    <x v="3"/>
  </r>
  <r>
    <d v="2019-08-24T00:00:00"/>
    <s v="homepage_banner_banner / tldigest"/>
    <s v="(not set)"/>
    <x v="1"/>
    <x v="1"/>
    <m/>
    <m/>
    <n v="680"/>
    <s v="homepage_banner_banner"/>
    <x v="0"/>
    <d v="2019-08-24T00:00:00"/>
    <x v="3"/>
  </r>
  <r>
    <d v="2019-08-24T00:00:00"/>
    <s v="banner / tldigest"/>
    <s v="98"/>
    <x v="37"/>
    <x v="3"/>
    <m/>
    <m/>
    <n v="547"/>
    <s v="banner"/>
    <x v="0"/>
    <d v="2019-08-24T00:00:00"/>
    <x v="3"/>
  </r>
  <r>
    <d v="2019-08-24T00:00:00"/>
    <s v="banner / tloa"/>
    <s v="98"/>
    <x v="0"/>
    <x v="0"/>
    <s v="modern-sofas"/>
    <m/>
    <n v="285"/>
    <s v="banner"/>
    <x v="5"/>
    <d v="2019-08-24T00:00:00"/>
    <x v="3"/>
  </r>
  <r>
    <d v="2019-08-24T00:00:00"/>
    <s v="banner / richmessage"/>
    <s v="98"/>
    <x v="10"/>
    <x v="3"/>
    <s v="furniture-accessories"/>
    <m/>
    <n v="230"/>
    <s v="banner"/>
    <x v="2"/>
    <d v="2019-08-24T00:00:00"/>
    <x v="3"/>
  </r>
  <r>
    <d v="2019-08-25T00:00:00"/>
    <s v="banner / tldigest"/>
    <s v="98"/>
    <x v="32"/>
    <x v="2"/>
    <s v="makeup-accessories"/>
    <m/>
    <n v="8893"/>
    <s v="banner"/>
    <x v="0"/>
    <d v="2019-08-25T00:00:00"/>
    <x v="3"/>
  </r>
  <r>
    <d v="2019-08-25T00:00:00"/>
    <s v="banner / tlads"/>
    <s v="96"/>
    <x v="23"/>
    <x v="13"/>
    <s v="ponsel-tablet"/>
    <s v="smartphone"/>
    <n v="3922"/>
    <s v="banner"/>
    <x v="9"/>
    <d v="2019-08-25T00:00:00"/>
    <x v="3"/>
  </r>
  <r>
    <d v="2019-08-25T00:00:00"/>
    <s v="homepage_banner_banner / moretab"/>
    <s v="(not set)"/>
    <x v="1"/>
    <x v="1"/>
    <m/>
    <m/>
    <n v="2875"/>
    <s v="homepage_banner_banner"/>
    <x v="1"/>
    <d v="2019-08-25T00:00:00"/>
    <x v="3"/>
  </r>
  <r>
    <d v="2019-08-25T00:00:00"/>
    <s v="banner / richmessage"/>
    <s v="98"/>
    <x v="0"/>
    <x v="0"/>
    <s v="modern-sofas"/>
    <m/>
    <n v="2497"/>
    <s v="banner"/>
    <x v="2"/>
    <d v="2019-08-25T00:00:00"/>
    <x v="3"/>
  </r>
  <r>
    <d v="2019-08-25T00:00:00"/>
    <s v="homepage_banner_banner / bottom_text_article"/>
    <s v="(not set)"/>
    <x v="1"/>
    <x v="1"/>
    <m/>
    <m/>
    <n v="2444"/>
    <s v="homepage_banner_banner"/>
    <x v="3"/>
    <d v="2019-08-25T00:00:00"/>
    <x v="3"/>
  </r>
  <r>
    <d v="2019-08-25T00:00:00"/>
    <s v="banner / richmessage"/>
    <s v="98"/>
    <x v="32"/>
    <x v="2"/>
    <s v="makeup-accessories"/>
    <m/>
    <n v="2215"/>
    <s v="banner"/>
    <x v="2"/>
    <d v="2019-08-25T00:00:00"/>
    <x v="3"/>
  </r>
  <r>
    <d v="2019-08-25T00:00:00"/>
    <s v="banner / richmenu"/>
    <s v="98"/>
    <x v="31"/>
    <x v="2"/>
    <s v="skincare"/>
    <m/>
    <n v="1193"/>
    <s v="banner"/>
    <x v="4"/>
    <d v="2019-08-25T00:00:00"/>
    <x v="3"/>
  </r>
  <r>
    <d v="2019-08-25T00:00:00"/>
    <s v="banner / bannerevent"/>
    <s v="96"/>
    <x v="10"/>
    <x v="3"/>
    <s v="furniture-accessories"/>
    <m/>
    <n v="1065"/>
    <s v="banner"/>
    <x v="7"/>
    <d v="2019-08-25T00:00:00"/>
    <x v="3"/>
  </r>
  <r>
    <d v="2019-08-25T00:00:00"/>
    <s v="homepage_banner_banner / tldigest"/>
    <s v="(not set)"/>
    <x v="1"/>
    <x v="1"/>
    <m/>
    <m/>
    <n v="1007"/>
    <s v="homepage_banner_banner"/>
    <x v="0"/>
    <d v="2019-08-25T00:00:00"/>
    <x v="3"/>
  </r>
  <r>
    <d v="2019-08-25T00:00:00"/>
    <s v="banner / tldigest"/>
    <s v="98"/>
    <x v="13"/>
    <x v="6"/>
    <s v="smartphone"/>
    <m/>
    <n v="711"/>
    <s v="banner"/>
    <x v="0"/>
    <d v="2019-08-25T00:00:00"/>
    <x v="3"/>
  </r>
  <r>
    <d v="2019-08-26T00:00:00"/>
    <s v="banner / tlads"/>
    <s v="96"/>
    <x v="23"/>
    <x v="13"/>
    <s v="ponsel-tablet"/>
    <s v="smartphone"/>
    <n v="10763"/>
    <s v="banner"/>
    <x v="9"/>
    <d v="2019-08-26T00:00:00"/>
    <x v="4"/>
  </r>
  <r>
    <d v="2019-08-26T00:00:00"/>
    <s v="banner / tldigest"/>
    <s v="99"/>
    <x v="32"/>
    <x v="2"/>
    <s v="makeup-accessories"/>
    <m/>
    <n v="8572"/>
    <s v="banner"/>
    <x v="0"/>
    <d v="2019-08-26T00:00:00"/>
    <x v="4"/>
  </r>
  <r>
    <d v="2019-08-26T00:00:00"/>
    <s v="homepage_banner_banner / moretab"/>
    <s v="(not set)"/>
    <x v="1"/>
    <x v="1"/>
    <m/>
    <m/>
    <n v="4289"/>
    <s v="homepage_banner_banner"/>
    <x v="1"/>
    <d v="2019-08-26T00:00:00"/>
    <x v="4"/>
  </r>
  <r>
    <d v="2019-08-26T00:00:00"/>
    <s v="banner / richmessage"/>
    <s v="99"/>
    <x v="10"/>
    <x v="3"/>
    <s v="furniture-accessories"/>
    <m/>
    <n v="3506"/>
    <s v="banner"/>
    <x v="2"/>
    <d v="2019-08-26T00:00:00"/>
    <x v="4"/>
  </r>
  <r>
    <d v="2019-08-26T00:00:00"/>
    <s v="homepage_banner_banner / bottom_text_article"/>
    <s v="(not set)"/>
    <x v="1"/>
    <x v="1"/>
    <m/>
    <m/>
    <n v="2441"/>
    <s v="homepage_banner_banner"/>
    <x v="3"/>
    <d v="2019-08-26T00:00:00"/>
    <x v="4"/>
  </r>
  <r>
    <d v="2019-08-26T00:00:00"/>
    <s v="banner / richmessage"/>
    <s v="99"/>
    <x v="38"/>
    <x v="3"/>
    <s v="cleaning-supplies"/>
    <m/>
    <n v="2120"/>
    <s v="banner"/>
    <x v="2"/>
    <d v="2019-08-26T00:00:00"/>
    <x v="4"/>
  </r>
  <r>
    <d v="2019-08-26T00:00:00"/>
    <s v="banner / richmessage"/>
    <s v="99"/>
    <x v="9"/>
    <x v="5"/>
    <s v="special-deals"/>
    <m/>
    <n v="1914"/>
    <s v="banner"/>
    <x v="2"/>
    <d v="2019-08-26T00:00:00"/>
    <x v="4"/>
  </r>
  <r>
    <d v="2019-08-26T00:00:00"/>
    <s v="banner / richmenu"/>
    <s v="99"/>
    <x v="2"/>
    <x v="2"/>
    <s v="lighting"/>
    <m/>
    <n v="1793"/>
    <s v="banner"/>
    <x v="4"/>
    <d v="2019-08-26T00:00:00"/>
    <x v="4"/>
  </r>
  <r>
    <d v="2019-08-26T00:00:00"/>
    <s v="banner / bannerevent"/>
    <s v="96"/>
    <x v="10"/>
    <x v="3"/>
    <s v="furniture-accessories"/>
    <m/>
    <n v="1644"/>
    <s v="banner"/>
    <x v="7"/>
    <d v="2019-08-26T00:00:00"/>
    <x v="4"/>
  </r>
  <r>
    <d v="2019-08-26T00:00:00"/>
    <s v="banner / richmenu"/>
    <s v="99"/>
    <x v="7"/>
    <x v="3"/>
    <s v="modern-furniture"/>
    <m/>
    <n v="1022"/>
    <s v="banner"/>
    <x v="4"/>
    <d v="2019-08-26T00:00:00"/>
    <x v="4"/>
  </r>
  <r>
    <d v="2019-08-26T00:00:00"/>
    <s v="homepage_banner_banner / tldigest"/>
    <s v="(not set)"/>
    <x v="1"/>
    <x v="1"/>
    <m/>
    <m/>
    <n v="916"/>
    <s v="homepage_banner_banner"/>
    <x v="0"/>
    <d v="2019-08-26T00:00:00"/>
    <x v="4"/>
  </r>
  <r>
    <d v="2019-08-26T00:00:00"/>
    <s v="banner / tldigest"/>
    <s v="98"/>
    <x v="32"/>
    <x v="2"/>
    <s v="makeup-accessories"/>
    <m/>
    <n v="514"/>
    <s v="banner"/>
    <x v="0"/>
    <d v="2019-08-26T00:00:00"/>
    <x v="4"/>
  </r>
  <r>
    <d v="2019-08-26T00:00:00"/>
    <s v="banner / tloa"/>
    <s v="99"/>
    <x v="33"/>
    <x v="3"/>
    <s v="sound-systems"/>
    <m/>
    <n v="334"/>
    <s v="banner"/>
    <x v="5"/>
    <d v="2019-08-26T00:00:00"/>
    <x v="4"/>
  </r>
  <r>
    <d v="2019-08-27T00:00:00"/>
    <s v="banner / tldigest"/>
    <s v="99"/>
    <x v="10"/>
    <x v="3"/>
    <s v="furniture-accessories"/>
    <m/>
    <n v="18576"/>
    <s v="banner"/>
    <x v="0"/>
    <d v="2019-08-27T00:00:00"/>
    <x v="4"/>
  </r>
  <r>
    <d v="2019-08-27T00:00:00"/>
    <s v="banner / richmessage"/>
    <s v="99"/>
    <x v="26"/>
    <x v="16"/>
    <s v="ponsel-tablet"/>
    <s v="smartphone"/>
    <n v="9524"/>
    <s v="banner"/>
    <x v="2"/>
    <d v="2019-08-27T00:00:00"/>
    <x v="4"/>
  </r>
  <r>
    <d v="2019-08-27T00:00:00"/>
    <s v="banner / tlads"/>
    <s v="96"/>
    <x v="23"/>
    <x v="13"/>
    <s v="ponsel-tablet"/>
    <s v="smartphone"/>
    <n v="7435"/>
    <s v="banner"/>
    <x v="9"/>
    <d v="2019-08-27T00:00:00"/>
    <x v="4"/>
  </r>
  <r>
    <d v="2019-08-27T00:00:00"/>
    <s v="homepage_banner_banner / moretab"/>
    <s v="(not set)"/>
    <x v="1"/>
    <x v="1"/>
    <m/>
    <m/>
    <n v="5520"/>
    <s v="homepage_banner_banner"/>
    <x v="1"/>
    <d v="2019-08-27T00:00:00"/>
    <x v="4"/>
  </r>
  <r>
    <d v="2019-08-27T00:00:00"/>
    <s v="homepage_banner_banner / bottom_text_article"/>
    <s v="(not set)"/>
    <x v="1"/>
    <x v="1"/>
    <m/>
    <m/>
    <n v="2786"/>
    <s v="homepage_banner_banner"/>
    <x v="3"/>
    <d v="2019-08-27T00:00:00"/>
    <x v="4"/>
  </r>
  <r>
    <d v="2019-08-27T00:00:00"/>
    <s v="banner / richmessage"/>
    <s v="99"/>
    <x v="10"/>
    <x v="3"/>
    <s v="furniture-accessories"/>
    <m/>
    <n v="1620"/>
    <s v="banner"/>
    <x v="2"/>
    <d v="2019-08-27T00:00:00"/>
    <x v="4"/>
  </r>
  <r>
    <d v="2019-08-27T00:00:00"/>
    <s v="banner / bannerevent"/>
    <s v="96"/>
    <x v="10"/>
    <x v="3"/>
    <s v="furniture-accessories"/>
    <m/>
    <n v="1543"/>
    <s v="banner"/>
    <x v="7"/>
    <d v="2019-08-27T00:00:00"/>
    <x v="4"/>
  </r>
  <r>
    <d v="2019-08-27T00:00:00"/>
    <s v="banner / richmessage"/>
    <s v="99"/>
    <x v="7"/>
    <x v="3"/>
    <s v="modern-furniture"/>
    <m/>
    <n v="1321"/>
    <s v="banner"/>
    <x v="2"/>
    <d v="2019-08-27T00:00:00"/>
    <x v="4"/>
  </r>
  <r>
    <d v="2019-08-27T00:00:00"/>
    <s v="banner / richmenu"/>
    <s v="99"/>
    <x v="32"/>
    <x v="2"/>
    <s v="makeup-accessories"/>
    <m/>
    <n v="1178"/>
    <s v="banner"/>
    <x v="4"/>
    <d v="2019-08-27T00:00:00"/>
    <x v="4"/>
  </r>
  <r>
    <d v="2019-08-27T00:00:00"/>
    <s v="homepage_banner_banner / tldigest"/>
    <s v="(not set)"/>
    <x v="1"/>
    <x v="1"/>
    <m/>
    <m/>
    <n v="1113"/>
    <s v="homepage_banner_banner"/>
    <x v="0"/>
    <d v="2019-08-27T00:00:00"/>
    <x v="4"/>
  </r>
  <r>
    <d v="2019-08-27T00:00:00"/>
    <s v="banner / richmenu"/>
    <s v="99"/>
    <x v="33"/>
    <x v="3"/>
    <s v="sound-systems"/>
    <m/>
    <n v="868"/>
    <s v="banner"/>
    <x v="4"/>
    <d v="2019-08-27T00:00:00"/>
    <x v="4"/>
  </r>
  <r>
    <d v="2019-08-27T00:00:00"/>
    <s v="banner / tldigest"/>
    <s v="99"/>
    <x v="32"/>
    <x v="2"/>
    <s v="makeup-accessories"/>
    <m/>
    <n v="527"/>
    <s v="banner"/>
    <x v="0"/>
    <d v="2019-08-27T00:00:00"/>
    <x v="4"/>
  </r>
  <r>
    <d v="2019-08-27T00:00:00"/>
    <s v="banner / tloa"/>
    <s v="99"/>
    <x v="9"/>
    <x v="5"/>
    <s v="special-deals"/>
    <m/>
    <n v="146"/>
    <s v="banner"/>
    <x v="5"/>
    <d v="2019-08-27T00:00:00"/>
    <x v="4"/>
  </r>
  <r>
    <d v="2019-08-28T00:00:00"/>
    <s v="banner / tldigest"/>
    <s v="99"/>
    <x v="26"/>
    <x v="16"/>
    <s v="ponsel-tablet"/>
    <s v="smartphone"/>
    <n v="17343"/>
    <s v="banner"/>
    <x v="0"/>
    <d v="2019-08-28T00:00:00"/>
    <x v="4"/>
  </r>
  <r>
    <d v="2019-08-28T00:00:00"/>
    <s v="homepage_banner_banner / moretab"/>
    <s v="(not set)"/>
    <x v="1"/>
    <x v="1"/>
    <m/>
    <m/>
    <n v="15520"/>
    <s v="homepage_banner_banner"/>
    <x v="1"/>
    <d v="2019-08-28T00:00:00"/>
    <x v="4"/>
  </r>
  <r>
    <d v="2019-08-28T00:00:00"/>
    <s v="banner / tlads"/>
    <s v="96"/>
    <x v="23"/>
    <x v="13"/>
    <s v="ponsel-tablet"/>
    <s v="smartphone"/>
    <n v="6728"/>
    <s v="banner"/>
    <x v="9"/>
    <d v="2019-08-28T00:00:00"/>
    <x v="4"/>
  </r>
  <r>
    <d v="2019-08-28T00:00:00"/>
    <s v="banner / richmessage"/>
    <s v="99"/>
    <x v="26"/>
    <x v="16"/>
    <s v="ponsel-tablet"/>
    <s v="smartphone"/>
    <n v="3493"/>
    <s v="banner"/>
    <x v="2"/>
    <d v="2019-08-28T00:00:00"/>
    <x v="4"/>
  </r>
  <r>
    <d v="2019-08-28T00:00:00"/>
    <s v="banner / richmessage"/>
    <s v="99"/>
    <x v="32"/>
    <x v="2"/>
    <s v="makeup-accessories"/>
    <m/>
    <n v="3174"/>
    <s v="banner"/>
    <x v="2"/>
    <d v="2019-08-28T00:00:00"/>
    <x v="4"/>
  </r>
  <r>
    <d v="2019-08-28T00:00:00"/>
    <s v="banner / richmessage"/>
    <s v="99"/>
    <x v="33"/>
    <x v="3"/>
    <s v="sound-systems"/>
    <m/>
    <n v="3092"/>
    <s v="banner"/>
    <x v="2"/>
    <d v="2019-08-28T00:00:00"/>
    <x v="4"/>
  </r>
  <r>
    <d v="2019-08-28T00:00:00"/>
    <s v="banner / richmenu"/>
    <s v="99"/>
    <x v="6"/>
    <x v="3"/>
    <s v="storage"/>
    <m/>
    <n v="2486"/>
    <s v="banner"/>
    <x v="4"/>
    <d v="2019-08-28T00:00:00"/>
    <x v="4"/>
  </r>
  <r>
    <d v="2019-08-28T00:00:00"/>
    <s v="homepage_banner_banner / bottom_text_article"/>
    <s v="(not set)"/>
    <x v="1"/>
    <x v="1"/>
    <m/>
    <m/>
    <n v="2313"/>
    <s v="homepage_banner_banner"/>
    <x v="3"/>
    <d v="2019-08-28T00:00:00"/>
    <x v="4"/>
  </r>
  <r>
    <d v="2019-08-28T00:00:00"/>
    <s v="banner / richmenu"/>
    <s v="99"/>
    <x v="9"/>
    <x v="5"/>
    <s v="special-deals"/>
    <m/>
    <n v="1527"/>
    <s v="banner"/>
    <x v="4"/>
    <d v="2019-08-28T00:00:00"/>
    <x v="4"/>
  </r>
  <r>
    <d v="2019-08-28T00:00:00"/>
    <s v="banner / bannerevent"/>
    <s v="96"/>
    <x v="10"/>
    <x v="3"/>
    <s v="furniture-accessories"/>
    <m/>
    <n v="1228"/>
    <s v="banner"/>
    <x v="7"/>
    <d v="2019-08-28T00:00:00"/>
    <x v="4"/>
  </r>
  <r>
    <d v="2019-08-28T00:00:00"/>
    <s v="homepage_banner_banner / tldigest"/>
    <s v="(not set)"/>
    <x v="1"/>
    <x v="1"/>
    <m/>
    <m/>
    <n v="978"/>
    <s v="homepage_banner_banner"/>
    <x v="0"/>
    <d v="2019-08-28T00:00:00"/>
    <x v="4"/>
  </r>
  <r>
    <d v="2019-08-28T00:00:00"/>
    <s v="banner / tldigest"/>
    <s v="99"/>
    <x v="10"/>
    <x v="3"/>
    <s v="furniture-accessories"/>
    <m/>
    <n v="637"/>
    <s v="banner"/>
    <x v="0"/>
    <d v="2019-08-28T00:00:00"/>
    <x v="4"/>
  </r>
  <r>
    <d v="2019-08-28T00:00:00"/>
    <s v="homepage_banner_banner / friends_list"/>
    <s v="(not set)"/>
    <x v="1"/>
    <x v="1"/>
    <m/>
    <m/>
    <n v="306"/>
    <s v="homepage_banner_banner"/>
    <x v="6"/>
    <d v="2019-08-28T00:00:00"/>
    <x v="4"/>
  </r>
  <r>
    <d v="2019-08-28T00:00:00"/>
    <s v="banner / richmessage"/>
    <s v="99"/>
    <x v="10"/>
    <x v="3"/>
    <s v="furniture-accessories"/>
    <m/>
    <n v="255"/>
    <s v="banner"/>
    <x v="2"/>
    <d v="2019-08-28T00:00:00"/>
    <x v="4"/>
  </r>
  <r>
    <d v="2019-08-28T00:00:00"/>
    <s v="banner / richmessage"/>
    <s v="99"/>
    <x v="7"/>
    <x v="3"/>
    <s v="modern-furniture"/>
    <m/>
    <n v="140"/>
    <s v="banner"/>
    <x v="2"/>
    <d v="2019-08-28T00:00:00"/>
    <x v="4"/>
  </r>
  <r>
    <d v="2019-08-29T00:00:00"/>
    <s v="banner / tldigest"/>
    <s v="100"/>
    <x v="0"/>
    <x v="0"/>
    <s v="modern-sofas"/>
    <m/>
    <n v="14869"/>
    <s v="banner"/>
    <x v="0"/>
    <d v="2019-08-29T00:00:00"/>
    <x v="4"/>
  </r>
  <r>
    <d v="2019-08-29T00:00:00"/>
    <s v="banner / richmessage"/>
    <s v="100"/>
    <x v="30"/>
    <x v="2"/>
    <s v="clock"/>
    <m/>
    <n v="6737"/>
    <s v="banner"/>
    <x v="2"/>
    <d v="2019-08-29T00:00:00"/>
    <x v="4"/>
  </r>
  <r>
    <d v="2019-08-29T00:00:00"/>
    <s v="banner / tlads"/>
    <s v="96"/>
    <x v="23"/>
    <x v="13"/>
    <s v="ponsel-tablet"/>
    <s v="smartphone"/>
    <n v="6387"/>
    <s v="banner"/>
    <x v="9"/>
    <d v="2019-08-29T00:00:00"/>
    <x v="4"/>
  </r>
  <r>
    <d v="2019-08-29T00:00:00"/>
    <s v="homepage_banner_banner / moretab"/>
    <s v="(not set)"/>
    <x v="1"/>
    <x v="1"/>
    <m/>
    <m/>
    <n v="4679"/>
    <s v="homepage_banner_banner"/>
    <x v="1"/>
    <d v="2019-08-29T00:00:00"/>
    <x v="4"/>
  </r>
  <r>
    <d v="2019-08-29T00:00:00"/>
    <s v="banner / richmessage"/>
    <s v="100"/>
    <x v="39"/>
    <x v="3"/>
    <s v="home-organizers"/>
    <m/>
    <n v="2601"/>
    <s v="banner"/>
    <x v="2"/>
    <d v="2019-08-29T00:00:00"/>
    <x v="4"/>
  </r>
  <r>
    <d v="2019-08-29T00:00:00"/>
    <s v="banner / richmenu"/>
    <s v="100"/>
    <x v="0"/>
    <x v="0"/>
    <s v="modern-sofas"/>
    <m/>
    <n v="2257"/>
    <s v="banner"/>
    <x v="4"/>
    <d v="2019-08-29T00:00:00"/>
    <x v="4"/>
  </r>
  <r>
    <d v="2019-08-29T00:00:00"/>
    <s v="banner / richmenu"/>
    <s v="100"/>
    <x v="25"/>
    <x v="15"/>
    <s v="pakaian"/>
    <s v="kaos"/>
    <n v="2047"/>
    <s v="banner"/>
    <x v="4"/>
    <d v="2019-08-29T00:00:00"/>
    <x v="4"/>
  </r>
  <r>
    <d v="2019-08-29T00:00:00"/>
    <s v="homepage_banner_banner / bottom_text_article"/>
    <s v="(not set)"/>
    <x v="1"/>
    <x v="1"/>
    <m/>
    <m/>
    <n v="1948"/>
    <s v="homepage_banner_banner"/>
    <x v="3"/>
    <d v="2019-08-29T00:00:00"/>
    <x v="4"/>
  </r>
  <r>
    <d v="2019-08-29T00:00:00"/>
    <s v="banner / richmessage"/>
    <s v="99"/>
    <x v="33"/>
    <x v="3"/>
    <s v="sound-systems"/>
    <m/>
    <n v="1142"/>
    <s v="banner"/>
    <x v="2"/>
    <d v="2019-08-29T00:00:00"/>
    <x v="4"/>
  </r>
  <r>
    <d v="2019-08-29T00:00:00"/>
    <s v="banner / tldigest"/>
    <s v="99"/>
    <x v="26"/>
    <x v="16"/>
    <s v="ponsel-tablet"/>
    <s v="smartphone"/>
    <n v="1138"/>
    <s v="banner"/>
    <x v="0"/>
    <d v="2019-08-29T00:00:00"/>
    <x v="4"/>
  </r>
  <r>
    <d v="2019-08-29T00:00:00"/>
    <s v="banner / bannerevent"/>
    <s v="96"/>
    <x v="10"/>
    <x v="3"/>
    <s v="furniture-accessories"/>
    <m/>
    <n v="1098"/>
    <s v="banner"/>
    <x v="7"/>
    <d v="2019-08-29T00:00:00"/>
    <x v="4"/>
  </r>
  <r>
    <d v="2019-08-29T00:00:00"/>
    <s v="homepage_banner_banner / tldigest"/>
    <s v="(not set)"/>
    <x v="1"/>
    <x v="1"/>
    <m/>
    <m/>
    <n v="846"/>
    <s v="homepage_banner_banner"/>
    <x v="0"/>
    <d v="2019-08-29T00:00:00"/>
    <x v="4"/>
  </r>
  <r>
    <d v="2019-08-30T00:00:00"/>
    <s v="banner / tldigest"/>
    <s v="100"/>
    <x v="23"/>
    <x v="13"/>
    <s v="ponsel-tablet"/>
    <s v="smartphone"/>
    <n v="17886"/>
    <s v="banner"/>
    <x v="0"/>
    <d v="2019-08-30T00:00:00"/>
    <x v="4"/>
  </r>
  <r>
    <d v="2019-08-30T00:00:00"/>
    <s v="banner / richmessage"/>
    <s v="100"/>
    <x v="0"/>
    <x v="0"/>
    <s v="modern-sofas"/>
    <m/>
    <n v="15309"/>
    <s v="banner"/>
    <x v="2"/>
    <d v="2019-08-30T00:00:00"/>
    <x v="4"/>
  </r>
  <r>
    <d v="2019-08-30T00:00:00"/>
    <s v="banner / tlads"/>
    <s v="96"/>
    <x v="23"/>
    <x v="13"/>
    <s v="ponsel-tablet"/>
    <s v="smartphone"/>
    <n v="7052"/>
    <s v="banner"/>
    <x v="9"/>
    <d v="2019-08-30T00:00:00"/>
    <x v="4"/>
  </r>
  <r>
    <d v="2019-08-30T00:00:00"/>
    <s v="homepage_banner_banner / moretab"/>
    <s v="(not set)"/>
    <x v="1"/>
    <x v="1"/>
    <m/>
    <m/>
    <n v="4380"/>
    <s v="homepage_banner_banner"/>
    <x v="1"/>
    <d v="2019-08-30T00:00:00"/>
    <x v="4"/>
  </r>
  <r>
    <d v="2019-08-30T00:00:00"/>
    <s v="banner / richmessage"/>
    <s v="100"/>
    <x v="35"/>
    <x v="3"/>
    <s v="popular-furniture"/>
    <m/>
    <n v="3149"/>
    <s v="banner"/>
    <x v="2"/>
    <d v="2019-08-30T00:00:00"/>
    <x v="4"/>
  </r>
  <r>
    <d v="2019-08-30T00:00:00"/>
    <s v="banner / richmessage"/>
    <s v="100"/>
    <x v="30"/>
    <x v="2"/>
    <s v="clock"/>
    <m/>
    <n v="2167"/>
    <s v="banner"/>
    <x v="2"/>
    <d v="2019-08-30T00:00:00"/>
    <x v="4"/>
  </r>
  <r>
    <d v="2019-08-30T00:00:00"/>
    <s v="homepage_banner_banner / bottom_text_article"/>
    <s v="(not set)"/>
    <x v="1"/>
    <x v="1"/>
    <m/>
    <m/>
    <n v="1868"/>
    <s v="homepage_banner_banner"/>
    <x v="3"/>
    <d v="2019-08-30T00:00:00"/>
    <x v="4"/>
  </r>
  <r>
    <d v="2019-08-30T00:00:00"/>
    <s v="banner / richmenu"/>
    <s v="100"/>
    <x v="0"/>
    <x v="0"/>
    <s v="modern-sofas"/>
    <m/>
    <n v="1465"/>
    <s v="banner"/>
    <x v="4"/>
    <d v="2019-08-30T00:00:00"/>
    <x v="4"/>
  </r>
  <r>
    <d v="2019-08-30T00:00:00"/>
    <s v="banner / bannerevent"/>
    <s v="96"/>
    <x v="10"/>
    <x v="3"/>
    <s v="furniture-accessories"/>
    <m/>
    <n v="1270"/>
    <s v="banner"/>
    <x v="7"/>
    <d v="2019-08-30T00:00:00"/>
    <x v="4"/>
  </r>
  <r>
    <d v="2019-08-30T00:00:00"/>
    <s v="homepage_banner_banner / tldigest"/>
    <s v="(not set)"/>
    <x v="1"/>
    <x v="1"/>
    <m/>
    <m/>
    <n v="1111"/>
    <s v="homepage_banner_banner"/>
    <x v="0"/>
    <d v="2019-08-30T00:00:00"/>
    <x v="4"/>
  </r>
  <r>
    <d v="2019-08-30T00:00:00"/>
    <s v="banner / richmenu"/>
    <s v="100"/>
    <x v="31"/>
    <x v="2"/>
    <s v="skincare"/>
    <m/>
    <n v="857"/>
    <s v="banner"/>
    <x v="4"/>
    <d v="2019-08-30T00:00:00"/>
    <x v="4"/>
  </r>
  <r>
    <d v="2019-08-30T00:00:00"/>
    <s v="banner / tldigest"/>
    <s v="100"/>
    <x v="0"/>
    <x v="0"/>
    <s v="modern-sofas"/>
    <m/>
    <n v="671"/>
    <s v="banner"/>
    <x v="0"/>
    <d v="2019-08-30T00:00:00"/>
    <x v="4"/>
  </r>
  <r>
    <d v="2019-08-30T00:00:00"/>
    <s v="banner / richmessage"/>
    <s v="100"/>
    <x v="39"/>
    <x v="3"/>
    <s v="home-organizers"/>
    <m/>
    <n v="161"/>
    <s v="banner"/>
    <x v="2"/>
    <d v="2019-08-30T00:00:00"/>
    <x v="4"/>
  </r>
  <r>
    <d v="2019-08-31T00:00:00"/>
    <s v="banner / tldigest"/>
    <s v="100"/>
    <x v="0"/>
    <x v="0"/>
    <s v="modern-sofas"/>
    <m/>
    <n v="22171"/>
    <s v="banner"/>
    <x v="0"/>
    <d v="2019-08-31T00:00:00"/>
    <x v="4"/>
  </r>
  <r>
    <d v="2019-08-31T00:00:00"/>
    <s v="banner / tlads"/>
    <s v="96"/>
    <x v="23"/>
    <x v="13"/>
    <s v="ponsel-tablet"/>
    <s v="smartphone"/>
    <n v="3369"/>
    <s v="banner"/>
    <x v="9"/>
    <d v="2019-08-31T00:00:00"/>
    <x v="4"/>
  </r>
  <r>
    <d v="2019-08-31T00:00:00"/>
    <s v="banner / richmessage"/>
    <s v="100"/>
    <x v="0"/>
    <x v="0"/>
    <s v="modern-sofas"/>
    <m/>
    <n v="3233"/>
    <s v="banner"/>
    <x v="2"/>
    <d v="2019-08-31T00:00:00"/>
    <x v="4"/>
  </r>
  <r>
    <d v="2019-08-31T00:00:00"/>
    <s v="banner / richmessage"/>
    <s v="100"/>
    <x v="0"/>
    <x v="0"/>
    <s v="modern-sofas"/>
    <m/>
    <n v="3231"/>
    <s v="banner"/>
    <x v="2"/>
    <d v="2019-08-31T00:00:00"/>
    <x v="4"/>
  </r>
  <r>
    <d v="2019-08-31T00:00:00"/>
    <s v="homepage_banner_banner / moretab"/>
    <s v="(not set)"/>
    <x v="1"/>
    <x v="1"/>
    <m/>
    <m/>
    <n v="2328"/>
    <s v="homepage_banner_banner"/>
    <x v="1"/>
    <d v="2019-08-31T00:00:00"/>
    <x v="4"/>
  </r>
  <r>
    <d v="2019-08-31T00:00:00"/>
    <s v="banner / richmessage"/>
    <s v="100"/>
    <x v="9"/>
    <x v="5"/>
    <s v="special-deals"/>
    <m/>
    <n v="759"/>
    <s v="banner"/>
    <x v="2"/>
    <d v="2019-08-31T00:00:00"/>
    <x v="4"/>
  </r>
  <r>
    <d v="2019-08-31T00:00:00"/>
    <s v="banner / tldigest"/>
    <s v="100"/>
    <x v="23"/>
    <x v="13"/>
    <s v="ponsel-tablet"/>
    <s v="smartphone"/>
    <n v="732"/>
    <s v="banner"/>
    <x v="0"/>
    <d v="2019-08-31T00:00:00"/>
    <x v="4"/>
  </r>
  <r>
    <d v="2019-08-31T00:00:00"/>
    <s v="homepage_banner_banner / bottom_text_article"/>
    <s v="(not set)"/>
    <x v="1"/>
    <x v="1"/>
    <m/>
    <m/>
    <n v="653"/>
    <s v="homepage_banner_banner"/>
    <x v="3"/>
    <d v="2019-08-31T00:00:00"/>
    <x v="4"/>
  </r>
  <r>
    <d v="2019-08-31T00:00:00"/>
    <s v="banner / bannerevent"/>
    <s v="96"/>
    <x v="10"/>
    <x v="3"/>
    <s v="furniture-accessories"/>
    <m/>
    <n v="352"/>
    <s v="banner"/>
    <x v="7"/>
    <d v="2019-08-31T00:00:00"/>
    <x v="4"/>
  </r>
  <r>
    <d v="2019-08-31T00:00:00"/>
    <s v="homepage_banner_banner / tldigest"/>
    <s v="(not set)"/>
    <x v="1"/>
    <x v="1"/>
    <m/>
    <m/>
    <n v="325"/>
    <s v="homepage_banner_banner"/>
    <x v="0"/>
    <d v="2019-08-31T00:00:00"/>
    <x v="4"/>
  </r>
  <r>
    <d v="2019-08-31T00:00:00"/>
    <s v="banner / tloa"/>
    <s v="100"/>
    <x v="28"/>
    <x v="17"/>
    <s v="compact"/>
    <m/>
    <n v="312"/>
    <s v="banner"/>
    <x v="5"/>
    <d v="2019-08-31T00:00:0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19-08-01T00:00:00"/>
    <s v="banner / tldigest"/>
    <s v="91"/>
    <s v="/sofas/modern-sofas/"/>
    <s v="sofas"/>
    <s v="modern-sofas"/>
    <m/>
    <n v="10752"/>
    <s v="banner"/>
    <x v="0"/>
    <d v="2019-08-01T00:00:00"/>
    <x v="0"/>
    <n v="37"/>
  </r>
  <r>
    <d v="2019-08-01T00:00:00"/>
    <s v="homepage_banner_banner / moretab"/>
    <s v="(not set)"/>
    <s v="/"/>
    <s v="unclassified"/>
    <m/>
    <m/>
    <n v="6616"/>
    <s v="homepage_banner_banner"/>
    <x v="1"/>
    <d v="2019-08-01T00:00:00"/>
    <x v="0"/>
    <n v="37"/>
  </r>
  <r>
    <d v="2019-08-01T00:00:00"/>
    <s v="banner / richmessage"/>
    <s v="92"/>
    <s v="/home-decor/lighting"/>
    <s v="home-decor"/>
    <s v="lighting"/>
    <m/>
    <n v="5679"/>
    <s v="banner"/>
    <x v="2"/>
    <d v="2019-08-01T00:00:00"/>
    <x v="0"/>
    <n v="37"/>
  </r>
  <r>
    <d v="2019-08-01T00:00:00"/>
    <s v="homepage_banner_banner / bottom_text_article"/>
    <s v="(not set)"/>
    <s v="/"/>
    <s v="unclassified"/>
    <m/>
    <m/>
    <n v="4588"/>
    <s v="homepage_banner_banner"/>
    <x v="3"/>
    <d v="2019-08-01T00:00:00"/>
    <x v="0"/>
    <n v="37"/>
  </r>
  <r>
    <d v="2019-08-01T00:00:00"/>
    <s v="banner / richmessage"/>
    <s v="92"/>
    <s v="/home-decor/accessories"/>
    <s v="home-decor"/>
    <s v="accessories"/>
    <m/>
    <n v="2966"/>
    <s v="banner"/>
    <x v="2"/>
    <d v="2019-08-01T00:00:00"/>
    <x v="0"/>
    <n v="37"/>
  </r>
  <r>
    <d v="2019-08-01T00:00:00"/>
    <s v="banner / richmenu"/>
    <s v="92"/>
    <s v="/furniture/clothing"/>
    <s v="furniture"/>
    <s v="clothing"/>
    <m/>
    <n v="2381"/>
    <s v="banner"/>
    <x v="4"/>
    <d v="2019-08-01T00:00:00"/>
    <x v="0"/>
    <n v="37"/>
  </r>
  <r>
    <d v="2019-08-01T00:00:00"/>
    <s v="banner / richmessage"/>
    <s v="91"/>
    <s v="/sales/electronics-deals"/>
    <s v="sales"/>
    <s v="electronics-deals"/>
    <m/>
    <n v="1784"/>
    <s v="banner"/>
    <x v="2"/>
    <d v="2019-08-01T00:00:00"/>
    <x v="0"/>
    <n v="37"/>
  </r>
  <r>
    <d v="2019-08-01T00:00:00"/>
    <s v="homepage_banner_banner / tldigest"/>
    <s v="(not set)"/>
    <s v="/"/>
    <s v="unclassified"/>
    <m/>
    <m/>
    <n v="961"/>
    <s v="homepage_banner_banner"/>
    <x v="0"/>
    <d v="2019-08-01T00:00:00"/>
    <x v="0"/>
    <n v="37"/>
  </r>
  <r>
    <d v="2019-08-01T00:00:00"/>
    <s v="banner / richmessage"/>
    <s v="91"/>
    <s v="/sofas/modern-sofas/"/>
    <s v="sofas"/>
    <s v="modern-sofas"/>
    <m/>
    <n v="637"/>
    <s v="banner"/>
    <x v="2"/>
    <d v="2019-08-01T00:00:00"/>
    <x v="0"/>
    <n v="37"/>
  </r>
  <r>
    <d v="2019-08-01T00:00:00"/>
    <s v="banner / richmessage"/>
    <s v="91"/>
    <s v="/furniture/storage"/>
    <s v="furniture"/>
    <s v="storage"/>
    <m/>
    <n v="556"/>
    <s v="banner"/>
    <x v="2"/>
    <d v="2019-08-01T00:00:00"/>
    <x v="0"/>
    <n v="37"/>
  </r>
  <r>
    <d v="2019-08-02T00:00:00"/>
    <s v="banner / tldigest"/>
    <s v="92"/>
    <s v="/furniture/storage"/>
    <s v="furniture"/>
    <s v="storage"/>
    <m/>
    <n v="11974"/>
    <s v="banner"/>
    <x v="0"/>
    <d v="2019-08-02T00:00:00"/>
    <x v="0"/>
    <n v="37"/>
  </r>
  <r>
    <d v="2019-08-02T00:00:00"/>
    <s v="homepage_banner_banner / moretab"/>
    <s v="(not set)"/>
    <s v="/"/>
    <s v="unclassified"/>
    <m/>
    <m/>
    <n v="5487"/>
    <s v="homepage_banner_banner"/>
    <x v="1"/>
    <d v="2019-08-02T00:00:00"/>
    <x v="0"/>
    <n v="37"/>
  </r>
  <r>
    <d v="2019-08-02T00:00:00"/>
    <s v="banner / richmessage"/>
    <s v="92"/>
    <s v="/furniture/modern-furniture"/>
    <s v="furniture"/>
    <s v="modern-furniture"/>
    <m/>
    <n v="3827"/>
    <s v="banner"/>
    <x v="2"/>
    <d v="2019-08-02T00:00:00"/>
    <x v="0"/>
    <n v="37"/>
  </r>
  <r>
    <d v="2019-08-02T00:00:00"/>
    <s v="homepage_banner_banner / bottom_text_article"/>
    <s v="(not set)"/>
    <s v="/"/>
    <s v="unclassified"/>
    <m/>
    <m/>
    <n v="2698"/>
    <s v="homepage_banner_banner"/>
    <x v="3"/>
    <d v="2019-08-02T00:00:00"/>
    <x v="0"/>
    <n v="37"/>
  </r>
  <r>
    <d v="2019-08-02T00:00:00"/>
    <s v="banner / richmessage"/>
    <s v="92"/>
    <s v="/home-decor/lighting"/>
    <s v="home-decor"/>
    <s v="lighting"/>
    <m/>
    <n v="2209"/>
    <s v="banner"/>
    <x v="2"/>
    <d v="2019-08-02T00:00:00"/>
    <x v="0"/>
    <n v="37"/>
  </r>
  <r>
    <d v="2019-08-02T00:00:00"/>
    <s v="homepage_banner_banner / tldigest"/>
    <s v="(not set)"/>
    <s v="/"/>
    <s v="unclassified"/>
    <m/>
    <m/>
    <n v="1835"/>
    <s v="homepage_banner_banner"/>
    <x v="0"/>
    <d v="2019-08-02T00:00:00"/>
    <x v="0"/>
    <n v="37"/>
  </r>
  <r>
    <d v="2019-08-02T00:00:00"/>
    <s v="banner / richmenu"/>
    <s v="92"/>
    <s v="/home-decor/decorative-items"/>
    <s v="home-decor"/>
    <s v="decorative-items"/>
    <m/>
    <n v="1779"/>
    <s v="banner"/>
    <x v="4"/>
    <d v="2019-08-02T00:00:00"/>
    <x v="0"/>
    <n v="37"/>
  </r>
  <r>
    <d v="2019-08-02T00:00:00"/>
    <s v="banner / richmessage"/>
    <s v="92"/>
    <s v="/sales/electronics-deals"/>
    <s v="sales"/>
    <s v="electronics-deals"/>
    <m/>
    <n v="593"/>
    <s v="banner"/>
    <x v="2"/>
    <d v="2019-08-02T00:00:00"/>
    <x v="0"/>
    <n v="37"/>
  </r>
  <r>
    <d v="2019-08-02T00:00:00"/>
    <s v="banner / tldigest"/>
    <s v="91"/>
    <s v="/sofas/modern-sofas/"/>
    <s v="sofas"/>
    <s v="modern-sofas"/>
    <m/>
    <n v="549"/>
    <s v="banner"/>
    <x v="0"/>
    <d v="2019-08-02T00:00:00"/>
    <x v="0"/>
    <n v="37"/>
  </r>
  <r>
    <d v="2019-08-02T00:00:00"/>
    <s v="banner / tloa"/>
    <s v="92"/>
    <s v="/furniture/clothing"/>
    <s v="furniture"/>
    <s v="clothing"/>
    <m/>
    <n v="321"/>
    <s v="banner"/>
    <x v="5"/>
    <d v="2019-08-02T00:00:00"/>
    <x v="0"/>
    <n v="37"/>
  </r>
  <r>
    <d v="2019-08-02T00:00:00"/>
    <s v="banner / richmessage"/>
    <s v="91"/>
    <s v="/furniture/storage"/>
    <s v="furniture"/>
    <s v="storage"/>
    <m/>
    <n v="237"/>
    <s v="banner"/>
    <x v="2"/>
    <d v="2019-08-02T00:00:00"/>
    <x v="0"/>
    <n v="37"/>
  </r>
  <r>
    <d v="2019-08-03T00:00:00"/>
    <s v="homepage_banner_banner / moretab"/>
    <s v="(not set)"/>
    <s v="/"/>
    <s v="unclassified"/>
    <m/>
    <m/>
    <n v="3316"/>
    <s v="homepage_banner_banner"/>
    <x v="1"/>
    <d v="2019-08-03T00:00:00"/>
    <x v="0"/>
    <n v="37"/>
  </r>
  <r>
    <d v="2019-08-03T00:00:00"/>
    <s v="banner / tldigest"/>
    <s v="92"/>
    <s v="/sales/electronics-deals"/>
    <s v="sales"/>
    <s v="electronics-deals"/>
    <m/>
    <n v="2807"/>
    <s v="banner"/>
    <x v="0"/>
    <d v="2019-08-03T00:00:00"/>
    <x v="0"/>
    <n v="37"/>
  </r>
  <r>
    <d v="2019-08-03T00:00:00"/>
    <s v="homepage_banner_banner / bottom_text_article"/>
    <s v="(not set)"/>
    <s v="/"/>
    <s v="unclassified"/>
    <m/>
    <m/>
    <n v="2280"/>
    <s v="homepage_banner_banner"/>
    <x v="3"/>
    <d v="2019-08-03T00:00:00"/>
    <x v="0"/>
    <n v="37"/>
  </r>
  <r>
    <d v="2019-08-03T00:00:00"/>
    <s v="banner / richmessage"/>
    <s v="92"/>
    <s v="/furniture/modern-furniture"/>
    <s v="furniture"/>
    <s v="modern-furniture"/>
    <m/>
    <n v="1135"/>
    <s v="banner"/>
    <x v="2"/>
    <d v="2019-08-03T00:00:00"/>
    <x v="0"/>
    <n v="37"/>
  </r>
  <r>
    <d v="2019-08-03T00:00:00"/>
    <s v="homepage_banner_banner / tldigest"/>
    <s v="(not set)"/>
    <s v="/"/>
    <s v="unclassified"/>
    <m/>
    <m/>
    <n v="763"/>
    <s v="homepage_banner_banner"/>
    <x v="0"/>
    <d v="2019-08-03T00:00:00"/>
    <x v="0"/>
    <n v="37"/>
  </r>
  <r>
    <d v="2019-08-03T00:00:00"/>
    <s v="banner / richmessage"/>
    <s v="92"/>
    <s v="/diskon/special-deals/"/>
    <s v="diskon"/>
    <s v="special-deals"/>
    <m/>
    <n v="533"/>
    <s v="banner"/>
    <x v="2"/>
    <d v="2019-08-03T00:00:00"/>
    <x v="0"/>
    <n v="37"/>
  </r>
  <r>
    <d v="2019-08-03T00:00:00"/>
    <s v="banner / tloa"/>
    <s v="92"/>
    <s v="/furniture/modern-furniture"/>
    <s v="furniture"/>
    <s v="modern-furniture"/>
    <m/>
    <n v="317"/>
    <s v="banner"/>
    <x v="5"/>
    <d v="2019-08-03T00:00:00"/>
    <x v="0"/>
    <n v="37"/>
  </r>
  <r>
    <d v="2019-08-03T00:00:00"/>
    <s v="banner / richmessage"/>
    <s v="92"/>
    <s v="/sales/electronics-deals"/>
    <s v="sales"/>
    <s v="electronics-deals"/>
    <m/>
    <n v="255"/>
    <s v="banner"/>
    <x v="2"/>
    <d v="2019-08-03T00:00:00"/>
    <x v="0"/>
    <n v="37"/>
  </r>
  <r>
    <d v="2019-08-03T00:00:00"/>
    <s v="banner / tldigest"/>
    <s v="92"/>
    <s v="/furniture/storage"/>
    <s v="furniture"/>
    <s v="storage"/>
    <m/>
    <n v="252"/>
    <s v="banner"/>
    <x v="0"/>
    <d v="2019-08-03T00:00:00"/>
    <x v="0"/>
    <n v="37"/>
  </r>
  <r>
    <d v="2019-08-04T00:00:00"/>
    <s v="banner / tldigest"/>
    <s v="92"/>
    <s v="/furniture/modern-furniture"/>
    <s v="furniture"/>
    <s v="modern-furniture"/>
    <m/>
    <n v="6753"/>
    <s v="banner"/>
    <x v="0"/>
    <d v="2019-08-04T00:00:00"/>
    <x v="0"/>
    <n v="37"/>
  </r>
  <r>
    <d v="2019-08-04T00:00:00"/>
    <s v="homepage_banner_banner / moretab"/>
    <s v="(not set)"/>
    <s v="/"/>
    <s v="unclassified"/>
    <m/>
    <m/>
    <n v="3134"/>
    <s v="homepage_banner_banner"/>
    <x v="1"/>
    <d v="2019-08-04T00:00:00"/>
    <x v="0"/>
    <n v="37"/>
  </r>
  <r>
    <d v="2019-08-04T00:00:00"/>
    <s v="banner / richmessage"/>
    <s v="92"/>
    <s v="/furniture/furniture-accessories"/>
    <s v="furniture"/>
    <s v="furniture-accessories"/>
    <m/>
    <n v="2160"/>
    <s v="banner"/>
    <x v="2"/>
    <d v="2019-08-04T00:00:00"/>
    <x v="0"/>
    <n v="37"/>
  </r>
  <r>
    <d v="2019-08-04T00:00:00"/>
    <s v="banner / richmessage"/>
    <s v="92"/>
    <s v="/sofas/modern-sofas/"/>
    <s v="sofas"/>
    <s v="modern-sofas"/>
    <m/>
    <n v="1881"/>
    <s v="banner"/>
    <x v="2"/>
    <d v="2019-08-04T00:00:00"/>
    <x v="0"/>
    <n v="37"/>
  </r>
  <r>
    <d v="2019-08-04T00:00:00"/>
    <s v="homepage_banner_banner / bottom_text_article"/>
    <s v="(not set)"/>
    <s v="/"/>
    <s v="unclassified"/>
    <m/>
    <m/>
    <n v="1217"/>
    <s v="homepage_banner_banner"/>
    <x v="3"/>
    <d v="2019-08-04T00:00:00"/>
    <x v="0"/>
    <n v="37"/>
  </r>
  <r>
    <d v="2019-08-04T00:00:00"/>
    <s v="homepage_banner_banner / tldigest"/>
    <s v="(not set)"/>
    <s v="/"/>
    <s v="unclassified"/>
    <m/>
    <m/>
    <n v="830"/>
    <s v="homepage_banner_banner"/>
    <x v="0"/>
    <d v="2019-08-04T00:00:00"/>
    <x v="0"/>
    <n v="37"/>
  </r>
  <r>
    <d v="2019-08-04T00:00:00"/>
    <s v="banner / richmenu"/>
    <s v="92"/>
    <s v="/home-decor/cleaning-supplies"/>
    <s v="home-decor"/>
    <s v="cleaning-supplies"/>
    <m/>
    <n v="505"/>
    <s v="banner"/>
    <x v="4"/>
    <d v="2019-08-04T00:00:00"/>
    <x v="0"/>
    <n v="37"/>
  </r>
  <r>
    <d v="2019-08-05T00:00:00"/>
    <s v="banner / tldigest"/>
    <s v="93"/>
    <s v="/home-decor/scents"/>
    <s v="home-decor"/>
    <s v="scents"/>
    <m/>
    <n v="9345"/>
    <s v="banner"/>
    <x v="0"/>
    <d v="2019-08-05T00:00:00"/>
    <x v="1"/>
    <n v="80"/>
  </r>
  <r>
    <d v="2019-08-05T00:00:00"/>
    <s v="banner / richmenu"/>
    <s v="93"/>
    <s v="/ponsel-tablet/smartphone/"/>
    <s v="ponsel-tablet"/>
    <s v="smartphone"/>
    <m/>
    <n v="6200"/>
    <s v="banner"/>
    <x v="4"/>
    <d v="2019-08-05T00:00:00"/>
    <x v="1"/>
    <n v="80"/>
  </r>
  <r>
    <d v="2019-08-05T00:00:00"/>
    <s v="homepage_banner_banner / moretab"/>
    <s v="(not set)"/>
    <s v="/"/>
    <s v="unclassified"/>
    <m/>
    <m/>
    <n v="4732"/>
    <s v="homepage_banner_banner"/>
    <x v="1"/>
    <d v="2019-08-05T00:00:00"/>
    <x v="1"/>
    <n v="80"/>
  </r>
  <r>
    <d v="2019-08-05T00:00:00"/>
    <s v="banner / richmessage"/>
    <s v="93"/>
    <s v="/wardah/makeup/wajah/"/>
    <s v="wardah"/>
    <s v="makeup"/>
    <s v="wajah"/>
    <n v="4349"/>
    <s v="banner"/>
    <x v="2"/>
    <d v="2019-08-05T00:00:00"/>
    <x v="1"/>
    <n v="80"/>
  </r>
  <r>
    <d v="2019-08-05T00:00:00"/>
    <s v="homepage_banner_banner / bottom_text_article"/>
    <s v="(not set)"/>
    <s v="/"/>
    <s v="unclassified"/>
    <m/>
    <m/>
    <n v="2897"/>
    <s v="homepage_banner_banner"/>
    <x v="3"/>
    <d v="2019-08-05T00:00:00"/>
    <x v="1"/>
    <n v="80"/>
  </r>
  <r>
    <d v="2019-08-05T00:00:00"/>
    <s v="banner / richmessage"/>
    <s v="92"/>
    <s v="/furniture/furniture-accessories"/>
    <s v="furniture"/>
    <s v="furniture-accessories"/>
    <m/>
    <n v="2180"/>
    <s v="banner"/>
    <x v="2"/>
    <d v="2019-08-05T00:00:00"/>
    <x v="1"/>
    <n v="80"/>
  </r>
  <r>
    <d v="2019-08-05T00:00:00"/>
    <s v="banner / richmessage"/>
    <s v="93"/>
    <s v="/sony/kamera-foto/mirrorless/"/>
    <s v="sony"/>
    <s v="kamera-foto"/>
    <s v="mirrorless"/>
    <n v="2105"/>
    <s v="banner"/>
    <x v="2"/>
    <d v="2019-08-05T00:00:00"/>
    <x v="1"/>
    <n v="80"/>
  </r>
  <r>
    <d v="2019-08-05T00:00:00"/>
    <s v="banner / richmessage"/>
    <s v="93"/>
    <s v="/diskon/special-deals/"/>
    <s v="diskon"/>
    <s v="special-deals"/>
    <m/>
    <n v="1771"/>
    <s v="banner"/>
    <x v="2"/>
    <d v="2019-08-05T00:00:00"/>
    <x v="1"/>
    <n v="80"/>
  </r>
  <r>
    <d v="2019-08-05T00:00:00"/>
    <s v="homepage_banner_banner / tldigest"/>
    <s v="(not set)"/>
    <s v="/"/>
    <s v="unclassified"/>
    <m/>
    <m/>
    <n v="1437"/>
    <s v="homepage_banner_banner"/>
    <x v="0"/>
    <d v="2019-08-05T00:00:00"/>
    <x v="1"/>
    <n v="80"/>
  </r>
  <r>
    <d v="2019-08-05T00:00:00"/>
    <s v="banner / richmenu"/>
    <s v="92"/>
    <s v="/home-decor/cleaning-supplies"/>
    <s v="home-decor"/>
    <s v="cleaning-supplies"/>
    <m/>
    <n v="711"/>
    <s v="banner"/>
    <x v="4"/>
    <d v="2019-08-05T00:00:00"/>
    <x v="1"/>
    <n v="80"/>
  </r>
  <r>
    <d v="2019-08-05T00:00:00"/>
    <s v="banner / tldigest"/>
    <s v="92"/>
    <s v="/furniture/modern-furniture"/>
    <s v="furniture"/>
    <s v="modern-furniture"/>
    <m/>
    <n v="507"/>
    <s v="banner"/>
    <x v="0"/>
    <d v="2019-08-05T00:00:00"/>
    <x v="1"/>
    <n v="80"/>
  </r>
  <r>
    <d v="2019-08-05T00:00:00"/>
    <s v="banner / tloa"/>
    <s v="93"/>
    <s v="/furniture/storage"/>
    <s v="furniture"/>
    <s v="storage"/>
    <m/>
    <n v="383"/>
    <s v="banner"/>
    <x v="5"/>
    <d v="2019-08-05T00:00:00"/>
    <x v="1"/>
    <n v="80"/>
  </r>
  <r>
    <d v="2019-08-05T00:00:00"/>
    <s v="homepage_banner_banner / friends_list"/>
    <s v="(not set)"/>
    <s v="/"/>
    <s v="unclassified"/>
    <m/>
    <m/>
    <n v="368"/>
    <s v="homepage_banner_banner"/>
    <x v="6"/>
    <d v="2019-08-05T00:00:00"/>
    <x v="1"/>
    <n v="80"/>
  </r>
  <r>
    <d v="2019-08-06T00:00:00"/>
    <s v="banner / tldigest"/>
    <s v="93"/>
    <s v="/ponsel-tablet/smartphone/"/>
    <s v="ponsel-tablet"/>
    <s v="smartphone"/>
    <m/>
    <n v="16290"/>
    <s v="banner"/>
    <x v="0"/>
    <d v="2019-08-06T00:00:00"/>
    <x v="1"/>
    <n v="80"/>
  </r>
  <r>
    <d v="2019-08-06T00:00:00"/>
    <s v="banner / tldigest"/>
    <s v="93"/>
    <s v="/furniture/furniture-accessories"/>
    <s v="furniture"/>
    <s v="furniture-accessories"/>
    <m/>
    <n v="8209"/>
    <s v="banner"/>
    <x v="0"/>
    <d v="2019-08-06T00:00:00"/>
    <x v="1"/>
    <n v="80"/>
  </r>
  <r>
    <d v="2019-08-06T00:00:00"/>
    <s v="homepage_banner_banner / moretab"/>
    <s v="(not set)"/>
    <s v="/"/>
    <s v="unclassified"/>
    <m/>
    <m/>
    <n v="2869"/>
    <s v="homepage_banner_banner"/>
    <x v="1"/>
    <d v="2019-08-06T00:00:00"/>
    <x v="1"/>
    <n v="80"/>
  </r>
  <r>
    <d v="2019-08-06T00:00:00"/>
    <s v="banner / richmessage"/>
    <s v="93"/>
    <s v="/koleksi/skincare-korea-halal/"/>
    <s v="koleksi"/>
    <s v="skincare-korea-halal"/>
    <m/>
    <n v="1775"/>
    <s v="banner"/>
    <x v="2"/>
    <d v="2019-08-06T00:00:00"/>
    <x v="1"/>
    <n v="80"/>
  </r>
  <r>
    <d v="2019-08-06T00:00:00"/>
    <s v="banner / richmessage"/>
    <s v="93"/>
    <s v="/audio-hi-fi/headphone/"/>
    <s v="audio-hi-fi"/>
    <s v="headphone"/>
    <m/>
    <n v="1532"/>
    <s v="banner"/>
    <x v="2"/>
    <d v="2019-08-06T00:00:00"/>
    <x v="1"/>
    <n v="80"/>
  </r>
  <r>
    <d v="2019-08-06T00:00:00"/>
    <s v="banner / richmenu"/>
    <s v="93"/>
    <s v="/home-decor/scents"/>
    <s v="home-decor"/>
    <s v="scents"/>
    <m/>
    <n v="1341"/>
    <s v="banner"/>
    <x v="4"/>
    <d v="2019-08-06T00:00:00"/>
    <x v="1"/>
    <n v="80"/>
  </r>
  <r>
    <d v="2019-08-06T00:00:00"/>
    <s v="banner / richmessage"/>
    <s v="93"/>
    <s v="/sony/kamera-foto/mirrorless/"/>
    <s v="sony"/>
    <s v="kamera-foto"/>
    <s v="mirrorless"/>
    <n v="669"/>
    <s v="banner"/>
    <x v="2"/>
    <d v="2019-08-06T00:00:00"/>
    <x v="1"/>
    <n v="80"/>
  </r>
  <r>
    <d v="2019-08-06T00:00:00"/>
    <s v="homepage_banner_banner / bottom_text_article"/>
    <s v="(not set)"/>
    <s v="/"/>
    <s v="unclassified"/>
    <m/>
    <m/>
    <n v="434"/>
    <s v="homepage_banner_banner"/>
    <x v="3"/>
    <d v="2019-08-06T00:00:00"/>
    <x v="1"/>
    <n v="80"/>
  </r>
  <r>
    <d v="2019-08-06T00:00:00"/>
    <s v="homepage_banner_banner / tldigest"/>
    <s v="(not set)"/>
    <s v="/"/>
    <s v="unclassified"/>
    <m/>
    <m/>
    <n v="405"/>
    <s v="homepage_banner_banner"/>
    <x v="0"/>
    <d v="2019-08-06T00:00:00"/>
    <x v="1"/>
    <n v="80"/>
  </r>
  <r>
    <d v="2019-08-06T00:00:00"/>
    <s v="banner / tldigest"/>
    <s v="93"/>
    <s v="/home-decor/scents"/>
    <s v="home-decor"/>
    <s v="scents"/>
    <m/>
    <n v="181"/>
    <s v="banner"/>
    <x v="0"/>
    <d v="2019-08-06T00:00:00"/>
    <x v="1"/>
    <n v="80"/>
  </r>
  <r>
    <d v="2019-08-07T00:00:00"/>
    <s v="homepage_banner_banner / moretab"/>
    <s v="(not set)"/>
    <s v="/"/>
    <s v="unclassified"/>
    <m/>
    <m/>
    <n v="4944"/>
    <s v="homepage_banner_banner"/>
    <x v="1"/>
    <d v="2019-08-07T00:00:00"/>
    <x v="1"/>
    <n v="80"/>
  </r>
  <r>
    <d v="2019-08-07T00:00:00"/>
    <s v="banner / richmessage"/>
    <s v="93"/>
    <s v="/koleksi/cermin-makeup/"/>
    <s v="koleksi"/>
    <s v="cermin-makeup"/>
    <m/>
    <n v="2822"/>
    <s v="banner"/>
    <x v="2"/>
    <d v="2019-08-07T00:00:00"/>
    <x v="1"/>
    <n v="80"/>
  </r>
  <r>
    <d v="2019-08-07T00:00:00"/>
    <s v="banner / richmessage"/>
    <s v="93"/>
    <s v="/koleksi/headphones-pilihan-anti-berisik/"/>
    <s v="koleksi"/>
    <s v="headphones-pilihan-anti-berisik"/>
    <m/>
    <n v="2007"/>
    <s v="banner"/>
    <x v="2"/>
    <d v="2019-08-07T00:00:00"/>
    <x v="1"/>
    <n v="80"/>
  </r>
  <r>
    <d v="2019-08-07T00:00:00"/>
    <s v="banner / tldigest"/>
    <s v="93"/>
    <s v="/ponsel-tablet/smartphone/"/>
    <s v="ponsel-tablet"/>
    <s v="smartphone"/>
    <m/>
    <n v="1837"/>
    <s v="banner"/>
    <x v="0"/>
    <d v="2019-08-07T00:00:00"/>
    <x v="1"/>
    <n v="80"/>
  </r>
  <r>
    <d v="2019-08-07T00:00:00"/>
    <s v="banner / richmessage"/>
    <s v="93"/>
    <s v="/audio-hi-fi/headphone/"/>
    <s v="audio-hi-fi"/>
    <s v="headphone"/>
    <m/>
    <n v="1386"/>
    <s v="banner"/>
    <x v="2"/>
    <d v="2019-08-07T00:00:00"/>
    <x v="1"/>
    <n v="80"/>
  </r>
  <r>
    <d v="2019-08-07T00:00:00"/>
    <s v="banner / richmenu"/>
    <s v="93"/>
    <s v="/diskon/special-deals/"/>
    <s v="diskon"/>
    <s v="special-deals"/>
    <m/>
    <n v="1344"/>
    <s v="banner"/>
    <x v="4"/>
    <d v="2019-08-07T00:00:00"/>
    <x v="1"/>
    <n v="80"/>
  </r>
  <r>
    <d v="2019-08-07T00:00:00"/>
    <s v="banner / tldigest"/>
    <s v="93"/>
    <s v="/furniture/furniture-accessories"/>
    <s v="furniture"/>
    <s v="furniture-accessories"/>
    <m/>
    <n v="529"/>
    <s v="banner"/>
    <x v="0"/>
    <d v="2019-08-07T00:00:00"/>
    <x v="1"/>
    <n v="80"/>
  </r>
  <r>
    <d v="2019-08-07T00:00:00"/>
    <s v="banner / richmessage"/>
    <s v="93"/>
    <s v="/koleksi/skincare-korea-halal/"/>
    <s v="koleksi"/>
    <s v="skincare-korea-halal"/>
    <m/>
    <n v="153"/>
    <s v="banner"/>
    <x v="2"/>
    <d v="2019-08-07T00:00:00"/>
    <x v="1"/>
    <n v="80"/>
  </r>
  <r>
    <d v="2019-08-08T00:00:00"/>
    <s v="banner / bannerevent"/>
    <s v="94"/>
    <s v="/ponsel-tablet/smartphone/"/>
    <s v="ponsel-tablet"/>
    <s v="smartphone"/>
    <m/>
    <n v="125278"/>
    <s v="banner"/>
    <x v="7"/>
    <d v="2019-08-08T00:00:00"/>
    <x v="1"/>
    <n v="80"/>
  </r>
  <r>
    <d v="2019-08-08T00:00:00"/>
    <s v="banner / richmessage"/>
    <s v="94"/>
    <s v="/koleksi/all-about-apple-brand/"/>
    <s v="koleksi"/>
    <s v="all-about-apple-brand"/>
    <m/>
    <n v="5391"/>
    <s v="banner"/>
    <x v="2"/>
    <d v="2019-08-08T00:00:00"/>
    <x v="1"/>
    <n v="80"/>
  </r>
  <r>
    <d v="2019-08-08T00:00:00"/>
    <s v="banner / richmessage"/>
    <s v="94"/>
    <s v="/perawatan-kulit/wajah/"/>
    <s v="perawatan-kulit"/>
    <s v="wajah"/>
    <m/>
    <n v="4692"/>
    <s v="banner"/>
    <x v="2"/>
    <d v="2019-08-08T00:00:00"/>
    <x v="1"/>
    <n v="80"/>
  </r>
  <r>
    <d v="2019-08-08T00:00:00"/>
    <s v="homepage_banner_banner / moretab"/>
    <s v="(not set)"/>
    <s v="/"/>
    <s v="unclassified"/>
    <m/>
    <m/>
    <n v="3406"/>
    <s v="homepage_banner_banner"/>
    <x v="1"/>
    <d v="2019-08-08T00:00:00"/>
    <x v="1"/>
    <n v="80"/>
  </r>
  <r>
    <d v="2019-08-08T00:00:00"/>
    <s v="banner / tldigest"/>
    <s v="94"/>
    <s v="/diskon/special-deals/"/>
    <s v="diskon"/>
    <s v="special-deals"/>
    <m/>
    <n v="1237"/>
    <s v="banner"/>
    <x v="0"/>
    <d v="2019-08-08T00:00:00"/>
    <x v="1"/>
    <n v="80"/>
  </r>
  <r>
    <d v="2019-08-08T00:00:00"/>
    <s v="banner / richmenu"/>
    <s v="94"/>
    <s v="/jam-tangan/mewah/"/>
    <s v="jam-tangan"/>
    <s v="mewah"/>
    <m/>
    <n v="877"/>
    <s v="banner"/>
    <x v="4"/>
    <d v="2019-08-08T00:00:00"/>
    <x v="1"/>
    <n v="80"/>
  </r>
  <r>
    <d v="2019-08-08T00:00:00"/>
    <s v="homepage_banner_banner / bottom_text_article"/>
    <s v="(not set)"/>
    <s v="/"/>
    <s v="unclassified"/>
    <m/>
    <m/>
    <n v="724"/>
    <s v="homepage_banner_banner"/>
    <x v="3"/>
    <d v="2019-08-08T00:00:00"/>
    <x v="1"/>
    <n v="80"/>
  </r>
  <r>
    <d v="2019-08-08T00:00:00"/>
    <s v="banner / richmessage"/>
    <s v="93"/>
    <s v="/koleksi/headphones-pilihan-anti-berisik/"/>
    <s v="koleksi"/>
    <s v="headphones-pilihan-anti-berisik"/>
    <m/>
    <n v="620"/>
    <s v="banner"/>
    <x v="2"/>
    <d v="2019-08-08T00:00:00"/>
    <x v="1"/>
    <n v="80"/>
  </r>
  <r>
    <d v="2019-08-08T00:00:00"/>
    <s v="banner / bannerevent"/>
    <s v="87"/>
    <s v="/koleksi/all-about-apple-brand/"/>
    <s v="koleksi"/>
    <s v="all-about-apple-brand"/>
    <m/>
    <n v="525"/>
    <s v="banner"/>
    <x v="7"/>
    <d v="2019-08-08T00:00:00"/>
    <x v="1"/>
    <n v="80"/>
  </r>
  <r>
    <d v="2019-08-08T00:00:00"/>
    <s v="homepage_banner_banner / tldigest"/>
    <s v="(not set)"/>
    <s v="/"/>
    <s v="unclassified"/>
    <m/>
    <m/>
    <n v="496"/>
    <s v="homepage_banner_banner"/>
    <x v="0"/>
    <d v="2019-08-08T00:00:00"/>
    <x v="1"/>
    <n v="80"/>
  </r>
  <r>
    <d v="2019-08-08T00:00:00"/>
    <s v="(direct) / (none)"/>
    <s v="(not set)"/>
    <s v="/ponsel-tablet/smartphone/"/>
    <s v="ponsel-tablet"/>
    <s v="smartphone"/>
    <m/>
    <n v="387"/>
    <s v="(direct)"/>
    <x v="8"/>
    <d v="2019-08-08T00:00:00"/>
    <x v="1"/>
    <n v="80"/>
  </r>
  <r>
    <d v="2019-08-08T00:00:00"/>
    <s v="banner / bannerevent"/>
    <s v="79"/>
    <s v="/samsung/ponsel-tablet/smartphone/"/>
    <s v="samsung"/>
    <s v="ponsel-tablet"/>
    <s v="smartphone"/>
    <n v="354"/>
    <s v="banner"/>
    <x v="7"/>
    <d v="2019-08-08T00:00:00"/>
    <x v="1"/>
    <n v="80"/>
  </r>
  <r>
    <d v="2019-08-08T00:00:00"/>
    <s v="banner / tloa"/>
    <s v="94"/>
    <s v="/alat-medis/timbangan/"/>
    <s v="alat-medis"/>
    <s v="timbangan"/>
    <m/>
    <n v="294"/>
    <s v="banner"/>
    <x v="5"/>
    <d v="2019-08-08T00:00:00"/>
    <x v="1"/>
    <n v="80"/>
  </r>
  <r>
    <d v="2019-08-09T00:00:00"/>
    <s v="banner / bannerevent"/>
    <s v="94"/>
    <s v="/ponsel-tablet/smartphone/"/>
    <s v="ponsel-tablet"/>
    <s v="smartphone"/>
    <m/>
    <n v="48783"/>
    <s v="banner"/>
    <x v="7"/>
    <d v="2019-08-09T00:00:00"/>
    <x v="1"/>
    <n v="80"/>
  </r>
  <r>
    <d v="2019-08-09T00:00:00"/>
    <s v="banner / richmessage"/>
    <s v="94"/>
    <s v="/uniqlo/pakaian/kaos/"/>
    <s v="uniqlo"/>
    <s v="pakaian"/>
    <s v="kaos"/>
    <n v="7521"/>
    <s v="banner"/>
    <x v="2"/>
    <d v="2019-08-09T00:00:00"/>
    <x v="1"/>
    <n v="80"/>
  </r>
  <r>
    <d v="2019-08-09T00:00:00"/>
    <s v="banner / tldigest"/>
    <s v="94"/>
    <s v="/xiaomi/ponsel-tablet/smartphone/"/>
    <s v="xiaomi"/>
    <s v="ponsel-tablet"/>
    <s v="smartphone"/>
    <n v="5874"/>
    <s v="banner"/>
    <x v="0"/>
    <d v="2019-08-09T00:00:00"/>
    <x v="1"/>
    <n v="80"/>
  </r>
  <r>
    <d v="2019-08-09T00:00:00"/>
    <s v="homepage_banner_banner / moretab"/>
    <s v="(not set)"/>
    <s v="/"/>
    <s v="unclassified"/>
    <m/>
    <m/>
    <n v="3125"/>
    <s v="homepage_banner_banner"/>
    <x v="1"/>
    <d v="2019-08-09T00:00:00"/>
    <x v="1"/>
    <n v="80"/>
  </r>
  <r>
    <d v="2019-08-09T00:00:00"/>
    <s v="banner / richmenu"/>
    <s v="94"/>
    <s v="/wardah/makeup/"/>
    <s v="wardah"/>
    <s v="makeup"/>
    <m/>
    <n v="2001"/>
    <s v="banner"/>
    <x v="4"/>
    <d v="2019-08-09T00:00:00"/>
    <x v="1"/>
    <n v="80"/>
  </r>
  <r>
    <d v="2019-08-09T00:00:00"/>
    <s v="banner / richmessage"/>
    <s v="94"/>
    <s v="/koleksi/all-about-apple-brand/"/>
    <s v="koleksi"/>
    <s v="all-about-apple-brand"/>
    <m/>
    <n v="1795"/>
    <s v="banner"/>
    <x v="2"/>
    <d v="2019-08-09T00:00:00"/>
    <x v="1"/>
    <n v="80"/>
  </r>
  <r>
    <d v="2019-08-09T00:00:00"/>
    <s v="banner / richmessage"/>
    <s v="94"/>
    <s v="/kamera-foto/compact/"/>
    <s v="kamera-foto"/>
    <s v="compact"/>
    <m/>
    <n v="1722"/>
    <s v="banner"/>
    <x v="2"/>
    <d v="2019-08-09T00:00:00"/>
    <x v="1"/>
    <n v="80"/>
  </r>
  <r>
    <d v="2019-08-09T00:00:00"/>
    <s v="homepage_banner_banner / bottom_text_article"/>
    <s v="(not set)"/>
    <s v="/"/>
    <s v="unclassified"/>
    <m/>
    <m/>
    <n v="1184"/>
    <s v="homepage_banner_banner"/>
    <x v="3"/>
    <d v="2019-08-09T00:00:00"/>
    <x v="1"/>
    <n v="80"/>
  </r>
  <r>
    <d v="2019-08-09T00:00:00"/>
    <s v="homepage_banner_banner / tldigest"/>
    <s v="(not set)"/>
    <s v="/"/>
    <s v="unclassified"/>
    <m/>
    <m/>
    <n v="420"/>
    <s v="homepage_banner_banner"/>
    <x v="0"/>
    <d v="2019-08-09T00:00:00"/>
    <x v="1"/>
    <n v="80"/>
  </r>
  <r>
    <d v="2019-08-09T00:00:00"/>
    <s v="banner / richmessage"/>
    <s v="94"/>
    <s v="/perawatan-kulit/wajah/"/>
    <s v="perawatan-kulit"/>
    <s v="wajah"/>
    <m/>
    <n v="343"/>
    <s v="banner"/>
    <x v="2"/>
    <d v="2019-08-09T00:00:00"/>
    <x v="1"/>
    <n v="80"/>
  </r>
  <r>
    <d v="2019-08-09T00:00:00"/>
    <s v="banner / tloa"/>
    <s v="94"/>
    <s v="/alat-medis/timbangan/"/>
    <s v="alat-medis"/>
    <s v="timbangan"/>
    <m/>
    <n v="204"/>
    <s v="banner"/>
    <x v="5"/>
    <d v="2019-08-09T00:00:00"/>
    <x v="1"/>
    <n v="80"/>
  </r>
  <r>
    <d v="2019-08-10T00:00:00"/>
    <s v="banner / bannerevent"/>
    <s v="94"/>
    <s v="/ponsel-tablet/smartphone/"/>
    <s v="ponsel-tablet"/>
    <s v="smartphone"/>
    <m/>
    <n v="39511"/>
    <s v="banner"/>
    <x v="7"/>
    <d v="2019-08-10T00:00:00"/>
    <x v="1"/>
    <n v="80"/>
  </r>
  <r>
    <d v="2019-08-10T00:00:00"/>
    <s v="banner / tldigest"/>
    <s v="94"/>
    <s v="/wardah/makeup/"/>
    <s v="wardah"/>
    <s v="makeup"/>
    <m/>
    <n v="17697"/>
    <s v="banner"/>
    <x v="0"/>
    <d v="2019-08-10T00:00:00"/>
    <x v="1"/>
    <n v="80"/>
  </r>
  <r>
    <d v="2019-08-10T00:00:00"/>
    <s v="banner / richmessage"/>
    <s v="94"/>
    <s v="/furniture/office-furniture"/>
    <s v="furniture"/>
    <s v="office-furniture"/>
    <m/>
    <n v="12009"/>
    <s v="banner"/>
    <x v="2"/>
    <d v="2019-08-10T00:00:00"/>
    <x v="1"/>
    <n v="80"/>
  </r>
  <r>
    <d v="2019-08-10T00:00:00"/>
    <s v="homepage_banner_banner / moretab"/>
    <s v="(not set)"/>
    <s v="/"/>
    <s v="unclassified"/>
    <m/>
    <m/>
    <n v="5737"/>
    <s v="homepage_banner_banner"/>
    <x v="1"/>
    <d v="2019-08-10T00:00:00"/>
    <x v="1"/>
    <n v="80"/>
  </r>
  <r>
    <d v="2019-08-10T00:00:00"/>
    <s v="homepage_banner_banner / bottom_text_article"/>
    <s v="(not set)"/>
    <s v="/"/>
    <s v="unclassified"/>
    <m/>
    <m/>
    <n v="5557"/>
    <s v="homepage_banner_banner"/>
    <x v="3"/>
    <d v="2019-08-10T00:00:00"/>
    <x v="1"/>
    <n v="80"/>
  </r>
  <r>
    <d v="2019-08-10T00:00:00"/>
    <s v="banner / richmessage"/>
    <s v="94"/>
    <s v="/kamera-foto/compact/"/>
    <s v="kamera-foto"/>
    <s v="compact"/>
    <m/>
    <n v="1833"/>
    <s v="banner"/>
    <x v="2"/>
    <d v="2019-08-10T00:00:00"/>
    <x v="1"/>
    <n v="80"/>
  </r>
  <r>
    <d v="2019-08-10T00:00:00"/>
    <s v="homepage_banner_banner / tldigest"/>
    <s v="(not set)"/>
    <s v="/"/>
    <s v="unclassified"/>
    <m/>
    <m/>
    <n v="896"/>
    <s v="homepage_banner_banner"/>
    <x v="0"/>
    <d v="2019-08-10T00:00:00"/>
    <x v="1"/>
    <n v="80"/>
  </r>
  <r>
    <d v="2019-08-10T00:00:00"/>
    <s v="banner / richmessage"/>
    <s v="94"/>
    <s v="/diskon/special-deals/"/>
    <s v="diskon"/>
    <s v="special-deals"/>
    <m/>
    <n v="633"/>
    <s v="banner"/>
    <x v="2"/>
    <d v="2019-08-10T00:00:00"/>
    <x v="1"/>
    <n v="80"/>
  </r>
  <r>
    <d v="2019-08-10T00:00:00"/>
    <s v="banner / bannerevent"/>
    <s v="87"/>
    <s v="/koleksi/all-about-apple-brand/"/>
    <s v="koleksi"/>
    <s v="all-about-apple-brand"/>
    <m/>
    <n v="629"/>
    <s v="banner"/>
    <x v="7"/>
    <d v="2019-08-10T00:00:00"/>
    <x v="1"/>
    <n v="80"/>
  </r>
  <r>
    <d v="2019-08-10T00:00:00"/>
    <s v="banner / richmessage"/>
    <s v="94"/>
    <s v="/koleksi/all-about-apple-brand/"/>
    <s v="koleksi"/>
    <s v="all-about-apple-brand"/>
    <m/>
    <n v="567"/>
    <s v="banner"/>
    <x v="2"/>
    <d v="2019-08-10T00:00:00"/>
    <x v="1"/>
    <n v="80"/>
  </r>
  <r>
    <d v="2019-08-10T00:00:00"/>
    <s v="banner / richmessage"/>
    <s v="94"/>
    <s v="/uniqlo/pakaian/kaos/"/>
    <s v="uniqlo"/>
    <s v="pakaian"/>
    <s v="kaos"/>
    <n v="529"/>
    <s v="banner"/>
    <x v="2"/>
    <d v="2019-08-10T00:00:00"/>
    <x v="1"/>
    <n v="80"/>
  </r>
  <r>
    <d v="2019-08-10T00:00:00"/>
    <s v="banner / tldigest"/>
    <s v="94"/>
    <s v="/xiaomi/ponsel-tablet/smartphone/"/>
    <s v="xiaomi"/>
    <s v="ponsel-tablet"/>
    <s v="smartphone"/>
    <n v="403"/>
    <s v="banner"/>
    <x v="0"/>
    <d v="2019-08-10T00:00:00"/>
    <x v="1"/>
    <n v="80"/>
  </r>
  <r>
    <d v="2019-08-10T00:00:00"/>
    <s v="banner / tloa"/>
    <s v="94"/>
    <s v="/furniture/storage"/>
    <s v="furniture"/>
    <s v="storage"/>
    <m/>
    <n v="381"/>
    <s v="banner"/>
    <x v="5"/>
    <d v="2019-08-10T00:00:00"/>
    <x v="1"/>
    <n v="80"/>
  </r>
  <r>
    <d v="2019-08-11T00:00:00"/>
    <s v="banner / bannerevent"/>
    <s v="94"/>
    <s v="/ponsel-tablet/smartphone/"/>
    <s v="ponsel-tablet"/>
    <s v="smartphone"/>
    <m/>
    <n v="8995"/>
    <s v="banner"/>
    <x v="7"/>
    <d v="2019-08-11T00:00:00"/>
    <x v="1"/>
    <n v="80"/>
  </r>
  <r>
    <d v="2019-08-11T00:00:00"/>
    <s v="banner / tldigest"/>
    <s v="94"/>
    <s v="/jam-tangan/mewah/"/>
    <s v="jam-tangan"/>
    <s v="mewah"/>
    <m/>
    <n v="7412"/>
    <s v="banner"/>
    <x v="0"/>
    <d v="2019-08-11T00:00:00"/>
    <x v="1"/>
    <n v="80"/>
  </r>
  <r>
    <d v="2019-08-11T00:00:00"/>
    <s v="banner / richmenu"/>
    <s v="94"/>
    <s v="/xiaomi/ponsel-tablet/smartphone/"/>
    <s v="xiaomi"/>
    <s v="ponsel-tablet"/>
    <s v="smartphone"/>
    <n v="5702"/>
    <s v="banner"/>
    <x v="4"/>
    <d v="2019-08-11T00:00:00"/>
    <x v="1"/>
    <n v="80"/>
  </r>
  <r>
    <d v="2019-08-11T00:00:00"/>
    <s v="homepage_banner_banner / moretab"/>
    <s v="(not set)"/>
    <s v="/"/>
    <s v="unclassified"/>
    <m/>
    <m/>
    <n v="4712"/>
    <s v="homepage_banner_banner"/>
    <x v="1"/>
    <d v="2019-08-11T00:00:00"/>
    <x v="1"/>
    <n v="80"/>
  </r>
  <r>
    <d v="2019-08-11T00:00:00"/>
    <s v="banner / richmessage"/>
    <s v="94"/>
    <s v="/sofas/modern-sofas/"/>
    <s v="sofas"/>
    <s v="modern-sofas"/>
    <m/>
    <n v="3650"/>
    <s v="banner"/>
    <x v="2"/>
    <d v="2019-08-11T00:00:00"/>
    <x v="1"/>
    <n v="80"/>
  </r>
  <r>
    <d v="2019-08-11T00:00:00"/>
    <s v="banner / tlads"/>
    <s v="94"/>
    <s v="/home-decor/clock"/>
    <s v="home-decor"/>
    <s v="clock"/>
    <m/>
    <n v="3484"/>
    <s v="banner"/>
    <x v="9"/>
    <d v="2019-08-11T00:00:00"/>
    <x v="1"/>
    <n v="80"/>
  </r>
  <r>
    <d v="2019-08-11T00:00:00"/>
    <s v="banner / richmessage"/>
    <s v="94"/>
    <s v="/home-decor/skincare"/>
    <s v="home-decor"/>
    <s v="skincare"/>
    <m/>
    <n v="2433"/>
    <s v="banner"/>
    <x v="2"/>
    <d v="2019-08-11T00:00:00"/>
    <x v="1"/>
    <n v="80"/>
  </r>
  <r>
    <d v="2019-08-11T00:00:00"/>
    <s v="homepage_banner_banner / bottom_text_article"/>
    <s v="(not set)"/>
    <s v="/"/>
    <s v="unclassified"/>
    <m/>
    <m/>
    <n v="2432"/>
    <s v="homepage_banner_banner"/>
    <x v="3"/>
    <d v="2019-08-11T00:00:00"/>
    <x v="1"/>
    <n v="80"/>
  </r>
  <r>
    <d v="2019-08-11T00:00:00"/>
    <s v="banner / tldigest"/>
    <s v="94"/>
    <s v="/wardah/makeup/"/>
    <s v="wardah"/>
    <s v="makeup"/>
    <m/>
    <n v="768"/>
    <s v="banner"/>
    <x v="0"/>
    <d v="2019-08-11T00:00:00"/>
    <x v="1"/>
    <n v="80"/>
  </r>
  <r>
    <d v="2019-08-11T00:00:00"/>
    <s v="banner / richmessage"/>
    <s v="94"/>
    <s v="/furniture/office-furniture"/>
    <s v="furniture"/>
    <s v="office-furniture"/>
    <m/>
    <n v="715"/>
    <s v="banner"/>
    <x v="2"/>
    <d v="2019-08-11T00:00:00"/>
    <x v="1"/>
    <n v="80"/>
  </r>
  <r>
    <d v="2019-08-11T00:00:00"/>
    <s v="banner / tloa"/>
    <s v="94"/>
    <s v="/furniture/clothing"/>
    <s v="furniture"/>
    <s v="clothing"/>
    <m/>
    <n v="609"/>
    <s v="banner"/>
    <x v="5"/>
    <d v="2019-08-11T00:00:00"/>
    <x v="1"/>
    <n v="80"/>
  </r>
  <r>
    <d v="2019-08-11T00:00:00"/>
    <s v="homepage_banner_banner / tldigest"/>
    <s v="(not set)"/>
    <s v="/"/>
    <s v="unclassified"/>
    <m/>
    <m/>
    <n v="589"/>
    <s v="homepage_banner_banner"/>
    <x v="0"/>
    <d v="2019-08-11T00:00:00"/>
    <x v="1"/>
    <n v="80"/>
  </r>
  <r>
    <d v="2019-08-12T00:00:00"/>
    <s v="banner / tldigest"/>
    <s v="95"/>
    <s v="/home-decor/makeup-accessories"/>
    <s v="home-decor"/>
    <s v="makeup-accessories"/>
    <m/>
    <n v="14928"/>
    <s v="banner"/>
    <x v="0"/>
    <d v="2019-08-12T00:00:00"/>
    <x v="2"/>
    <n v="83"/>
  </r>
  <r>
    <d v="2019-08-12T00:00:00"/>
    <s v="homepage_banner_banner / moretab"/>
    <s v="(not set)"/>
    <s v="/"/>
    <s v="unclassified"/>
    <m/>
    <m/>
    <n v="2884"/>
    <s v="homepage_banner_banner"/>
    <x v="1"/>
    <d v="2019-08-12T00:00:00"/>
    <x v="2"/>
    <n v="83"/>
  </r>
  <r>
    <d v="2019-08-12T00:00:00"/>
    <s v="banner / tlads"/>
    <s v="94"/>
    <s v="/home-decor/clock"/>
    <s v="home-decor"/>
    <s v="clock"/>
    <m/>
    <n v="2674"/>
    <s v="banner"/>
    <x v="9"/>
    <d v="2019-08-12T00:00:00"/>
    <x v="2"/>
    <n v="83"/>
  </r>
  <r>
    <d v="2019-08-12T00:00:00"/>
    <s v="banner / bannerevent"/>
    <s v="94"/>
    <s v="/ponsel-tablet/smartphone/"/>
    <s v="ponsel-tablet"/>
    <s v="smartphone"/>
    <m/>
    <n v="2512"/>
    <s v="banner"/>
    <x v="7"/>
    <d v="2019-08-12T00:00:00"/>
    <x v="2"/>
    <n v="83"/>
  </r>
  <r>
    <d v="2019-08-12T00:00:00"/>
    <s v="banner / richmessage"/>
    <s v="95"/>
    <s v="/furniture/furniture-accessories"/>
    <s v="furniture"/>
    <s v="furniture-accessories"/>
    <m/>
    <n v="2435"/>
    <s v="banner"/>
    <x v="2"/>
    <d v="2019-08-12T00:00:00"/>
    <x v="2"/>
    <n v="83"/>
  </r>
  <r>
    <d v="2019-08-12T00:00:00"/>
    <s v="banner / richmessage"/>
    <s v="95"/>
    <s v="/furniture/furniture-accessories"/>
    <s v="furniture"/>
    <s v="furniture-accessories"/>
    <m/>
    <n v="2198"/>
    <s v="banner"/>
    <x v="2"/>
    <d v="2019-08-12T00:00:00"/>
    <x v="2"/>
    <n v="83"/>
  </r>
  <r>
    <d v="2019-08-12T00:00:00"/>
    <s v="banner / richmenu"/>
    <s v="95"/>
    <s v="/home-decor/makeup-accessories"/>
    <s v="home-decor"/>
    <s v="makeup-accessories"/>
    <m/>
    <n v="1284"/>
    <s v="banner"/>
    <x v="4"/>
    <d v="2019-08-12T00:00:00"/>
    <x v="2"/>
    <n v="83"/>
  </r>
  <r>
    <d v="2019-08-12T00:00:00"/>
    <s v="homepage_banner_banner / bottom_text_article"/>
    <s v="(not set)"/>
    <s v="/"/>
    <s v="unclassified"/>
    <m/>
    <m/>
    <n v="812"/>
    <s v="homepage_banner_banner"/>
    <x v="3"/>
    <d v="2019-08-12T00:00:00"/>
    <x v="2"/>
    <n v="83"/>
  </r>
  <r>
    <d v="2019-08-12T00:00:00"/>
    <s v="banner / richmessage"/>
    <s v="95"/>
    <s v="/diskon/special-deals/"/>
    <s v="diskon"/>
    <s v="special-deals"/>
    <m/>
    <n v="416"/>
    <s v="banner"/>
    <x v="2"/>
    <d v="2019-08-12T00:00:00"/>
    <x v="2"/>
    <n v="83"/>
  </r>
  <r>
    <d v="2019-08-12T00:00:00"/>
    <s v="homepage_banner_banner / tldigest"/>
    <s v="(not set)"/>
    <s v="/"/>
    <s v="unclassified"/>
    <m/>
    <m/>
    <n v="387"/>
    <s v="homepage_banner_banner"/>
    <x v="0"/>
    <d v="2019-08-12T00:00:00"/>
    <x v="2"/>
    <n v="83"/>
  </r>
  <r>
    <d v="2019-08-13T00:00:00"/>
    <s v="banner / tldigest"/>
    <s v="95"/>
    <s v="/furniture/furniture-accessories"/>
    <s v="furniture"/>
    <s v="furniture-accessories"/>
    <m/>
    <n v="10331"/>
    <s v="banner"/>
    <x v="0"/>
    <d v="2019-08-13T00:00:00"/>
    <x v="2"/>
    <n v="83"/>
  </r>
  <r>
    <d v="2019-08-13T00:00:00"/>
    <s v="banner / richmessage"/>
    <s v="95"/>
    <s v="/ponsel-tablet/smartphone/"/>
    <s v="ponsel-tablet"/>
    <s v="smartphone"/>
    <m/>
    <n v="2517"/>
    <s v="banner"/>
    <x v="2"/>
    <d v="2019-08-13T00:00:00"/>
    <x v="2"/>
    <n v="83"/>
  </r>
  <r>
    <d v="2019-08-13T00:00:00"/>
    <s v="homepage_banner_banner / moretab"/>
    <s v="(not set)"/>
    <s v="/"/>
    <s v="unclassified"/>
    <m/>
    <m/>
    <n v="2393"/>
    <s v="homepage_banner_banner"/>
    <x v="1"/>
    <d v="2019-08-13T00:00:00"/>
    <x v="2"/>
    <n v="83"/>
  </r>
  <r>
    <d v="2019-08-13T00:00:00"/>
    <s v="homepage_banner_banner / bottom_text_article"/>
    <s v="(not set)"/>
    <s v="/"/>
    <s v="unclassified"/>
    <m/>
    <m/>
    <n v="2220"/>
    <s v="homepage_banner_banner"/>
    <x v="3"/>
    <d v="2019-08-13T00:00:00"/>
    <x v="2"/>
    <n v="83"/>
  </r>
  <r>
    <d v="2019-08-13T00:00:00"/>
    <s v="banner / tlads"/>
    <s v="94"/>
    <s v="/home-decor/clock"/>
    <s v="home-decor"/>
    <s v="clock"/>
    <m/>
    <n v="2032"/>
    <s v="banner"/>
    <x v="9"/>
    <d v="2019-08-13T00:00:00"/>
    <x v="2"/>
    <n v="83"/>
  </r>
  <r>
    <d v="2019-08-13T00:00:00"/>
    <s v="banner / bannerevent"/>
    <s v="94"/>
    <s v="/ponsel-tablet/smartphone/"/>
    <s v="ponsel-tablet"/>
    <s v="smartphone"/>
    <m/>
    <n v="1773"/>
    <s v="banner"/>
    <x v="7"/>
    <d v="2019-08-13T00:00:00"/>
    <x v="2"/>
    <n v="83"/>
  </r>
  <r>
    <d v="2019-08-13T00:00:00"/>
    <s v="banner / richmessage"/>
    <s v="95"/>
    <s v="/home-decor/makeup-accessories"/>
    <s v="home-decor"/>
    <s v="makeup-accessories"/>
    <m/>
    <n v="1131"/>
    <s v="banner"/>
    <x v="2"/>
    <d v="2019-08-13T00:00:00"/>
    <x v="2"/>
    <n v="83"/>
  </r>
  <r>
    <d v="2019-08-13T00:00:00"/>
    <s v="banner / richmessage"/>
    <s v="95"/>
    <s v="/furniture/furniture-accessories"/>
    <s v="furniture"/>
    <s v="furniture-accessories"/>
    <m/>
    <n v="881"/>
    <s v="banner"/>
    <x v="2"/>
    <d v="2019-08-13T00:00:00"/>
    <x v="2"/>
    <n v="83"/>
  </r>
  <r>
    <d v="2019-08-13T00:00:00"/>
    <s v="banner / tldigest"/>
    <s v="95"/>
    <s v="/home-decor/makeup-accessories"/>
    <s v="home-decor"/>
    <s v="makeup-accessories"/>
    <m/>
    <n v="783"/>
    <s v="banner"/>
    <x v="0"/>
    <d v="2019-08-13T00:00:00"/>
    <x v="2"/>
    <n v="83"/>
  </r>
  <r>
    <d v="2019-08-13T00:00:00"/>
    <s v="homepage_banner_banner / tldigest"/>
    <s v="(not set)"/>
    <s v="/"/>
    <s v="unclassified"/>
    <m/>
    <m/>
    <n v="638"/>
    <s v="homepage_banner_banner"/>
    <x v="0"/>
    <d v="2019-08-13T00:00:00"/>
    <x v="2"/>
    <n v="83"/>
  </r>
  <r>
    <d v="2019-08-13T00:00:00"/>
    <s v="banner / richmenu"/>
    <s v="95"/>
    <s v="/furniture/sound-systems"/>
    <s v="furniture"/>
    <s v="sound-systems"/>
    <m/>
    <n v="540"/>
    <s v="banner"/>
    <x v="4"/>
    <d v="2019-08-13T00:00:00"/>
    <x v="2"/>
    <n v="83"/>
  </r>
  <r>
    <d v="2019-08-13T00:00:00"/>
    <s v="banner / richmenu"/>
    <s v="95"/>
    <s v="/home-decor/makeup-accessories"/>
    <s v="home-decor"/>
    <s v="makeup-accessories"/>
    <m/>
    <n v="354"/>
    <s v="banner"/>
    <x v="4"/>
    <d v="2019-08-13T00:00:00"/>
    <x v="2"/>
    <n v="83"/>
  </r>
  <r>
    <d v="2019-08-14T00:00:00"/>
    <s v="banner / tldigest"/>
    <s v="95"/>
    <s v="/ponsel-tablet/smartphone/"/>
    <s v="ponsel-tablet"/>
    <s v="smartphone"/>
    <m/>
    <n v="24229"/>
    <s v="banner"/>
    <x v="0"/>
    <d v="2019-08-14T00:00:00"/>
    <x v="2"/>
    <n v="83"/>
  </r>
  <r>
    <d v="2019-08-14T00:00:00"/>
    <s v="banner / richmessage"/>
    <s v="95"/>
    <s v="/home-decor/makeup-accessories"/>
    <s v="home-decor"/>
    <s v="makeup-accessories"/>
    <m/>
    <n v="8707"/>
    <s v="banner"/>
    <x v="2"/>
    <d v="2019-08-14T00:00:00"/>
    <x v="2"/>
    <n v="83"/>
  </r>
  <r>
    <d v="2019-08-14T00:00:00"/>
    <s v="homepage_banner_banner / moretab"/>
    <s v="(not set)"/>
    <s v="/"/>
    <s v="unclassified"/>
    <m/>
    <m/>
    <n v="6250"/>
    <s v="homepage_banner_banner"/>
    <x v="1"/>
    <d v="2019-08-14T00:00:00"/>
    <x v="2"/>
    <n v="83"/>
  </r>
  <r>
    <d v="2019-08-14T00:00:00"/>
    <s v="banner / bannerevent"/>
    <s v="94"/>
    <s v="/ponsel-tablet/smartphone/"/>
    <s v="ponsel-tablet"/>
    <s v="smartphone"/>
    <m/>
    <n v="5367"/>
    <s v="banner"/>
    <x v="7"/>
    <d v="2019-08-14T00:00:00"/>
    <x v="2"/>
    <n v="83"/>
  </r>
  <r>
    <d v="2019-08-14T00:00:00"/>
    <s v="banner / tlads"/>
    <s v="94"/>
    <s v="/home-decor/clock"/>
    <s v="home-decor"/>
    <s v="clock"/>
    <m/>
    <n v="5195"/>
    <s v="banner"/>
    <x v="9"/>
    <d v="2019-08-14T00:00:00"/>
    <x v="2"/>
    <n v="83"/>
  </r>
  <r>
    <d v="2019-08-14T00:00:00"/>
    <s v="homepage_banner_banner / bottom_text_article"/>
    <s v="(not set)"/>
    <s v="/"/>
    <s v="unclassified"/>
    <m/>
    <m/>
    <n v="3758"/>
    <s v="homepage_banner_banner"/>
    <x v="3"/>
    <d v="2019-08-14T00:00:00"/>
    <x v="2"/>
    <n v="83"/>
  </r>
  <r>
    <d v="2019-08-14T00:00:00"/>
    <s v="banner / richmessage"/>
    <s v="95"/>
    <s v="/furniture/sound-systems"/>
    <s v="furniture"/>
    <s v="sound-systems"/>
    <m/>
    <n v="2397"/>
    <s v="banner"/>
    <x v="2"/>
    <d v="2019-08-14T00:00:00"/>
    <x v="2"/>
    <n v="83"/>
  </r>
  <r>
    <d v="2019-08-14T00:00:00"/>
    <s v="banner / richmenu"/>
    <s v="95"/>
    <s v="/diskon/special-deals/"/>
    <s v="diskon"/>
    <s v="special-deals"/>
    <m/>
    <n v="1941"/>
    <s v="banner"/>
    <x v="4"/>
    <d v="2019-08-14T00:00:00"/>
    <x v="2"/>
    <n v="83"/>
  </r>
  <r>
    <d v="2019-08-14T00:00:00"/>
    <s v="homepage_banner_banner / tldigest"/>
    <s v="(not set)"/>
    <s v="/"/>
    <s v="unclassified"/>
    <m/>
    <m/>
    <n v="1102"/>
    <s v="homepage_banner_banner"/>
    <x v="0"/>
    <d v="2019-08-14T00:00:00"/>
    <x v="2"/>
    <n v="83"/>
  </r>
  <r>
    <d v="2019-08-14T00:00:00"/>
    <s v="banner / richmessage"/>
    <s v="95"/>
    <s v="/ponsel-tablet/smartphone/"/>
    <s v="ponsel-tablet"/>
    <s v="smartphone"/>
    <m/>
    <n v="1080"/>
    <s v="banner"/>
    <x v="2"/>
    <d v="2019-08-14T00:00:00"/>
    <x v="2"/>
    <n v="83"/>
  </r>
  <r>
    <d v="2019-08-14T00:00:00"/>
    <s v="banner / tldigest"/>
    <s v="95"/>
    <s v="/furniture/furniture-accessories"/>
    <s v="furniture"/>
    <s v="furniture-accessories"/>
    <m/>
    <n v="580"/>
    <s v="banner"/>
    <x v="0"/>
    <d v="2019-08-14T00:00:00"/>
    <x v="2"/>
    <n v="83"/>
  </r>
  <r>
    <d v="2019-08-15T00:00:00"/>
    <s v="banner / tldigest"/>
    <s v="96"/>
    <s v="/furniture/office-furniture"/>
    <s v="furniture"/>
    <s v="office-furniture"/>
    <m/>
    <n v="34220"/>
    <s v="banner"/>
    <x v="0"/>
    <d v="2019-08-15T00:00:00"/>
    <x v="2"/>
    <n v="83"/>
  </r>
  <r>
    <d v="2019-08-15T00:00:00"/>
    <s v="homepage_banner_banner / moretab"/>
    <s v="(not set)"/>
    <s v="/"/>
    <s v="unclassified"/>
    <m/>
    <m/>
    <n v="13972"/>
    <s v="homepage_banner_banner"/>
    <x v="1"/>
    <d v="2019-08-15T00:00:00"/>
    <x v="2"/>
    <n v="83"/>
  </r>
  <r>
    <d v="2019-08-15T00:00:00"/>
    <s v="banner / tlads"/>
    <s v="94"/>
    <s v="/home-decor/clock"/>
    <s v="home-decor"/>
    <s v="clock"/>
    <m/>
    <n v="7189"/>
    <s v="banner"/>
    <x v="9"/>
    <d v="2019-08-15T00:00:00"/>
    <x v="2"/>
    <n v="83"/>
  </r>
  <r>
    <d v="2019-08-15T00:00:00"/>
    <s v="banner / bannerevent"/>
    <s v="94"/>
    <s v="/ponsel-tablet/smartphone/"/>
    <s v="ponsel-tablet"/>
    <s v="smartphone"/>
    <m/>
    <n v="6642"/>
    <s v="banner"/>
    <x v="7"/>
    <d v="2019-08-15T00:00:00"/>
    <x v="2"/>
    <n v="83"/>
  </r>
  <r>
    <d v="2019-08-15T00:00:00"/>
    <s v="banner / richmessage"/>
    <s v="96"/>
    <s v="/home-decor/skincare"/>
    <s v="home-decor"/>
    <s v="skincare"/>
    <m/>
    <n v="5436"/>
    <s v="banner"/>
    <x v="2"/>
    <d v="2019-08-15T00:00:00"/>
    <x v="2"/>
    <n v="83"/>
  </r>
  <r>
    <d v="2019-08-15T00:00:00"/>
    <s v="homepage_banner_banner / bottom_text_article"/>
    <s v="(not set)"/>
    <s v="/"/>
    <s v="unclassified"/>
    <m/>
    <m/>
    <n v="4995"/>
    <s v="homepage_banner_banner"/>
    <x v="3"/>
    <d v="2019-08-15T00:00:00"/>
    <x v="2"/>
    <n v="83"/>
  </r>
  <r>
    <d v="2019-08-15T00:00:00"/>
    <s v="banner / richmessage"/>
    <s v="96"/>
    <s v="/furniture/clothing"/>
    <s v="furniture"/>
    <s v="clothing"/>
    <m/>
    <n v="4821"/>
    <s v="banner"/>
    <x v="2"/>
    <d v="2019-08-15T00:00:00"/>
    <x v="2"/>
    <n v="83"/>
  </r>
  <r>
    <d v="2019-08-15T00:00:00"/>
    <s v="homepage_banner_banner / tldigest"/>
    <s v="(not set)"/>
    <s v="/"/>
    <s v="unclassified"/>
    <m/>
    <m/>
    <n v="2629"/>
    <s v="homepage_banner_banner"/>
    <x v="0"/>
    <d v="2019-08-15T00:00:00"/>
    <x v="2"/>
    <n v="83"/>
  </r>
  <r>
    <d v="2019-08-15T00:00:00"/>
    <s v="banner / tldigest"/>
    <s v="95"/>
    <s v="/ponsel-tablet/smartphone/"/>
    <s v="ponsel-tablet"/>
    <s v="smartphone"/>
    <m/>
    <n v="2625"/>
    <s v="banner"/>
    <x v="0"/>
    <d v="2019-08-15T00:00:00"/>
    <x v="2"/>
    <n v="83"/>
  </r>
  <r>
    <d v="2019-08-15T00:00:00"/>
    <s v="banner / richmenu"/>
    <s v="96"/>
    <s v="/diskon/special-deals/"/>
    <s v="diskon"/>
    <s v="special-deals"/>
    <m/>
    <n v="2548"/>
    <s v="banner"/>
    <x v="4"/>
    <d v="2019-08-15T00:00:00"/>
    <x v="2"/>
    <n v="83"/>
  </r>
  <r>
    <d v="2019-08-15T00:00:00"/>
    <s v="banner / richmessage"/>
    <s v="95"/>
    <s v="/furniture/sound-systems"/>
    <s v="furniture"/>
    <s v="sound-systems"/>
    <m/>
    <n v="1531"/>
    <s v="banner"/>
    <x v="2"/>
    <d v="2019-08-15T00:00:00"/>
    <x v="2"/>
    <n v="83"/>
  </r>
  <r>
    <d v="2019-08-15T00:00:00"/>
    <s v="banner / richmessage"/>
    <s v="95"/>
    <s v="/home-decor/makeup-accessories"/>
    <s v="home-decor"/>
    <s v="makeup-accessories"/>
    <m/>
    <n v="876"/>
    <s v="banner"/>
    <x v="2"/>
    <d v="2019-08-15T00:00:00"/>
    <x v="2"/>
    <n v="83"/>
  </r>
  <r>
    <d v="2019-08-15T00:00:00"/>
    <s v="banner / tloa"/>
    <s v="96"/>
    <s v="/furniture/accessories"/>
    <s v="furniture"/>
    <s v="accessories"/>
    <m/>
    <n v="564"/>
    <s v="banner"/>
    <x v="5"/>
    <d v="2019-08-15T00:00:00"/>
    <x v="2"/>
    <n v="83"/>
  </r>
  <r>
    <d v="2019-08-16T00:00:00"/>
    <s v="banner / richmessage"/>
    <s v="96"/>
    <s v="/samsung/ponsel-tablet/smartphone/"/>
    <s v="samsung"/>
    <s v="ponsel-tablet"/>
    <s v="smartphone"/>
    <n v="19320"/>
    <s v="banner"/>
    <x v="2"/>
    <d v="2019-08-16T00:00:00"/>
    <x v="2"/>
    <n v="83"/>
  </r>
  <r>
    <d v="2019-08-16T00:00:00"/>
    <s v="banner / tldigest"/>
    <s v="96"/>
    <s v="/furniture/clothing"/>
    <s v="furniture"/>
    <s v="clothing"/>
    <m/>
    <n v="18552"/>
    <s v="banner"/>
    <x v="0"/>
    <d v="2019-08-16T00:00:00"/>
    <x v="2"/>
    <n v="83"/>
  </r>
  <r>
    <d v="2019-08-16T00:00:00"/>
    <s v="homepage_banner_banner / moretab"/>
    <s v="(not set)"/>
    <s v="/"/>
    <s v="unclassified"/>
    <m/>
    <m/>
    <n v="12693"/>
    <s v="homepage_banner_banner"/>
    <x v="1"/>
    <d v="2019-08-16T00:00:00"/>
    <x v="2"/>
    <n v="83"/>
  </r>
  <r>
    <d v="2019-08-16T00:00:00"/>
    <s v="banner / tlads"/>
    <s v="94"/>
    <s v="/home-decor/clock"/>
    <s v="home-decor"/>
    <s v="clock"/>
    <m/>
    <n v="8754"/>
    <s v="banner"/>
    <x v="9"/>
    <d v="2019-08-16T00:00:00"/>
    <x v="2"/>
    <n v="83"/>
  </r>
  <r>
    <d v="2019-08-16T00:00:00"/>
    <s v="banner / richmessage"/>
    <s v="96"/>
    <s v="/furniture/accessories"/>
    <s v="furniture"/>
    <s v="accessories"/>
    <m/>
    <n v="7767"/>
    <s v="banner"/>
    <x v="2"/>
    <d v="2019-08-16T00:00:00"/>
    <x v="2"/>
    <n v="83"/>
  </r>
  <r>
    <d v="2019-08-16T00:00:00"/>
    <s v="banner / bannerevent"/>
    <s v="94"/>
    <s v="/ponsel-tablet/smartphone/"/>
    <s v="ponsel-tablet"/>
    <s v="smartphone"/>
    <m/>
    <n v="7518"/>
    <s v="banner"/>
    <x v="7"/>
    <d v="2019-08-16T00:00:00"/>
    <x v="2"/>
    <n v="83"/>
  </r>
  <r>
    <d v="2019-08-16T00:00:00"/>
    <s v="homepage_banner_banner / bottom_text_article"/>
    <s v="(not set)"/>
    <s v="/"/>
    <s v="unclassified"/>
    <m/>
    <m/>
    <n v="5721"/>
    <s v="homepage_banner_banner"/>
    <x v="3"/>
    <d v="2019-08-16T00:00:00"/>
    <x v="2"/>
    <n v="83"/>
  </r>
  <r>
    <d v="2019-08-16T00:00:00"/>
    <s v="banner / richmenu"/>
    <s v="96"/>
    <s v="/furniture/office-furniture"/>
    <s v="furniture"/>
    <s v="office-furniture"/>
    <m/>
    <n v="3088"/>
    <s v="banner"/>
    <x v="4"/>
    <d v="2019-08-16T00:00:00"/>
    <x v="2"/>
    <n v="83"/>
  </r>
  <r>
    <d v="2019-08-16T00:00:00"/>
    <s v="banner / richmessage"/>
    <s v="96"/>
    <s v="/furniture/clothing"/>
    <s v="furniture"/>
    <s v="clothing"/>
    <m/>
    <n v="2313"/>
    <s v="banner"/>
    <x v="2"/>
    <d v="2019-08-16T00:00:00"/>
    <x v="2"/>
    <n v="83"/>
  </r>
  <r>
    <d v="2019-08-16T00:00:00"/>
    <s v="banner / tldigest"/>
    <s v="96"/>
    <s v="/furniture/office-furniture"/>
    <s v="furniture"/>
    <s v="office-furniture"/>
    <m/>
    <n v="2067"/>
    <s v="banner"/>
    <x v="0"/>
    <d v="2019-08-16T00:00:00"/>
    <x v="2"/>
    <n v="83"/>
  </r>
  <r>
    <d v="2019-08-16T00:00:00"/>
    <s v="homepage_banner_banner / tldigest"/>
    <s v="(not set)"/>
    <s v="/"/>
    <s v="unclassified"/>
    <m/>
    <m/>
    <n v="1844"/>
    <s v="homepage_banner_banner"/>
    <x v="0"/>
    <d v="2019-08-16T00:00:00"/>
    <x v="2"/>
    <n v="83"/>
  </r>
  <r>
    <d v="2019-08-16T00:00:00"/>
    <s v="homepage_banner_banner / friends_list"/>
    <s v="(not set)"/>
    <s v="/"/>
    <s v="unclassified"/>
    <m/>
    <m/>
    <n v="1432"/>
    <s v="homepage_banner_banner"/>
    <x v="6"/>
    <d v="2019-08-16T00:00:00"/>
    <x v="2"/>
    <n v="83"/>
  </r>
  <r>
    <d v="2019-08-16T00:00:00"/>
    <s v="banner / bannerevent"/>
    <s v="87"/>
    <s v="/koleksi/all-about-apple-brand/"/>
    <s v="koleksi"/>
    <s v="all-about-apple-brand"/>
    <m/>
    <n v="998"/>
    <s v="banner"/>
    <x v="7"/>
    <d v="2019-08-16T00:00:00"/>
    <x v="2"/>
    <n v="83"/>
  </r>
  <r>
    <d v="2019-08-16T00:00:00"/>
    <s v="banner / richmessage"/>
    <s v="96"/>
    <s v="/home-decor/skincare"/>
    <s v="home-decor"/>
    <s v="skincare"/>
    <m/>
    <n v="339"/>
    <s v="banner"/>
    <x v="2"/>
    <d v="2019-08-16T00:00:00"/>
    <x v="2"/>
    <n v="83"/>
  </r>
  <r>
    <d v="2019-08-17T00:00:00"/>
    <s v="banner / tldigest"/>
    <s v="96"/>
    <s v="/samsung/ponsel-tablet/smartphone/"/>
    <s v="samsung"/>
    <s v="ponsel-tablet"/>
    <s v="smartphone"/>
    <n v="51355"/>
    <s v="banner"/>
    <x v="0"/>
    <d v="2019-08-17T00:00:00"/>
    <x v="2"/>
    <n v="83"/>
  </r>
  <r>
    <d v="2019-08-17T00:00:00"/>
    <s v="homepage_banner_banner / moretab"/>
    <s v="(not set)"/>
    <s v="/"/>
    <s v="unclassified"/>
    <m/>
    <m/>
    <n v="12642"/>
    <s v="homepage_banner_banner"/>
    <x v="1"/>
    <d v="2019-08-17T00:00:00"/>
    <x v="2"/>
    <n v="83"/>
  </r>
  <r>
    <d v="2019-08-17T00:00:00"/>
    <s v="banner / richmessage"/>
    <s v="96"/>
    <s v="/furniture/office-furniture"/>
    <s v="furniture"/>
    <s v="office-furniture"/>
    <m/>
    <n v="12481"/>
    <s v="banner"/>
    <x v="2"/>
    <d v="2019-08-17T00:00:00"/>
    <x v="2"/>
    <n v="83"/>
  </r>
  <r>
    <d v="2019-08-17T00:00:00"/>
    <s v="banner / richmessage"/>
    <s v="96"/>
    <s v="/samsung/ponsel-tablet/smartphone/"/>
    <s v="samsung"/>
    <s v="ponsel-tablet"/>
    <s v="smartphone"/>
    <n v="9258"/>
    <s v="banner"/>
    <x v="2"/>
    <d v="2019-08-17T00:00:00"/>
    <x v="2"/>
    <n v="83"/>
  </r>
  <r>
    <d v="2019-08-17T00:00:00"/>
    <s v="homepage_banner_banner / bottom_text_article"/>
    <s v="(not set)"/>
    <s v="/"/>
    <s v="unclassified"/>
    <m/>
    <m/>
    <n v="6731"/>
    <s v="homepage_banner_banner"/>
    <x v="3"/>
    <d v="2019-08-17T00:00:00"/>
    <x v="2"/>
    <n v="83"/>
  </r>
  <r>
    <d v="2019-08-17T00:00:00"/>
    <s v="banner / tlads"/>
    <s v="94"/>
    <s v="/home-decor/clock"/>
    <s v="home-decor"/>
    <s v="clock"/>
    <m/>
    <n v="6472"/>
    <s v="banner"/>
    <x v="9"/>
    <d v="2019-08-17T00:00:00"/>
    <x v="2"/>
    <n v="83"/>
  </r>
  <r>
    <d v="2019-08-17T00:00:00"/>
    <s v="banner / bannerevent"/>
    <s v="94"/>
    <s v="/ponsel-tablet/smartphone/"/>
    <s v="ponsel-tablet"/>
    <s v="smartphone"/>
    <m/>
    <n v="3948"/>
    <s v="banner"/>
    <x v="7"/>
    <d v="2019-08-17T00:00:00"/>
    <x v="2"/>
    <n v="83"/>
  </r>
  <r>
    <d v="2019-08-17T00:00:00"/>
    <s v="banner / richmessage"/>
    <s v="96"/>
    <s v="/diskon/special-deals/"/>
    <s v="diskon"/>
    <s v="special-deals"/>
    <m/>
    <n v="2826"/>
    <s v="banner"/>
    <x v="2"/>
    <d v="2019-08-17T00:00:00"/>
    <x v="2"/>
    <n v="83"/>
  </r>
  <r>
    <d v="2019-08-17T00:00:00"/>
    <s v="banner / tloa"/>
    <s v="96"/>
    <s v="/furniture/office-furniture"/>
    <s v="furniture"/>
    <s v="office-furniture"/>
    <m/>
    <n v="2091"/>
    <s v="banner"/>
    <x v="5"/>
    <d v="2019-08-17T00:00:00"/>
    <x v="2"/>
    <n v="83"/>
  </r>
  <r>
    <d v="2019-08-17T00:00:00"/>
    <s v="homepage_banner_banner / tldigest"/>
    <s v="(not set)"/>
    <s v="/"/>
    <s v="unclassified"/>
    <m/>
    <m/>
    <n v="1697"/>
    <s v="homepage_banner_banner"/>
    <x v="0"/>
    <d v="2019-08-17T00:00:00"/>
    <x v="2"/>
    <n v="83"/>
  </r>
  <r>
    <d v="2019-08-17T00:00:00"/>
    <s v="banner / richmessage"/>
    <s v="96"/>
    <s v="/furniture/accessories"/>
    <s v="furniture"/>
    <s v="accessories"/>
    <m/>
    <n v="1073"/>
    <s v="banner"/>
    <x v="2"/>
    <d v="2019-08-17T00:00:00"/>
    <x v="2"/>
    <n v="83"/>
  </r>
  <r>
    <d v="2019-08-17T00:00:00"/>
    <s v="banner / tldigest"/>
    <s v="96"/>
    <s v="/furniture/clothing"/>
    <s v="furniture"/>
    <s v="clothing"/>
    <m/>
    <n v="786"/>
    <s v="banner"/>
    <x v="0"/>
    <d v="2019-08-17T00:00:00"/>
    <x v="2"/>
    <n v="83"/>
  </r>
  <r>
    <d v="2019-08-17T00:00:00"/>
    <s v="homepage_banner_banner / friends_list"/>
    <s v="(not set)"/>
    <s v="/"/>
    <s v="unclassified"/>
    <m/>
    <m/>
    <n v="724"/>
    <s v="homepage_banner_banner"/>
    <x v="6"/>
    <d v="2019-08-17T00:00:00"/>
    <x v="2"/>
    <n v="83"/>
  </r>
  <r>
    <d v="2019-08-18T00:00:00"/>
    <s v="banner / richmessage"/>
    <s v="96"/>
    <s v="/furniture/office-furniture"/>
    <s v="furniture"/>
    <s v="office-furniture"/>
    <m/>
    <n v="21206"/>
    <s v="banner"/>
    <x v="2"/>
    <d v="2019-08-18T00:00:00"/>
    <x v="2"/>
    <n v="83"/>
  </r>
  <r>
    <d v="2019-08-18T00:00:00"/>
    <s v="banner / tldigest"/>
    <s v="96"/>
    <s v="/home-decor/skincare"/>
    <s v="home-decor"/>
    <s v="skincare"/>
    <m/>
    <n v="15285"/>
    <s v="banner"/>
    <x v="0"/>
    <d v="2019-08-18T00:00:00"/>
    <x v="2"/>
    <n v="83"/>
  </r>
  <r>
    <d v="2019-08-18T00:00:00"/>
    <s v="homepage_banner_banner / moretab"/>
    <s v="(not set)"/>
    <s v="/"/>
    <s v="unclassified"/>
    <m/>
    <m/>
    <n v="11655"/>
    <s v="homepage_banner_banner"/>
    <x v="1"/>
    <d v="2019-08-18T00:00:00"/>
    <x v="2"/>
    <n v="83"/>
  </r>
  <r>
    <d v="2019-08-18T00:00:00"/>
    <s v="banner / tlads"/>
    <s v="94"/>
    <s v="/home-decor/clock"/>
    <s v="home-decor"/>
    <s v="clock"/>
    <m/>
    <n v="7306"/>
    <s v="banner"/>
    <x v="9"/>
    <d v="2019-08-18T00:00:00"/>
    <x v="2"/>
    <n v="83"/>
  </r>
  <r>
    <d v="2019-08-18T00:00:00"/>
    <s v="banner / richmenu"/>
    <s v="96"/>
    <s v="/home-decor/skincare"/>
    <s v="home-decor"/>
    <s v="skincare"/>
    <m/>
    <n v="5432"/>
    <s v="banner"/>
    <x v="4"/>
    <d v="2019-08-18T00:00:00"/>
    <x v="2"/>
    <n v="83"/>
  </r>
  <r>
    <d v="2019-08-18T00:00:00"/>
    <s v="banner / tldigest"/>
    <s v="96"/>
    <s v="/samsung/ponsel-tablet/smartphone/"/>
    <s v="samsung"/>
    <s v="ponsel-tablet"/>
    <s v="smartphone"/>
    <n v="4301"/>
    <s v="banner"/>
    <x v="0"/>
    <d v="2019-08-18T00:00:00"/>
    <x v="2"/>
    <n v="83"/>
  </r>
  <r>
    <d v="2019-08-18T00:00:00"/>
    <s v="homepage_banner_banner / bottom_text_article"/>
    <s v="(not set)"/>
    <s v="/"/>
    <s v="unclassified"/>
    <m/>
    <m/>
    <n v="3736"/>
    <s v="homepage_banner_banner"/>
    <x v="3"/>
    <d v="2019-08-18T00:00:00"/>
    <x v="2"/>
    <n v="83"/>
  </r>
  <r>
    <d v="2019-08-18T00:00:00"/>
    <s v="banner / richmessage"/>
    <s v="96"/>
    <s v="/home-decor/skincare"/>
    <s v="home-decor"/>
    <s v="skincare"/>
    <m/>
    <n v="3364"/>
    <s v="banner"/>
    <x v="2"/>
    <d v="2019-08-18T00:00:00"/>
    <x v="2"/>
    <n v="83"/>
  </r>
  <r>
    <d v="2019-08-18T00:00:00"/>
    <s v="banner / bannerevent"/>
    <s v="94"/>
    <s v="/ponsel-tablet/smartphone/"/>
    <s v="ponsel-tablet"/>
    <s v="smartphone"/>
    <m/>
    <n v="2098"/>
    <s v="banner"/>
    <x v="7"/>
    <d v="2019-08-18T00:00:00"/>
    <x v="2"/>
    <n v="83"/>
  </r>
  <r>
    <d v="2019-08-18T00:00:00"/>
    <s v="homepage_banner_banner / tldigest"/>
    <s v="(not set)"/>
    <s v="/"/>
    <s v="unclassified"/>
    <m/>
    <m/>
    <n v="1744"/>
    <s v="homepage_banner_banner"/>
    <x v="0"/>
    <d v="2019-08-18T00:00:00"/>
    <x v="2"/>
    <n v="83"/>
  </r>
  <r>
    <d v="2019-08-19T00:00:00"/>
    <s v="banner / tldigest"/>
    <s v="97"/>
    <s v="/home-decor/makeup-accessories"/>
    <s v="home-decor"/>
    <s v="makeup-accessories"/>
    <m/>
    <n v="26701"/>
    <s v="banner"/>
    <x v="0"/>
    <d v="2019-08-19T00:00:00"/>
    <x v="3"/>
    <n v="88"/>
  </r>
  <r>
    <d v="2019-08-19T00:00:00"/>
    <s v="banner / richmessage"/>
    <s v="97"/>
    <s v="/uniqlo/pakaian/kaos/"/>
    <s v="uniqlo"/>
    <s v="pakaian"/>
    <s v="kaos"/>
    <n v="14521"/>
    <s v="banner"/>
    <x v="2"/>
    <d v="2019-08-19T00:00:00"/>
    <x v="3"/>
    <n v="88"/>
  </r>
  <r>
    <d v="2019-08-19T00:00:00"/>
    <s v="banner / richmessage"/>
    <s v="97"/>
    <s v="/home-decor/scents"/>
    <s v="home-decor"/>
    <s v="scents"/>
    <m/>
    <n v="10106"/>
    <s v="banner"/>
    <x v="2"/>
    <d v="2019-08-19T00:00:00"/>
    <x v="3"/>
    <n v="88"/>
  </r>
  <r>
    <d v="2019-08-19T00:00:00"/>
    <s v="homepage_banner_banner / moretab"/>
    <s v="(not set)"/>
    <s v="/"/>
    <s v="unclassified"/>
    <m/>
    <m/>
    <n v="8964"/>
    <s v="homepage_banner_banner"/>
    <x v="1"/>
    <d v="2019-08-19T00:00:00"/>
    <x v="3"/>
    <n v="88"/>
  </r>
  <r>
    <d v="2019-08-19T00:00:00"/>
    <s v="banner / richmessage"/>
    <s v="97"/>
    <s v="/diskon/special-deals/"/>
    <s v="diskon"/>
    <s v="special-deals"/>
    <m/>
    <n v="6921"/>
    <s v="banner"/>
    <x v="2"/>
    <d v="2019-08-19T00:00:00"/>
    <x v="3"/>
    <n v="88"/>
  </r>
  <r>
    <d v="2019-08-19T00:00:00"/>
    <s v="banner / richmenu"/>
    <s v="97"/>
    <s v="/furniture/popular-furniture"/>
    <s v="furniture"/>
    <s v="popular-furniture"/>
    <m/>
    <n v="4488"/>
    <s v="banner"/>
    <x v="4"/>
    <d v="2019-08-19T00:00:00"/>
    <x v="3"/>
    <n v="88"/>
  </r>
  <r>
    <d v="2019-08-19T00:00:00"/>
    <s v="banner / tlads"/>
    <s v="94"/>
    <s v="/home-decor/clock"/>
    <s v="home-decor"/>
    <s v="clock"/>
    <m/>
    <n v="3942"/>
    <s v="banner"/>
    <x v="9"/>
    <d v="2019-08-19T00:00:00"/>
    <x v="3"/>
    <n v="88"/>
  </r>
  <r>
    <d v="2019-08-19T00:00:00"/>
    <s v="homepage_banner_banner / bottom_text_article"/>
    <s v="(not set)"/>
    <s v="/"/>
    <s v="unclassified"/>
    <m/>
    <m/>
    <n v="3605"/>
    <s v="homepage_banner_banner"/>
    <x v="3"/>
    <d v="2019-08-19T00:00:00"/>
    <x v="3"/>
    <n v="88"/>
  </r>
  <r>
    <d v="2019-08-19T00:00:00"/>
    <s v="homepage_banner_banner / tldigest"/>
    <s v="(not set)"/>
    <s v="/"/>
    <s v="unclassified"/>
    <m/>
    <m/>
    <n v="1390"/>
    <s v="homepage_banner_banner"/>
    <x v="0"/>
    <d v="2019-08-19T00:00:00"/>
    <x v="3"/>
    <n v="88"/>
  </r>
  <r>
    <d v="2019-08-19T00:00:00"/>
    <s v="banner / bannerevent"/>
    <s v="94"/>
    <s v="/ponsel-tablet/smartphone/"/>
    <s v="ponsel-tablet"/>
    <s v="smartphone"/>
    <m/>
    <n v="702"/>
    <s v="banner"/>
    <x v="7"/>
    <d v="2019-08-19T00:00:00"/>
    <x v="3"/>
    <n v="88"/>
  </r>
  <r>
    <d v="2019-08-19T00:00:00"/>
    <s v="banner / tldigest"/>
    <s v="96"/>
    <s v="/home-decor/skincare"/>
    <s v="home-decor"/>
    <s v="skincare"/>
    <m/>
    <n v="327"/>
    <s v="banner"/>
    <x v="0"/>
    <d v="2019-08-19T00:00:00"/>
    <x v="3"/>
    <n v="88"/>
  </r>
  <r>
    <d v="2019-08-20T00:00:00"/>
    <s v="banner / bannerevent"/>
    <s v="96"/>
    <s v="/furniture/furniture-accessories"/>
    <s v="furniture"/>
    <s v="furniture-accessories"/>
    <m/>
    <n v="124468"/>
    <s v="banner"/>
    <x v="7"/>
    <d v="2019-08-20T00:00:00"/>
    <x v="3"/>
    <n v="88"/>
  </r>
  <r>
    <d v="2019-08-20T00:00:00"/>
    <s v="banner / tldigest"/>
    <s v="97"/>
    <s v="/uniqlo/pakaian/kaos/"/>
    <s v="uniqlo"/>
    <s v="pakaian"/>
    <s v="kaos"/>
    <n v="10812"/>
    <s v="banner"/>
    <x v="0"/>
    <d v="2019-08-20T00:00:00"/>
    <x v="3"/>
    <n v="88"/>
  </r>
  <r>
    <d v="2019-08-20T00:00:00"/>
    <s v="banner / richmessage"/>
    <s v="97"/>
    <s v="/sofas/modern-sofas/"/>
    <s v="sofas"/>
    <s v="modern-sofas"/>
    <m/>
    <n v="7441"/>
    <s v="banner"/>
    <x v="2"/>
    <d v="2019-08-20T00:00:00"/>
    <x v="3"/>
    <n v="88"/>
  </r>
  <r>
    <d v="2019-08-20T00:00:00"/>
    <s v="banner / richmessage"/>
    <s v="97"/>
    <s v="/furniture/popular-furniture"/>
    <s v="furniture"/>
    <s v="popular-furniture"/>
    <m/>
    <n v="6976"/>
    <s v="banner"/>
    <x v="2"/>
    <d v="2019-08-20T00:00:00"/>
    <x v="3"/>
    <n v="88"/>
  </r>
  <r>
    <d v="2019-08-20T00:00:00"/>
    <s v="homepage_banner_banner / moretab"/>
    <s v="(not set)"/>
    <s v="/"/>
    <s v="unclassified"/>
    <m/>
    <m/>
    <n v="6934"/>
    <s v="homepage_banner_banner"/>
    <x v="1"/>
    <d v="2019-08-20T00:00:00"/>
    <x v="3"/>
    <n v="88"/>
  </r>
  <r>
    <d v="2019-08-20T00:00:00"/>
    <s v="homepage_banner_banner / bottom_text_article"/>
    <s v="(not set)"/>
    <s v="/"/>
    <s v="unclassified"/>
    <m/>
    <m/>
    <n v="5867"/>
    <s v="homepage_banner_banner"/>
    <x v="3"/>
    <d v="2019-08-20T00:00:00"/>
    <x v="3"/>
    <n v="88"/>
  </r>
  <r>
    <d v="2019-08-20T00:00:00"/>
    <s v="banner / richmessage"/>
    <s v="97"/>
    <s v="/uniqlo/pakaian/kaos/"/>
    <s v="uniqlo"/>
    <s v="pakaian"/>
    <s v="kaos"/>
    <n v="4617"/>
    <s v="banner"/>
    <x v="2"/>
    <d v="2019-08-20T00:00:00"/>
    <x v="3"/>
    <n v="88"/>
  </r>
  <r>
    <d v="2019-08-20T00:00:00"/>
    <s v="banner / tlads"/>
    <s v="94"/>
    <s v="/home-decor/clock"/>
    <s v="home-decor"/>
    <s v="clock"/>
    <m/>
    <n v="2381"/>
    <s v="banner"/>
    <x v="9"/>
    <d v="2019-08-20T00:00:00"/>
    <x v="3"/>
    <n v="88"/>
  </r>
  <r>
    <d v="2019-08-20T00:00:00"/>
    <s v="banner / richmenu"/>
    <s v="97"/>
    <s v="/furniture/office-furniture"/>
    <s v="furniture"/>
    <s v="office-furniture"/>
    <m/>
    <n v="1846"/>
    <s v="banner"/>
    <x v="4"/>
    <d v="2019-08-20T00:00:00"/>
    <x v="3"/>
    <n v="88"/>
  </r>
  <r>
    <d v="2019-08-20T00:00:00"/>
    <s v="banner / bannerevent"/>
    <s v="94"/>
    <s v="/ponsel-tablet/smartphone/"/>
    <s v="ponsel-tablet"/>
    <s v="smartphone"/>
    <m/>
    <n v="1738"/>
    <s v="banner"/>
    <x v="7"/>
    <d v="2019-08-20T00:00:00"/>
    <x v="3"/>
    <n v="88"/>
  </r>
  <r>
    <d v="2019-08-20T00:00:00"/>
    <s v="homepage_banner_banner / tldigest"/>
    <s v="(not set)"/>
    <s v="/"/>
    <s v="unclassified"/>
    <m/>
    <m/>
    <n v="1202"/>
    <s v="homepage_banner_banner"/>
    <x v="0"/>
    <d v="2019-08-20T00:00:00"/>
    <x v="3"/>
    <n v="88"/>
  </r>
  <r>
    <d v="2019-08-20T00:00:00"/>
    <s v="banner / richmessage"/>
    <s v="97"/>
    <s v="/home-decor/scents"/>
    <s v="home-decor"/>
    <s v="scents"/>
    <m/>
    <n v="773"/>
    <s v="banner"/>
    <x v="2"/>
    <d v="2019-08-20T00:00:00"/>
    <x v="3"/>
    <n v="88"/>
  </r>
  <r>
    <d v="2019-08-20T00:00:00"/>
    <s v="banner / tldigest"/>
    <s v="97"/>
    <s v="/home-decor/makeup-accessories"/>
    <s v="home-decor"/>
    <s v="makeup-accessories"/>
    <m/>
    <n v="657"/>
    <s v="banner"/>
    <x v="0"/>
    <d v="2019-08-20T00:00:00"/>
    <x v="3"/>
    <n v="88"/>
  </r>
  <r>
    <d v="2019-08-20T00:00:00"/>
    <s v="banner / richmessage"/>
    <s v="97"/>
    <s v="/diskon/special-deals/"/>
    <s v="diskon"/>
    <s v="special-deals"/>
    <m/>
    <n v="624"/>
    <s v="banner"/>
    <x v="2"/>
    <d v="2019-08-20T00:00:00"/>
    <x v="3"/>
    <n v="88"/>
  </r>
  <r>
    <d v="2019-08-20T00:00:00"/>
    <s v="banner / bannerevent"/>
    <s v="87"/>
    <s v="/koleksi/all-about-apple-brand/"/>
    <s v="koleksi"/>
    <s v="all-about-apple-brand"/>
    <m/>
    <n v="358"/>
    <s v="banner"/>
    <x v="7"/>
    <d v="2019-08-20T00:00:00"/>
    <x v="3"/>
    <n v="88"/>
  </r>
  <r>
    <d v="2019-08-20T00:00:00"/>
    <s v="banner / tloa"/>
    <s v="97"/>
    <s v="/diskon/special-deals/"/>
    <s v="diskon"/>
    <s v="special-deals"/>
    <m/>
    <n v="206"/>
    <s v="banner"/>
    <x v="5"/>
    <d v="2019-08-20T00:00:00"/>
    <x v="3"/>
    <n v="88"/>
  </r>
  <r>
    <d v="2019-08-20T00:00:00"/>
    <s v="banner / bannerevent"/>
    <s v="96"/>
    <s v="/uncategorized"/>
    <s v="uncategorized"/>
    <m/>
    <m/>
    <n v="0"/>
    <s v="banner"/>
    <x v="7"/>
    <d v="2019-08-20T00:00:00"/>
    <x v="3"/>
    <n v="88"/>
  </r>
  <r>
    <d v="2019-08-21T00:00:00"/>
    <s v="banner / bannerevent"/>
    <s v="96"/>
    <s v="/furniture/furniture-accessories"/>
    <s v="furniture"/>
    <s v="furniture-accessories"/>
    <m/>
    <n v="32684"/>
    <s v="banner"/>
    <x v="7"/>
    <d v="2019-08-21T00:00:00"/>
    <x v="3"/>
    <n v="88"/>
  </r>
  <r>
    <d v="2019-08-21T00:00:00"/>
    <s v="banner / tldigest"/>
    <s v="97"/>
    <s v="/sofas/modern-sofas/"/>
    <s v="sofas"/>
    <s v="modern-sofas"/>
    <m/>
    <n v="31334"/>
    <s v="banner"/>
    <x v="0"/>
    <d v="2019-08-21T00:00:00"/>
    <x v="3"/>
    <n v="88"/>
  </r>
  <r>
    <d v="2019-08-21T00:00:00"/>
    <s v="homepage_banner_banner / moretab"/>
    <s v="(not set)"/>
    <s v="/"/>
    <s v="unclassified"/>
    <m/>
    <m/>
    <n v="2979"/>
    <s v="homepage_banner_banner"/>
    <x v="1"/>
    <d v="2019-08-21T00:00:00"/>
    <x v="3"/>
    <n v="88"/>
  </r>
  <r>
    <d v="2019-08-21T00:00:00"/>
    <s v="banner / tlads"/>
    <s v="96"/>
    <s v="/samsung/ponsel-tablet/smartphone/"/>
    <s v="samsung"/>
    <s v="ponsel-tablet"/>
    <s v="smartphone"/>
    <n v="2866"/>
    <s v="banner"/>
    <x v="9"/>
    <d v="2019-08-21T00:00:00"/>
    <x v="3"/>
    <n v="88"/>
  </r>
  <r>
    <d v="2019-08-21T00:00:00"/>
    <s v="banner / richmessage"/>
    <s v="97"/>
    <s v="/sofas/modern-sofas/"/>
    <s v="sofas"/>
    <s v="modern-sofas"/>
    <m/>
    <n v="2461"/>
    <s v="banner"/>
    <x v="2"/>
    <d v="2019-08-21T00:00:00"/>
    <x v="3"/>
    <n v="88"/>
  </r>
  <r>
    <d v="2019-08-21T00:00:00"/>
    <s v="banner / richmessage"/>
    <s v="97"/>
    <s v="/home-decor/makeup-accessories"/>
    <s v="home-decor"/>
    <s v="makeup-accessories"/>
    <m/>
    <n v="1930"/>
    <s v="banner"/>
    <x v="2"/>
    <d v="2019-08-21T00:00:00"/>
    <x v="3"/>
    <n v="88"/>
  </r>
  <r>
    <d v="2019-08-21T00:00:00"/>
    <s v="banner / richmessage"/>
    <s v="97"/>
    <s v="/furniture/office-furniture"/>
    <s v="furniture"/>
    <s v="office-furniture"/>
    <m/>
    <n v="1822"/>
    <s v="banner"/>
    <x v="2"/>
    <d v="2019-08-21T00:00:00"/>
    <x v="3"/>
    <n v="88"/>
  </r>
  <r>
    <d v="2019-08-21T00:00:00"/>
    <s v="homepage_banner_banner / bottom_text_article"/>
    <s v="(not set)"/>
    <s v="/"/>
    <s v="unclassified"/>
    <m/>
    <m/>
    <n v="1556"/>
    <s v="homepage_banner_banner"/>
    <x v="3"/>
    <d v="2019-08-21T00:00:00"/>
    <x v="3"/>
    <n v="88"/>
  </r>
  <r>
    <d v="2019-08-21T00:00:00"/>
    <s v="banner / richmenu"/>
    <s v="97"/>
    <s v="/diskon/special-deals/"/>
    <s v="diskon"/>
    <s v="special-deals"/>
    <m/>
    <n v="1317"/>
    <s v="banner"/>
    <x v="4"/>
    <d v="2019-08-21T00:00:00"/>
    <x v="3"/>
    <n v="88"/>
  </r>
  <r>
    <d v="2019-08-21T00:00:00"/>
    <s v="banner / bannerevent"/>
    <s v="94"/>
    <s v="/ponsel-tablet/smartphone/"/>
    <s v="ponsel-tablet"/>
    <s v="smartphone"/>
    <m/>
    <n v="1140"/>
    <s v="banner"/>
    <x v="7"/>
    <d v="2019-08-21T00:00:00"/>
    <x v="3"/>
    <n v="88"/>
  </r>
  <r>
    <d v="2019-08-21T00:00:00"/>
    <s v="banner / tlads"/>
    <s v="94"/>
    <s v="/home-decor/clock"/>
    <s v="home-decor"/>
    <s v="clock"/>
    <m/>
    <n v="1038"/>
    <s v="banner"/>
    <x v="9"/>
    <d v="2019-08-21T00:00:00"/>
    <x v="3"/>
    <n v="88"/>
  </r>
  <r>
    <d v="2019-08-21T00:00:00"/>
    <s v="homepage_banner_banner / tldigest"/>
    <s v="(not set)"/>
    <s v="/"/>
    <s v="unclassified"/>
    <m/>
    <m/>
    <n v="429"/>
    <s v="homepage_banner_banner"/>
    <x v="0"/>
    <d v="2019-08-21T00:00:00"/>
    <x v="3"/>
    <n v="88"/>
  </r>
  <r>
    <d v="2019-08-21T00:00:00"/>
    <s v="banner / tldigest"/>
    <s v="97"/>
    <s v="/uniqlo/pakaian/kaos/"/>
    <s v="uniqlo"/>
    <s v="pakaian"/>
    <s v="kaos"/>
    <n v="230"/>
    <s v="banner"/>
    <x v="0"/>
    <d v="2019-08-21T00:00:00"/>
    <x v="3"/>
    <n v="88"/>
  </r>
  <r>
    <d v="2019-08-21T00:00:00"/>
    <s v="banner / richmessage"/>
    <s v="97"/>
    <s v="/furniture/popular-furniture"/>
    <s v="furniture"/>
    <s v="popular-furniture"/>
    <m/>
    <n v="144"/>
    <s v="banner"/>
    <x v="2"/>
    <d v="2019-08-21T00:00:00"/>
    <x v="3"/>
    <n v="88"/>
  </r>
  <r>
    <d v="2019-08-22T00:00:00"/>
    <s v="banner / bannerevent"/>
    <s v="96"/>
    <s v="/furniture/furniture-accessories"/>
    <s v="furniture"/>
    <s v="furniture-accessories"/>
    <m/>
    <n v="14689"/>
    <s v="banner"/>
    <x v="7"/>
    <d v="2019-08-22T00:00:00"/>
    <x v="3"/>
    <n v="88"/>
  </r>
  <r>
    <d v="2019-08-22T00:00:00"/>
    <s v="banner / tldigest"/>
    <s v="98"/>
    <s v="/furniture/sound-systems"/>
    <s v="furniture"/>
    <s v="sound-systems"/>
    <m/>
    <n v="11815"/>
    <s v="banner"/>
    <x v="0"/>
    <d v="2019-08-22T00:00:00"/>
    <x v="3"/>
    <n v="88"/>
  </r>
  <r>
    <d v="2019-08-22T00:00:00"/>
    <s v="banner / richmessage"/>
    <s v="98"/>
    <s v="/furniture"/>
    <s v="furniture"/>
    <m/>
    <m/>
    <n v="4812"/>
    <s v="banner"/>
    <x v="2"/>
    <d v="2019-08-22T00:00:00"/>
    <x v="3"/>
    <n v="88"/>
  </r>
  <r>
    <d v="2019-08-22T00:00:00"/>
    <s v="banner / tlads"/>
    <s v="96"/>
    <s v="/samsung/ponsel-tablet/smartphone/"/>
    <s v="samsung"/>
    <s v="ponsel-tablet"/>
    <s v="smartphone"/>
    <n v="4006"/>
    <s v="banner"/>
    <x v="9"/>
    <d v="2019-08-22T00:00:00"/>
    <x v="3"/>
    <n v="88"/>
  </r>
  <r>
    <d v="2019-08-22T00:00:00"/>
    <s v="banner / richmessage"/>
    <s v="98"/>
    <s v="/home-decor/skincare"/>
    <s v="home-decor"/>
    <s v="skincare"/>
    <m/>
    <n v="3380"/>
    <s v="banner"/>
    <x v="2"/>
    <d v="2019-08-22T00:00:00"/>
    <x v="3"/>
    <n v="88"/>
  </r>
  <r>
    <d v="2019-08-22T00:00:00"/>
    <s v="homepage_banner_banner / moretab"/>
    <s v="(not set)"/>
    <s v="/"/>
    <s v="unclassified"/>
    <m/>
    <m/>
    <n v="2935"/>
    <s v="homepage_banner_banner"/>
    <x v="1"/>
    <d v="2019-08-22T00:00:00"/>
    <x v="3"/>
    <n v="88"/>
  </r>
  <r>
    <d v="2019-08-22T00:00:00"/>
    <s v="homepage_banner_banner / bottom_text_article"/>
    <s v="(not set)"/>
    <s v="/"/>
    <s v="unclassified"/>
    <m/>
    <m/>
    <n v="1383"/>
    <s v="homepage_banner_banner"/>
    <x v="3"/>
    <d v="2019-08-22T00:00:00"/>
    <x v="3"/>
    <n v="88"/>
  </r>
  <r>
    <d v="2019-08-22T00:00:00"/>
    <s v="banner / tldigest"/>
    <s v="97"/>
    <s v="/sofas/modern-sofas/"/>
    <s v="sofas"/>
    <s v="modern-sofas"/>
    <m/>
    <n v="1235"/>
    <s v="banner"/>
    <x v="0"/>
    <d v="2019-08-22T00:00:00"/>
    <x v="3"/>
    <n v="88"/>
  </r>
  <r>
    <d v="2019-08-22T00:00:00"/>
    <s v="banner / richmenu"/>
    <s v="98"/>
    <s v="/diskon/special-deals/"/>
    <s v="diskon"/>
    <s v="special-deals"/>
    <m/>
    <n v="967"/>
    <s v="banner"/>
    <x v="4"/>
    <d v="2019-08-22T00:00:00"/>
    <x v="3"/>
    <n v="88"/>
  </r>
  <r>
    <d v="2019-08-22T00:00:00"/>
    <s v="homepage_banner_banner / tldigest"/>
    <s v="(not set)"/>
    <s v="/"/>
    <s v="unclassified"/>
    <m/>
    <m/>
    <n v="825"/>
    <s v="homepage_banner_banner"/>
    <x v="0"/>
    <d v="2019-08-22T00:00:00"/>
    <x v="3"/>
    <n v="88"/>
  </r>
  <r>
    <d v="2019-08-22T00:00:00"/>
    <s v="banner / bannerevent"/>
    <s v="94"/>
    <s v="/ponsel-tablet/smartphone/"/>
    <s v="ponsel-tablet"/>
    <s v="smartphone"/>
    <m/>
    <n v="589"/>
    <s v="banner"/>
    <x v="7"/>
    <d v="2019-08-22T00:00:00"/>
    <x v="3"/>
    <n v="88"/>
  </r>
  <r>
    <d v="2019-08-22T00:00:00"/>
    <s v="banner / richmessage"/>
    <s v="97"/>
    <s v="/furniture/office-furniture"/>
    <s v="furniture"/>
    <s v="office-furniture"/>
    <m/>
    <n v="447"/>
    <s v="banner"/>
    <x v="2"/>
    <d v="2019-08-22T00:00:00"/>
    <x v="3"/>
    <n v="88"/>
  </r>
  <r>
    <d v="2019-08-22T00:00:00"/>
    <s v="banner / tloa"/>
    <s v="98"/>
    <s v="/furniture/furniture-accessories"/>
    <s v="furniture"/>
    <s v="furniture-accessories"/>
    <m/>
    <n v="192"/>
    <s v="banner"/>
    <x v="5"/>
    <d v="2019-08-22T00:00:00"/>
    <x v="3"/>
    <n v="88"/>
  </r>
  <r>
    <d v="2019-08-23T00:00:00"/>
    <s v="banner / tldigest"/>
    <s v="98"/>
    <s v="/furniture"/>
    <s v="furniture"/>
    <m/>
    <m/>
    <n v="14402"/>
    <s v="banner"/>
    <x v="0"/>
    <d v="2019-08-23T00:00:00"/>
    <x v="3"/>
    <n v="88"/>
  </r>
  <r>
    <d v="2019-08-23T00:00:00"/>
    <s v="banner / tlads"/>
    <s v="96"/>
    <s v="/samsung/ponsel-tablet/smartphone/"/>
    <s v="samsung"/>
    <s v="ponsel-tablet"/>
    <s v="smartphone"/>
    <n v="4821"/>
    <s v="banner"/>
    <x v="9"/>
    <d v="2019-08-23T00:00:00"/>
    <x v="3"/>
    <n v="88"/>
  </r>
  <r>
    <d v="2019-08-23T00:00:00"/>
    <s v="banner / richmessage"/>
    <s v="98"/>
    <s v="/ponsel-tablet/smartphone/"/>
    <s v="ponsel-tablet"/>
    <s v="smartphone"/>
    <m/>
    <n v="3488"/>
    <s v="banner"/>
    <x v="2"/>
    <d v="2019-08-23T00:00:00"/>
    <x v="3"/>
    <n v="88"/>
  </r>
  <r>
    <d v="2019-08-23T00:00:00"/>
    <s v="homepage_banner_banner / moretab"/>
    <s v="(not set)"/>
    <s v="/"/>
    <s v="unclassified"/>
    <m/>
    <m/>
    <n v="3019"/>
    <s v="homepage_banner_banner"/>
    <x v="1"/>
    <d v="2019-08-23T00:00:00"/>
    <x v="3"/>
    <n v="88"/>
  </r>
  <r>
    <d v="2019-08-23T00:00:00"/>
    <s v="banner / bannerevent"/>
    <s v="96"/>
    <s v="/furniture/furniture-accessories"/>
    <s v="furniture"/>
    <s v="furniture-accessories"/>
    <m/>
    <n v="2711"/>
    <s v="banner"/>
    <x v="7"/>
    <d v="2019-08-23T00:00:00"/>
    <x v="3"/>
    <n v="88"/>
  </r>
  <r>
    <d v="2019-08-23T00:00:00"/>
    <s v="banner / richmessage"/>
    <s v="98"/>
    <s v="/furniture"/>
    <s v="furniture"/>
    <m/>
    <m/>
    <n v="1645"/>
    <s v="banner"/>
    <x v="2"/>
    <d v="2019-08-23T00:00:00"/>
    <x v="3"/>
    <n v="88"/>
  </r>
  <r>
    <d v="2019-08-23T00:00:00"/>
    <s v="homepage_banner_banner / bottom_text_article"/>
    <s v="(not set)"/>
    <s v="/"/>
    <s v="unclassified"/>
    <m/>
    <m/>
    <n v="1510"/>
    <s v="homepage_banner_banner"/>
    <x v="3"/>
    <d v="2019-08-23T00:00:00"/>
    <x v="3"/>
    <n v="88"/>
  </r>
  <r>
    <d v="2019-08-23T00:00:00"/>
    <s v="banner / richmessage"/>
    <s v="98"/>
    <s v="/furniture/furniture-accessories"/>
    <s v="furniture"/>
    <s v="furniture-accessories"/>
    <m/>
    <n v="1350"/>
    <s v="banner"/>
    <x v="2"/>
    <d v="2019-08-23T00:00:00"/>
    <x v="3"/>
    <n v="88"/>
  </r>
  <r>
    <d v="2019-08-23T00:00:00"/>
    <s v="banner / richmenu"/>
    <s v="98"/>
    <s v="/furniture/sound-systems"/>
    <s v="furniture"/>
    <s v="sound-systems"/>
    <m/>
    <n v="991"/>
    <s v="banner"/>
    <x v="4"/>
    <d v="2019-08-23T00:00:00"/>
    <x v="3"/>
    <n v="88"/>
  </r>
  <r>
    <d v="2019-08-23T00:00:00"/>
    <s v="homepage_banner_banner / tldigest"/>
    <s v="(not set)"/>
    <s v="/"/>
    <s v="unclassified"/>
    <m/>
    <m/>
    <n v="498"/>
    <s v="homepage_banner_banner"/>
    <x v="0"/>
    <d v="2019-08-23T00:00:00"/>
    <x v="3"/>
    <n v="88"/>
  </r>
  <r>
    <d v="2019-08-23T00:00:00"/>
    <s v="banner / tldigest"/>
    <s v="98"/>
    <s v="/furniture/sound-systems"/>
    <s v="furniture"/>
    <s v="sound-systems"/>
    <m/>
    <n v="491"/>
    <s v="banner"/>
    <x v="0"/>
    <d v="2019-08-23T00:00:00"/>
    <x v="3"/>
    <n v="88"/>
  </r>
  <r>
    <d v="2019-08-24T00:00:00"/>
    <s v="banner / tldigest"/>
    <s v="98"/>
    <s v="/ponsel-tablet/smartphone/"/>
    <s v="ponsel-tablet"/>
    <s v="smartphone"/>
    <m/>
    <n v="18452"/>
    <s v="banner"/>
    <x v="0"/>
    <d v="2019-08-24T00:00:00"/>
    <x v="3"/>
    <n v="88"/>
  </r>
  <r>
    <d v="2019-08-24T00:00:00"/>
    <s v="banner / richmessage"/>
    <s v="98"/>
    <s v="/furniture/sound-systems"/>
    <s v="furniture"/>
    <s v="sound-systems"/>
    <m/>
    <n v="4037"/>
    <s v="banner"/>
    <x v="2"/>
    <d v="2019-08-24T00:00:00"/>
    <x v="3"/>
    <n v="88"/>
  </r>
  <r>
    <d v="2019-08-24T00:00:00"/>
    <s v="banner / tlads"/>
    <s v="96"/>
    <s v="/samsung/ponsel-tablet/smartphone/"/>
    <s v="samsung"/>
    <s v="ponsel-tablet"/>
    <s v="smartphone"/>
    <n v="3849"/>
    <s v="banner"/>
    <x v="9"/>
    <d v="2019-08-24T00:00:00"/>
    <x v="3"/>
    <n v="88"/>
  </r>
  <r>
    <d v="2019-08-24T00:00:00"/>
    <s v="homepage_banner_banner / bottom_text_article"/>
    <s v="(not set)"/>
    <s v="/"/>
    <s v="unclassified"/>
    <m/>
    <m/>
    <n v="3439"/>
    <s v="homepage_banner_banner"/>
    <x v="3"/>
    <d v="2019-08-24T00:00:00"/>
    <x v="3"/>
    <n v="88"/>
  </r>
  <r>
    <d v="2019-08-24T00:00:00"/>
    <s v="homepage_banner_banner / moretab"/>
    <s v="(not set)"/>
    <s v="/"/>
    <s v="unclassified"/>
    <m/>
    <m/>
    <n v="2990"/>
    <s v="homepage_banner_banner"/>
    <x v="1"/>
    <d v="2019-08-24T00:00:00"/>
    <x v="3"/>
    <n v="88"/>
  </r>
  <r>
    <d v="2019-08-24T00:00:00"/>
    <s v="banner / richmessage"/>
    <s v="98"/>
    <s v="/ponsel-tablet/smartphone/"/>
    <s v="ponsel-tablet"/>
    <s v="smartphone"/>
    <m/>
    <n v="1545"/>
    <s v="banner"/>
    <x v="2"/>
    <d v="2019-08-24T00:00:00"/>
    <x v="3"/>
    <n v="88"/>
  </r>
  <r>
    <d v="2019-08-24T00:00:00"/>
    <s v="banner / bannerevent"/>
    <s v="96"/>
    <s v="/furniture/furniture-accessories"/>
    <s v="furniture"/>
    <s v="furniture-accessories"/>
    <m/>
    <n v="1292"/>
    <s v="banner"/>
    <x v="7"/>
    <d v="2019-08-24T00:00:00"/>
    <x v="3"/>
    <n v="88"/>
  </r>
  <r>
    <d v="2019-08-24T00:00:00"/>
    <s v="banner / richmessage"/>
    <s v="98"/>
    <s v="/diskon/special-deals/"/>
    <s v="diskon"/>
    <s v="special-deals"/>
    <m/>
    <n v="1270"/>
    <s v="banner"/>
    <x v="2"/>
    <d v="2019-08-24T00:00:00"/>
    <x v="3"/>
    <n v="88"/>
  </r>
  <r>
    <d v="2019-08-24T00:00:00"/>
    <s v="homepage_banner_banner / tldigest"/>
    <s v="(not set)"/>
    <s v="/"/>
    <s v="unclassified"/>
    <m/>
    <m/>
    <n v="680"/>
    <s v="homepage_banner_banner"/>
    <x v="0"/>
    <d v="2019-08-24T00:00:00"/>
    <x v="3"/>
    <n v="88"/>
  </r>
  <r>
    <d v="2019-08-24T00:00:00"/>
    <s v="banner / tldigest"/>
    <s v="98"/>
    <s v="/furniture"/>
    <s v="furniture"/>
    <m/>
    <m/>
    <n v="547"/>
    <s v="banner"/>
    <x v="0"/>
    <d v="2019-08-24T00:00:00"/>
    <x v="3"/>
    <n v="88"/>
  </r>
  <r>
    <d v="2019-08-24T00:00:00"/>
    <s v="banner / tloa"/>
    <s v="98"/>
    <s v="/sofas/modern-sofas/"/>
    <s v="sofas"/>
    <s v="modern-sofas"/>
    <m/>
    <n v="285"/>
    <s v="banner"/>
    <x v="5"/>
    <d v="2019-08-24T00:00:00"/>
    <x v="3"/>
    <n v="88"/>
  </r>
  <r>
    <d v="2019-08-24T00:00:00"/>
    <s v="banner / richmessage"/>
    <s v="98"/>
    <s v="/furniture/furniture-accessories"/>
    <s v="furniture"/>
    <s v="furniture-accessories"/>
    <m/>
    <n v="230"/>
    <s v="banner"/>
    <x v="2"/>
    <d v="2019-08-24T00:00:00"/>
    <x v="3"/>
    <n v="88"/>
  </r>
  <r>
    <d v="2019-08-25T00:00:00"/>
    <s v="banner / tldigest"/>
    <s v="98"/>
    <s v="/home-decor/makeup-accessories"/>
    <s v="home-decor"/>
    <s v="makeup-accessories"/>
    <m/>
    <n v="8893"/>
    <s v="banner"/>
    <x v="0"/>
    <d v="2019-08-25T00:00:00"/>
    <x v="3"/>
    <n v="88"/>
  </r>
  <r>
    <d v="2019-08-25T00:00:00"/>
    <s v="banner / tlads"/>
    <s v="96"/>
    <s v="/samsung/ponsel-tablet/smartphone/"/>
    <s v="samsung"/>
    <s v="ponsel-tablet"/>
    <s v="smartphone"/>
    <n v="3922"/>
    <s v="banner"/>
    <x v="9"/>
    <d v="2019-08-25T00:00:00"/>
    <x v="3"/>
    <n v="88"/>
  </r>
  <r>
    <d v="2019-08-25T00:00:00"/>
    <s v="homepage_banner_banner / moretab"/>
    <s v="(not set)"/>
    <s v="/"/>
    <s v="unclassified"/>
    <m/>
    <m/>
    <n v="2875"/>
    <s v="homepage_banner_banner"/>
    <x v="1"/>
    <d v="2019-08-25T00:00:00"/>
    <x v="3"/>
    <n v="88"/>
  </r>
  <r>
    <d v="2019-08-25T00:00:00"/>
    <s v="banner / richmessage"/>
    <s v="98"/>
    <s v="/sofas/modern-sofas/"/>
    <s v="sofas"/>
    <s v="modern-sofas"/>
    <m/>
    <n v="2497"/>
    <s v="banner"/>
    <x v="2"/>
    <d v="2019-08-25T00:00:00"/>
    <x v="3"/>
    <n v="88"/>
  </r>
  <r>
    <d v="2019-08-25T00:00:00"/>
    <s v="homepage_banner_banner / bottom_text_article"/>
    <s v="(not set)"/>
    <s v="/"/>
    <s v="unclassified"/>
    <m/>
    <m/>
    <n v="2444"/>
    <s v="homepage_banner_banner"/>
    <x v="3"/>
    <d v="2019-08-25T00:00:00"/>
    <x v="3"/>
    <n v="88"/>
  </r>
  <r>
    <d v="2019-08-25T00:00:00"/>
    <s v="banner / richmessage"/>
    <s v="98"/>
    <s v="/home-decor/makeup-accessories"/>
    <s v="home-decor"/>
    <s v="makeup-accessories"/>
    <m/>
    <n v="2215"/>
    <s v="banner"/>
    <x v="2"/>
    <d v="2019-08-25T00:00:00"/>
    <x v="3"/>
    <n v="88"/>
  </r>
  <r>
    <d v="2019-08-25T00:00:00"/>
    <s v="banner / richmenu"/>
    <s v="98"/>
    <s v="/home-decor/skincare"/>
    <s v="home-decor"/>
    <s v="skincare"/>
    <m/>
    <n v="1193"/>
    <s v="banner"/>
    <x v="4"/>
    <d v="2019-08-25T00:00:00"/>
    <x v="3"/>
    <n v="88"/>
  </r>
  <r>
    <d v="2019-08-25T00:00:00"/>
    <s v="banner / bannerevent"/>
    <s v="96"/>
    <s v="/furniture/furniture-accessories"/>
    <s v="furniture"/>
    <s v="furniture-accessories"/>
    <m/>
    <n v="1065"/>
    <s v="banner"/>
    <x v="7"/>
    <d v="2019-08-25T00:00:00"/>
    <x v="3"/>
    <n v="88"/>
  </r>
  <r>
    <d v="2019-08-25T00:00:00"/>
    <s v="homepage_banner_banner / tldigest"/>
    <s v="(not set)"/>
    <s v="/"/>
    <s v="unclassified"/>
    <m/>
    <m/>
    <n v="1007"/>
    <s v="homepage_banner_banner"/>
    <x v="0"/>
    <d v="2019-08-25T00:00:00"/>
    <x v="3"/>
    <n v="88"/>
  </r>
  <r>
    <d v="2019-08-25T00:00:00"/>
    <s v="banner / tldigest"/>
    <s v="98"/>
    <s v="/ponsel-tablet/smartphone/"/>
    <s v="ponsel-tablet"/>
    <s v="smartphone"/>
    <m/>
    <n v="711"/>
    <s v="banner"/>
    <x v="0"/>
    <d v="2019-08-25T00:00:00"/>
    <x v="3"/>
    <n v="88"/>
  </r>
  <r>
    <d v="2019-08-26T00:00:00"/>
    <s v="banner / tlads"/>
    <s v="96"/>
    <s v="/samsung/ponsel-tablet/smartphone/"/>
    <s v="samsung"/>
    <s v="ponsel-tablet"/>
    <s v="smartphone"/>
    <n v="10763"/>
    <s v="banner"/>
    <x v="9"/>
    <d v="2019-08-26T00:00:00"/>
    <x v="4"/>
    <n v="77"/>
  </r>
  <r>
    <d v="2019-08-26T00:00:00"/>
    <s v="banner / tldigest"/>
    <s v="99"/>
    <s v="/home-decor/makeup-accessories"/>
    <s v="home-decor"/>
    <s v="makeup-accessories"/>
    <m/>
    <n v="8572"/>
    <s v="banner"/>
    <x v="0"/>
    <d v="2019-08-26T00:00:00"/>
    <x v="4"/>
    <n v="77"/>
  </r>
  <r>
    <d v="2019-08-26T00:00:00"/>
    <s v="homepage_banner_banner / moretab"/>
    <s v="(not set)"/>
    <s v="/"/>
    <s v="unclassified"/>
    <m/>
    <m/>
    <n v="4289"/>
    <s v="homepage_banner_banner"/>
    <x v="1"/>
    <d v="2019-08-26T00:00:00"/>
    <x v="4"/>
    <n v="77"/>
  </r>
  <r>
    <d v="2019-08-26T00:00:00"/>
    <s v="banner / richmessage"/>
    <s v="99"/>
    <s v="/furniture/furniture-accessories"/>
    <s v="furniture"/>
    <s v="furniture-accessories"/>
    <m/>
    <n v="3506"/>
    <s v="banner"/>
    <x v="2"/>
    <d v="2019-08-26T00:00:00"/>
    <x v="4"/>
    <n v="77"/>
  </r>
  <r>
    <d v="2019-08-26T00:00:00"/>
    <s v="homepage_banner_banner / bottom_text_article"/>
    <s v="(not set)"/>
    <s v="/"/>
    <s v="unclassified"/>
    <m/>
    <m/>
    <n v="2441"/>
    <s v="homepage_banner_banner"/>
    <x v="3"/>
    <d v="2019-08-26T00:00:00"/>
    <x v="4"/>
    <n v="77"/>
  </r>
  <r>
    <d v="2019-08-26T00:00:00"/>
    <s v="banner / richmessage"/>
    <s v="99"/>
    <s v="/furniture/cleaning-supplies"/>
    <s v="furniture"/>
    <s v="cleaning-supplies"/>
    <m/>
    <n v="2120"/>
    <s v="banner"/>
    <x v="2"/>
    <d v="2019-08-26T00:00:00"/>
    <x v="4"/>
    <n v="77"/>
  </r>
  <r>
    <d v="2019-08-26T00:00:00"/>
    <s v="banner / richmessage"/>
    <s v="99"/>
    <s v="/diskon/special-deals/"/>
    <s v="diskon"/>
    <s v="special-deals"/>
    <m/>
    <n v="1914"/>
    <s v="banner"/>
    <x v="2"/>
    <d v="2019-08-26T00:00:00"/>
    <x v="4"/>
    <n v="77"/>
  </r>
  <r>
    <d v="2019-08-26T00:00:00"/>
    <s v="banner / richmenu"/>
    <s v="99"/>
    <s v="/home-decor/lighting"/>
    <s v="home-decor"/>
    <s v="lighting"/>
    <m/>
    <n v="1793"/>
    <s v="banner"/>
    <x v="4"/>
    <d v="2019-08-26T00:00:00"/>
    <x v="4"/>
    <n v="77"/>
  </r>
  <r>
    <d v="2019-08-26T00:00:00"/>
    <s v="banner / bannerevent"/>
    <s v="96"/>
    <s v="/furniture/furniture-accessories"/>
    <s v="furniture"/>
    <s v="furniture-accessories"/>
    <m/>
    <n v="1644"/>
    <s v="banner"/>
    <x v="7"/>
    <d v="2019-08-26T00:00:00"/>
    <x v="4"/>
    <n v="77"/>
  </r>
  <r>
    <d v="2019-08-26T00:00:00"/>
    <s v="banner / richmenu"/>
    <s v="99"/>
    <s v="/furniture/modern-furniture"/>
    <s v="furniture"/>
    <s v="modern-furniture"/>
    <m/>
    <n v="1022"/>
    <s v="banner"/>
    <x v="4"/>
    <d v="2019-08-26T00:00:00"/>
    <x v="4"/>
    <n v="77"/>
  </r>
  <r>
    <d v="2019-08-26T00:00:00"/>
    <s v="homepage_banner_banner / tldigest"/>
    <s v="(not set)"/>
    <s v="/"/>
    <s v="unclassified"/>
    <m/>
    <m/>
    <n v="916"/>
    <s v="homepage_banner_banner"/>
    <x v="0"/>
    <d v="2019-08-26T00:00:00"/>
    <x v="4"/>
    <n v="77"/>
  </r>
  <r>
    <d v="2019-08-26T00:00:00"/>
    <s v="banner / tldigest"/>
    <s v="98"/>
    <s v="/home-decor/makeup-accessories"/>
    <s v="home-decor"/>
    <s v="makeup-accessories"/>
    <m/>
    <n v="514"/>
    <s v="banner"/>
    <x v="0"/>
    <d v="2019-08-26T00:00:00"/>
    <x v="4"/>
    <n v="77"/>
  </r>
  <r>
    <d v="2019-08-26T00:00:00"/>
    <s v="banner / tloa"/>
    <s v="99"/>
    <s v="/furniture/sound-systems"/>
    <s v="furniture"/>
    <s v="sound-systems"/>
    <m/>
    <n v="334"/>
    <s v="banner"/>
    <x v="5"/>
    <d v="2019-08-26T00:00:00"/>
    <x v="4"/>
    <n v="77"/>
  </r>
  <r>
    <d v="2019-08-27T00:00:00"/>
    <s v="banner / tldigest"/>
    <s v="99"/>
    <s v="/furniture/furniture-accessories"/>
    <s v="furniture"/>
    <s v="furniture-accessories"/>
    <m/>
    <n v="18576"/>
    <s v="banner"/>
    <x v="0"/>
    <d v="2019-08-27T00:00:00"/>
    <x v="4"/>
    <n v="77"/>
  </r>
  <r>
    <d v="2019-08-27T00:00:00"/>
    <s v="banner / richmessage"/>
    <s v="99"/>
    <s v="/xiaomi/ponsel-tablet/smartphone/"/>
    <s v="xiaomi"/>
    <s v="ponsel-tablet"/>
    <s v="smartphone"/>
    <n v="9524"/>
    <s v="banner"/>
    <x v="2"/>
    <d v="2019-08-27T00:00:00"/>
    <x v="4"/>
    <n v="77"/>
  </r>
  <r>
    <d v="2019-08-27T00:00:00"/>
    <s v="banner / tlads"/>
    <s v="96"/>
    <s v="/samsung/ponsel-tablet/smartphone/"/>
    <s v="samsung"/>
    <s v="ponsel-tablet"/>
    <s v="smartphone"/>
    <n v="7435"/>
    <s v="banner"/>
    <x v="9"/>
    <d v="2019-08-27T00:00:00"/>
    <x v="4"/>
    <n v="77"/>
  </r>
  <r>
    <d v="2019-08-27T00:00:00"/>
    <s v="homepage_banner_banner / moretab"/>
    <s v="(not set)"/>
    <s v="/"/>
    <s v="unclassified"/>
    <m/>
    <m/>
    <n v="5520"/>
    <s v="homepage_banner_banner"/>
    <x v="1"/>
    <d v="2019-08-27T00:00:00"/>
    <x v="4"/>
    <n v="77"/>
  </r>
  <r>
    <d v="2019-08-27T00:00:00"/>
    <s v="homepage_banner_banner / bottom_text_article"/>
    <s v="(not set)"/>
    <s v="/"/>
    <s v="unclassified"/>
    <m/>
    <m/>
    <n v="2786"/>
    <s v="homepage_banner_banner"/>
    <x v="3"/>
    <d v="2019-08-27T00:00:00"/>
    <x v="4"/>
    <n v="77"/>
  </r>
  <r>
    <d v="2019-08-27T00:00:00"/>
    <s v="banner / richmessage"/>
    <s v="99"/>
    <s v="/furniture/furniture-accessories"/>
    <s v="furniture"/>
    <s v="furniture-accessories"/>
    <m/>
    <n v="1620"/>
    <s v="banner"/>
    <x v="2"/>
    <d v="2019-08-27T00:00:00"/>
    <x v="4"/>
    <n v="77"/>
  </r>
  <r>
    <d v="2019-08-27T00:00:00"/>
    <s v="banner / bannerevent"/>
    <s v="96"/>
    <s v="/furniture/furniture-accessories"/>
    <s v="furniture"/>
    <s v="furniture-accessories"/>
    <m/>
    <n v="1543"/>
    <s v="banner"/>
    <x v="7"/>
    <d v="2019-08-27T00:00:00"/>
    <x v="4"/>
    <n v="77"/>
  </r>
  <r>
    <d v="2019-08-27T00:00:00"/>
    <s v="banner / richmessage"/>
    <s v="99"/>
    <s v="/furniture/modern-furniture"/>
    <s v="furniture"/>
    <s v="modern-furniture"/>
    <m/>
    <n v="1321"/>
    <s v="banner"/>
    <x v="2"/>
    <d v="2019-08-27T00:00:00"/>
    <x v="4"/>
    <n v="77"/>
  </r>
  <r>
    <d v="2019-08-27T00:00:00"/>
    <s v="banner / richmenu"/>
    <s v="99"/>
    <s v="/home-decor/makeup-accessories"/>
    <s v="home-decor"/>
    <s v="makeup-accessories"/>
    <m/>
    <n v="1178"/>
    <s v="banner"/>
    <x v="4"/>
    <d v="2019-08-27T00:00:00"/>
    <x v="4"/>
    <n v="77"/>
  </r>
  <r>
    <d v="2019-08-27T00:00:00"/>
    <s v="homepage_banner_banner / tldigest"/>
    <s v="(not set)"/>
    <s v="/"/>
    <s v="unclassified"/>
    <m/>
    <m/>
    <n v="1113"/>
    <s v="homepage_banner_banner"/>
    <x v="0"/>
    <d v="2019-08-27T00:00:00"/>
    <x v="4"/>
    <n v="77"/>
  </r>
  <r>
    <d v="2019-08-27T00:00:00"/>
    <s v="banner / richmenu"/>
    <s v="99"/>
    <s v="/furniture/sound-systems"/>
    <s v="furniture"/>
    <s v="sound-systems"/>
    <m/>
    <n v="868"/>
    <s v="banner"/>
    <x v="4"/>
    <d v="2019-08-27T00:00:00"/>
    <x v="4"/>
    <n v="77"/>
  </r>
  <r>
    <d v="2019-08-27T00:00:00"/>
    <s v="banner / tldigest"/>
    <s v="99"/>
    <s v="/home-decor/makeup-accessories"/>
    <s v="home-decor"/>
    <s v="makeup-accessories"/>
    <m/>
    <n v="527"/>
    <s v="banner"/>
    <x v="0"/>
    <d v="2019-08-27T00:00:00"/>
    <x v="4"/>
    <n v="77"/>
  </r>
  <r>
    <d v="2019-08-27T00:00:00"/>
    <s v="banner / tloa"/>
    <s v="99"/>
    <s v="/diskon/special-deals/"/>
    <s v="diskon"/>
    <s v="special-deals"/>
    <m/>
    <n v="146"/>
    <s v="banner"/>
    <x v="5"/>
    <d v="2019-08-27T00:00:00"/>
    <x v="4"/>
    <n v="77"/>
  </r>
  <r>
    <d v="2019-08-28T00:00:00"/>
    <s v="banner / tldigest"/>
    <s v="99"/>
    <s v="/xiaomi/ponsel-tablet/smartphone/"/>
    <s v="xiaomi"/>
    <s v="ponsel-tablet"/>
    <s v="smartphone"/>
    <n v="17343"/>
    <s v="banner"/>
    <x v="0"/>
    <d v="2019-08-28T00:00:00"/>
    <x v="4"/>
    <n v="77"/>
  </r>
  <r>
    <d v="2019-08-28T00:00:00"/>
    <s v="homepage_banner_banner / moretab"/>
    <s v="(not set)"/>
    <s v="/"/>
    <s v="unclassified"/>
    <m/>
    <m/>
    <n v="15520"/>
    <s v="homepage_banner_banner"/>
    <x v="1"/>
    <d v="2019-08-28T00:00:00"/>
    <x v="4"/>
    <n v="77"/>
  </r>
  <r>
    <d v="2019-08-28T00:00:00"/>
    <s v="banner / tlads"/>
    <s v="96"/>
    <s v="/samsung/ponsel-tablet/smartphone/"/>
    <s v="samsung"/>
    <s v="ponsel-tablet"/>
    <s v="smartphone"/>
    <n v="6728"/>
    <s v="banner"/>
    <x v="9"/>
    <d v="2019-08-28T00:00:00"/>
    <x v="4"/>
    <n v="77"/>
  </r>
  <r>
    <d v="2019-08-28T00:00:00"/>
    <s v="banner / richmessage"/>
    <s v="99"/>
    <s v="/xiaomi/ponsel-tablet/smartphone/"/>
    <s v="xiaomi"/>
    <s v="ponsel-tablet"/>
    <s v="smartphone"/>
    <n v="3493"/>
    <s v="banner"/>
    <x v="2"/>
    <d v="2019-08-28T00:00:00"/>
    <x v="4"/>
    <n v="77"/>
  </r>
  <r>
    <d v="2019-08-28T00:00:00"/>
    <s v="banner / richmessage"/>
    <s v="99"/>
    <s v="/home-decor/makeup-accessories"/>
    <s v="home-decor"/>
    <s v="makeup-accessories"/>
    <m/>
    <n v="3174"/>
    <s v="banner"/>
    <x v="2"/>
    <d v="2019-08-28T00:00:00"/>
    <x v="4"/>
    <n v="77"/>
  </r>
  <r>
    <d v="2019-08-28T00:00:00"/>
    <s v="banner / richmessage"/>
    <s v="99"/>
    <s v="/furniture/sound-systems"/>
    <s v="furniture"/>
    <s v="sound-systems"/>
    <m/>
    <n v="3092"/>
    <s v="banner"/>
    <x v="2"/>
    <d v="2019-08-28T00:00:00"/>
    <x v="4"/>
    <n v="77"/>
  </r>
  <r>
    <d v="2019-08-28T00:00:00"/>
    <s v="banner / richmenu"/>
    <s v="99"/>
    <s v="/furniture/storage"/>
    <s v="furniture"/>
    <s v="storage"/>
    <m/>
    <n v="2486"/>
    <s v="banner"/>
    <x v="4"/>
    <d v="2019-08-28T00:00:00"/>
    <x v="4"/>
    <n v="77"/>
  </r>
  <r>
    <d v="2019-08-28T00:00:00"/>
    <s v="homepage_banner_banner / bottom_text_article"/>
    <s v="(not set)"/>
    <s v="/"/>
    <s v="unclassified"/>
    <m/>
    <m/>
    <n v="2313"/>
    <s v="homepage_banner_banner"/>
    <x v="3"/>
    <d v="2019-08-28T00:00:00"/>
    <x v="4"/>
    <n v="77"/>
  </r>
  <r>
    <d v="2019-08-28T00:00:00"/>
    <s v="banner / richmenu"/>
    <s v="99"/>
    <s v="/diskon/special-deals/"/>
    <s v="diskon"/>
    <s v="special-deals"/>
    <m/>
    <n v="1527"/>
    <s v="banner"/>
    <x v="4"/>
    <d v="2019-08-28T00:00:00"/>
    <x v="4"/>
    <n v="77"/>
  </r>
  <r>
    <d v="2019-08-28T00:00:00"/>
    <s v="banner / bannerevent"/>
    <s v="96"/>
    <s v="/furniture/furniture-accessories"/>
    <s v="furniture"/>
    <s v="furniture-accessories"/>
    <m/>
    <n v="1228"/>
    <s v="banner"/>
    <x v="7"/>
    <d v="2019-08-28T00:00:00"/>
    <x v="4"/>
    <n v="77"/>
  </r>
  <r>
    <d v="2019-08-28T00:00:00"/>
    <s v="homepage_banner_banner / tldigest"/>
    <s v="(not set)"/>
    <s v="/"/>
    <s v="unclassified"/>
    <m/>
    <m/>
    <n v="978"/>
    <s v="homepage_banner_banner"/>
    <x v="0"/>
    <d v="2019-08-28T00:00:00"/>
    <x v="4"/>
    <n v="77"/>
  </r>
  <r>
    <d v="2019-08-28T00:00:00"/>
    <s v="banner / tldigest"/>
    <s v="99"/>
    <s v="/furniture/furniture-accessories"/>
    <s v="furniture"/>
    <s v="furniture-accessories"/>
    <m/>
    <n v="637"/>
    <s v="banner"/>
    <x v="0"/>
    <d v="2019-08-28T00:00:00"/>
    <x v="4"/>
    <n v="77"/>
  </r>
  <r>
    <d v="2019-08-28T00:00:00"/>
    <s v="homepage_banner_banner / friends_list"/>
    <s v="(not set)"/>
    <s v="/"/>
    <s v="unclassified"/>
    <m/>
    <m/>
    <n v="306"/>
    <s v="homepage_banner_banner"/>
    <x v="6"/>
    <d v="2019-08-28T00:00:00"/>
    <x v="4"/>
    <n v="77"/>
  </r>
  <r>
    <d v="2019-08-28T00:00:00"/>
    <s v="banner / richmessage"/>
    <s v="99"/>
    <s v="/furniture/furniture-accessories"/>
    <s v="furniture"/>
    <s v="furniture-accessories"/>
    <m/>
    <n v="255"/>
    <s v="banner"/>
    <x v="2"/>
    <d v="2019-08-28T00:00:00"/>
    <x v="4"/>
    <n v="77"/>
  </r>
  <r>
    <d v="2019-08-28T00:00:00"/>
    <s v="banner / richmessage"/>
    <s v="99"/>
    <s v="/furniture/modern-furniture"/>
    <s v="furniture"/>
    <s v="modern-furniture"/>
    <m/>
    <n v="140"/>
    <s v="banner"/>
    <x v="2"/>
    <d v="2019-08-28T00:00:00"/>
    <x v="4"/>
    <n v="77"/>
  </r>
  <r>
    <d v="2019-08-29T00:00:00"/>
    <s v="banner / tldigest"/>
    <s v="100"/>
    <s v="/sofas/modern-sofas/"/>
    <s v="sofas"/>
    <s v="modern-sofas"/>
    <m/>
    <n v="14869"/>
    <s v="banner"/>
    <x v="0"/>
    <d v="2019-08-29T00:00:00"/>
    <x v="4"/>
    <n v="77"/>
  </r>
  <r>
    <d v="2019-08-29T00:00:00"/>
    <s v="banner / richmessage"/>
    <s v="100"/>
    <s v="/home-decor/clock"/>
    <s v="home-decor"/>
    <s v="clock"/>
    <m/>
    <n v="6737"/>
    <s v="banner"/>
    <x v="2"/>
    <d v="2019-08-29T00:00:00"/>
    <x v="4"/>
    <n v="77"/>
  </r>
  <r>
    <d v="2019-08-29T00:00:00"/>
    <s v="banner / tlads"/>
    <s v="96"/>
    <s v="/samsung/ponsel-tablet/smartphone/"/>
    <s v="samsung"/>
    <s v="ponsel-tablet"/>
    <s v="smartphone"/>
    <n v="6387"/>
    <s v="banner"/>
    <x v="9"/>
    <d v="2019-08-29T00:00:00"/>
    <x v="4"/>
    <n v="77"/>
  </r>
  <r>
    <d v="2019-08-29T00:00:00"/>
    <s v="homepage_banner_banner / moretab"/>
    <s v="(not set)"/>
    <s v="/"/>
    <s v="unclassified"/>
    <m/>
    <m/>
    <n v="4679"/>
    <s v="homepage_banner_banner"/>
    <x v="1"/>
    <d v="2019-08-29T00:00:00"/>
    <x v="4"/>
    <n v="77"/>
  </r>
  <r>
    <d v="2019-08-29T00:00:00"/>
    <s v="banner / richmessage"/>
    <s v="100"/>
    <s v="/furniture/home-organizers"/>
    <s v="furniture"/>
    <s v="home-organizers"/>
    <m/>
    <n v="2601"/>
    <s v="banner"/>
    <x v="2"/>
    <d v="2019-08-29T00:00:00"/>
    <x v="4"/>
    <n v="77"/>
  </r>
  <r>
    <d v="2019-08-29T00:00:00"/>
    <s v="banner / richmenu"/>
    <s v="100"/>
    <s v="/sofas/modern-sofas/"/>
    <s v="sofas"/>
    <s v="modern-sofas"/>
    <m/>
    <n v="2257"/>
    <s v="banner"/>
    <x v="4"/>
    <d v="2019-08-29T00:00:00"/>
    <x v="4"/>
    <n v="77"/>
  </r>
  <r>
    <d v="2019-08-29T00:00:00"/>
    <s v="banner / richmenu"/>
    <s v="100"/>
    <s v="/uniqlo/pakaian/kaos/"/>
    <s v="uniqlo"/>
    <s v="pakaian"/>
    <s v="kaos"/>
    <n v="2047"/>
    <s v="banner"/>
    <x v="4"/>
    <d v="2019-08-29T00:00:00"/>
    <x v="4"/>
    <n v="77"/>
  </r>
  <r>
    <d v="2019-08-29T00:00:00"/>
    <s v="homepage_banner_banner / bottom_text_article"/>
    <s v="(not set)"/>
    <s v="/"/>
    <s v="unclassified"/>
    <m/>
    <m/>
    <n v="1948"/>
    <s v="homepage_banner_banner"/>
    <x v="3"/>
    <d v="2019-08-29T00:00:00"/>
    <x v="4"/>
    <n v="77"/>
  </r>
  <r>
    <d v="2019-08-29T00:00:00"/>
    <s v="banner / richmessage"/>
    <s v="99"/>
    <s v="/furniture/sound-systems"/>
    <s v="furniture"/>
    <s v="sound-systems"/>
    <m/>
    <n v="1142"/>
    <s v="banner"/>
    <x v="2"/>
    <d v="2019-08-29T00:00:00"/>
    <x v="4"/>
    <n v="77"/>
  </r>
  <r>
    <d v="2019-08-29T00:00:00"/>
    <s v="banner / tldigest"/>
    <s v="99"/>
    <s v="/xiaomi/ponsel-tablet/smartphone/"/>
    <s v="xiaomi"/>
    <s v="ponsel-tablet"/>
    <s v="smartphone"/>
    <n v="1138"/>
    <s v="banner"/>
    <x v="0"/>
    <d v="2019-08-29T00:00:00"/>
    <x v="4"/>
    <n v="77"/>
  </r>
  <r>
    <d v="2019-08-29T00:00:00"/>
    <s v="banner / bannerevent"/>
    <s v="96"/>
    <s v="/furniture/furniture-accessories"/>
    <s v="furniture"/>
    <s v="furniture-accessories"/>
    <m/>
    <n v="1098"/>
    <s v="banner"/>
    <x v="7"/>
    <d v="2019-08-29T00:00:00"/>
    <x v="4"/>
    <n v="77"/>
  </r>
  <r>
    <d v="2019-08-29T00:00:00"/>
    <s v="homepage_banner_banner / tldigest"/>
    <s v="(not set)"/>
    <s v="/"/>
    <s v="unclassified"/>
    <m/>
    <m/>
    <n v="846"/>
    <s v="homepage_banner_banner"/>
    <x v="0"/>
    <d v="2019-08-29T00:00:00"/>
    <x v="4"/>
    <n v="77"/>
  </r>
  <r>
    <d v="2019-08-30T00:00:00"/>
    <s v="banner / tldigest"/>
    <s v="100"/>
    <s v="/samsung/ponsel-tablet/smartphone/"/>
    <s v="samsung"/>
    <s v="ponsel-tablet"/>
    <s v="smartphone"/>
    <n v="17886"/>
    <s v="banner"/>
    <x v="0"/>
    <d v="2019-08-30T00:00:00"/>
    <x v="4"/>
    <n v="77"/>
  </r>
  <r>
    <d v="2019-08-30T00:00:00"/>
    <s v="banner / richmessage"/>
    <s v="100"/>
    <s v="/sofas/modern-sofas/"/>
    <s v="sofas"/>
    <s v="modern-sofas"/>
    <m/>
    <n v="15309"/>
    <s v="banner"/>
    <x v="2"/>
    <d v="2019-08-30T00:00:00"/>
    <x v="4"/>
    <n v="77"/>
  </r>
  <r>
    <d v="2019-08-30T00:00:00"/>
    <s v="banner / tlads"/>
    <s v="96"/>
    <s v="/samsung/ponsel-tablet/smartphone/"/>
    <s v="samsung"/>
    <s v="ponsel-tablet"/>
    <s v="smartphone"/>
    <n v="7052"/>
    <s v="banner"/>
    <x v="9"/>
    <d v="2019-08-30T00:00:00"/>
    <x v="4"/>
    <n v="77"/>
  </r>
  <r>
    <d v="2019-08-30T00:00:00"/>
    <s v="homepage_banner_banner / moretab"/>
    <s v="(not set)"/>
    <s v="/"/>
    <s v="unclassified"/>
    <m/>
    <m/>
    <n v="4380"/>
    <s v="homepage_banner_banner"/>
    <x v="1"/>
    <d v="2019-08-30T00:00:00"/>
    <x v="4"/>
    <n v="77"/>
  </r>
  <r>
    <d v="2019-08-30T00:00:00"/>
    <s v="banner / richmessage"/>
    <s v="100"/>
    <s v="/furniture/popular-furniture"/>
    <s v="furniture"/>
    <s v="popular-furniture"/>
    <m/>
    <n v="3149"/>
    <s v="banner"/>
    <x v="2"/>
    <d v="2019-08-30T00:00:00"/>
    <x v="4"/>
    <n v="77"/>
  </r>
  <r>
    <d v="2019-08-30T00:00:00"/>
    <s v="banner / richmessage"/>
    <s v="100"/>
    <s v="/home-decor/clock"/>
    <s v="home-decor"/>
    <s v="clock"/>
    <m/>
    <n v="2167"/>
    <s v="banner"/>
    <x v="2"/>
    <d v="2019-08-30T00:00:00"/>
    <x v="4"/>
    <n v="77"/>
  </r>
  <r>
    <d v="2019-08-30T00:00:00"/>
    <s v="homepage_banner_banner / bottom_text_article"/>
    <s v="(not set)"/>
    <s v="/"/>
    <s v="unclassified"/>
    <m/>
    <m/>
    <n v="1868"/>
    <s v="homepage_banner_banner"/>
    <x v="3"/>
    <d v="2019-08-30T00:00:00"/>
    <x v="4"/>
    <n v="77"/>
  </r>
  <r>
    <d v="2019-08-30T00:00:00"/>
    <s v="banner / richmenu"/>
    <s v="100"/>
    <s v="/sofas/modern-sofas/"/>
    <s v="sofas"/>
    <s v="modern-sofas"/>
    <m/>
    <n v="1465"/>
    <s v="banner"/>
    <x v="4"/>
    <d v="2019-08-30T00:00:00"/>
    <x v="4"/>
    <n v="77"/>
  </r>
  <r>
    <d v="2019-08-30T00:00:00"/>
    <s v="banner / bannerevent"/>
    <s v="96"/>
    <s v="/furniture/furniture-accessories"/>
    <s v="furniture"/>
    <s v="furniture-accessories"/>
    <m/>
    <n v="1270"/>
    <s v="banner"/>
    <x v="7"/>
    <d v="2019-08-30T00:00:00"/>
    <x v="4"/>
    <n v="77"/>
  </r>
  <r>
    <d v="2019-08-30T00:00:00"/>
    <s v="homepage_banner_banner / tldigest"/>
    <s v="(not set)"/>
    <s v="/"/>
    <s v="unclassified"/>
    <m/>
    <m/>
    <n v="1111"/>
    <s v="homepage_banner_banner"/>
    <x v="0"/>
    <d v="2019-08-30T00:00:00"/>
    <x v="4"/>
    <n v="77"/>
  </r>
  <r>
    <d v="2019-08-30T00:00:00"/>
    <s v="banner / richmenu"/>
    <s v="100"/>
    <s v="/home-decor/skincare"/>
    <s v="home-decor"/>
    <s v="skincare"/>
    <m/>
    <n v="857"/>
    <s v="banner"/>
    <x v="4"/>
    <d v="2019-08-30T00:00:00"/>
    <x v="4"/>
    <n v="77"/>
  </r>
  <r>
    <d v="2019-08-30T00:00:00"/>
    <s v="banner / tldigest"/>
    <s v="100"/>
    <s v="/sofas/modern-sofas/"/>
    <s v="sofas"/>
    <s v="modern-sofas"/>
    <m/>
    <n v="671"/>
    <s v="banner"/>
    <x v="0"/>
    <d v="2019-08-30T00:00:00"/>
    <x v="4"/>
    <n v="77"/>
  </r>
  <r>
    <d v="2019-08-30T00:00:00"/>
    <s v="banner / richmessage"/>
    <s v="100"/>
    <s v="/furniture/home-organizers"/>
    <s v="furniture"/>
    <s v="home-organizers"/>
    <m/>
    <n v="161"/>
    <s v="banner"/>
    <x v="2"/>
    <d v="2019-08-30T00:00:00"/>
    <x v="4"/>
    <n v="77"/>
  </r>
  <r>
    <d v="2019-08-31T00:00:00"/>
    <s v="banner / tldigest"/>
    <s v="100"/>
    <s v="/sofas/modern-sofas/"/>
    <s v="sofas"/>
    <s v="modern-sofas"/>
    <m/>
    <n v="22171"/>
    <s v="banner"/>
    <x v="0"/>
    <d v="2019-08-31T00:00:00"/>
    <x v="4"/>
    <n v="77"/>
  </r>
  <r>
    <d v="2019-08-31T00:00:00"/>
    <s v="banner / tlads"/>
    <s v="96"/>
    <s v="/samsung/ponsel-tablet/smartphone/"/>
    <s v="samsung"/>
    <s v="ponsel-tablet"/>
    <s v="smartphone"/>
    <n v="3369"/>
    <s v="banner"/>
    <x v="9"/>
    <d v="2019-08-31T00:00:00"/>
    <x v="4"/>
    <n v="77"/>
  </r>
  <r>
    <d v="2019-08-31T00:00:00"/>
    <s v="banner / richmessage"/>
    <s v="100"/>
    <s v="/sofas/modern-sofas/"/>
    <s v="sofas"/>
    <s v="modern-sofas"/>
    <m/>
    <n v="3233"/>
    <s v="banner"/>
    <x v="2"/>
    <d v="2019-08-31T00:00:00"/>
    <x v="4"/>
    <n v="77"/>
  </r>
  <r>
    <d v="2019-08-31T00:00:00"/>
    <s v="banner / richmessage"/>
    <s v="100"/>
    <s v="/sofas/modern-sofas/"/>
    <s v="sofas"/>
    <s v="modern-sofas"/>
    <m/>
    <n v="3231"/>
    <s v="banner"/>
    <x v="2"/>
    <d v="2019-08-31T00:00:00"/>
    <x v="4"/>
    <n v="77"/>
  </r>
  <r>
    <d v="2019-08-31T00:00:00"/>
    <s v="homepage_banner_banner / moretab"/>
    <s v="(not set)"/>
    <s v="/"/>
    <s v="unclassified"/>
    <m/>
    <m/>
    <n v="2328"/>
    <s v="homepage_banner_banner"/>
    <x v="1"/>
    <d v="2019-08-31T00:00:00"/>
    <x v="4"/>
    <n v="77"/>
  </r>
  <r>
    <d v="2019-08-31T00:00:00"/>
    <s v="banner / richmessage"/>
    <s v="100"/>
    <s v="/diskon/special-deals/"/>
    <s v="diskon"/>
    <s v="special-deals"/>
    <m/>
    <n v="759"/>
    <s v="banner"/>
    <x v="2"/>
    <d v="2019-08-31T00:00:00"/>
    <x v="4"/>
    <n v="77"/>
  </r>
  <r>
    <d v="2019-08-31T00:00:00"/>
    <s v="banner / tldigest"/>
    <s v="100"/>
    <s v="/samsung/ponsel-tablet/smartphone/"/>
    <s v="samsung"/>
    <s v="ponsel-tablet"/>
    <s v="smartphone"/>
    <n v="732"/>
    <s v="banner"/>
    <x v="0"/>
    <d v="2019-08-31T00:00:00"/>
    <x v="4"/>
    <n v="77"/>
  </r>
  <r>
    <d v="2019-08-31T00:00:00"/>
    <s v="homepage_banner_banner / bottom_text_article"/>
    <s v="(not set)"/>
    <s v="/"/>
    <s v="unclassified"/>
    <m/>
    <m/>
    <n v="653"/>
    <s v="homepage_banner_banner"/>
    <x v="3"/>
    <d v="2019-08-31T00:00:00"/>
    <x v="4"/>
    <n v="77"/>
  </r>
  <r>
    <d v="2019-08-31T00:00:00"/>
    <s v="banner / bannerevent"/>
    <s v="96"/>
    <s v="/furniture/furniture-accessories"/>
    <s v="furniture"/>
    <s v="furniture-accessories"/>
    <m/>
    <n v="352"/>
    <s v="banner"/>
    <x v="7"/>
    <d v="2019-08-31T00:00:00"/>
    <x v="4"/>
    <n v="77"/>
  </r>
  <r>
    <d v="2019-08-31T00:00:00"/>
    <s v="homepage_banner_banner / tldigest"/>
    <s v="(not set)"/>
    <s v="/"/>
    <s v="unclassified"/>
    <m/>
    <m/>
    <n v="325"/>
    <s v="homepage_banner_banner"/>
    <x v="0"/>
    <d v="2019-08-31T00:00:00"/>
    <x v="4"/>
    <n v="77"/>
  </r>
  <r>
    <d v="2019-08-31T00:00:00"/>
    <s v="banner / tloa"/>
    <s v="100"/>
    <s v="/kamera-foto/compact/"/>
    <s v="kamera-foto"/>
    <s v="compact"/>
    <m/>
    <n v="312"/>
    <s v="banner"/>
    <x v="5"/>
    <d v="2019-08-31T00:00:00"/>
    <x v="4"/>
    <n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Weekly click-to-rate by Medium" cacheId="13" applyNumberFormats="0" applyBorderFormats="0" applyFontFormats="0" applyPatternFormats="0" applyAlignmentFormats="0" applyWidthHeightFormats="0" dataCaption="" updatedVersion="8" compact="0" compactData="0">
  <location ref="A1:G13" firstHeaderRow="1" firstDataRow="2" firstDataCol="1"/>
  <pivotFields count="14">
    <pivotField name="Date" compact="0" numFmtId="164" outline="0" multipleItemSelectionAllowed="1" showAll="0"/>
    <pivotField name="Source / Medium" compact="0" outline="0" multipleItemSelectionAllowed="1" showAll="0"/>
    <pivotField name="Batch" compact="0" outline="0" multipleItemSelectionAllowed="1" showAll="0"/>
    <pivotField name="Landing Page" compact="0" outline="0" multipleItemSelectionAllowed="1" showAll="0"/>
    <pivotField name="Parent category" compact="0" outline="0" multipleItemSelectionAllowed="1" showAll="0"/>
    <pivotField name="Subcategory" compact="0" outline="0" multipleItemSelectionAllowed="1" showAll="0"/>
    <pivotField name="Final category" compact="0" outline="0" multipleItemSelectionAllowed="1" showAll="0"/>
    <pivotField name="Pageviews" compact="0" outline="0" multipleItemSelectionAllowed="1" showAll="0"/>
    <pivotField name="Source" compact="0" outline="0" multipleItemSelectionAllowed="1" showAll="0"/>
    <pivotField name="Medium" axis="axisRow" compact="0" outline="0" multipleItemSelectionAllowed="1" showAll="0" sortType="ascending">
      <items count="11">
        <item x="8"/>
        <item x="7"/>
        <item x="3"/>
        <item x="6"/>
        <item x="1"/>
        <item x="4"/>
        <item x="2"/>
        <item x="9"/>
        <item x="0"/>
        <item x="5"/>
        <item t="default"/>
      </items>
    </pivotField>
    <pivotField name="Weekday" compact="0" numFmtId="165" outline="0" multipleItemSelectionAllowed="1" showAll="0"/>
    <pivotField name="Week of month" axis="axisCol" compact="0" numFmtId="4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Unique events" compact="0" outline="0" multipleItemSelectionAllowed="1" showAll="0"/>
    <pivotField dataField="1" compact="0" outline="0" subtotalTop="0" dragToRow="0" dragToCol="0" dragToPage="0" showAll="0" includeNewItemsInFilter="1" defaultSubtota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lculated Field 1" fld="1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Lowest weekly performance of ko" cacheId="8" applyNumberFormats="0" applyBorderFormats="0" applyFontFormats="0" applyPatternFormats="0" applyAlignmentFormats="0" applyWidthHeightFormats="0" dataCaption="" updatedVersion="8" createdVersion="6" compact="0" compactData="0">
  <location ref="A1:E7" firstHeaderRow="1" firstDataRow="2" firstDataCol="1"/>
  <pivotFields count="12">
    <pivotField name="Date" compact="0" numFmtId="164" outline="0" multipleItemSelectionAllowed="1" showAll="0"/>
    <pivotField name="Source / Medium" compact="0" outline="0" multipleItemSelectionAllowed="1" showAll="0"/>
    <pivotField name="Batch" compact="0" outline="0" multipleItemSelectionAllowed="1" showAll="0"/>
    <pivotField name="Landing Page" axis="axisRow" compact="0" outline="0" multipleItemSelectionAllowed="1" showAll="0" sortType="ascending">
      <items count="41">
        <item x="1"/>
        <item x="24"/>
        <item x="17"/>
        <item x="9"/>
        <item x="37"/>
        <item x="34"/>
        <item x="38"/>
        <item x="4"/>
        <item x="10"/>
        <item x="39"/>
        <item x="7"/>
        <item x="29"/>
        <item x="35"/>
        <item x="33"/>
        <item x="6"/>
        <item x="3"/>
        <item x="11"/>
        <item x="30"/>
        <item x="8"/>
        <item x="2"/>
        <item x="32"/>
        <item x="12"/>
        <item x="31"/>
        <item x="22"/>
        <item x="28"/>
        <item x="20"/>
        <item x="18"/>
        <item x="19"/>
        <item x="16"/>
        <item x="21"/>
        <item x="13"/>
        <item x="5"/>
        <item x="23"/>
        <item x="0"/>
        <item x="15"/>
        <item x="36"/>
        <item x="25"/>
        <item x="27"/>
        <item x="14"/>
        <item x="26"/>
        <item t="default"/>
      </items>
    </pivotField>
    <pivotField name="Parent category" compact="0" outline="0" multipleItemSelectionAllowed="1" showAll="0"/>
    <pivotField name="Subcategory" compact="0" outline="0" multipleItemSelectionAllowed="1" showAll="0"/>
    <pivotField name="Final category" compact="0" outline="0" multipleItemSelectionAllowed="1" showAll="0"/>
    <pivotField name="Pageviews" dataField="1" compact="0" outline="0" multipleItemSelectionAllowed="1" showAll="0"/>
    <pivotField name="Source" compact="0" outline="0" multipleItemSelectionAllowed="1" showAll="0"/>
    <pivotField name="Medium" compact="0" outline="0" multipleItemSelectionAllowed="1" showAll="0"/>
    <pivotField name="Weekday" compact="0" numFmtId="165" outline="0" multipleItemSelectionAllowed="1" showAll="0"/>
    <pivotField name="Week of month" axis="axisCol" compact="0" numFmtId="4" outline="0" multipleItemSelectionAllowed="1" showAll="0" sortType="ascending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5">
    <i>
      <x v="25"/>
    </i>
    <i>
      <x v="26"/>
    </i>
    <i>
      <x v="27"/>
    </i>
    <i>
      <x v="28"/>
    </i>
    <i t="grand">
      <x/>
    </i>
  </rowItems>
  <colFields count="1">
    <field x="11"/>
  </colFields>
  <colItems count="4">
    <i>
      <x v="1"/>
    </i>
    <i>
      <x v="2"/>
    </i>
    <i>
      <x v="3"/>
    </i>
    <i t="grand">
      <x/>
    </i>
  </colItems>
  <dataFields count="1">
    <dataField name="MIN of Pageviews" fld="7" subtotal="min" baseField="0"/>
  </dataFields>
  <pivotTableStyleInfo showRowHeaders="1" showColHeaders="1" showRowStripes="0" showColStripes="0" showLastColumn="1"/>
  <filters count="1">
    <filter fld="3" type="captionContains" evalOrder="-1" id="1" stringValue1="koleksi">
      <autoFilter ref="A1">
        <filterColumn colId="0">
          <customFilters>
            <customFilter val="*koleksi*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Highest Pageviews of the Parent" cacheId="8" applyNumberFormats="0" applyBorderFormats="0" applyFontFormats="0" applyPatternFormats="0" applyAlignmentFormats="0" applyWidthHeightFormats="0" dataCaption="" updatedVersion="8" compact="0" compactData="0">
  <location ref="A1:B21" firstHeaderRow="1" firstDataRow="1" firstDataCol="1"/>
  <pivotFields count="12">
    <pivotField name="Date" compact="0" numFmtId="164" outline="0" multipleItemSelectionAllowed="1" showAll="0"/>
    <pivotField name="Source / Medium" compact="0" outline="0" multipleItemSelectionAllowed="1" showAll="0"/>
    <pivotField name="Batch" compact="0" outline="0" multipleItemSelectionAllowed="1" showAll="0"/>
    <pivotField name="Landing Page" compact="0" outline="0" multipleItemSelectionAllowed="1" showAll="0"/>
    <pivotField name="Parent category" axis="axisRow" compact="0" outline="0" multipleItemSelectionAllowed="1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ubcategory" compact="0" outline="0" multipleItemSelectionAllowed="1" showAll="0"/>
    <pivotField name="Final category" compact="0" outline="0" multipleItemSelectionAllowed="1" showAll="0"/>
    <pivotField name="Pageviews" dataField="1" compact="0" outline="0" multipleItemSelectionAllowed="1" showAll="0"/>
    <pivotField name="Source" compact="0" outline="0" multipleItemSelectionAllowed="1" showAll="0"/>
    <pivotField name="Medium" compact="0" outline="0" multipleItemSelectionAllowed="1" showAll="0"/>
    <pivotField name="Weekday" compact="0" numFmtId="165" outline="0" multipleItemSelectionAllowed="1" showAll="0"/>
    <pivotField name="Week of month" compact="0" numFmtId="4" outline="0" multipleItemSelectionAllowed="1" showAll="0"/>
  </pivotFields>
  <rowFields count="1">
    <field x="4"/>
  </rowFields>
  <rowItems count="20">
    <i>
      <x v="6"/>
    </i>
    <i>
      <x v="3"/>
    </i>
    <i>
      <x v="13"/>
    </i>
    <i>
      <x/>
    </i>
    <i>
      <x v="2"/>
    </i>
    <i>
      <x v="7"/>
    </i>
    <i>
      <x v="16"/>
    </i>
    <i>
      <x v="1"/>
    </i>
    <i>
      <x v="15"/>
    </i>
    <i>
      <x v="12"/>
    </i>
    <i>
      <x v="5"/>
    </i>
    <i>
      <x v="9"/>
    </i>
    <i>
      <x v="11"/>
    </i>
    <i>
      <x v="4"/>
    </i>
    <i>
      <x v="8"/>
    </i>
    <i>
      <x v="17"/>
    </i>
    <i>
      <x v="10"/>
    </i>
    <i>
      <x v="14"/>
    </i>
    <i>
      <x v="18"/>
    </i>
    <i t="grand">
      <x/>
    </i>
  </rowItems>
  <colItems count="1">
    <i/>
  </colItems>
  <dataFields count="1">
    <dataField name="MAX of Pageviews" fld="7" subtotal="max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Weekly Pageviews by Medium" cacheId="8" applyNumberFormats="0" applyBorderFormats="0" applyFontFormats="0" applyPatternFormats="0" applyAlignmentFormats="0" applyWidthHeightFormats="0" dataCaption="" updatedVersion="8" compact="0" compactData="0">
  <location ref="A1:G13" firstHeaderRow="1" firstDataRow="2" firstDataCol="1"/>
  <pivotFields count="12">
    <pivotField name="Date" compact="0" numFmtId="164" outline="0" multipleItemSelectionAllowed="1" showAll="0"/>
    <pivotField name="Source / Medium" compact="0" outline="0" multipleItemSelectionAllowed="1" showAll="0"/>
    <pivotField name="Batch" compact="0" outline="0" multipleItemSelectionAllowed="1" showAll="0"/>
    <pivotField name="Landing Page" compact="0" outline="0" multipleItemSelectionAllowed="1" showAll="0"/>
    <pivotField name="Parent category" compact="0" outline="0" multipleItemSelectionAllowed="1" showAll="0"/>
    <pivotField name="Subcategory" compact="0" outline="0" multipleItemSelectionAllowed="1" showAll="0"/>
    <pivotField name="Final category" compact="0" outline="0" multipleItemSelectionAllowed="1" showAll="0"/>
    <pivotField name="Pageviews" dataField="1" compact="0" outline="0" multipleItemSelectionAllowed="1" showAll="0"/>
    <pivotField name="Source" compact="0" outline="0" multipleItemSelectionAllowed="1" showAll="0"/>
    <pivotField name="Medium" axis="axisRow" compact="0" outline="0" multipleItemSelectionAllowed="1" showAll="0" sortType="ascending">
      <items count="11">
        <item x="8"/>
        <item x="7"/>
        <item x="3"/>
        <item x="6"/>
        <item x="1"/>
        <item x="4"/>
        <item x="2"/>
        <item x="9"/>
        <item x="0"/>
        <item x="5"/>
        <item t="default"/>
      </items>
    </pivotField>
    <pivotField name="Weekday" compact="0" numFmtId="165" outline="0" multipleItemSelectionAllowed="1" showAll="0"/>
    <pivotField name="Week of month" axis="axisCol" compact="0" numFmtId="4" outline="0" multipleItemSelectionAllowed="1" showAll="0" sortType="ascending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ageviews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1" width="12.33203125" customWidth="1"/>
    <col min="2" max="2" width="43.33203125" customWidth="1"/>
    <col min="3" max="3" width="8.6640625" customWidth="1"/>
    <col min="4" max="4" width="36.33203125" customWidth="1"/>
    <col min="5" max="5" width="14.83203125" customWidth="1"/>
    <col min="6" max="6" width="28.1640625" customWidth="1"/>
    <col min="7" max="7" width="13.33203125" customWidth="1"/>
    <col min="8" max="8" width="10.1640625" customWidth="1"/>
    <col min="9" max="9" width="24.5" customWidth="1"/>
    <col min="10" max="10" width="18.1640625" customWidth="1"/>
    <col min="11" max="11" width="12.33203125" customWidth="1"/>
    <col min="12" max="12" width="14.5" customWidth="1"/>
    <col min="13" max="13" width="13.6640625" customWidth="1"/>
    <col min="14" max="14" width="16.5" customWidth="1"/>
    <col min="15" max="29" width="8.6640625" customWidth="1"/>
  </cols>
  <sheetData>
    <row r="1" spans="1:1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9" x14ac:dyDescent="0.2">
      <c r="A2" s="4">
        <v>43678</v>
      </c>
      <c r="B2" s="3" t="s">
        <v>14</v>
      </c>
      <c r="C2" s="3" t="s">
        <v>15</v>
      </c>
      <c r="D2" s="3" t="s">
        <v>16</v>
      </c>
      <c r="E2" s="3" t="str">
        <f ca="1">IFERROR(__xludf.DUMMYFUNCTION("IF(SPLIT(D2, ""/"") = ""/"", ""unclassified"", SPLIT(D2, ""/""))"),"sofas")</f>
        <v>sofas</v>
      </c>
      <c r="F2" s="3" t="str">
        <f ca="1">IFERROR(__xludf.DUMMYFUNCTION("""COMPUTED_VALUE"""),"modern-sofas")</f>
        <v>modern-sofas</v>
      </c>
      <c r="H2" s="3">
        <v>10752</v>
      </c>
      <c r="I2" s="3" t="str">
        <f ca="1">IFERROR(__xludf.DUMMYFUNCTION("SPLIT(B2, "" / "")"),"banner")</f>
        <v>banner</v>
      </c>
      <c r="J2" s="3" t="str">
        <f ca="1">IFERROR(__xludf.DUMMYFUNCTION("""COMPUTED_VALUE"""),"tldigest")</f>
        <v>tldigest</v>
      </c>
      <c r="K2" s="5">
        <v>43678</v>
      </c>
      <c r="L2" s="6">
        <f t="shared" ref="L2:L256" si="0">INT((A2 - DATE(YEAR(A2), MONTH(A2), 1) + WEEKDAY(DATE(YEAR(A2), MONTH(A2), 1), 2) - 1) / 7) + 1</f>
        <v>1</v>
      </c>
      <c r="M2" s="3">
        <f t="shared" ref="M2:M256" si="1">COUNTIF(L:L,L2)</f>
        <v>37</v>
      </c>
      <c r="N2" s="3">
        <f ca="1">M2/SUMIF(J2:J38,J2,H2:H38)</f>
        <v>9.8729853773081447E-4</v>
      </c>
    </row>
    <row r="3" spans="1:19" x14ac:dyDescent="0.2">
      <c r="A3" s="4">
        <v>43678</v>
      </c>
      <c r="B3" s="3" t="s">
        <v>17</v>
      </c>
      <c r="C3" s="3" t="s">
        <v>18</v>
      </c>
      <c r="D3" s="3" t="s">
        <v>19</v>
      </c>
      <c r="E3" s="3" t="str">
        <f ca="1">IFERROR(__xludf.DUMMYFUNCTION("IF(SPLIT(D3, ""/"") = ""/"", ""unclassified"", SPLIT(D3, ""/""))"),"unclassified")</f>
        <v>unclassified</v>
      </c>
      <c r="H3" s="3">
        <v>6616</v>
      </c>
      <c r="I3" s="3" t="str">
        <f ca="1">IFERROR(__xludf.DUMMYFUNCTION("SPLIT(B3, "" / "")"),"homepage_banner_banner")</f>
        <v>homepage_banner_banner</v>
      </c>
      <c r="J3" s="3" t="str">
        <f ca="1">IFERROR(__xludf.DUMMYFUNCTION("""COMPUTED_VALUE"""),"moretab")</f>
        <v>moretab</v>
      </c>
      <c r="K3" s="5">
        <v>43678</v>
      </c>
      <c r="L3" s="6">
        <f t="shared" si="0"/>
        <v>1</v>
      </c>
      <c r="M3" s="3">
        <f t="shared" si="1"/>
        <v>37</v>
      </c>
    </row>
    <row r="4" spans="1:19" x14ac:dyDescent="0.2">
      <c r="A4" s="4">
        <v>43678</v>
      </c>
      <c r="B4" s="3" t="s">
        <v>20</v>
      </c>
      <c r="C4" s="3" t="s">
        <v>21</v>
      </c>
      <c r="D4" s="3" t="s">
        <v>22</v>
      </c>
      <c r="E4" s="3" t="str">
        <f ca="1">IFERROR(__xludf.DUMMYFUNCTION("IF(SPLIT(D4, ""/"") = ""/"", ""unclassified"", SPLIT(D4, ""/""))"),"home-decor")</f>
        <v>home-decor</v>
      </c>
      <c r="F4" s="3" t="str">
        <f ca="1">IFERROR(__xludf.DUMMYFUNCTION("""COMPUTED_VALUE"""),"lighting")</f>
        <v>lighting</v>
      </c>
      <c r="H4" s="3">
        <v>5679</v>
      </c>
      <c r="I4" s="3" t="str">
        <f ca="1">IFERROR(__xludf.DUMMYFUNCTION("SPLIT(B4, "" / "")"),"banner")</f>
        <v>banner</v>
      </c>
      <c r="J4" s="3" t="str">
        <f ca="1">IFERROR(__xludf.DUMMYFUNCTION("""COMPUTED_VALUE"""),"richmessage")</f>
        <v>richmessage</v>
      </c>
      <c r="K4" s="5">
        <v>43678</v>
      </c>
      <c r="L4" s="6">
        <f t="shared" si="0"/>
        <v>1</v>
      </c>
      <c r="M4" s="3">
        <f t="shared" si="1"/>
        <v>37</v>
      </c>
      <c r="O4" s="7"/>
      <c r="P4" s="7"/>
      <c r="Q4" s="7"/>
      <c r="R4" s="7"/>
      <c r="S4" s="7"/>
    </row>
    <row r="5" spans="1:19" x14ac:dyDescent="0.2">
      <c r="A5" s="4">
        <v>43678</v>
      </c>
      <c r="B5" s="3" t="s">
        <v>23</v>
      </c>
      <c r="C5" s="3" t="s">
        <v>18</v>
      </c>
      <c r="D5" s="3" t="s">
        <v>19</v>
      </c>
      <c r="E5" s="3" t="str">
        <f ca="1">IFERROR(__xludf.DUMMYFUNCTION("IF(SPLIT(D5, ""/"") = ""/"", ""unclassified"", SPLIT(D5, ""/""))"),"unclassified")</f>
        <v>unclassified</v>
      </c>
      <c r="H5" s="3">
        <v>4588</v>
      </c>
      <c r="I5" s="3" t="str">
        <f ca="1">IFERROR(__xludf.DUMMYFUNCTION("SPLIT(B5, "" / "")"),"homepage_banner_banner")</f>
        <v>homepage_banner_banner</v>
      </c>
      <c r="J5" s="3" t="str">
        <f ca="1">IFERROR(__xludf.DUMMYFUNCTION("""COMPUTED_VALUE"""),"bottom_text_article")</f>
        <v>bottom_text_article</v>
      </c>
      <c r="K5" s="5">
        <v>43678</v>
      </c>
      <c r="L5" s="6">
        <f t="shared" si="0"/>
        <v>1</v>
      </c>
      <c r="M5" s="3">
        <f t="shared" si="1"/>
        <v>37</v>
      </c>
      <c r="N5" s="3"/>
      <c r="O5" s="3"/>
      <c r="P5" s="3"/>
      <c r="Q5" s="3"/>
      <c r="R5" s="3"/>
      <c r="S5" s="3"/>
    </row>
    <row r="6" spans="1:19" x14ac:dyDescent="0.2">
      <c r="A6" s="4">
        <v>43678</v>
      </c>
      <c r="B6" s="3" t="s">
        <v>20</v>
      </c>
      <c r="C6" s="3" t="s">
        <v>21</v>
      </c>
      <c r="D6" s="3" t="s">
        <v>24</v>
      </c>
      <c r="E6" s="3" t="str">
        <f ca="1">IFERROR(__xludf.DUMMYFUNCTION("IF(SPLIT(D6, ""/"") = ""/"", ""unclassified"", SPLIT(D6, ""/""))"),"home-decor")</f>
        <v>home-decor</v>
      </c>
      <c r="F6" s="3" t="str">
        <f ca="1">IFERROR(__xludf.DUMMYFUNCTION("""COMPUTED_VALUE"""),"accessories")</f>
        <v>accessories</v>
      </c>
      <c r="H6" s="3">
        <v>2966</v>
      </c>
      <c r="I6" s="3" t="str">
        <f ca="1">IFERROR(__xludf.DUMMYFUNCTION("SPLIT(B6, "" / "")"),"banner")</f>
        <v>banner</v>
      </c>
      <c r="J6" s="3" t="str">
        <f ca="1">IFERROR(__xludf.DUMMYFUNCTION("""COMPUTED_VALUE"""),"richmessage")</f>
        <v>richmessage</v>
      </c>
      <c r="K6" s="5">
        <v>43678</v>
      </c>
      <c r="L6" s="6">
        <f t="shared" si="0"/>
        <v>1</v>
      </c>
      <c r="M6" s="3">
        <f t="shared" si="1"/>
        <v>37</v>
      </c>
    </row>
    <row r="7" spans="1:19" x14ac:dyDescent="0.2">
      <c r="A7" s="4">
        <v>43678</v>
      </c>
      <c r="B7" s="3" t="s">
        <v>25</v>
      </c>
      <c r="C7" s="3" t="s">
        <v>21</v>
      </c>
      <c r="D7" s="3" t="s">
        <v>26</v>
      </c>
      <c r="E7" s="3" t="str">
        <f ca="1">IFERROR(__xludf.DUMMYFUNCTION("IF(SPLIT(D7, ""/"") = ""/"", ""unclassified"", SPLIT(D7, ""/""))"),"furniture")</f>
        <v>furniture</v>
      </c>
      <c r="F7" s="3" t="str">
        <f ca="1">IFERROR(__xludf.DUMMYFUNCTION("""COMPUTED_VALUE"""),"clothing")</f>
        <v>clothing</v>
      </c>
      <c r="H7" s="3">
        <v>2381</v>
      </c>
      <c r="I7" s="3" t="str">
        <f ca="1">IFERROR(__xludf.DUMMYFUNCTION("SPLIT(B7, "" / "")"),"banner")</f>
        <v>banner</v>
      </c>
      <c r="J7" s="3" t="str">
        <f ca="1">IFERROR(__xludf.DUMMYFUNCTION("""COMPUTED_VALUE"""),"richmenu")</f>
        <v>richmenu</v>
      </c>
      <c r="K7" s="5">
        <v>43678</v>
      </c>
      <c r="L7" s="6">
        <f t="shared" si="0"/>
        <v>1</v>
      </c>
      <c r="M7" s="3">
        <f t="shared" si="1"/>
        <v>37</v>
      </c>
    </row>
    <row r="8" spans="1:19" x14ac:dyDescent="0.2">
      <c r="A8" s="4">
        <v>43678</v>
      </c>
      <c r="B8" s="3" t="s">
        <v>20</v>
      </c>
      <c r="C8" s="3" t="s">
        <v>15</v>
      </c>
      <c r="D8" s="3" t="s">
        <v>27</v>
      </c>
      <c r="E8" s="3" t="str">
        <f ca="1">IFERROR(__xludf.DUMMYFUNCTION("IF(SPLIT(D8, ""/"") = ""/"", ""unclassified"", SPLIT(D8, ""/""))"),"sales")</f>
        <v>sales</v>
      </c>
      <c r="F8" s="3" t="str">
        <f ca="1">IFERROR(__xludf.DUMMYFUNCTION("""COMPUTED_VALUE"""),"electronics-deals")</f>
        <v>electronics-deals</v>
      </c>
      <c r="H8" s="3">
        <v>1784</v>
      </c>
      <c r="I8" s="3" t="str">
        <f ca="1">IFERROR(__xludf.DUMMYFUNCTION("SPLIT(B8, "" / "")"),"banner")</f>
        <v>banner</v>
      </c>
      <c r="J8" s="3" t="str">
        <f ca="1">IFERROR(__xludf.DUMMYFUNCTION("""COMPUTED_VALUE"""),"richmessage")</f>
        <v>richmessage</v>
      </c>
      <c r="K8" s="5">
        <v>43678</v>
      </c>
      <c r="L8" s="6">
        <f t="shared" si="0"/>
        <v>1</v>
      </c>
      <c r="M8" s="3">
        <f t="shared" si="1"/>
        <v>37</v>
      </c>
    </row>
    <row r="9" spans="1:19" x14ac:dyDescent="0.2">
      <c r="A9" s="4">
        <v>43678</v>
      </c>
      <c r="B9" s="3" t="s">
        <v>28</v>
      </c>
      <c r="C9" s="3" t="s">
        <v>18</v>
      </c>
      <c r="D9" s="3" t="s">
        <v>19</v>
      </c>
      <c r="E9" s="3" t="str">
        <f ca="1">IFERROR(__xludf.DUMMYFUNCTION("IF(SPLIT(D9, ""/"") = ""/"", ""unclassified"", SPLIT(D9, ""/""))"),"unclassified")</f>
        <v>unclassified</v>
      </c>
      <c r="H9" s="3">
        <v>961</v>
      </c>
      <c r="I9" s="3" t="str">
        <f ca="1">IFERROR(__xludf.DUMMYFUNCTION("SPLIT(B9, "" / "")"),"homepage_banner_banner")</f>
        <v>homepage_banner_banner</v>
      </c>
      <c r="J9" s="3" t="str">
        <f ca="1">IFERROR(__xludf.DUMMYFUNCTION("""COMPUTED_VALUE"""),"tldigest")</f>
        <v>tldigest</v>
      </c>
      <c r="K9" s="5">
        <v>43678</v>
      </c>
      <c r="L9" s="6">
        <f t="shared" si="0"/>
        <v>1</v>
      </c>
      <c r="M9" s="3">
        <f t="shared" si="1"/>
        <v>37</v>
      </c>
    </row>
    <row r="10" spans="1:19" x14ac:dyDescent="0.2">
      <c r="A10" s="4">
        <v>43678</v>
      </c>
      <c r="B10" s="3" t="s">
        <v>20</v>
      </c>
      <c r="C10" s="3" t="s">
        <v>15</v>
      </c>
      <c r="D10" s="3" t="s">
        <v>16</v>
      </c>
      <c r="E10" s="3" t="str">
        <f ca="1">IFERROR(__xludf.DUMMYFUNCTION("IF(SPLIT(D10, ""/"") = ""/"", ""unclassified"", SPLIT(D10, ""/""))"),"sofas")</f>
        <v>sofas</v>
      </c>
      <c r="F10" s="3" t="str">
        <f ca="1">IFERROR(__xludf.DUMMYFUNCTION("""COMPUTED_VALUE"""),"modern-sofas")</f>
        <v>modern-sofas</v>
      </c>
      <c r="H10" s="3">
        <v>637</v>
      </c>
      <c r="I10" s="3" t="str">
        <f ca="1">IFERROR(__xludf.DUMMYFUNCTION("SPLIT(B10, "" / "")"),"banner")</f>
        <v>banner</v>
      </c>
      <c r="J10" s="3" t="str">
        <f ca="1">IFERROR(__xludf.DUMMYFUNCTION("""COMPUTED_VALUE"""),"richmessage")</f>
        <v>richmessage</v>
      </c>
      <c r="K10" s="5">
        <v>43678</v>
      </c>
      <c r="L10" s="6">
        <f t="shared" si="0"/>
        <v>1</v>
      </c>
      <c r="M10" s="3">
        <f t="shared" si="1"/>
        <v>37</v>
      </c>
      <c r="P10" s="3" t="s">
        <v>29</v>
      </c>
    </row>
    <row r="11" spans="1:19" x14ac:dyDescent="0.2">
      <c r="A11" s="4">
        <v>43678</v>
      </c>
      <c r="B11" s="3" t="s">
        <v>20</v>
      </c>
      <c r="C11" s="3" t="s">
        <v>15</v>
      </c>
      <c r="D11" s="3" t="s">
        <v>30</v>
      </c>
      <c r="E11" s="3" t="str">
        <f ca="1">IFERROR(__xludf.DUMMYFUNCTION("IF(SPLIT(D11, ""/"") = ""/"", ""unclassified"", SPLIT(D11, ""/""))"),"furniture")</f>
        <v>furniture</v>
      </c>
      <c r="F11" s="3" t="str">
        <f ca="1">IFERROR(__xludf.DUMMYFUNCTION("""COMPUTED_VALUE"""),"storage")</f>
        <v>storage</v>
      </c>
      <c r="H11" s="3">
        <v>556</v>
      </c>
      <c r="I11" s="3" t="str">
        <f ca="1">IFERROR(__xludf.DUMMYFUNCTION("SPLIT(B11, "" / "")"),"banner")</f>
        <v>banner</v>
      </c>
      <c r="J11" s="3" t="str">
        <f ca="1">IFERROR(__xludf.DUMMYFUNCTION("""COMPUTED_VALUE"""),"richmessage")</f>
        <v>richmessage</v>
      </c>
      <c r="K11" s="5">
        <v>43678</v>
      </c>
      <c r="L11" s="6">
        <f t="shared" si="0"/>
        <v>1</v>
      </c>
      <c r="M11" s="3">
        <f t="shared" si="1"/>
        <v>37</v>
      </c>
    </row>
    <row r="12" spans="1:19" x14ac:dyDescent="0.2">
      <c r="A12" s="4">
        <v>43679</v>
      </c>
      <c r="B12" s="3" t="s">
        <v>14</v>
      </c>
      <c r="C12" s="3" t="s">
        <v>21</v>
      </c>
      <c r="D12" s="3" t="s">
        <v>30</v>
      </c>
      <c r="E12" s="3" t="str">
        <f ca="1">IFERROR(__xludf.DUMMYFUNCTION("IF(SPLIT(D12, ""/"") = ""/"", ""unclassified"", SPLIT(D12, ""/""))"),"furniture")</f>
        <v>furniture</v>
      </c>
      <c r="F12" s="3" t="str">
        <f ca="1">IFERROR(__xludf.DUMMYFUNCTION("""COMPUTED_VALUE"""),"storage")</f>
        <v>storage</v>
      </c>
      <c r="H12" s="3">
        <v>11974</v>
      </c>
      <c r="I12" s="3" t="str">
        <f ca="1">IFERROR(__xludf.DUMMYFUNCTION("SPLIT(B12, "" / "")"),"banner")</f>
        <v>banner</v>
      </c>
      <c r="J12" s="3" t="str">
        <f ca="1">IFERROR(__xludf.DUMMYFUNCTION("""COMPUTED_VALUE"""),"tldigest")</f>
        <v>tldigest</v>
      </c>
      <c r="K12" s="5">
        <v>43679</v>
      </c>
      <c r="L12" s="6">
        <f t="shared" si="0"/>
        <v>1</v>
      </c>
      <c r="M12" s="3">
        <f t="shared" si="1"/>
        <v>37</v>
      </c>
    </row>
    <row r="13" spans="1:19" x14ac:dyDescent="0.2">
      <c r="A13" s="4">
        <v>43679</v>
      </c>
      <c r="B13" s="3" t="s">
        <v>17</v>
      </c>
      <c r="C13" s="3" t="s">
        <v>18</v>
      </c>
      <c r="D13" s="3" t="s">
        <v>19</v>
      </c>
      <c r="E13" s="3" t="str">
        <f ca="1">IFERROR(__xludf.DUMMYFUNCTION("IF(SPLIT(D13, ""/"") = ""/"", ""unclassified"", SPLIT(D13, ""/""))"),"unclassified")</f>
        <v>unclassified</v>
      </c>
      <c r="H13" s="3">
        <v>5487</v>
      </c>
      <c r="I13" s="3" t="str">
        <f ca="1">IFERROR(__xludf.DUMMYFUNCTION("SPLIT(B13, "" / "")"),"homepage_banner_banner")</f>
        <v>homepage_banner_banner</v>
      </c>
      <c r="J13" s="3" t="str">
        <f ca="1">IFERROR(__xludf.DUMMYFUNCTION("""COMPUTED_VALUE"""),"moretab")</f>
        <v>moretab</v>
      </c>
      <c r="K13" s="5">
        <v>43679</v>
      </c>
      <c r="L13" s="6">
        <f t="shared" si="0"/>
        <v>1</v>
      </c>
      <c r="M13" s="3">
        <f t="shared" si="1"/>
        <v>37</v>
      </c>
    </row>
    <row r="14" spans="1:19" x14ac:dyDescent="0.2">
      <c r="A14" s="4">
        <v>43679</v>
      </c>
      <c r="B14" s="3" t="s">
        <v>20</v>
      </c>
      <c r="C14" s="3" t="s">
        <v>21</v>
      </c>
      <c r="D14" s="3" t="s">
        <v>31</v>
      </c>
      <c r="E14" s="3" t="str">
        <f ca="1">IFERROR(__xludf.DUMMYFUNCTION("IF(SPLIT(D14, ""/"") = ""/"", ""unclassified"", SPLIT(D14, ""/""))"),"furniture")</f>
        <v>furniture</v>
      </c>
      <c r="F14" s="3" t="str">
        <f ca="1">IFERROR(__xludf.DUMMYFUNCTION("""COMPUTED_VALUE"""),"modern-furniture")</f>
        <v>modern-furniture</v>
      </c>
      <c r="H14" s="3">
        <v>3827</v>
      </c>
      <c r="I14" s="3" t="str">
        <f ca="1">IFERROR(__xludf.DUMMYFUNCTION("SPLIT(B14, "" / "")"),"banner")</f>
        <v>banner</v>
      </c>
      <c r="J14" s="3" t="str">
        <f ca="1">IFERROR(__xludf.DUMMYFUNCTION("""COMPUTED_VALUE"""),"richmessage")</f>
        <v>richmessage</v>
      </c>
      <c r="K14" s="5">
        <v>43679</v>
      </c>
      <c r="L14" s="6">
        <f t="shared" si="0"/>
        <v>1</v>
      </c>
      <c r="M14" s="3">
        <f t="shared" si="1"/>
        <v>37</v>
      </c>
    </row>
    <row r="15" spans="1:19" x14ac:dyDescent="0.2">
      <c r="A15" s="4">
        <v>43679</v>
      </c>
      <c r="B15" s="3" t="s">
        <v>23</v>
      </c>
      <c r="C15" s="3" t="s">
        <v>18</v>
      </c>
      <c r="D15" s="3" t="s">
        <v>19</v>
      </c>
      <c r="E15" s="3" t="str">
        <f ca="1">IFERROR(__xludf.DUMMYFUNCTION("IF(SPLIT(D15, ""/"") = ""/"", ""unclassified"", SPLIT(D15, ""/""))"),"unclassified")</f>
        <v>unclassified</v>
      </c>
      <c r="H15" s="3">
        <v>2698</v>
      </c>
      <c r="I15" s="3" t="str">
        <f ca="1">IFERROR(__xludf.DUMMYFUNCTION("SPLIT(B15, "" / "")"),"homepage_banner_banner")</f>
        <v>homepage_banner_banner</v>
      </c>
      <c r="J15" s="3" t="str">
        <f ca="1">IFERROR(__xludf.DUMMYFUNCTION("""COMPUTED_VALUE"""),"bottom_text_article")</f>
        <v>bottom_text_article</v>
      </c>
      <c r="K15" s="5">
        <v>43679</v>
      </c>
      <c r="L15" s="6">
        <f t="shared" si="0"/>
        <v>1</v>
      </c>
      <c r="M15" s="3">
        <f t="shared" si="1"/>
        <v>37</v>
      </c>
    </row>
    <row r="16" spans="1:19" x14ac:dyDescent="0.2">
      <c r="A16" s="4">
        <v>43679</v>
      </c>
      <c r="B16" s="3" t="s">
        <v>20</v>
      </c>
      <c r="C16" s="3" t="s">
        <v>21</v>
      </c>
      <c r="D16" s="3" t="s">
        <v>22</v>
      </c>
      <c r="E16" s="3" t="str">
        <f ca="1">IFERROR(__xludf.DUMMYFUNCTION("IF(SPLIT(D16, ""/"") = ""/"", ""unclassified"", SPLIT(D16, ""/""))"),"home-decor")</f>
        <v>home-decor</v>
      </c>
      <c r="F16" s="3" t="str">
        <f ca="1">IFERROR(__xludf.DUMMYFUNCTION("""COMPUTED_VALUE"""),"lighting")</f>
        <v>lighting</v>
      </c>
      <c r="H16" s="3">
        <v>2209</v>
      </c>
      <c r="I16" s="3" t="str">
        <f ca="1">IFERROR(__xludf.DUMMYFUNCTION("SPLIT(B16, "" / "")"),"banner")</f>
        <v>banner</v>
      </c>
      <c r="J16" s="3" t="str">
        <f ca="1">IFERROR(__xludf.DUMMYFUNCTION("""COMPUTED_VALUE"""),"richmessage")</f>
        <v>richmessage</v>
      </c>
      <c r="K16" s="5">
        <v>43679</v>
      </c>
      <c r="L16" s="6">
        <f t="shared" si="0"/>
        <v>1</v>
      </c>
      <c r="M16" s="3">
        <f t="shared" si="1"/>
        <v>37</v>
      </c>
    </row>
    <row r="17" spans="1:14" x14ac:dyDescent="0.2">
      <c r="A17" s="4">
        <v>43679</v>
      </c>
      <c r="B17" s="3" t="s">
        <v>28</v>
      </c>
      <c r="C17" s="3" t="s">
        <v>18</v>
      </c>
      <c r="D17" s="3" t="s">
        <v>19</v>
      </c>
      <c r="E17" s="3" t="str">
        <f ca="1">IFERROR(__xludf.DUMMYFUNCTION("IF(SPLIT(D17, ""/"") = ""/"", ""unclassified"", SPLIT(D17, ""/""))"),"unclassified")</f>
        <v>unclassified</v>
      </c>
      <c r="H17" s="3">
        <v>1835</v>
      </c>
      <c r="I17" s="3" t="str">
        <f ca="1">IFERROR(__xludf.DUMMYFUNCTION("SPLIT(B17, "" / "")"),"homepage_banner_banner")</f>
        <v>homepage_banner_banner</v>
      </c>
      <c r="J17" s="3" t="str">
        <f ca="1">IFERROR(__xludf.DUMMYFUNCTION("""COMPUTED_VALUE"""),"tldigest")</f>
        <v>tldigest</v>
      </c>
      <c r="K17" s="5">
        <v>43679</v>
      </c>
      <c r="L17" s="6">
        <f t="shared" si="0"/>
        <v>1</v>
      </c>
      <c r="M17" s="3">
        <f t="shared" si="1"/>
        <v>37</v>
      </c>
    </row>
    <row r="18" spans="1:14" x14ac:dyDescent="0.2">
      <c r="A18" s="4">
        <v>43679</v>
      </c>
      <c r="B18" s="3" t="s">
        <v>25</v>
      </c>
      <c r="C18" s="3" t="s">
        <v>21</v>
      </c>
      <c r="D18" s="3" t="s">
        <v>32</v>
      </c>
      <c r="E18" s="3" t="str">
        <f ca="1">IFERROR(__xludf.DUMMYFUNCTION("IF(SPLIT(D18, ""/"") = ""/"", ""unclassified"", SPLIT(D18, ""/""))"),"home-decor")</f>
        <v>home-decor</v>
      </c>
      <c r="F18" s="3" t="str">
        <f ca="1">IFERROR(__xludf.DUMMYFUNCTION("""COMPUTED_VALUE"""),"decorative-items")</f>
        <v>decorative-items</v>
      </c>
      <c r="H18" s="3">
        <v>1779</v>
      </c>
      <c r="I18" s="3" t="str">
        <f ca="1">IFERROR(__xludf.DUMMYFUNCTION("SPLIT(B18, "" / "")"),"banner")</f>
        <v>banner</v>
      </c>
      <c r="J18" s="3" t="str">
        <f ca="1">IFERROR(__xludf.DUMMYFUNCTION("""COMPUTED_VALUE"""),"richmenu")</f>
        <v>richmenu</v>
      </c>
      <c r="K18" s="5">
        <v>43679</v>
      </c>
      <c r="L18" s="6">
        <f t="shared" si="0"/>
        <v>1</v>
      </c>
      <c r="M18" s="3">
        <f t="shared" si="1"/>
        <v>37</v>
      </c>
    </row>
    <row r="19" spans="1:14" x14ac:dyDescent="0.2">
      <c r="A19" s="4">
        <v>43679</v>
      </c>
      <c r="B19" s="3" t="s">
        <v>20</v>
      </c>
      <c r="C19" s="3" t="s">
        <v>21</v>
      </c>
      <c r="D19" s="3" t="s">
        <v>27</v>
      </c>
      <c r="E19" s="3" t="str">
        <f ca="1">IFERROR(__xludf.DUMMYFUNCTION("IF(SPLIT(D19, ""/"") = ""/"", ""unclassified"", SPLIT(D19, ""/""))"),"sales")</f>
        <v>sales</v>
      </c>
      <c r="F19" s="3" t="str">
        <f ca="1">IFERROR(__xludf.DUMMYFUNCTION("""COMPUTED_VALUE"""),"electronics-deals")</f>
        <v>electronics-deals</v>
      </c>
      <c r="H19" s="3">
        <v>593</v>
      </c>
      <c r="I19" s="3" t="str">
        <f ca="1">IFERROR(__xludf.DUMMYFUNCTION("SPLIT(B19, "" / "")"),"banner")</f>
        <v>banner</v>
      </c>
      <c r="J19" s="3" t="str">
        <f ca="1">IFERROR(__xludf.DUMMYFUNCTION("""COMPUTED_VALUE"""),"richmessage")</f>
        <v>richmessage</v>
      </c>
      <c r="K19" s="5">
        <v>43679</v>
      </c>
      <c r="L19" s="6">
        <f t="shared" si="0"/>
        <v>1</v>
      </c>
      <c r="M19" s="3">
        <f t="shared" si="1"/>
        <v>37</v>
      </c>
    </row>
    <row r="20" spans="1:14" x14ac:dyDescent="0.2">
      <c r="A20" s="4">
        <v>43679</v>
      </c>
      <c r="B20" s="3" t="s">
        <v>14</v>
      </c>
      <c r="C20" s="3" t="s">
        <v>15</v>
      </c>
      <c r="D20" s="3" t="s">
        <v>16</v>
      </c>
      <c r="E20" s="3" t="str">
        <f ca="1">IFERROR(__xludf.DUMMYFUNCTION("IF(SPLIT(D20, ""/"") = ""/"", ""unclassified"", SPLIT(D20, ""/""))"),"sofas")</f>
        <v>sofas</v>
      </c>
      <c r="F20" s="3" t="str">
        <f ca="1">IFERROR(__xludf.DUMMYFUNCTION("""COMPUTED_VALUE"""),"modern-sofas")</f>
        <v>modern-sofas</v>
      </c>
      <c r="H20" s="3">
        <v>549</v>
      </c>
      <c r="I20" s="3" t="str">
        <f ca="1">IFERROR(__xludf.DUMMYFUNCTION("SPLIT(B20, "" / "")"),"banner")</f>
        <v>banner</v>
      </c>
      <c r="J20" s="3" t="str">
        <f ca="1">IFERROR(__xludf.DUMMYFUNCTION("""COMPUTED_VALUE"""),"tldigest")</f>
        <v>tldigest</v>
      </c>
      <c r="K20" s="5">
        <v>43679</v>
      </c>
      <c r="L20" s="6">
        <f t="shared" si="0"/>
        <v>1</v>
      </c>
      <c r="M20" s="3">
        <f t="shared" si="1"/>
        <v>37</v>
      </c>
    </row>
    <row r="21" spans="1:14" ht="15.75" customHeight="1" x14ac:dyDescent="0.2">
      <c r="A21" s="4">
        <v>43679</v>
      </c>
      <c r="B21" s="3" t="s">
        <v>33</v>
      </c>
      <c r="C21" s="3" t="s">
        <v>21</v>
      </c>
      <c r="D21" s="3" t="s">
        <v>26</v>
      </c>
      <c r="E21" s="3" t="str">
        <f ca="1">IFERROR(__xludf.DUMMYFUNCTION("IF(SPLIT(D21, ""/"") = ""/"", ""unclassified"", SPLIT(D21, ""/""))"),"furniture")</f>
        <v>furniture</v>
      </c>
      <c r="F21" s="3" t="str">
        <f ca="1">IFERROR(__xludf.DUMMYFUNCTION("""COMPUTED_VALUE"""),"clothing")</f>
        <v>clothing</v>
      </c>
      <c r="H21" s="3">
        <v>321</v>
      </c>
      <c r="I21" s="3" t="str">
        <f ca="1">IFERROR(__xludf.DUMMYFUNCTION("SPLIT(B21, "" / "")"),"banner")</f>
        <v>banner</v>
      </c>
      <c r="J21" s="3" t="str">
        <f ca="1">IFERROR(__xludf.DUMMYFUNCTION("""COMPUTED_VALUE"""),"tloa")</f>
        <v>tloa</v>
      </c>
      <c r="K21" s="5">
        <v>43679</v>
      </c>
      <c r="L21" s="6">
        <f t="shared" si="0"/>
        <v>1</v>
      </c>
      <c r="M21" s="3">
        <f t="shared" si="1"/>
        <v>37</v>
      </c>
      <c r="N21" s="3">
        <f ca="1">M21/SUMIF(J2:J38,J21,H2:H38)</f>
        <v>5.7993730407523508E-2</v>
      </c>
    </row>
    <row r="22" spans="1:14" ht="15.75" customHeight="1" x14ac:dyDescent="0.2">
      <c r="A22" s="4">
        <v>43679</v>
      </c>
      <c r="B22" s="3" t="s">
        <v>20</v>
      </c>
      <c r="C22" s="3" t="s">
        <v>15</v>
      </c>
      <c r="D22" s="3" t="s">
        <v>30</v>
      </c>
      <c r="E22" s="3" t="str">
        <f ca="1">IFERROR(__xludf.DUMMYFUNCTION("IF(SPLIT(D22, ""/"") = ""/"", ""unclassified"", SPLIT(D22, ""/""))"),"furniture")</f>
        <v>furniture</v>
      </c>
      <c r="F22" s="3" t="str">
        <f ca="1">IFERROR(__xludf.DUMMYFUNCTION("""COMPUTED_VALUE"""),"storage")</f>
        <v>storage</v>
      </c>
      <c r="H22" s="3">
        <v>237</v>
      </c>
      <c r="I22" s="3" t="str">
        <f ca="1">IFERROR(__xludf.DUMMYFUNCTION("SPLIT(B22, "" / "")"),"banner")</f>
        <v>banner</v>
      </c>
      <c r="J22" s="3" t="str">
        <f ca="1">IFERROR(__xludf.DUMMYFUNCTION("""COMPUTED_VALUE"""),"richmessage")</f>
        <v>richmessage</v>
      </c>
      <c r="K22" s="5">
        <v>43679</v>
      </c>
      <c r="L22" s="6">
        <f t="shared" si="0"/>
        <v>1</v>
      </c>
      <c r="M22" s="3">
        <f t="shared" si="1"/>
        <v>37</v>
      </c>
    </row>
    <row r="23" spans="1:14" ht="15.75" customHeight="1" x14ac:dyDescent="0.2">
      <c r="A23" s="4">
        <v>43680</v>
      </c>
      <c r="B23" s="3" t="s">
        <v>17</v>
      </c>
      <c r="C23" s="3" t="s">
        <v>18</v>
      </c>
      <c r="D23" s="3" t="s">
        <v>19</v>
      </c>
      <c r="E23" s="3" t="str">
        <f ca="1">IFERROR(__xludf.DUMMYFUNCTION("IF(SPLIT(D23, ""/"") = ""/"", ""unclassified"", SPLIT(D23, ""/""))"),"unclassified")</f>
        <v>unclassified</v>
      </c>
      <c r="H23" s="3">
        <v>3316</v>
      </c>
      <c r="I23" s="3" t="str">
        <f ca="1">IFERROR(__xludf.DUMMYFUNCTION("SPLIT(B23, "" / "")"),"homepage_banner_banner")</f>
        <v>homepage_banner_banner</v>
      </c>
      <c r="J23" s="3" t="str">
        <f ca="1">IFERROR(__xludf.DUMMYFUNCTION("""COMPUTED_VALUE"""),"moretab")</f>
        <v>moretab</v>
      </c>
      <c r="K23" s="5">
        <v>43680</v>
      </c>
      <c r="L23" s="6">
        <f t="shared" si="0"/>
        <v>1</v>
      </c>
      <c r="M23" s="3">
        <f t="shared" si="1"/>
        <v>37</v>
      </c>
    </row>
    <row r="24" spans="1:14" ht="15.75" customHeight="1" x14ac:dyDescent="0.2">
      <c r="A24" s="4">
        <v>43680</v>
      </c>
      <c r="B24" s="3" t="s">
        <v>14</v>
      </c>
      <c r="C24" s="3" t="s">
        <v>21</v>
      </c>
      <c r="D24" s="3" t="s">
        <v>27</v>
      </c>
      <c r="E24" s="3" t="str">
        <f ca="1">IFERROR(__xludf.DUMMYFUNCTION("IF(SPLIT(D24, ""/"") = ""/"", ""unclassified"", SPLIT(D24, ""/""))"),"sales")</f>
        <v>sales</v>
      </c>
      <c r="F24" s="3" t="str">
        <f ca="1">IFERROR(__xludf.DUMMYFUNCTION("""COMPUTED_VALUE"""),"electronics-deals")</f>
        <v>electronics-deals</v>
      </c>
      <c r="H24" s="3">
        <v>2807</v>
      </c>
      <c r="I24" s="3" t="str">
        <f ca="1">IFERROR(__xludf.DUMMYFUNCTION("SPLIT(B24, "" / "")"),"banner")</f>
        <v>banner</v>
      </c>
      <c r="J24" s="3" t="str">
        <f ca="1">IFERROR(__xludf.DUMMYFUNCTION("""COMPUTED_VALUE"""),"tldigest")</f>
        <v>tldigest</v>
      </c>
      <c r="K24" s="5">
        <v>43680</v>
      </c>
      <c r="L24" s="6">
        <f t="shared" si="0"/>
        <v>1</v>
      </c>
      <c r="M24" s="3">
        <f t="shared" si="1"/>
        <v>37</v>
      </c>
    </row>
    <row r="25" spans="1:14" ht="15.75" customHeight="1" x14ac:dyDescent="0.2">
      <c r="A25" s="4">
        <v>43680</v>
      </c>
      <c r="B25" s="3" t="s">
        <v>23</v>
      </c>
      <c r="C25" s="3" t="s">
        <v>18</v>
      </c>
      <c r="D25" s="3" t="s">
        <v>19</v>
      </c>
      <c r="E25" s="3" t="str">
        <f ca="1">IFERROR(__xludf.DUMMYFUNCTION("IF(SPLIT(D25, ""/"") = ""/"", ""unclassified"", SPLIT(D25, ""/""))"),"unclassified")</f>
        <v>unclassified</v>
      </c>
      <c r="H25" s="3">
        <v>2280</v>
      </c>
      <c r="I25" s="3" t="str">
        <f ca="1">IFERROR(__xludf.DUMMYFUNCTION("SPLIT(B25, "" / "")"),"homepage_banner_banner")</f>
        <v>homepage_banner_banner</v>
      </c>
      <c r="J25" s="3" t="str">
        <f ca="1">IFERROR(__xludf.DUMMYFUNCTION("""COMPUTED_VALUE"""),"bottom_text_article")</f>
        <v>bottom_text_article</v>
      </c>
      <c r="K25" s="5">
        <v>43680</v>
      </c>
      <c r="L25" s="6">
        <f t="shared" si="0"/>
        <v>1</v>
      </c>
      <c r="M25" s="3">
        <f t="shared" si="1"/>
        <v>37</v>
      </c>
    </row>
    <row r="26" spans="1:14" ht="15.75" customHeight="1" x14ac:dyDescent="0.2">
      <c r="A26" s="4">
        <v>43680</v>
      </c>
      <c r="B26" s="3" t="s">
        <v>20</v>
      </c>
      <c r="C26" s="3" t="s">
        <v>21</v>
      </c>
      <c r="D26" s="3" t="s">
        <v>31</v>
      </c>
      <c r="E26" s="3" t="str">
        <f ca="1">IFERROR(__xludf.DUMMYFUNCTION("IF(SPLIT(D26, ""/"") = ""/"", ""unclassified"", SPLIT(D26, ""/""))"),"furniture")</f>
        <v>furniture</v>
      </c>
      <c r="F26" s="3" t="str">
        <f ca="1">IFERROR(__xludf.DUMMYFUNCTION("""COMPUTED_VALUE"""),"modern-furniture")</f>
        <v>modern-furniture</v>
      </c>
      <c r="H26" s="3">
        <v>1135</v>
      </c>
      <c r="I26" s="3" t="str">
        <f ca="1">IFERROR(__xludf.DUMMYFUNCTION("SPLIT(B26, "" / "")"),"banner")</f>
        <v>banner</v>
      </c>
      <c r="J26" s="3" t="str">
        <f ca="1">IFERROR(__xludf.DUMMYFUNCTION("""COMPUTED_VALUE"""),"richmessage")</f>
        <v>richmessage</v>
      </c>
      <c r="K26" s="5">
        <v>43680</v>
      </c>
      <c r="L26" s="6">
        <f t="shared" si="0"/>
        <v>1</v>
      </c>
      <c r="M26" s="3">
        <f t="shared" si="1"/>
        <v>37</v>
      </c>
    </row>
    <row r="27" spans="1:14" ht="15.75" customHeight="1" x14ac:dyDescent="0.2">
      <c r="A27" s="4">
        <v>43680</v>
      </c>
      <c r="B27" s="3" t="s">
        <v>28</v>
      </c>
      <c r="C27" s="3" t="s">
        <v>18</v>
      </c>
      <c r="D27" s="3" t="s">
        <v>19</v>
      </c>
      <c r="E27" s="3" t="str">
        <f ca="1">IFERROR(__xludf.DUMMYFUNCTION("IF(SPLIT(D27, ""/"") = ""/"", ""unclassified"", SPLIT(D27, ""/""))"),"unclassified")</f>
        <v>unclassified</v>
      </c>
      <c r="H27" s="3">
        <v>763</v>
      </c>
      <c r="I27" s="3" t="str">
        <f ca="1">IFERROR(__xludf.DUMMYFUNCTION("SPLIT(B27, "" / "")"),"homepage_banner_banner")</f>
        <v>homepage_banner_banner</v>
      </c>
      <c r="J27" s="3" t="str">
        <f ca="1">IFERROR(__xludf.DUMMYFUNCTION("""COMPUTED_VALUE"""),"tldigest")</f>
        <v>tldigest</v>
      </c>
      <c r="K27" s="5">
        <v>43680</v>
      </c>
      <c r="L27" s="6">
        <f t="shared" si="0"/>
        <v>1</v>
      </c>
      <c r="M27" s="3">
        <f t="shared" si="1"/>
        <v>37</v>
      </c>
    </row>
    <row r="28" spans="1:14" ht="15.75" customHeight="1" x14ac:dyDescent="0.2">
      <c r="A28" s="4">
        <v>43680</v>
      </c>
      <c r="B28" s="3" t="s">
        <v>20</v>
      </c>
      <c r="C28" s="3" t="s">
        <v>21</v>
      </c>
      <c r="D28" s="3" t="s">
        <v>34</v>
      </c>
      <c r="E28" s="3" t="str">
        <f ca="1">IFERROR(__xludf.DUMMYFUNCTION("IF(SPLIT(D28, ""/"") = ""/"", ""unclassified"", SPLIT(D28, ""/""))"),"diskon")</f>
        <v>diskon</v>
      </c>
      <c r="F28" s="3" t="str">
        <f ca="1">IFERROR(__xludf.DUMMYFUNCTION("""COMPUTED_VALUE"""),"special-deals")</f>
        <v>special-deals</v>
      </c>
      <c r="H28" s="3">
        <v>533</v>
      </c>
      <c r="I28" s="3" t="str">
        <f ca="1">IFERROR(__xludf.DUMMYFUNCTION("SPLIT(B28, "" / "")"),"banner")</f>
        <v>banner</v>
      </c>
      <c r="J28" s="3" t="str">
        <f ca="1">IFERROR(__xludf.DUMMYFUNCTION("""COMPUTED_VALUE"""),"richmessage")</f>
        <v>richmessage</v>
      </c>
      <c r="K28" s="5">
        <v>43680</v>
      </c>
      <c r="L28" s="6">
        <f t="shared" si="0"/>
        <v>1</v>
      </c>
      <c r="M28" s="3">
        <f t="shared" si="1"/>
        <v>37</v>
      </c>
    </row>
    <row r="29" spans="1:14" ht="15.75" customHeight="1" x14ac:dyDescent="0.2">
      <c r="A29" s="4">
        <v>43680</v>
      </c>
      <c r="B29" s="3" t="s">
        <v>33</v>
      </c>
      <c r="C29" s="3" t="s">
        <v>21</v>
      </c>
      <c r="D29" s="3" t="s">
        <v>31</v>
      </c>
      <c r="E29" s="3" t="str">
        <f ca="1">IFERROR(__xludf.DUMMYFUNCTION("IF(SPLIT(D29, ""/"") = ""/"", ""unclassified"", SPLIT(D29, ""/""))"),"furniture")</f>
        <v>furniture</v>
      </c>
      <c r="F29" s="3" t="str">
        <f ca="1">IFERROR(__xludf.DUMMYFUNCTION("""COMPUTED_VALUE"""),"modern-furniture")</f>
        <v>modern-furniture</v>
      </c>
      <c r="H29" s="3">
        <v>317</v>
      </c>
      <c r="I29" s="3" t="str">
        <f ca="1">IFERROR(__xludf.DUMMYFUNCTION("SPLIT(B29, "" / "")"),"banner")</f>
        <v>banner</v>
      </c>
      <c r="J29" s="3" t="str">
        <f ca="1">IFERROR(__xludf.DUMMYFUNCTION("""COMPUTED_VALUE"""),"tloa")</f>
        <v>tloa</v>
      </c>
      <c r="K29" s="5">
        <v>43680</v>
      </c>
      <c r="L29" s="6">
        <f t="shared" si="0"/>
        <v>1</v>
      </c>
      <c r="M29" s="3">
        <f t="shared" si="1"/>
        <v>37</v>
      </c>
    </row>
    <row r="30" spans="1:14" ht="15.75" customHeight="1" x14ac:dyDescent="0.2">
      <c r="A30" s="4">
        <v>43680</v>
      </c>
      <c r="B30" s="3" t="s">
        <v>20</v>
      </c>
      <c r="C30" s="3" t="s">
        <v>21</v>
      </c>
      <c r="D30" s="3" t="s">
        <v>27</v>
      </c>
      <c r="E30" s="3" t="str">
        <f ca="1">IFERROR(__xludf.DUMMYFUNCTION("IF(SPLIT(D30, ""/"") = ""/"", ""unclassified"", SPLIT(D30, ""/""))"),"sales")</f>
        <v>sales</v>
      </c>
      <c r="F30" s="3" t="str">
        <f ca="1">IFERROR(__xludf.DUMMYFUNCTION("""COMPUTED_VALUE"""),"electronics-deals")</f>
        <v>electronics-deals</v>
      </c>
      <c r="H30" s="3">
        <v>255</v>
      </c>
      <c r="I30" s="3" t="str">
        <f ca="1">IFERROR(__xludf.DUMMYFUNCTION("SPLIT(B30, "" / "")"),"banner")</f>
        <v>banner</v>
      </c>
      <c r="J30" s="3" t="str">
        <f ca="1">IFERROR(__xludf.DUMMYFUNCTION("""COMPUTED_VALUE"""),"richmessage")</f>
        <v>richmessage</v>
      </c>
      <c r="K30" s="5">
        <v>43680</v>
      </c>
      <c r="L30" s="6">
        <f t="shared" si="0"/>
        <v>1</v>
      </c>
      <c r="M30" s="3">
        <f t="shared" si="1"/>
        <v>37</v>
      </c>
    </row>
    <row r="31" spans="1:14" ht="15.75" customHeight="1" x14ac:dyDescent="0.2">
      <c r="A31" s="4">
        <v>43680</v>
      </c>
      <c r="B31" s="3" t="s">
        <v>14</v>
      </c>
      <c r="C31" s="3" t="s">
        <v>21</v>
      </c>
      <c r="D31" s="3" t="s">
        <v>30</v>
      </c>
      <c r="E31" s="3" t="str">
        <f ca="1">IFERROR(__xludf.DUMMYFUNCTION("IF(SPLIT(D31, ""/"") = ""/"", ""unclassified"", SPLIT(D31, ""/""))"),"furniture")</f>
        <v>furniture</v>
      </c>
      <c r="F31" s="3" t="str">
        <f ca="1">IFERROR(__xludf.DUMMYFUNCTION("""COMPUTED_VALUE"""),"storage")</f>
        <v>storage</v>
      </c>
      <c r="H31" s="3">
        <v>252</v>
      </c>
      <c r="I31" s="3" t="str">
        <f ca="1">IFERROR(__xludf.DUMMYFUNCTION("SPLIT(B31, "" / "")"),"banner")</f>
        <v>banner</v>
      </c>
      <c r="J31" s="3" t="str">
        <f ca="1">IFERROR(__xludf.DUMMYFUNCTION("""COMPUTED_VALUE"""),"tldigest")</f>
        <v>tldigest</v>
      </c>
      <c r="K31" s="5">
        <v>43680</v>
      </c>
      <c r="L31" s="6">
        <f t="shared" si="0"/>
        <v>1</v>
      </c>
      <c r="M31" s="3">
        <f t="shared" si="1"/>
        <v>37</v>
      </c>
    </row>
    <row r="32" spans="1:14" ht="15.75" customHeight="1" x14ac:dyDescent="0.2">
      <c r="A32" s="4">
        <v>43681</v>
      </c>
      <c r="B32" s="3" t="s">
        <v>14</v>
      </c>
      <c r="C32" s="3" t="s">
        <v>21</v>
      </c>
      <c r="D32" s="3" t="s">
        <v>31</v>
      </c>
      <c r="E32" s="3" t="str">
        <f ca="1">IFERROR(__xludf.DUMMYFUNCTION("IF(SPLIT(D32, ""/"") = ""/"", ""unclassified"", SPLIT(D32, ""/""))"),"furniture")</f>
        <v>furniture</v>
      </c>
      <c r="F32" s="3" t="str">
        <f ca="1">IFERROR(__xludf.DUMMYFUNCTION("""COMPUTED_VALUE"""),"modern-furniture")</f>
        <v>modern-furniture</v>
      </c>
      <c r="H32" s="3">
        <v>6753</v>
      </c>
      <c r="I32" s="3" t="str">
        <f ca="1">IFERROR(__xludf.DUMMYFUNCTION("SPLIT(B32, "" / "")"),"banner")</f>
        <v>banner</v>
      </c>
      <c r="J32" s="3" t="str">
        <f ca="1">IFERROR(__xludf.DUMMYFUNCTION("""COMPUTED_VALUE"""),"tldigest")</f>
        <v>tldigest</v>
      </c>
      <c r="K32" s="5">
        <v>43681</v>
      </c>
      <c r="L32" s="6">
        <f t="shared" si="0"/>
        <v>1</v>
      </c>
      <c r="M32" s="3">
        <f t="shared" si="1"/>
        <v>37</v>
      </c>
    </row>
    <row r="33" spans="1:13" ht="15.75" customHeight="1" x14ac:dyDescent="0.2">
      <c r="A33" s="4">
        <v>43681</v>
      </c>
      <c r="B33" s="3" t="s">
        <v>17</v>
      </c>
      <c r="C33" s="3" t="s">
        <v>18</v>
      </c>
      <c r="D33" s="3" t="s">
        <v>19</v>
      </c>
      <c r="E33" s="3" t="str">
        <f ca="1">IFERROR(__xludf.DUMMYFUNCTION("IF(SPLIT(D33, ""/"") = ""/"", ""unclassified"", SPLIT(D33, ""/""))"),"unclassified")</f>
        <v>unclassified</v>
      </c>
      <c r="H33" s="3">
        <v>3134</v>
      </c>
      <c r="I33" s="3" t="str">
        <f ca="1">IFERROR(__xludf.DUMMYFUNCTION("SPLIT(B33, "" / "")"),"homepage_banner_banner")</f>
        <v>homepage_banner_banner</v>
      </c>
      <c r="J33" s="3" t="str">
        <f ca="1">IFERROR(__xludf.DUMMYFUNCTION("""COMPUTED_VALUE"""),"moretab")</f>
        <v>moretab</v>
      </c>
      <c r="K33" s="5">
        <v>43681</v>
      </c>
      <c r="L33" s="6">
        <f t="shared" si="0"/>
        <v>1</v>
      </c>
      <c r="M33" s="3">
        <f t="shared" si="1"/>
        <v>37</v>
      </c>
    </row>
    <row r="34" spans="1:13" ht="15.75" customHeight="1" x14ac:dyDescent="0.2">
      <c r="A34" s="4">
        <v>43681</v>
      </c>
      <c r="B34" s="3" t="s">
        <v>20</v>
      </c>
      <c r="C34" s="3" t="s">
        <v>21</v>
      </c>
      <c r="D34" s="3" t="s">
        <v>35</v>
      </c>
      <c r="E34" s="3" t="str">
        <f ca="1">IFERROR(__xludf.DUMMYFUNCTION("IF(SPLIT(D34, ""/"") = ""/"", ""unclassified"", SPLIT(D34, ""/""))"),"furniture")</f>
        <v>furniture</v>
      </c>
      <c r="F34" s="3" t="str">
        <f ca="1">IFERROR(__xludf.DUMMYFUNCTION("""COMPUTED_VALUE"""),"furniture-accessories")</f>
        <v>furniture-accessories</v>
      </c>
      <c r="H34" s="3">
        <v>2160</v>
      </c>
      <c r="I34" s="3" t="str">
        <f ca="1">IFERROR(__xludf.DUMMYFUNCTION("SPLIT(B34, "" / "")"),"banner")</f>
        <v>banner</v>
      </c>
      <c r="J34" s="3" t="str">
        <f ca="1">IFERROR(__xludf.DUMMYFUNCTION("""COMPUTED_VALUE"""),"richmessage")</f>
        <v>richmessage</v>
      </c>
      <c r="K34" s="5">
        <v>43681</v>
      </c>
      <c r="L34" s="6">
        <f t="shared" si="0"/>
        <v>1</v>
      </c>
      <c r="M34" s="3">
        <f t="shared" si="1"/>
        <v>37</v>
      </c>
    </row>
    <row r="35" spans="1:13" ht="15.75" customHeight="1" x14ac:dyDescent="0.2">
      <c r="A35" s="4">
        <v>43681</v>
      </c>
      <c r="B35" s="3" t="s">
        <v>20</v>
      </c>
      <c r="C35" s="3" t="s">
        <v>21</v>
      </c>
      <c r="D35" s="3" t="s">
        <v>16</v>
      </c>
      <c r="E35" s="3" t="str">
        <f ca="1">IFERROR(__xludf.DUMMYFUNCTION("IF(SPLIT(D35, ""/"") = ""/"", ""unclassified"", SPLIT(D35, ""/""))"),"sofas")</f>
        <v>sofas</v>
      </c>
      <c r="F35" s="3" t="str">
        <f ca="1">IFERROR(__xludf.DUMMYFUNCTION("""COMPUTED_VALUE"""),"modern-sofas")</f>
        <v>modern-sofas</v>
      </c>
      <c r="H35" s="3">
        <v>1881</v>
      </c>
      <c r="I35" s="3" t="str">
        <f ca="1">IFERROR(__xludf.DUMMYFUNCTION("SPLIT(B35, "" / "")"),"banner")</f>
        <v>banner</v>
      </c>
      <c r="J35" s="3" t="str">
        <f ca="1">IFERROR(__xludf.DUMMYFUNCTION("""COMPUTED_VALUE"""),"richmessage")</f>
        <v>richmessage</v>
      </c>
      <c r="K35" s="5">
        <v>43681</v>
      </c>
      <c r="L35" s="6">
        <f t="shared" si="0"/>
        <v>1</v>
      </c>
      <c r="M35" s="3">
        <f t="shared" si="1"/>
        <v>37</v>
      </c>
    </row>
    <row r="36" spans="1:13" ht="15.75" customHeight="1" x14ac:dyDescent="0.2">
      <c r="A36" s="4">
        <v>43681</v>
      </c>
      <c r="B36" s="3" t="s">
        <v>23</v>
      </c>
      <c r="C36" s="3" t="s">
        <v>18</v>
      </c>
      <c r="D36" s="3" t="s">
        <v>19</v>
      </c>
      <c r="E36" s="3" t="str">
        <f ca="1">IFERROR(__xludf.DUMMYFUNCTION("IF(SPLIT(D36, ""/"") = ""/"", ""unclassified"", SPLIT(D36, ""/""))"),"unclassified")</f>
        <v>unclassified</v>
      </c>
      <c r="H36" s="3">
        <v>1217</v>
      </c>
      <c r="I36" s="3" t="str">
        <f ca="1">IFERROR(__xludf.DUMMYFUNCTION("SPLIT(B36, "" / "")"),"homepage_banner_banner")</f>
        <v>homepage_banner_banner</v>
      </c>
      <c r="J36" s="3" t="str">
        <f ca="1">IFERROR(__xludf.DUMMYFUNCTION("""COMPUTED_VALUE"""),"bottom_text_article")</f>
        <v>bottom_text_article</v>
      </c>
      <c r="K36" s="5">
        <v>43681</v>
      </c>
      <c r="L36" s="6">
        <f t="shared" si="0"/>
        <v>1</v>
      </c>
      <c r="M36" s="3">
        <f t="shared" si="1"/>
        <v>37</v>
      </c>
    </row>
    <row r="37" spans="1:13" ht="15.75" customHeight="1" x14ac:dyDescent="0.2">
      <c r="A37" s="4">
        <v>43681</v>
      </c>
      <c r="B37" s="3" t="s">
        <v>28</v>
      </c>
      <c r="C37" s="3" t="s">
        <v>18</v>
      </c>
      <c r="D37" s="3" t="s">
        <v>19</v>
      </c>
      <c r="E37" s="3" t="str">
        <f ca="1">IFERROR(__xludf.DUMMYFUNCTION("IF(SPLIT(D37, ""/"") = ""/"", ""unclassified"", SPLIT(D37, ""/""))"),"unclassified")</f>
        <v>unclassified</v>
      </c>
      <c r="H37" s="3">
        <v>830</v>
      </c>
      <c r="I37" s="3" t="str">
        <f ca="1">IFERROR(__xludf.DUMMYFUNCTION("SPLIT(B37, "" / "")"),"homepage_banner_banner")</f>
        <v>homepage_banner_banner</v>
      </c>
      <c r="J37" s="3" t="str">
        <f ca="1">IFERROR(__xludf.DUMMYFUNCTION("""COMPUTED_VALUE"""),"tldigest")</f>
        <v>tldigest</v>
      </c>
      <c r="K37" s="5">
        <v>43681</v>
      </c>
      <c r="L37" s="6">
        <f t="shared" si="0"/>
        <v>1</v>
      </c>
      <c r="M37" s="3">
        <f t="shared" si="1"/>
        <v>37</v>
      </c>
    </row>
    <row r="38" spans="1:13" ht="15.75" customHeight="1" x14ac:dyDescent="0.2">
      <c r="A38" s="4">
        <v>43681</v>
      </c>
      <c r="B38" s="3" t="s">
        <v>25</v>
      </c>
      <c r="C38" s="3" t="s">
        <v>21</v>
      </c>
      <c r="D38" s="3" t="s">
        <v>36</v>
      </c>
      <c r="E38" s="3" t="str">
        <f ca="1">IFERROR(__xludf.DUMMYFUNCTION("IF(SPLIT(D38, ""/"") = ""/"", ""unclassified"", SPLIT(D38, ""/""))"),"home-decor")</f>
        <v>home-decor</v>
      </c>
      <c r="F38" s="3" t="str">
        <f ca="1">IFERROR(__xludf.DUMMYFUNCTION("""COMPUTED_VALUE"""),"cleaning-supplies")</f>
        <v>cleaning-supplies</v>
      </c>
      <c r="H38" s="3">
        <v>505</v>
      </c>
      <c r="I38" s="3" t="str">
        <f ca="1">IFERROR(__xludf.DUMMYFUNCTION("SPLIT(B38, "" / "")"),"banner")</f>
        <v>banner</v>
      </c>
      <c r="J38" s="3" t="str">
        <f ca="1">IFERROR(__xludf.DUMMYFUNCTION("""COMPUTED_VALUE"""),"richmenu")</f>
        <v>richmenu</v>
      </c>
      <c r="K38" s="5">
        <v>43681</v>
      </c>
      <c r="L38" s="6">
        <f t="shared" si="0"/>
        <v>1</v>
      </c>
      <c r="M38" s="3">
        <f t="shared" si="1"/>
        <v>37</v>
      </c>
    </row>
    <row r="39" spans="1:13" ht="15.75" customHeight="1" x14ac:dyDescent="0.2">
      <c r="A39" s="4">
        <v>43682</v>
      </c>
      <c r="B39" s="3" t="s">
        <v>14</v>
      </c>
      <c r="C39" s="3" t="s">
        <v>37</v>
      </c>
      <c r="D39" s="3" t="s">
        <v>38</v>
      </c>
      <c r="E39" s="3" t="str">
        <f ca="1">IFERROR(__xludf.DUMMYFUNCTION("IF(SPLIT(D39, ""/"") = ""/"", ""unclassified"", SPLIT(D39, ""/""))"),"home-decor")</f>
        <v>home-decor</v>
      </c>
      <c r="F39" s="3" t="str">
        <f ca="1">IFERROR(__xludf.DUMMYFUNCTION("""COMPUTED_VALUE"""),"scents")</f>
        <v>scents</v>
      </c>
      <c r="H39" s="3">
        <v>9345</v>
      </c>
      <c r="I39" s="3" t="str">
        <f ca="1">IFERROR(__xludf.DUMMYFUNCTION("SPLIT(B39, "" / "")"),"banner")</f>
        <v>banner</v>
      </c>
      <c r="J39" s="3" t="str">
        <f ca="1">IFERROR(__xludf.DUMMYFUNCTION("""COMPUTED_VALUE"""),"tldigest")</f>
        <v>tldigest</v>
      </c>
      <c r="K39" s="5">
        <v>43682</v>
      </c>
      <c r="L39" s="6">
        <f t="shared" si="0"/>
        <v>2</v>
      </c>
      <c r="M39" s="3">
        <f t="shared" si="1"/>
        <v>80</v>
      </c>
    </row>
    <row r="40" spans="1:13" ht="15.75" customHeight="1" x14ac:dyDescent="0.2">
      <c r="A40" s="4">
        <v>43682</v>
      </c>
      <c r="B40" s="3" t="s">
        <v>25</v>
      </c>
      <c r="C40" s="3" t="s">
        <v>37</v>
      </c>
      <c r="D40" s="3" t="s">
        <v>39</v>
      </c>
      <c r="E40" s="3" t="str">
        <f ca="1">IFERROR(__xludf.DUMMYFUNCTION("IF(SPLIT(D40, ""/"") = ""/"", ""unclassified"", SPLIT(D40, ""/""))"),"ponsel-tablet")</f>
        <v>ponsel-tablet</v>
      </c>
      <c r="F40" s="3" t="str">
        <f ca="1">IFERROR(__xludf.DUMMYFUNCTION("""COMPUTED_VALUE"""),"smartphone")</f>
        <v>smartphone</v>
      </c>
      <c r="H40" s="3">
        <v>6200</v>
      </c>
      <c r="I40" s="3" t="str">
        <f ca="1">IFERROR(__xludf.DUMMYFUNCTION("SPLIT(B40, "" / "")"),"banner")</f>
        <v>banner</v>
      </c>
      <c r="J40" s="3" t="str">
        <f ca="1">IFERROR(__xludf.DUMMYFUNCTION("""COMPUTED_VALUE"""),"richmenu")</f>
        <v>richmenu</v>
      </c>
      <c r="K40" s="5">
        <v>43682</v>
      </c>
      <c r="L40" s="6">
        <f t="shared" si="0"/>
        <v>2</v>
      </c>
      <c r="M40" s="3">
        <f t="shared" si="1"/>
        <v>80</v>
      </c>
    </row>
    <row r="41" spans="1:13" ht="15.75" customHeight="1" x14ac:dyDescent="0.2">
      <c r="A41" s="4">
        <v>43682</v>
      </c>
      <c r="B41" s="3" t="s">
        <v>17</v>
      </c>
      <c r="C41" s="3" t="s">
        <v>18</v>
      </c>
      <c r="D41" s="3" t="s">
        <v>19</v>
      </c>
      <c r="E41" s="3" t="str">
        <f ca="1">IFERROR(__xludf.DUMMYFUNCTION("IF(SPLIT(D41, ""/"") = ""/"", ""unclassified"", SPLIT(D41, ""/""))"),"unclassified")</f>
        <v>unclassified</v>
      </c>
      <c r="H41" s="3">
        <v>4732</v>
      </c>
      <c r="I41" s="3" t="str">
        <f ca="1">IFERROR(__xludf.DUMMYFUNCTION("SPLIT(B41, "" / "")"),"homepage_banner_banner")</f>
        <v>homepage_banner_banner</v>
      </c>
      <c r="J41" s="3" t="str">
        <f ca="1">IFERROR(__xludf.DUMMYFUNCTION("""COMPUTED_VALUE"""),"moretab")</f>
        <v>moretab</v>
      </c>
      <c r="K41" s="5">
        <v>43682</v>
      </c>
      <c r="L41" s="6">
        <f t="shared" si="0"/>
        <v>2</v>
      </c>
      <c r="M41" s="3">
        <f t="shared" si="1"/>
        <v>80</v>
      </c>
    </row>
    <row r="42" spans="1:13" ht="15.75" customHeight="1" x14ac:dyDescent="0.2">
      <c r="A42" s="4">
        <v>43682</v>
      </c>
      <c r="B42" s="3" t="s">
        <v>20</v>
      </c>
      <c r="C42" s="3" t="s">
        <v>37</v>
      </c>
      <c r="D42" s="3" t="s">
        <v>40</v>
      </c>
      <c r="E42" s="3" t="str">
        <f ca="1">IFERROR(__xludf.DUMMYFUNCTION("IF(SPLIT(D42, ""/"") = ""/"", ""unclassified"", SPLIT(D42, ""/""))"),"wardah")</f>
        <v>wardah</v>
      </c>
      <c r="F42" s="3" t="str">
        <f ca="1">IFERROR(__xludf.DUMMYFUNCTION("""COMPUTED_VALUE"""),"makeup")</f>
        <v>makeup</v>
      </c>
      <c r="G42" s="3" t="str">
        <f ca="1">IFERROR(__xludf.DUMMYFUNCTION("""COMPUTED_VALUE"""),"wajah")</f>
        <v>wajah</v>
      </c>
      <c r="H42" s="3">
        <v>4349</v>
      </c>
      <c r="I42" s="3" t="str">
        <f ca="1">IFERROR(__xludf.DUMMYFUNCTION("SPLIT(B42, "" / "")"),"banner")</f>
        <v>banner</v>
      </c>
      <c r="J42" s="3" t="str">
        <f ca="1">IFERROR(__xludf.DUMMYFUNCTION("""COMPUTED_VALUE"""),"richmessage")</f>
        <v>richmessage</v>
      </c>
      <c r="K42" s="5">
        <v>43682</v>
      </c>
      <c r="L42" s="6">
        <f t="shared" si="0"/>
        <v>2</v>
      </c>
      <c r="M42" s="3">
        <f t="shared" si="1"/>
        <v>80</v>
      </c>
    </row>
    <row r="43" spans="1:13" ht="15.75" customHeight="1" x14ac:dyDescent="0.2">
      <c r="A43" s="4">
        <v>43682</v>
      </c>
      <c r="B43" s="3" t="s">
        <v>23</v>
      </c>
      <c r="C43" s="3" t="s">
        <v>18</v>
      </c>
      <c r="D43" s="3" t="s">
        <v>19</v>
      </c>
      <c r="E43" s="3" t="str">
        <f ca="1">IFERROR(__xludf.DUMMYFUNCTION("IF(SPLIT(D43, ""/"") = ""/"", ""unclassified"", SPLIT(D43, ""/""))"),"unclassified")</f>
        <v>unclassified</v>
      </c>
      <c r="H43" s="3">
        <v>2897</v>
      </c>
      <c r="I43" s="3" t="str">
        <f ca="1">IFERROR(__xludf.DUMMYFUNCTION("SPLIT(B43, "" / "")"),"homepage_banner_banner")</f>
        <v>homepage_banner_banner</v>
      </c>
      <c r="J43" s="3" t="str">
        <f ca="1">IFERROR(__xludf.DUMMYFUNCTION("""COMPUTED_VALUE"""),"bottom_text_article")</f>
        <v>bottom_text_article</v>
      </c>
      <c r="K43" s="5">
        <v>43682</v>
      </c>
      <c r="L43" s="6">
        <f t="shared" si="0"/>
        <v>2</v>
      </c>
      <c r="M43" s="3">
        <f t="shared" si="1"/>
        <v>80</v>
      </c>
    </row>
    <row r="44" spans="1:13" ht="15.75" customHeight="1" x14ac:dyDescent="0.2">
      <c r="A44" s="4">
        <v>43682</v>
      </c>
      <c r="B44" s="3" t="s">
        <v>20</v>
      </c>
      <c r="C44" s="3" t="s">
        <v>21</v>
      </c>
      <c r="D44" s="3" t="s">
        <v>35</v>
      </c>
      <c r="E44" s="3" t="str">
        <f ca="1">IFERROR(__xludf.DUMMYFUNCTION("IF(SPLIT(D44, ""/"") = ""/"", ""unclassified"", SPLIT(D44, ""/""))"),"furniture")</f>
        <v>furniture</v>
      </c>
      <c r="F44" s="3" t="str">
        <f ca="1">IFERROR(__xludf.DUMMYFUNCTION("""COMPUTED_VALUE"""),"furniture-accessories")</f>
        <v>furniture-accessories</v>
      </c>
      <c r="H44" s="3">
        <v>2180</v>
      </c>
      <c r="I44" s="3" t="str">
        <f ca="1">IFERROR(__xludf.DUMMYFUNCTION("SPLIT(B44, "" / "")"),"banner")</f>
        <v>banner</v>
      </c>
      <c r="J44" s="3" t="str">
        <f ca="1">IFERROR(__xludf.DUMMYFUNCTION("""COMPUTED_VALUE"""),"richmessage")</f>
        <v>richmessage</v>
      </c>
      <c r="K44" s="5">
        <v>43682</v>
      </c>
      <c r="L44" s="6">
        <f t="shared" si="0"/>
        <v>2</v>
      </c>
      <c r="M44" s="3">
        <f t="shared" si="1"/>
        <v>80</v>
      </c>
    </row>
    <row r="45" spans="1:13" ht="15.75" customHeight="1" x14ac:dyDescent="0.2">
      <c r="A45" s="4">
        <v>43682</v>
      </c>
      <c r="B45" s="3" t="s">
        <v>20</v>
      </c>
      <c r="C45" s="3" t="s">
        <v>37</v>
      </c>
      <c r="D45" s="3" t="s">
        <v>41</v>
      </c>
      <c r="E45" s="3" t="str">
        <f ca="1">IFERROR(__xludf.DUMMYFUNCTION("IF(SPLIT(D45, ""/"") = ""/"", ""unclassified"", SPLIT(D45, ""/""))"),"sony")</f>
        <v>sony</v>
      </c>
      <c r="F45" s="3" t="str">
        <f ca="1">IFERROR(__xludf.DUMMYFUNCTION("""COMPUTED_VALUE"""),"kamera-foto")</f>
        <v>kamera-foto</v>
      </c>
      <c r="G45" s="3" t="str">
        <f ca="1">IFERROR(__xludf.DUMMYFUNCTION("""COMPUTED_VALUE"""),"mirrorless")</f>
        <v>mirrorless</v>
      </c>
      <c r="H45" s="3">
        <v>2105</v>
      </c>
      <c r="I45" s="3" t="str">
        <f ca="1">IFERROR(__xludf.DUMMYFUNCTION("SPLIT(B45, "" / "")"),"banner")</f>
        <v>banner</v>
      </c>
      <c r="J45" s="3" t="str">
        <f ca="1">IFERROR(__xludf.DUMMYFUNCTION("""COMPUTED_VALUE"""),"richmessage")</f>
        <v>richmessage</v>
      </c>
      <c r="K45" s="5">
        <v>43682</v>
      </c>
      <c r="L45" s="6">
        <f t="shared" si="0"/>
        <v>2</v>
      </c>
      <c r="M45" s="3">
        <f t="shared" si="1"/>
        <v>80</v>
      </c>
    </row>
    <row r="46" spans="1:13" ht="15.75" customHeight="1" x14ac:dyDescent="0.2">
      <c r="A46" s="4">
        <v>43682</v>
      </c>
      <c r="B46" s="3" t="s">
        <v>20</v>
      </c>
      <c r="C46" s="3" t="s">
        <v>37</v>
      </c>
      <c r="D46" s="3" t="s">
        <v>34</v>
      </c>
      <c r="E46" s="3" t="str">
        <f ca="1">IFERROR(__xludf.DUMMYFUNCTION("IF(SPLIT(D46, ""/"") = ""/"", ""unclassified"", SPLIT(D46, ""/""))"),"diskon")</f>
        <v>diskon</v>
      </c>
      <c r="F46" s="3" t="str">
        <f ca="1">IFERROR(__xludf.DUMMYFUNCTION("""COMPUTED_VALUE"""),"special-deals")</f>
        <v>special-deals</v>
      </c>
      <c r="H46" s="3">
        <v>1771</v>
      </c>
      <c r="I46" s="3" t="str">
        <f ca="1">IFERROR(__xludf.DUMMYFUNCTION("SPLIT(B46, "" / "")"),"banner")</f>
        <v>banner</v>
      </c>
      <c r="J46" s="3" t="str">
        <f ca="1">IFERROR(__xludf.DUMMYFUNCTION("""COMPUTED_VALUE"""),"richmessage")</f>
        <v>richmessage</v>
      </c>
      <c r="K46" s="5">
        <v>43682</v>
      </c>
      <c r="L46" s="6">
        <f t="shared" si="0"/>
        <v>2</v>
      </c>
      <c r="M46" s="3">
        <f t="shared" si="1"/>
        <v>80</v>
      </c>
    </row>
    <row r="47" spans="1:13" ht="15.75" customHeight="1" x14ac:dyDescent="0.2">
      <c r="A47" s="4">
        <v>43682</v>
      </c>
      <c r="B47" s="3" t="s">
        <v>28</v>
      </c>
      <c r="C47" s="3" t="s">
        <v>18</v>
      </c>
      <c r="D47" s="3" t="s">
        <v>19</v>
      </c>
      <c r="E47" s="3" t="str">
        <f ca="1">IFERROR(__xludf.DUMMYFUNCTION("IF(SPLIT(D47, ""/"") = ""/"", ""unclassified"", SPLIT(D47, ""/""))"),"unclassified")</f>
        <v>unclassified</v>
      </c>
      <c r="H47" s="3">
        <v>1437</v>
      </c>
      <c r="I47" s="3" t="str">
        <f ca="1">IFERROR(__xludf.DUMMYFUNCTION("SPLIT(B47, "" / "")"),"homepage_banner_banner")</f>
        <v>homepage_banner_banner</v>
      </c>
      <c r="J47" s="3" t="str">
        <f ca="1">IFERROR(__xludf.DUMMYFUNCTION("""COMPUTED_VALUE"""),"tldigest")</f>
        <v>tldigest</v>
      </c>
      <c r="K47" s="5">
        <v>43682</v>
      </c>
      <c r="L47" s="6">
        <f t="shared" si="0"/>
        <v>2</v>
      </c>
      <c r="M47" s="3">
        <f t="shared" si="1"/>
        <v>80</v>
      </c>
    </row>
    <row r="48" spans="1:13" ht="15.75" customHeight="1" x14ac:dyDescent="0.2">
      <c r="A48" s="4">
        <v>43682</v>
      </c>
      <c r="B48" s="3" t="s">
        <v>25</v>
      </c>
      <c r="C48" s="3" t="s">
        <v>21</v>
      </c>
      <c r="D48" s="3" t="s">
        <v>36</v>
      </c>
      <c r="E48" s="3" t="str">
        <f ca="1">IFERROR(__xludf.DUMMYFUNCTION("IF(SPLIT(D48, ""/"") = ""/"", ""unclassified"", SPLIT(D48, ""/""))"),"home-decor")</f>
        <v>home-decor</v>
      </c>
      <c r="F48" s="3" t="str">
        <f ca="1">IFERROR(__xludf.DUMMYFUNCTION("""COMPUTED_VALUE"""),"cleaning-supplies")</f>
        <v>cleaning-supplies</v>
      </c>
      <c r="H48" s="3">
        <v>711</v>
      </c>
      <c r="I48" s="3" t="str">
        <f ca="1">IFERROR(__xludf.DUMMYFUNCTION("SPLIT(B48, "" / "")"),"banner")</f>
        <v>banner</v>
      </c>
      <c r="J48" s="3" t="str">
        <f ca="1">IFERROR(__xludf.DUMMYFUNCTION("""COMPUTED_VALUE"""),"richmenu")</f>
        <v>richmenu</v>
      </c>
      <c r="K48" s="5">
        <v>43682</v>
      </c>
      <c r="L48" s="6">
        <f t="shared" si="0"/>
        <v>2</v>
      </c>
      <c r="M48" s="3">
        <f t="shared" si="1"/>
        <v>80</v>
      </c>
    </row>
    <row r="49" spans="1:13" ht="15.75" customHeight="1" x14ac:dyDescent="0.2">
      <c r="A49" s="4">
        <v>43682</v>
      </c>
      <c r="B49" s="3" t="s">
        <v>14</v>
      </c>
      <c r="C49" s="3" t="s">
        <v>21</v>
      </c>
      <c r="D49" s="3" t="s">
        <v>31</v>
      </c>
      <c r="E49" s="3" t="str">
        <f ca="1">IFERROR(__xludf.DUMMYFUNCTION("IF(SPLIT(D49, ""/"") = ""/"", ""unclassified"", SPLIT(D49, ""/""))"),"furniture")</f>
        <v>furniture</v>
      </c>
      <c r="F49" s="3" t="str">
        <f ca="1">IFERROR(__xludf.DUMMYFUNCTION("""COMPUTED_VALUE"""),"modern-furniture")</f>
        <v>modern-furniture</v>
      </c>
      <c r="H49" s="3">
        <v>507</v>
      </c>
      <c r="I49" s="3" t="str">
        <f ca="1">IFERROR(__xludf.DUMMYFUNCTION("SPLIT(B49, "" / "")"),"banner")</f>
        <v>banner</v>
      </c>
      <c r="J49" s="3" t="str">
        <f ca="1">IFERROR(__xludf.DUMMYFUNCTION("""COMPUTED_VALUE"""),"tldigest")</f>
        <v>tldigest</v>
      </c>
      <c r="K49" s="5">
        <v>43682</v>
      </c>
      <c r="L49" s="6">
        <f t="shared" si="0"/>
        <v>2</v>
      </c>
      <c r="M49" s="3">
        <f t="shared" si="1"/>
        <v>80</v>
      </c>
    </row>
    <row r="50" spans="1:13" ht="15.75" customHeight="1" x14ac:dyDescent="0.2">
      <c r="A50" s="4">
        <v>43682</v>
      </c>
      <c r="B50" s="3" t="s">
        <v>33</v>
      </c>
      <c r="C50" s="3" t="s">
        <v>37</v>
      </c>
      <c r="D50" s="3" t="s">
        <v>30</v>
      </c>
      <c r="E50" s="3" t="str">
        <f ca="1">IFERROR(__xludf.DUMMYFUNCTION("IF(SPLIT(D50, ""/"") = ""/"", ""unclassified"", SPLIT(D50, ""/""))"),"furniture")</f>
        <v>furniture</v>
      </c>
      <c r="F50" s="3" t="str">
        <f ca="1">IFERROR(__xludf.DUMMYFUNCTION("""COMPUTED_VALUE"""),"storage")</f>
        <v>storage</v>
      </c>
      <c r="H50" s="3">
        <v>383</v>
      </c>
      <c r="I50" s="3" t="str">
        <f ca="1">IFERROR(__xludf.DUMMYFUNCTION("SPLIT(B50, "" / "")"),"banner")</f>
        <v>banner</v>
      </c>
      <c r="J50" s="3" t="str">
        <f ca="1">IFERROR(__xludf.DUMMYFUNCTION("""COMPUTED_VALUE"""),"tloa")</f>
        <v>tloa</v>
      </c>
      <c r="K50" s="5">
        <v>43682</v>
      </c>
      <c r="L50" s="6">
        <f t="shared" si="0"/>
        <v>2</v>
      </c>
      <c r="M50" s="3">
        <f t="shared" si="1"/>
        <v>80</v>
      </c>
    </row>
    <row r="51" spans="1:13" ht="15.75" customHeight="1" x14ac:dyDescent="0.2">
      <c r="A51" s="4">
        <v>43682</v>
      </c>
      <c r="B51" s="3" t="s">
        <v>42</v>
      </c>
      <c r="C51" s="3" t="s">
        <v>18</v>
      </c>
      <c r="D51" s="3" t="s">
        <v>19</v>
      </c>
      <c r="E51" s="3" t="str">
        <f ca="1">IFERROR(__xludf.DUMMYFUNCTION("IF(SPLIT(D51, ""/"") = ""/"", ""unclassified"", SPLIT(D51, ""/""))"),"unclassified")</f>
        <v>unclassified</v>
      </c>
      <c r="H51" s="3">
        <v>368</v>
      </c>
      <c r="I51" s="3" t="str">
        <f ca="1">IFERROR(__xludf.DUMMYFUNCTION("SPLIT(B51, "" / "")"),"homepage_banner_banner")</f>
        <v>homepage_banner_banner</v>
      </c>
      <c r="J51" s="3" t="str">
        <f ca="1">IFERROR(__xludf.DUMMYFUNCTION("""COMPUTED_VALUE"""),"friends_list")</f>
        <v>friends_list</v>
      </c>
      <c r="K51" s="5">
        <v>43682</v>
      </c>
      <c r="L51" s="6">
        <f t="shared" si="0"/>
        <v>2</v>
      </c>
      <c r="M51" s="3">
        <f t="shared" si="1"/>
        <v>80</v>
      </c>
    </row>
    <row r="52" spans="1:13" ht="15.75" customHeight="1" x14ac:dyDescent="0.2">
      <c r="A52" s="4">
        <v>43683</v>
      </c>
      <c r="B52" s="3" t="s">
        <v>14</v>
      </c>
      <c r="C52" s="3" t="s">
        <v>37</v>
      </c>
      <c r="D52" s="3" t="s">
        <v>39</v>
      </c>
      <c r="E52" s="3" t="str">
        <f ca="1">IFERROR(__xludf.DUMMYFUNCTION("IF(SPLIT(D52, ""/"") = ""/"", ""unclassified"", SPLIT(D52, ""/""))"),"ponsel-tablet")</f>
        <v>ponsel-tablet</v>
      </c>
      <c r="F52" s="3" t="str">
        <f ca="1">IFERROR(__xludf.DUMMYFUNCTION("""COMPUTED_VALUE"""),"smartphone")</f>
        <v>smartphone</v>
      </c>
      <c r="H52" s="3">
        <v>16290</v>
      </c>
      <c r="I52" s="3" t="str">
        <f ca="1">IFERROR(__xludf.DUMMYFUNCTION("SPLIT(B52, "" / "")"),"banner")</f>
        <v>banner</v>
      </c>
      <c r="J52" s="3" t="str">
        <f ca="1">IFERROR(__xludf.DUMMYFUNCTION("""COMPUTED_VALUE"""),"tldigest")</f>
        <v>tldigest</v>
      </c>
      <c r="K52" s="5">
        <v>43683</v>
      </c>
      <c r="L52" s="6">
        <f t="shared" si="0"/>
        <v>2</v>
      </c>
      <c r="M52" s="3">
        <f t="shared" si="1"/>
        <v>80</v>
      </c>
    </row>
    <row r="53" spans="1:13" ht="15.75" customHeight="1" x14ac:dyDescent="0.2">
      <c r="A53" s="4">
        <v>43683</v>
      </c>
      <c r="B53" s="3" t="s">
        <v>14</v>
      </c>
      <c r="C53" s="3" t="s">
        <v>37</v>
      </c>
      <c r="D53" s="3" t="s">
        <v>35</v>
      </c>
      <c r="E53" s="3" t="str">
        <f ca="1">IFERROR(__xludf.DUMMYFUNCTION("IF(SPLIT(D53, ""/"") = ""/"", ""unclassified"", SPLIT(D53, ""/""))"),"furniture")</f>
        <v>furniture</v>
      </c>
      <c r="F53" s="3" t="str">
        <f ca="1">IFERROR(__xludf.DUMMYFUNCTION("""COMPUTED_VALUE"""),"furniture-accessories")</f>
        <v>furniture-accessories</v>
      </c>
      <c r="H53" s="3">
        <v>8209</v>
      </c>
      <c r="I53" s="3" t="str">
        <f ca="1">IFERROR(__xludf.DUMMYFUNCTION("SPLIT(B53, "" / "")"),"banner")</f>
        <v>banner</v>
      </c>
      <c r="J53" s="3" t="str">
        <f ca="1">IFERROR(__xludf.DUMMYFUNCTION("""COMPUTED_VALUE"""),"tldigest")</f>
        <v>tldigest</v>
      </c>
      <c r="K53" s="5">
        <v>43683</v>
      </c>
      <c r="L53" s="6">
        <f t="shared" si="0"/>
        <v>2</v>
      </c>
      <c r="M53" s="3">
        <f t="shared" si="1"/>
        <v>80</v>
      </c>
    </row>
    <row r="54" spans="1:13" ht="15.75" customHeight="1" x14ac:dyDescent="0.2">
      <c r="A54" s="4">
        <v>43683</v>
      </c>
      <c r="B54" s="3" t="s">
        <v>17</v>
      </c>
      <c r="C54" s="3" t="s">
        <v>18</v>
      </c>
      <c r="D54" s="3" t="s">
        <v>19</v>
      </c>
      <c r="E54" s="3" t="str">
        <f ca="1">IFERROR(__xludf.DUMMYFUNCTION("IF(SPLIT(D54, ""/"") = ""/"", ""unclassified"", SPLIT(D54, ""/""))"),"unclassified")</f>
        <v>unclassified</v>
      </c>
      <c r="H54" s="3">
        <v>2869</v>
      </c>
      <c r="I54" s="3" t="str">
        <f ca="1">IFERROR(__xludf.DUMMYFUNCTION("SPLIT(B54, "" / "")"),"homepage_banner_banner")</f>
        <v>homepage_banner_banner</v>
      </c>
      <c r="J54" s="3" t="str">
        <f ca="1">IFERROR(__xludf.DUMMYFUNCTION("""COMPUTED_VALUE"""),"moretab")</f>
        <v>moretab</v>
      </c>
      <c r="K54" s="5">
        <v>43683</v>
      </c>
      <c r="L54" s="6">
        <f t="shared" si="0"/>
        <v>2</v>
      </c>
      <c r="M54" s="3">
        <f t="shared" si="1"/>
        <v>80</v>
      </c>
    </row>
    <row r="55" spans="1:13" ht="15.75" customHeight="1" x14ac:dyDescent="0.2">
      <c r="A55" s="4">
        <v>43683</v>
      </c>
      <c r="B55" s="3" t="s">
        <v>20</v>
      </c>
      <c r="C55" s="3" t="s">
        <v>37</v>
      </c>
      <c r="D55" s="3" t="s">
        <v>43</v>
      </c>
      <c r="E55" s="3" t="str">
        <f ca="1">IFERROR(__xludf.DUMMYFUNCTION("IF(SPLIT(D55, ""/"") = ""/"", ""unclassified"", SPLIT(D55, ""/""))"),"koleksi")</f>
        <v>koleksi</v>
      </c>
      <c r="F55" s="3" t="str">
        <f ca="1">IFERROR(__xludf.DUMMYFUNCTION("""COMPUTED_VALUE"""),"skincare-korea-halal")</f>
        <v>skincare-korea-halal</v>
      </c>
      <c r="H55" s="3">
        <v>1775</v>
      </c>
      <c r="I55" s="3" t="str">
        <f ca="1">IFERROR(__xludf.DUMMYFUNCTION("SPLIT(B55, "" / "")"),"banner")</f>
        <v>banner</v>
      </c>
      <c r="J55" s="3" t="str">
        <f ca="1">IFERROR(__xludf.DUMMYFUNCTION("""COMPUTED_VALUE"""),"richmessage")</f>
        <v>richmessage</v>
      </c>
      <c r="K55" s="5">
        <v>43683</v>
      </c>
      <c r="L55" s="6">
        <f t="shared" si="0"/>
        <v>2</v>
      </c>
      <c r="M55" s="3">
        <f t="shared" si="1"/>
        <v>80</v>
      </c>
    </row>
    <row r="56" spans="1:13" ht="15.75" customHeight="1" x14ac:dyDescent="0.2">
      <c r="A56" s="4">
        <v>43683</v>
      </c>
      <c r="B56" s="3" t="s">
        <v>20</v>
      </c>
      <c r="C56" s="3" t="s">
        <v>37</v>
      </c>
      <c r="D56" s="3" t="s">
        <v>44</v>
      </c>
      <c r="E56" s="3" t="str">
        <f ca="1">IFERROR(__xludf.DUMMYFUNCTION("IF(SPLIT(D56, ""/"") = ""/"", ""unclassified"", SPLIT(D56, ""/""))"),"audio-hi-fi")</f>
        <v>audio-hi-fi</v>
      </c>
      <c r="F56" s="3" t="str">
        <f ca="1">IFERROR(__xludf.DUMMYFUNCTION("""COMPUTED_VALUE"""),"headphone")</f>
        <v>headphone</v>
      </c>
      <c r="H56" s="3">
        <v>1532</v>
      </c>
      <c r="I56" s="3" t="str">
        <f ca="1">IFERROR(__xludf.DUMMYFUNCTION("SPLIT(B56, "" / "")"),"banner")</f>
        <v>banner</v>
      </c>
      <c r="J56" s="3" t="str">
        <f ca="1">IFERROR(__xludf.DUMMYFUNCTION("""COMPUTED_VALUE"""),"richmessage")</f>
        <v>richmessage</v>
      </c>
      <c r="K56" s="5">
        <v>43683</v>
      </c>
      <c r="L56" s="6">
        <f t="shared" si="0"/>
        <v>2</v>
      </c>
      <c r="M56" s="3">
        <f t="shared" si="1"/>
        <v>80</v>
      </c>
    </row>
    <row r="57" spans="1:13" ht="15.75" customHeight="1" x14ac:dyDescent="0.2">
      <c r="A57" s="4">
        <v>43683</v>
      </c>
      <c r="B57" s="3" t="s">
        <v>25</v>
      </c>
      <c r="C57" s="3" t="s">
        <v>37</v>
      </c>
      <c r="D57" s="3" t="s">
        <v>38</v>
      </c>
      <c r="E57" s="3" t="str">
        <f ca="1">IFERROR(__xludf.DUMMYFUNCTION("IF(SPLIT(D57, ""/"") = ""/"", ""unclassified"", SPLIT(D57, ""/""))"),"home-decor")</f>
        <v>home-decor</v>
      </c>
      <c r="F57" s="3" t="str">
        <f ca="1">IFERROR(__xludf.DUMMYFUNCTION("""COMPUTED_VALUE"""),"scents")</f>
        <v>scents</v>
      </c>
      <c r="H57" s="3">
        <v>1341</v>
      </c>
      <c r="I57" s="3" t="str">
        <f ca="1">IFERROR(__xludf.DUMMYFUNCTION("SPLIT(B57, "" / "")"),"banner")</f>
        <v>banner</v>
      </c>
      <c r="J57" s="3" t="str">
        <f ca="1">IFERROR(__xludf.DUMMYFUNCTION("""COMPUTED_VALUE"""),"richmenu")</f>
        <v>richmenu</v>
      </c>
      <c r="K57" s="5">
        <v>43683</v>
      </c>
      <c r="L57" s="6">
        <f t="shared" si="0"/>
        <v>2</v>
      </c>
      <c r="M57" s="3">
        <f t="shared" si="1"/>
        <v>80</v>
      </c>
    </row>
    <row r="58" spans="1:13" ht="15.75" customHeight="1" x14ac:dyDescent="0.2">
      <c r="A58" s="4">
        <v>43683</v>
      </c>
      <c r="B58" s="3" t="s">
        <v>20</v>
      </c>
      <c r="C58" s="3" t="s">
        <v>37</v>
      </c>
      <c r="D58" s="3" t="s">
        <v>41</v>
      </c>
      <c r="E58" s="3" t="str">
        <f ca="1">IFERROR(__xludf.DUMMYFUNCTION("IF(SPLIT(D58, ""/"") = ""/"", ""unclassified"", SPLIT(D58, ""/""))"),"sony")</f>
        <v>sony</v>
      </c>
      <c r="F58" s="3" t="str">
        <f ca="1">IFERROR(__xludf.DUMMYFUNCTION("""COMPUTED_VALUE"""),"kamera-foto")</f>
        <v>kamera-foto</v>
      </c>
      <c r="G58" s="3" t="str">
        <f ca="1">IFERROR(__xludf.DUMMYFUNCTION("""COMPUTED_VALUE"""),"mirrorless")</f>
        <v>mirrorless</v>
      </c>
      <c r="H58" s="3">
        <v>669</v>
      </c>
      <c r="I58" s="3" t="str">
        <f ca="1">IFERROR(__xludf.DUMMYFUNCTION("SPLIT(B58, "" / "")"),"banner")</f>
        <v>banner</v>
      </c>
      <c r="J58" s="3" t="str">
        <f ca="1">IFERROR(__xludf.DUMMYFUNCTION("""COMPUTED_VALUE"""),"richmessage")</f>
        <v>richmessage</v>
      </c>
      <c r="K58" s="5">
        <v>43683</v>
      </c>
      <c r="L58" s="6">
        <f t="shared" si="0"/>
        <v>2</v>
      </c>
      <c r="M58" s="3">
        <f t="shared" si="1"/>
        <v>80</v>
      </c>
    </row>
    <row r="59" spans="1:13" ht="15.75" customHeight="1" x14ac:dyDescent="0.2">
      <c r="A59" s="4">
        <v>43683</v>
      </c>
      <c r="B59" s="3" t="s">
        <v>23</v>
      </c>
      <c r="C59" s="3" t="s">
        <v>18</v>
      </c>
      <c r="D59" s="3" t="s">
        <v>19</v>
      </c>
      <c r="E59" s="3" t="str">
        <f ca="1">IFERROR(__xludf.DUMMYFUNCTION("IF(SPLIT(D59, ""/"") = ""/"", ""unclassified"", SPLIT(D59, ""/""))"),"unclassified")</f>
        <v>unclassified</v>
      </c>
      <c r="H59" s="3">
        <v>434</v>
      </c>
      <c r="I59" s="3" t="str">
        <f ca="1">IFERROR(__xludf.DUMMYFUNCTION("SPLIT(B59, "" / "")"),"homepage_banner_banner")</f>
        <v>homepage_banner_banner</v>
      </c>
      <c r="J59" s="3" t="str">
        <f ca="1">IFERROR(__xludf.DUMMYFUNCTION("""COMPUTED_VALUE"""),"bottom_text_article")</f>
        <v>bottom_text_article</v>
      </c>
      <c r="K59" s="5">
        <v>43683</v>
      </c>
      <c r="L59" s="6">
        <f t="shared" si="0"/>
        <v>2</v>
      </c>
      <c r="M59" s="3">
        <f t="shared" si="1"/>
        <v>80</v>
      </c>
    </row>
    <row r="60" spans="1:13" ht="15.75" customHeight="1" x14ac:dyDescent="0.2">
      <c r="A60" s="4">
        <v>43683</v>
      </c>
      <c r="B60" s="3" t="s">
        <v>28</v>
      </c>
      <c r="C60" s="3" t="s">
        <v>18</v>
      </c>
      <c r="D60" s="3" t="s">
        <v>19</v>
      </c>
      <c r="E60" s="3" t="str">
        <f ca="1">IFERROR(__xludf.DUMMYFUNCTION("IF(SPLIT(D60, ""/"") = ""/"", ""unclassified"", SPLIT(D60, ""/""))"),"unclassified")</f>
        <v>unclassified</v>
      </c>
      <c r="H60" s="3">
        <v>405</v>
      </c>
      <c r="I60" s="3" t="str">
        <f ca="1">IFERROR(__xludf.DUMMYFUNCTION("SPLIT(B60, "" / "")"),"homepage_banner_banner")</f>
        <v>homepage_banner_banner</v>
      </c>
      <c r="J60" s="3" t="str">
        <f ca="1">IFERROR(__xludf.DUMMYFUNCTION("""COMPUTED_VALUE"""),"tldigest")</f>
        <v>tldigest</v>
      </c>
      <c r="K60" s="5">
        <v>43683</v>
      </c>
      <c r="L60" s="6">
        <f t="shared" si="0"/>
        <v>2</v>
      </c>
      <c r="M60" s="3">
        <f t="shared" si="1"/>
        <v>80</v>
      </c>
    </row>
    <row r="61" spans="1:13" ht="15.75" customHeight="1" x14ac:dyDescent="0.2">
      <c r="A61" s="4">
        <v>43683</v>
      </c>
      <c r="B61" s="3" t="s">
        <v>14</v>
      </c>
      <c r="C61" s="3" t="s">
        <v>37</v>
      </c>
      <c r="D61" s="3" t="s">
        <v>38</v>
      </c>
      <c r="E61" s="3" t="str">
        <f ca="1">IFERROR(__xludf.DUMMYFUNCTION("IF(SPLIT(D61, ""/"") = ""/"", ""unclassified"", SPLIT(D61, ""/""))"),"home-decor")</f>
        <v>home-decor</v>
      </c>
      <c r="F61" s="3" t="str">
        <f ca="1">IFERROR(__xludf.DUMMYFUNCTION("""COMPUTED_VALUE"""),"scents")</f>
        <v>scents</v>
      </c>
      <c r="H61" s="3">
        <v>181</v>
      </c>
      <c r="I61" s="3" t="str">
        <f ca="1">IFERROR(__xludf.DUMMYFUNCTION("SPLIT(B61, "" / "")"),"banner")</f>
        <v>banner</v>
      </c>
      <c r="J61" s="3" t="str">
        <f ca="1">IFERROR(__xludf.DUMMYFUNCTION("""COMPUTED_VALUE"""),"tldigest")</f>
        <v>tldigest</v>
      </c>
      <c r="K61" s="5">
        <v>43683</v>
      </c>
      <c r="L61" s="6">
        <f t="shared" si="0"/>
        <v>2</v>
      </c>
      <c r="M61" s="3">
        <f t="shared" si="1"/>
        <v>80</v>
      </c>
    </row>
    <row r="62" spans="1:13" ht="15.75" customHeight="1" x14ac:dyDescent="0.2">
      <c r="A62" s="4">
        <v>43684</v>
      </c>
      <c r="B62" s="3" t="s">
        <v>17</v>
      </c>
      <c r="C62" s="3" t="s">
        <v>18</v>
      </c>
      <c r="D62" s="3" t="s">
        <v>19</v>
      </c>
      <c r="E62" s="3" t="str">
        <f ca="1">IFERROR(__xludf.DUMMYFUNCTION("IF(SPLIT(D62, ""/"") = ""/"", ""unclassified"", SPLIT(D62, ""/""))"),"unclassified")</f>
        <v>unclassified</v>
      </c>
      <c r="H62" s="3">
        <v>4944</v>
      </c>
      <c r="I62" s="3" t="str">
        <f ca="1">IFERROR(__xludf.DUMMYFUNCTION("SPLIT(B62, "" / "")"),"homepage_banner_banner")</f>
        <v>homepage_banner_banner</v>
      </c>
      <c r="J62" s="3" t="str">
        <f ca="1">IFERROR(__xludf.DUMMYFUNCTION("""COMPUTED_VALUE"""),"moretab")</f>
        <v>moretab</v>
      </c>
      <c r="K62" s="5">
        <v>43684</v>
      </c>
      <c r="L62" s="6">
        <f t="shared" si="0"/>
        <v>2</v>
      </c>
      <c r="M62" s="3">
        <f t="shared" si="1"/>
        <v>80</v>
      </c>
    </row>
    <row r="63" spans="1:13" ht="15.75" customHeight="1" x14ac:dyDescent="0.2">
      <c r="A63" s="4">
        <v>43684</v>
      </c>
      <c r="B63" s="3" t="s">
        <v>20</v>
      </c>
      <c r="C63" s="3" t="s">
        <v>37</v>
      </c>
      <c r="D63" s="3" t="s">
        <v>45</v>
      </c>
      <c r="E63" s="3" t="str">
        <f ca="1">IFERROR(__xludf.DUMMYFUNCTION("IF(SPLIT(D63, ""/"") = ""/"", ""unclassified"", SPLIT(D63, ""/""))"),"koleksi")</f>
        <v>koleksi</v>
      </c>
      <c r="F63" s="3" t="str">
        <f ca="1">IFERROR(__xludf.DUMMYFUNCTION("""COMPUTED_VALUE"""),"cermin-makeup")</f>
        <v>cermin-makeup</v>
      </c>
      <c r="H63" s="3">
        <v>2822</v>
      </c>
      <c r="I63" s="3" t="str">
        <f ca="1">IFERROR(__xludf.DUMMYFUNCTION("SPLIT(B63, "" / "")"),"banner")</f>
        <v>banner</v>
      </c>
      <c r="J63" s="3" t="str">
        <f ca="1">IFERROR(__xludf.DUMMYFUNCTION("""COMPUTED_VALUE"""),"richmessage")</f>
        <v>richmessage</v>
      </c>
      <c r="K63" s="5">
        <v>43684</v>
      </c>
      <c r="L63" s="6">
        <f t="shared" si="0"/>
        <v>2</v>
      </c>
      <c r="M63" s="3">
        <f t="shared" si="1"/>
        <v>80</v>
      </c>
    </row>
    <row r="64" spans="1:13" ht="15.75" customHeight="1" x14ac:dyDescent="0.2">
      <c r="A64" s="4">
        <v>43684</v>
      </c>
      <c r="B64" s="3" t="s">
        <v>20</v>
      </c>
      <c r="C64" s="3" t="s">
        <v>37</v>
      </c>
      <c r="D64" s="3" t="s">
        <v>46</v>
      </c>
      <c r="E64" s="3" t="str">
        <f ca="1">IFERROR(__xludf.DUMMYFUNCTION("IF(SPLIT(D64, ""/"") = ""/"", ""unclassified"", SPLIT(D64, ""/""))"),"koleksi")</f>
        <v>koleksi</v>
      </c>
      <c r="F64" s="3" t="str">
        <f ca="1">IFERROR(__xludf.DUMMYFUNCTION("""COMPUTED_VALUE"""),"headphones-pilihan-anti-berisik")</f>
        <v>headphones-pilihan-anti-berisik</v>
      </c>
      <c r="H64" s="3">
        <v>2007</v>
      </c>
      <c r="I64" s="3" t="str">
        <f ca="1">IFERROR(__xludf.DUMMYFUNCTION("SPLIT(B64, "" / "")"),"banner")</f>
        <v>banner</v>
      </c>
      <c r="J64" s="3" t="str">
        <f ca="1">IFERROR(__xludf.DUMMYFUNCTION("""COMPUTED_VALUE"""),"richmessage")</f>
        <v>richmessage</v>
      </c>
      <c r="K64" s="5">
        <v>43684</v>
      </c>
      <c r="L64" s="6">
        <f t="shared" si="0"/>
        <v>2</v>
      </c>
      <c r="M64" s="3">
        <f t="shared" si="1"/>
        <v>80</v>
      </c>
    </row>
    <row r="65" spans="1:13" ht="15.75" customHeight="1" x14ac:dyDescent="0.2">
      <c r="A65" s="4">
        <v>43684</v>
      </c>
      <c r="B65" s="3" t="s">
        <v>14</v>
      </c>
      <c r="C65" s="3" t="s">
        <v>37</v>
      </c>
      <c r="D65" s="3" t="s">
        <v>39</v>
      </c>
      <c r="E65" s="3" t="str">
        <f ca="1">IFERROR(__xludf.DUMMYFUNCTION("IF(SPLIT(D65, ""/"") = ""/"", ""unclassified"", SPLIT(D65, ""/""))"),"ponsel-tablet")</f>
        <v>ponsel-tablet</v>
      </c>
      <c r="F65" s="3" t="str">
        <f ca="1">IFERROR(__xludf.DUMMYFUNCTION("""COMPUTED_VALUE"""),"smartphone")</f>
        <v>smartphone</v>
      </c>
      <c r="H65" s="3">
        <v>1837</v>
      </c>
      <c r="I65" s="3" t="str">
        <f ca="1">IFERROR(__xludf.DUMMYFUNCTION("SPLIT(B65, "" / "")"),"banner")</f>
        <v>banner</v>
      </c>
      <c r="J65" s="3" t="str">
        <f ca="1">IFERROR(__xludf.DUMMYFUNCTION("""COMPUTED_VALUE"""),"tldigest")</f>
        <v>tldigest</v>
      </c>
      <c r="K65" s="5">
        <v>43684</v>
      </c>
      <c r="L65" s="6">
        <f t="shared" si="0"/>
        <v>2</v>
      </c>
      <c r="M65" s="3">
        <f t="shared" si="1"/>
        <v>80</v>
      </c>
    </row>
    <row r="66" spans="1:13" ht="15.75" customHeight="1" x14ac:dyDescent="0.2">
      <c r="A66" s="4">
        <v>43684</v>
      </c>
      <c r="B66" s="3" t="s">
        <v>20</v>
      </c>
      <c r="C66" s="3" t="s">
        <v>37</v>
      </c>
      <c r="D66" s="3" t="s">
        <v>44</v>
      </c>
      <c r="E66" s="3" t="str">
        <f ca="1">IFERROR(__xludf.DUMMYFUNCTION("IF(SPLIT(D66, ""/"") = ""/"", ""unclassified"", SPLIT(D66, ""/""))"),"audio-hi-fi")</f>
        <v>audio-hi-fi</v>
      </c>
      <c r="F66" s="3" t="str">
        <f ca="1">IFERROR(__xludf.DUMMYFUNCTION("""COMPUTED_VALUE"""),"headphone")</f>
        <v>headphone</v>
      </c>
      <c r="H66" s="3">
        <v>1386</v>
      </c>
      <c r="I66" s="3" t="str">
        <f ca="1">IFERROR(__xludf.DUMMYFUNCTION("SPLIT(B66, "" / "")"),"banner")</f>
        <v>banner</v>
      </c>
      <c r="J66" s="3" t="str">
        <f ca="1">IFERROR(__xludf.DUMMYFUNCTION("""COMPUTED_VALUE"""),"richmessage")</f>
        <v>richmessage</v>
      </c>
      <c r="K66" s="5">
        <v>43684</v>
      </c>
      <c r="L66" s="6">
        <f t="shared" si="0"/>
        <v>2</v>
      </c>
      <c r="M66" s="3">
        <f t="shared" si="1"/>
        <v>80</v>
      </c>
    </row>
    <row r="67" spans="1:13" ht="15.75" customHeight="1" x14ac:dyDescent="0.2">
      <c r="A67" s="4">
        <v>43684</v>
      </c>
      <c r="B67" s="3" t="s">
        <v>25</v>
      </c>
      <c r="C67" s="3" t="s">
        <v>37</v>
      </c>
      <c r="D67" s="3" t="s">
        <v>34</v>
      </c>
      <c r="E67" s="3" t="str">
        <f ca="1">IFERROR(__xludf.DUMMYFUNCTION("IF(SPLIT(D67, ""/"") = ""/"", ""unclassified"", SPLIT(D67, ""/""))"),"diskon")</f>
        <v>diskon</v>
      </c>
      <c r="F67" s="3" t="str">
        <f ca="1">IFERROR(__xludf.DUMMYFUNCTION("""COMPUTED_VALUE"""),"special-deals")</f>
        <v>special-deals</v>
      </c>
      <c r="H67" s="3">
        <v>1344</v>
      </c>
      <c r="I67" s="3" t="str">
        <f ca="1">IFERROR(__xludf.DUMMYFUNCTION("SPLIT(B67, "" / "")"),"banner")</f>
        <v>banner</v>
      </c>
      <c r="J67" s="3" t="str">
        <f ca="1">IFERROR(__xludf.DUMMYFUNCTION("""COMPUTED_VALUE"""),"richmenu")</f>
        <v>richmenu</v>
      </c>
      <c r="K67" s="5">
        <v>43684</v>
      </c>
      <c r="L67" s="6">
        <f t="shared" si="0"/>
        <v>2</v>
      </c>
      <c r="M67" s="3">
        <f t="shared" si="1"/>
        <v>80</v>
      </c>
    </row>
    <row r="68" spans="1:13" ht="15.75" customHeight="1" x14ac:dyDescent="0.2">
      <c r="A68" s="4">
        <v>43684</v>
      </c>
      <c r="B68" s="3" t="s">
        <v>14</v>
      </c>
      <c r="C68" s="3" t="s">
        <v>37</v>
      </c>
      <c r="D68" s="3" t="s">
        <v>35</v>
      </c>
      <c r="E68" s="3" t="str">
        <f ca="1">IFERROR(__xludf.DUMMYFUNCTION("IF(SPLIT(D68, ""/"") = ""/"", ""unclassified"", SPLIT(D68, ""/""))"),"furniture")</f>
        <v>furniture</v>
      </c>
      <c r="F68" s="3" t="str">
        <f ca="1">IFERROR(__xludf.DUMMYFUNCTION("""COMPUTED_VALUE"""),"furniture-accessories")</f>
        <v>furniture-accessories</v>
      </c>
      <c r="H68" s="3">
        <v>529</v>
      </c>
      <c r="I68" s="3" t="str">
        <f ca="1">IFERROR(__xludf.DUMMYFUNCTION("SPLIT(B68, "" / "")"),"banner")</f>
        <v>banner</v>
      </c>
      <c r="J68" s="3" t="str">
        <f ca="1">IFERROR(__xludf.DUMMYFUNCTION("""COMPUTED_VALUE"""),"tldigest")</f>
        <v>tldigest</v>
      </c>
      <c r="K68" s="5">
        <v>43684</v>
      </c>
      <c r="L68" s="6">
        <f t="shared" si="0"/>
        <v>2</v>
      </c>
      <c r="M68" s="3">
        <f t="shared" si="1"/>
        <v>80</v>
      </c>
    </row>
    <row r="69" spans="1:13" ht="15.75" customHeight="1" x14ac:dyDescent="0.2">
      <c r="A69" s="4">
        <v>43684</v>
      </c>
      <c r="B69" s="3" t="s">
        <v>20</v>
      </c>
      <c r="C69" s="3" t="s">
        <v>37</v>
      </c>
      <c r="D69" s="3" t="s">
        <v>43</v>
      </c>
      <c r="E69" s="3" t="str">
        <f ca="1">IFERROR(__xludf.DUMMYFUNCTION("IF(SPLIT(D69, ""/"") = ""/"", ""unclassified"", SPLIT(D69, ""/""))"),"koleksi")</f>
        <v>koleksi</v>
      </c>
      <c r="F69" s="3" t="str">
        <f ca="1">IFERROR(__xludf.DUMMYFUNCTION("""COMPUTED_VALUE"""),"skincare-korea-halal")</f>
        <v>skincare-korea-halal</v>
      </c>
      <c r="H69" s="3">
        <v>153</v>
      </c>
      <c r="I69" s="3" t="str">
        <f ca="1">IFERROR(__xludf.DUMMYFUNCTION("SPLIT(B69, "" / "")"),"banner")</f>
        <v>banner</v>
      </c>
      <c r="J69" s="3" t="str">
        <f ca="1">IFERROR(__xludf.DUMMYFUNCTION("""COMPUTED_VALUE"""),"richmessage")</f>
        <v>richmessage</v>
      </c>
      <c r="K69" s="5">
        <v>43684</v>
      </c>
      <c r="L69" s="6">
        <f t="shared" si="0"/>
        <v>2</v>
      </c>
      <c r="M69" s="3">
        <f t="shared" si="1"/>
        <v>80</v>
      </c>
    </row>
    <row r="70" spans="1:13" ht="15.75" customHeight="1" x14ac:dyDescent="0.2">
      <c r="A70" s="4">
        <v>43685</v>
      </c>
      <c r="B70" s="3" t="s">
        <v>47</v>
      </c>
      <c r="C70" s="3" t="s">
        <v>48</v>
      </c>
      <c r="D70" s="3" t="s">
        <v>39</v>
      </c>
      <c r="E70" s="3" t="str">
        <f ca="1">IFERROR(__xludf.DUMMYFUNCTION("IF(SPLIT(D70, ""/"") = ""/"", ""unclassified"", SPLIT(D70, ""/""))"),"ponsel-tablet")</f>
        <v>ponsel-tablet</v>
      </c>
      <c r="F70" s="3" t="str">
        <f ca="1">IFERROR(__xludf.DUMMYFUNCTION("""COMPUTED_VALUE"""),"smartphone")</f>
        <v>smartphone</v>
      </c>
      <c r="H70" s="3">
        <v>125278</v>
      </c>
      <c r="I70" s="3" t="str">
        <f ca="1">IFERROR(__xludf.DUMMYFUNCTION("SPLIT(B70, "" / "")"),"banner")</f>
        <v>banner</v>
      </c>
      <c r="J70" s="3" t="str">
        <f ca="1">IFERROR(__xludf.DUMMYFUNCTION("""COMPUTED_VALUE"""),"bannerevent")</f>
        <v>bannerevent</v>
      </c>
      <c r="K70" s="5">
        <v>43685</v>
      </c>
      <c r="L70" s="6">
        <f t="shared" si="0"/>
        <v>2</v>
      </c>
      <c r="M70" s="3">
        <f t="shared" si="1"/>
        <v>80</v>
      </c>
    </row>
    <row r="71" spans="1:13" ht="15.75" customHeight="1" x14ac:dyDescent="0.2">
      <c r="A71" s="4">
        <v>43685</v>
      </c>
      <c r="B71" s="3" t="s">
        <v>20</v>
      </c>
      <c r="C71" s="3" t="s">
        <v>48</v>
      </c>
      <c r="D71" s="3" t="s">
        <v>49</v>
      </c>
      <c r="E71" s="3" t="str">
        <f ca="1">IFERROR(__xludf.DUMMYFUNCTION("IF(SPLIT(D71, ""/"") = ""/"", ""unclassified"", SPLIT(D71, ""/""))"),"koleksi")</f>
        <v>koleksi</v>
      </c>
      <c r="F71" s="3" t="str">
        <f ca="1">IFERROR(__xludf.DUMMYFUNCTION("""COMPUTED_VALUE"""),"all-about-apple-brand")</f>
        <v>all-about-apple-brand</v>
      </c>
      <c r="H71" s="3">
        <v>5391</v>
      </c>
      <c r="I71" s="3" t="str">
        <f ca="1">IFERROR(__xludf.DUMMYFUNCTION("SPLIT(B71, "" / "")"),"banner")</f>
        <v>banner</v>
      </c>
      <c r="J71" s="3" t="str">
        <f ca="1">IFERROR(__xludf.DUMMYFUNCTION("""COMPUTED_VALUE"""),"richmessage")</f>
        <v>richmessage</v>
      </c>
      <c r="K71" s="5">
        <v>43685</v>
      </c>
      <c r="L71" s="6">
        <f t="shared" si="0"/>
        <v>2</v>
      </c>
      <c r="M71" s="3">
        <f t="shared" si="1"/>
        <v>80</v>
      </c>
    </row>
    <row r="72" spans="1:13" ht="15.75" customHeight="1" x14ac:dyDescent="0.2">
      <c r="A72" s="4">
        <v>43685</v>
      </c>
      <c r="B72" s="3" t="s">
        <v>20</v>
      </c>
      <c r="C72" s="3" t="s">
        <v>48</v>
      </c>
      <c r="D72" s="3" t="s">
        <v>50</v>
      </c>
      <c r="E72" s="3" t="str">
        <f ca="1">IFERROR(__xludf.DUMMYFUNCTION("IF(SPLIT(D72, ""/"") = ""/"", ""unclassified"", SPLIT(D72, ""/""))"),"perawatan-kulit")</f>
        <v>perawatan-kulit</v>
      </c>
      <c r="F72" s="3" t="str">
        <f ca="1">IFERROR(__xludf.DUMMYFUNCTION("""COMPUTED_VALUE"""),"wajah")</f>
        <v>wajah</v>
      </c>
      <c r="H72" s="3">
        <v>4692</v>
      </c>
      <c r="I72" s="3" t="str">
        <f ca="1">IFERROR(__xludf.DUMMYFUNCTION("SPLIT(B72, "" / "")"),"banner")</f>
        <v>banner</v>
      </c>
      <c r="J72" s="3" t="str">
        <f ca="1">IFERROR(__xludf.DUMMYFUNCTION("""COMPUTED_VALUE"""),"richmessage")</f>
        <v>richmessage</v>
      </c>
      <c r="K72" s="5">
        <v>43685</v>
      </c>
      <c r="L72" s="6">
        <f t="shared" si="0"/>
        <v>2</v>
      </c>
      <c r="M72" s="3">
        <f t="shared" si="1"/>
        <v>80</v>
      </c>
    </row>
    <row r="73" spans="1:13" ht="15.75" customHeight="1" x14ac:dyDescent="0.2">
      <c r="A73" s="4">
        <v>43685</v>
      </c>
      <c r="B73" s="3" t="s">
        <v>17</v>
      </c>
      <c r="C73" s="3" t="s">
        <v>18</v>
      </c>
      <c r="D73" s="3" t="s">
        <v>19</v>
      </c>
      <c r="E73" s="3" t="str">
        <f ca="1">IFERROR(__xludf.DUMMYFUNCTION("IF(SPLIT(D73, ""/"") = ""/"", ""unclassified"", SPLIT(D73, ""/""))"),"unclassified")</f>
        <v>unclassified</v>
      </c>
      <c r="H73" s="3">
        <v>3406</v>
      </c>
      <c r="I73" s="3" t="str">
        <f ca="1">IFERROR(__xludf.DUMMYFUNCTION("SPLIT(B73, "" / "")"),"homepage_banner_banner")</f>
        <v>homepage_banner_banner</v>
      </c>
      <c r="J73" s="3" t="str">
        <f ca="1">IFERROR(__xludf.DUMMYFUNCTION("""COMPUTED_VALUE"""),"moretab")</f>
        <v>moretab</v>
      </c>
      <c r="K73" s="5">
        <v>43685</v>
      </c>
      <c r="L73" s="6">
        <f t="shared" si="0"/>
        <v>2</v>
      </c>
      <c r="M73" s="3">
        <f t="shared" si="1"/>
        <v>80</v>
      </c>
    </row>
    <row r="74" spans="1:13" ht="15.75" customHeight="1" x14ac:dyDescent="0.2">
      <c r="A74" s="4">
        <v>43685</v>
      </c>
      <c r="B74" s="3" t="s">
        <v>14</v>
      </c>
      <c r="C74" s="3" t="s">
        <v>48</v>
      </c>
      <c r="D74" s="3" t="s">
        <v>34</v>
      </c>
      <c r="E74" s="3" t="str">
        <f ca="1">IFERROR(__xludf.DUMMYFUNCTION("IF(SPLIT(D74, ""/"") = ""/"", ""unclassified"", SPLIT(D74, ""/""))"),"diskon")</f>
        <v>diskon</v>
      </c>
      <c r="F74" s="3" t="str">
        <f ca="1">IFERROR(__xludf.DUMMYFUNCTION("""COMPUTED_VALUE"""),"special-deals")</f>
        <v>special-deals</v>
      </c>
      <c r="H74" s="3">
        <v>1237</v>
      </c>
      <c r="I74" s="3" t="str">
        <f ca="1">IFERROR(__xludf.DUMMYFUNCTION("SPLIT(B74, "" / "")"),"banner")</f>
        <v>banner</v>
      </c>
      <c r="J74" s="3" t="str">
        <f ca="1">IFERROR(__xludf.DUMMYFUNCTION("""COMPUTED_VALUE"""),"tldigest")</f>
        <v>tldigest</v>
      </c>
      <c r="K74" s="5">
        <v>43685</v>
      </c>
      <c r="L74" s="6">
        <f t="shared" si="0"/>
        <v>2</v>
      </c>
      <c r="M74" s="3">
        <f t="shared" si="1"/>
        <v>80</v>
      </c>
    </row>
    <row r="75" spans="1:13" ht="15.75" customHeight="1" x14ac:dyDescent="0.2">
      <c r="A75" s="4">
        <v>43685</v>
      </c>
      <c r="B75" s="3" t="s">
        <v>25</v>
      </c>
      <c r="C75" s="3" t="s">
        <v>48</v>
      </c>
      <c r="D75" s="3" t="s">
        <v>51</v>
      </c>
      <c r="E75" s="3" t="str">
        <f ca="1">IFERROR(__xludf.DUMMYFUNCTION("IF(SPLIT(D75, ""/"") = ""/"", ""unclassified"", SPLIT(D75, ""/""))"),"jam-tangan")</f>
        <v>jam-tangan</v>
      </c>
      <c r="F75" s="3" t="str">
        <f ca="1">IFERROR(__xludf.DUMMYFUNCTION("""COMPUTED_VALUE"""),"mewah")</f>
        <v>mewah</v>
      </c>
      <c r="H75" s="3">
        <v>877</v>
      </c>
      <c r="I75" s="3" t="str">
        <f ca="1">IFERROR(__xludf.DUMMYFUNCTION("SPLIT(B75, "" / "")"),"banner")</f>
        <v>banner</v>
      </c>
      <c r="J75" s="3" t="str">
        <f ca="1">IFERROR(__xludf.DUMMYFUNCTION("""COMPUTED_VALUE"""),"richmenu")</f>
        <v>richmenu</v>
      </c>
      <c r="K75" s="5">
        <v>43685</v>
      </c>
      <c r="L75" s="6">
        <f t="shared" si="0"/>
        <v>2</v>
      </c>
      <c r="M75" s="3">
        <f t="shared" si="1"/>
        <v>80</v>
      </c>
    </row>
    <row r="76" spans="1:13" ht="15.75" customHeight="1" x14ac:dyDescent="0.2">
      <c r="A76" s="4">
        <v>43685</v>
      </c>
      <c r="B76" s="3" t="s">
        <v>23</v>
      </c>
      <c r="C76" s="3" t="s">
        <v>18</v>
      </c>
      <c r="D76" s="3" t="s">
        <v>19</v>
      </c>
      <c r="E76" s="3" t="str">
        <f ca="1">IFERROR(__xludf.DUMMYFUNCTION("IF(SPLIT(D76, ""/"") = ""/"", ""unclassified"", SPLIT(D76, ""/""))"),"unclassified")</f>
        <v>unclassified</v>
      </c>
      <c r="H76" s="3">
        <v>724</v>
      </c>
      <c r="I76" s="3" t="str">
        <f ca="1">IFERROR(__xludf.DUMMYFUNCTION("SPLIT(B76, "" / "")"),"homepage_banner_banner")</f>
        <v>homepage_banner_banner</v>
      </c>
      <c r="J76" s="3" t="str">
        <f ca="1">IFERROR(__xludf.DUMMYFUNCTION("""COMPUTED_VALUE"""),"bottom_text_article")</f>
        <v>bottom_text_article</v>
      </c>
      <c r="K76" s="5">
        <v>43685</v>
      </c>
      <c r="L76" s="6">
        <f t="shared" si="0"/>
        <v>2</v>
      </c>
      <c r="M76" s="3">
        <f t="shared" si="1"/>
        <v>80</v>
      </c>
    </row>
    <row r="77" spans="1:13" ht="15.75" customHeight="1" x14ac:dyDescent="0.2">
      <c r="A77" s="4">
        <v>43685</v>
      </c>
      <c r="B77" s="3" t="s">
        <v>20</v>
      </c>
      <c r="C77" s="3" t="s">
        <v>37</v>
      </c>
      <c r="D77" s="3" t="s">
        <v>46</v>
      </c>
      <c r="E77" s="3" t="str">
        <f ca="1">IFERROR(__xludf.DUMMYFUNCTION("IF(SPLIT(D77, ""/"") = ""/"", ""unclassified"", SPLIT(D77, ""/""))"),"koleksi")</f>
        <v>koleksi</v>
      </c>
      <c r="F77" s="3" t="str">
        <f ca="1">IFERROR(__xludf.DUMMYFUNCTION("""COMPUTED_VALUE"""),"headphones-pilihan-anti-berisik")</f>
        <v>headphones-pilihan-anti-berisik</v>
      </c>
      <c r="H77" s="3">
        <v>620</v>
      </c>
      <c r="I77" s="3" t="str">
        <f ca="1">IFERROR(__xludf.DUMMYFUNCTION("SPLIT(B77, "" / "")"),"banner")</f>
        <v>banner</v>
      </c>
      <c r="J77" s="3" t="str">
        <f ca="1">IFERROR(__xludf.DUMMYFUNCTION("""COMPUTED_VALUE"""),"richmessage")</f>
        <v>richmessage</v>
      </c>
      <c r="K77" s="5">
        <v>43685</v>
      </c>
      <c r="L77" s="6">
        <f t="shared" si="0"/>
        <v>2</v>
      </c>
      <c r="M77" s="3">
        <f t="shared" si="1"/>
        <v>80</v>
      </c>
    </row>
    <row r="78" spans="1:13" ht="15.75" customHeight="1" x14ac:dyDescent="0.2">
      <c r="A78" s="4">
        <v>43685</v>
      </c>
      <c r="B78" s="3" t="s">
        <v>47</v>
      </c>
      <c r="C78" s="3" t="s">
        <v>52</v>
      </c>
      <c r="D78" s="3" t="s">
        <v>49</v>
      </c>
      <c r="E78" s="3" t="str">
        <f ca="1">IFERROR(__xludf.DUMMYFUNCTION("IF(SPLIT(D78, ""/"") = ""/"", ""unclassified"", SPLIT(D78, ""/""))"),"koleksi")</f>
        <v>koleksi</v>
      </c>
      <c r="F78" s="3" t="str">
        <f ca="1">IFERROR(__xludf.DUMMYFUNCTION("""COMPUTED_VALUE"""),"all-about-apple-brand")</f>
        <v>all-about-apple-brand</v>
      </c>
      <c r="H78" s="3">
        <v>525</v>
      </c>
      <c r="I78" s="3" t="str">
        <f ca="1">IFERROR(__xludf.DUMMYFUNCTION("SPLIT(B78, "" / "")"),"banner")</f>
        <v>banner</v>
      </c>
      <c r="J78" s="3" t="str">
        <f ca="1">IFERROR(__xludf.DUMMYFUNCTION("""COMPUTED_VALUE"""),"bannerevent")</f>
        <v>bannerevent</v>
      </c>
      <c r="K78" s="5">
        <v>43685</v>
      </c>
      <c r="L78" s="6">
        <f t="shared" si="0"/>
        <v>2</v>
      </c>
      <c r="M78" s="3">
        <f t="shared" si="1"/>
        <v>80</v>
      </c>
    </row>
    <row r="79" spans="1:13" ht="15.75" customHeight="1" x14ac:dyDescent="0.2">
      <c r="A79" s="4">
        <v>43685</v>
      </c>
      <c r="B79" s="3" t="s">
        <v>28</v>
      </c>
      <c r="C79" s="3" t="s">
        <v>18</v>
      </c>
      <c r="D79" s="3" t="s">
        <v>19</v>
      </c>
      <c r="E79" s="3" t="str">
        <f ca="1">IFERROR(__xludf.DUMMYFUNCTION("IF(SPLIT(D79, ""/"") = ""/"", ""unclassified"", SPLIT(D79, ""/""))"),"unclassified")</f>
        <v>unclassified</v>
      </c>
      <c r="H79" s="3">
        <v>496</v>
      </c>
      <c r="I79" s="3" t="str">
        <f ca="1">IFERROR(__xludf.DUMMYFUNCTION("SPLIT(B79, "" / "")"),"homepage_banner_banner")</f>
        <v>homepage_banner_banner</v>
      </c>
      <c r="J79" s="3" t="str">
        <f ca="1">IFERROR(__xludf.DUMMYFUNCTION("""COMPUTED_VALUE"""),"tldigest")</f>
        <v>tldigest</v>
      </c>
      <c r="K79" s="5">
        <v>43685</v>
      </c>
      <c r="L79" s="6">
        <f t="shared" si="0"/>
        <v>2</v>
      </c>
      <c r="M79" s="3">
        <f t="shared" si="1"/>
        <v>80</v>
      </c>
    </row>
    <row r="80" spans="1:13" ht="15.75" customHeight="1" x14ac:dyDescent="0.2">
      <c r="A80" s="4">
        <v>43685</v>
      </c>
      <c r="B80" s="3" t="s">
        <v>53</v>
      </c>
      <c r="C80" s="3" t="s">
        <v>18</v>
      </c>
      <c r="D80" s="3" t="s">
        <v>39</v>
      </c>
      <c r="E80" s="3" t="str">
        <f ca="1">IFERROR(__xludf.DUMMYFUNCTION("IF(SPLIT(D80, ""/"") = ""/"", ""unclassified"", SPLIT(D80, ""/""))"),"ponsel-tablet")</f>
        <v>ponsel-tablet</v>
      </c>
      <c r="F80" s="3" t="str">
        <f ca="1">IFERROR(__xludf.DUMMYFUNCTION("""COMPUTED_VALUE"""),"smartphone")</f>
        <v>smartphone</v>
      </c>
      <c r="H80" s="3">
        <v>387</v>
      </c>
      <c r="I80" s="3" t="str">
        <f ca="1">IFERROR(__xludf.DUMMYFUNCTION("SPLIT(B80, "" / "")"),"(direct)")</f>
        <v>(direct)</v>
      </c>
      <c r="J80" s="3" t="str">
        <f ca="1">IFERROR(__xludf.DUMMYFUNCTION("""COMPUTED_VALUE"""),"(none)")</f>
        <v>(none)</v>
      </c>
      <c r="K80" s="5">
        <v>43685</v>
      </c>
      <c r="L80" s="6">
        <f t="shared" si="0"/>
        <v>2</v>
      </c>
      <c r="M80" s="3">
        <f t="shared" si="1"/>
        <v>80</v>
      </c>
    </row>
    <row r="81" spans="1:13" ht="15.75" customHeight="1" x14ac:dyDescent="0.2">
      <c r="A81" s="4">
        <v>43685</v>
      </c>
      <c r="B81" s="3" t="s">
        <v>47</v>
      </c>
      <c r="C81" s="3" t="s">
        <v>54</v>
      </c>
      <c r="D81" s="3" t="s">
        <v>55</v>
      </c>
      <c r="E81" s="3" t="str">
        <f ca="1">IFERROR(__xludf.DUMMYFUNCTION("IF(SPLIT(D81, ""/"") = ""/"", ""unclassified"", SPLIT(D81, ""/""))"),"samsung")</f>
        <v>samsung</v>
      </c>
      <c r="F81" s="3" t="str">
        <f ca="1">IFERROR(__xludf.DUMMYFUNCTION("""COMPUTED_VALUE"""),"ponsel-tablet")</f>
        <v>ponsel-tablet</v>
      </c>
      <c r="G81" s="3" t="str">
        <f ca="1">IFERROR(__xludf.DUMMYFUNCTION("""COMPUTED_VALUE"""),"smartphone")</f>
        <v>smartphone</v>
      </c>
      <c r="H81" s="3">
        <v>354</v>
      </c>
      <c r="I81" s="3" t="str">
        <f ca="1">IFERROR(__xludf.DUMMYFUNCTION("SPLIT(B81, "" / "")"),"banner")</f>
        <v>banner</v>
      </c>
      <c r="J81" s="3" t="str">
        <f ca="1">IFERROR(__xludf.DUMMYFUNCTION("""COMPUTED_VALUE"""),"bannerevent")</f>
        <v>bannerevent</v>
      </c>
      <c r="K81" s="5">
        <v>43685</v>
      </c>
      <c r="L81" s="6">
        <f t="shared" si="0"/>
        <v>2</v>
      </c>
      <c r="M81" s="3">
        <f t="shared" si="1"/>
        <v>80</v>
      </c>
    </row>
    <row r="82" spans="1:13" ht="15.75" customHeight="1" x14ac:dyDescent="0.2">
      <c r="A82" s="4">
        <v>43685</v>
      </c>
      <c r="B82" s="3" t="s">
        <v>33</v>
      </c>
      <c r="C82" s="3" t="s">
        <v>48</v>
      </c>
      <c r="D82" s="3" t="s">
        <v>56</v>
      </c>
      <c r="E82" s="3" t="str">
        <f ca="1">IFERROR(__xludf.DUMMYFUNCTION("IF(SPLIT(D82, ""/"") = ""/"", ""unclassified"", SPLIT(D82, ""/""))"),"alat-medis")</f>
        <v>alat-medis</v>
      </c>
      <c r="F82" s="3" t="str">
        <f ca="1">IFERROR(__xludf.DUMMYFUNCTION("""COMPUTED_VALUE"""),"timbangan")</f>
        <v>timbangan</v>
      </c>
      <c r="H82" s="3">
        <v>294</v>
      </c>
      <c r="I82" s="3" t="str">
        <f ca="1">IFERROR(__xludf.DUMMYFUNCTION("SPLIT(B82, "" / "")"),"banner")</f>
        <v>banner</v>
      </c>
      <c r="J82" s="3" t="str">
        <f ca="1">IFERROR(__xludf.DUMMYFUNCTION("""COMPUTED_VALUE"""),"tloa")</f>
        <v>tloa</v>
      </c>
      <c r="K82" s="5">
        <v>43685</v>
      </c>
      <c r="L82" s="6">
        <f t="shared" si="0"/>
        <v>2</v>
      </c>
      <c r="M82" s="3">
        <f t="shared" si="1"/>
        <v>80</v>
      </c>
    </row>
    <row r="83" spans="1:13" ht="15.75" customHeight="1" x14ac:dyDescent="0.2">
      <c r="A83" s="4">
        <v>43686</v>
      </c>
      <c r="B83" s="3" t="s">
        <v>47</v>
      </c>
      <c r="C83" s="3" t="s">
        <v>48</v>
      </c>
      <c r="D83" s="3" t="s">
        <v>39</v>
      </c>
      <c r="E83" s="3" t="str">
        <f ca="1">IFERROR(__xludf.DUMMYFUNCTION("IF(SPLIT(D83, ""/"") = ""/"", ""unclassified"", SPLIT(D83, ""/""))"),"ponsel-tablet")</f>
        <v>ponsel-tablet</v>
      </c>
      <c r="F83" s="3" t="str">
        <f ca="1">IFERROR(__xludf.DUMMYFUNCTION("""COMPUTED_VALUE"""),"smartphone")</f>
        <v>smartphone</v>
      </c>
      <c r="H83" s="3">
        <v>48783</v>
      </c>
      <c r="I83" s="3" t="str">
        <f ca="1">IFERROR(__xludf.DUMMYFUNCTION("SPLIT(B83, "" / "")"),"banner")</f>
        <v>banner</v>
      </c>
      <c r="J83" s="3" t="str">
        <f ca="1">IFERROR(__xludf.DUMMYFUNCTION("""COMPUTED_VALUE"""),"bannerevent")</f>
        <v>bannerevent</v>
      </c>
      <c r="K83" s="5">
        <v>43686</v>
      </c>
      <c r="L83" s="6">
        <f t="shared" si="0"/>
        <v>2</v>
      </c>
      <c r="M83" s="3">
        <f t="shared" si="1"/>
        <v>80</v>
      </c>
    </row>
    <row r="84" spans="1:13" ht="15.75" customHeight="1" x14ac:dyDescent="0.2">
      <c r="A84" s="4">
        <v>43686</v>
      </c>
      <c r="B84" s="3" t="s">
        <v>20</v>
      </c>
      <c r="C84" s="3" t="s">
        <v>48</v>
      </c>
      <c r="D84" s="3" t="s">
        <v>57</v>
      </c>
      <c r="E84" s="3" t="str">
        <f ca="1">IFERROR(__xludf.DUMMYFUNCTION("IF(SPLIT(D84, ""/"") = ""/"", ""unclassified"", SPLIT(D84, ""/""))"),"uniqlo")</f>
        <v>uniqlo</v>
      </c>
      <c r="F84" s="3" t="str">
        <f ca="1">IFERROR(__xludf.DUMMYFUNCTION("""COMPUTED_VALUE"""),"pakaian")</f>
        <v>pakaian</v>
      </c>
      <c r="G84" s="3" t="str">
        <f ca="1">IFERROR(__xludf.DUMMYFUNCTION("""COMPUTED_VALUE"""),"kaos")</f>
        <v>kaos</v>
      </c>
      <c r="H84" s="3">
        <v>7521</v>
      </c>
      <c r="I84" s="3" t="str">
        <f ca="1">IFERROR(__xludf.DUMMYFUNCTION("SPLIT(B84, "" / "")"),"banner")</f>
        <v>banner</v>
      </c>
      <c r="J84" s="3" t="str">
        <f ca="1">IFERROR(__xludf.DUMMYFUNCTION("""COMPUTED_VALUE"""),"richmessage")</f>
        <v>richmessage</v>
      </c>
      <c r="K84" s="5">
        <v>43686</v>
      </c>
      <c r="L84" s="6">
        <f t="shared" si="0"/>
        <v>2</v>
      </c>
      <c r="M84" s="3">
        <f t="shared" si="1"/>
        <v>80</v>
      </c>
    </row>
    <row r="85" spans="1:13" ht="15.75" customHeight="1" x14ac:dyDescent="0.2">
      <c r="A85" s="4">
        <v>43686</v>
      </c>
      <c r="B85" s="3" t="s">
        <v>14</v>
      </c>
      <c r="C85" s="3" t="s">
        <v>48</v>
      </c>
      <c r="D85" s="3" t="s">
        <v>58</v>
      </c>
      <c r="E85" s="3" t="str">
        <f ca="1">IFERROR(__xludf.DUMMYFUNCTION("IF(SPLIT(D85, ""/"") = ""/"", ""unclassified"", SPLIT(D85, ""/""))"),"xiaomi")</f>
        <v>xiaomi</v>
      </c>
      <c r="F85" s="3" t="str">
        <f ca="1">IFERROR(__xludf.DUMMYFUNCTION("""COMPUTED_VALUE"""),"ponsel-tablet")</f>
        <v>ponsel-tablet</v>
      </c>
      <c r="G85" s="3" t="str">
        <f ca="1">IFERROR(__xludf.DUMMYFUNCTION("""COMPUTED_VALUE"""),"smartphone")</f>
        <v>smartphone</v>
      </c>
      <c r="H85" s="3">
        <v>5874</v>
      </c>
      <c r="I85" s="3" t="str">
        <f ca="1">IFERROR(__xludf.DUMMYFUNCTION("SPLIT(B85, "" / "")"),"banner")</f>
        <v>banner</v>
      </c>
      <c r="J85" s="3" t="str">
        <f ca="1">IFERROR(__xludf.DUMMYFUNCTION("""COMPUTED_VALUE"""),"tldigest")</f>
        <v>tldigest</v>
      </c>
      <c r="K85" s="5">
        <v>43686</v>
      </c>
      <c r="L85" s="6">
        <f t="shared" si="0"/>
        <v>2</v>
      </c>
      <c r="M85" s="3">
        <f t="shared" si="1"/>
        <v>80</v>
      </c>
    </row>
    <row r="86" spans="1:13" ht="15.75" customHeight="1" x14ac:dyDescent="0.2">
      <c r="A86" s="4">
        <v>43686</v>
      </c>
      <c r="B86" s="3" t="s">
        <v>17</v>
      </c>
      <c r="C86" s="3" t="s">
        <v>18</v>
      </c>
      <c r="D86" s="3" t="s">
        <v>19</v>
      </c>
      <c r="E86" s="3" t="str">
        <f ca="1">IFERROR(__xludf.DUMMYFUNCTION("IF(SPLIT(D86, ""/"") = ""/"", ""unclassified"", SPLIT(D86, ""/""))"),"unclassified")</f>
        <v>unclassified</v>
      </c>
      <c r="H86" s="3">
        <v>3125</v>
      </c>
      <c r="I86" s="3" t="str">
        <f ca="1">IFERROR(__xludf.DUMMYFUNCTION("SPLIT(B86, "" / "")"),"homepage_banner_banner")</f>
        <v>homepage_banner_banner</v>
      </c>
      <c r="J86" s="3" t="str">
        <f ca="1">IFERROR(__xludf.DUMMYFUNCTION("""COMPUTED_VALUE"""),"moretab")</f>
        <v>moretab</v>
      </c>
      <c r="K86" s="5">
        <v>43686</v>
      </c>
      <c r="L86" s="6">
        <f t="shared" si="0"/>
        <v>2</v>
      </c>
      <c r="M86" s="3">
        <f t="shared" si="1"/>
        <v>80</v>
      </c>
    </row>
    <row r="87" spans="1:13" ht="15.75" customHeight="1" x14ac:dyDescent="0.2">
      <c r="A87" s="4">
        <v>43686</v>
      </c>
      <c r="B87" s="3" t="s">
        <v>25</v>
      </c>
      <c r="C87" s="3" t="s">
        <v>48</v>
      </c>
      <c r="D87" s="3" t="s">
        <v>59</v>
      </c>
      <c r="E87" s="3" t="str">
        <f ca="1">IFERROR(__xludf.DUMMYFUNCTION("IF(SPLIT(D87, ""/"") = ""/"", ""unclassified"", SPLIT(D87, ""/""))"),"wardah")</f>
        <v>wardah</v>
      </c>
      <c r="F87" s="3" t="str">
        <f ca="1">IFERROR(__xludf.DUMMYFUNCTION("""COMPUTED_VALUE"""),"makeup")</f>
        <v>makeup</v>
      </c>
      <c r="H87" s="3">
        <v>2001</v>
      </c>
      <c r="I87" s="3" t="str">
        <f ca="1">IFERROR(__xludf.DUMMYFUNCTION("SPLIT(B87, "" / "")"),"banner")</f>
        <v>banner</v>
      </c>
      <c r="J87" s="3" t="str">
        <f ca="1">IFERROR(__xludf.DUMMYFUNCTION("""COMPUTED_VALUE"""),"richmenu")</f>
        <v>richmenu</v>
      </c>
      <c r="K87" s="5">
        <v>43686</v>
      </c>
      <c r="L87" s="6">
        <f t="shared" si="0"/>
        <v>2</v>
      </c>
      <c r="M87" s="3">
        <f t="shared" si="1"/>
        <v>80</v>
      </c>
    </row>
    <row r="88" spans="1:13" ht="15.75" customHeight="1" x14ac:dyDescent="0.2">
      <c r="A88" s="4">
        <v>43686</v>
      </c>
      <c r="B88" s="3" t="s">
        <v>20</v>
      </c>
      <c r="C88" s="3" t="s">
        <v>48</v>
      </c>
      <c r="D88" s="3" t="s">
        <v>49</v>
      </c>
      <c r="E88" s="3" t="str">
        <f ca="1">IFERROR(__xludf.DUMMYFUNCTION("IF(SPLIT(D88, ""/"") = ""/"", ""unclassified"", SPLIT(D88, ""/""))"),"koleksi")</f>
        <v>koleksi</v>
      </c>
      <c r="F88" s="3" t="str">
        <f ca="1">IFERROR(__xludf.DUMMYFUNCTION("""COMPUTED_VALUE"""),"all-about-apple-brand")</f>
        <v>all-about-apple-brand</v>
      </c>
      <c r="H88" s="3">
        <v>1795</v>
      </c>
      <c r="I88" s="3" t="str">
        <f ca="1">IFERROR(__xludf.DUMMYFUNCTION("SPLIT(B88, "" / "")"),"banner")</f>
        <v>banner</v>
      </c>
      <c r="J88" s="3" t="str">
        <f ca="1">IFERROR(__xludf.DUMMYFUNCTION("""COMPUTED_VALUE"""),"richmessage")</f>
        <v>richmessage</v>
      </c>
      <c r="K88" s="5">
        <v>43686</v>
      </c>
      <c r="L88" s="6">
        <f t="shared" si="0"/>
        <v>2</v>
      </c>
      <c r="M88" s="3">
        <f t="shared" si="1"/>
        <v>80</v>
      </c>
    </row>
    <row r="89" spans="1:13" ht="15.75" customHeight="1" x14ac:dyDescent="0.2">
      <c r="A89" s="4">
        <v>43686</v>
      </c>
      <c r="B89" s="3" t="s">
        <v>20</v>
      </c>
      <c r="C89" s="3" t="s">
        <v>48</v>
      </c>
      <c r="D89" s="3" t="s">
        <v>60</v>
      </c>
      <c r="E89" s="3" t="str">
        <f ca="1">IFERROR(__xludf.DUMMYFUNCTION("IF(SPLIT(D89, ""/"") = ""/"", ""unclassified"", SPLIT(D89, ""/""))"),"kamera-foto")</f>
        <v>kamera-foto</v>
      </c>
      <c r="F89" s="3" t="str">
        <f ca="1">IFERROR(__xludf.DUMMYFUNCTION("""COMPUTED_VALUE"""),"compact")</f>
        <v>compact</v>
      </c>
      <c r="H89" s="3">
        <v>1722</v>
      </c>
      <c r="I89" s="3" t="str">
        <f ca="1">IFERROR(__xludf.DUMMYFUNCTION("SPLIT(B89, "" / "")"),"banner")</f>
        <v>banner</v>
      </c>
      <c r="J89" s="3" t="str">
        <f ca="1">IFERROR(__xludf.DUMMYFUNCTION("""COMPUTED_VALUE"""),"richmessage")</f>
        <v>richmessage</v>
      </c>
      <c r="K89" s="5">
        <v>43686</v>
      </c>
      <c r="L89" s="6">
        <f t="shared" si="0"/>
        <v>2</v>
      </c>
      <c r="M89" s="3">
        <f t="shared" si="1"/>
        <v>80</v>
      </c>
    </row>
    <row r="90" spans="1:13" ht="15.75" customHeight="1" x14ac:dyDescent="0.2">
      <c r="A90" s="4">
        <v>43686</v>
      </c>
      <c r="B90" s="3" t="s">
        <v>23</v>
      </c>
      <c r="C90" s="3" t="s">
        <v>18</v>
      </c>
      <c r="D90" s="3" t="s">
        <v>19</v>
      </c>
      <c r="E90" s="3" t="str">
        <f ca="1">IFERROR(__xludf.DUMMYFUNCTION("IF(SPLIT(D90, ""/"") = ""/"", ""unclassified"", SPLIT(D90, ""/""))"),"unclassified")</f>
        <v>unclassified</v>
      </c>
      <c r="H90" s="3">
        <v>1184</v>
      </c>
      <c r="I90" s="3" t="str">
        <f ca="1">IFERROR(__xludf.DUMMYFUNCTION("SPLIT(B90, "" / "")"),"homepage_banner_banner")</f>
        <v>homepage_banner_banner</v>
      </c>
      <c r="J90" s="3" t="str">
        <f ca="1">IFERROR(__xludf.DUMMYFUNCTION("""COMPUTED_VALUE"""),"bottom_text_article")</f>
        <v>bottom_text_article</v>
      </c>
      <c r="K90" s="5">
        <v>43686</v>
      </c>
      <c r="L90" s="6">
        <f t="shared" si="0"/>
        <v>2</v>
      </c>
      <c r="M90" s="3">
        <f t="shared" si="1"/>
        <v>80</v>
      </c>
    </row>
    <row r="91" spans="1:13" ht="15.75" customHeight="1" x14ac:dyDescent="0.2">
      <c r="A91" s="4">
        <v>43686</v>
      </c>
      <c r="B91" s="3" t="s">
        <v>28</v>
      </c>
      <c r="C91" s="3" t="s">
        <v>18</v>
      </c>
      <c r="D91" s="3" t="s">
        <v>19</v>
      </c>
      <c r="E91" s="3" t="str">
        <f ca="1">IFERROR(__xludf.DUMMYFUNCTION("IF(SPLIT(D91, ""/"") = ""/"", ""unclassified"", SPLIT(D91, ""/""))"),"unclassified")</f>
        <v>unclassified</v>
      </c>
      <c r="H91" s="3">
        <v>420</v>
      </c>
      <c r="I91" s="3" t="str">
        <f ca="1">IFERROR(__xludf.DUMMYFUNCTION("SPLIT(B91, "" / "")"),"homepage_banner_banner")</f>
        <v>homepage_banner_banner</v>
      </c>
      <c r="J91" s="3" t="str">
        <f ca="1">IFERROR(__xludf.DUMMYFUNCTION("""COMPUTED_VALUE"""),"tldigest")</f>
        <v>tldigest</v>
      </c>
      <c r="K91" s="5">
        <v>43686</v>
      </c>
      <c r="L91" s="6">
        <f t="shared" si="0"/>
        <v>2</v>
      </c>
      <c r="M91" s="3">
        <f t="shared" si="1"/>
        <v>80</v>
      </c>
    </row>
    <row r="92" spans="1:13" ht="15.75" customHeight="1" x14ac:dyDescent="0.2">
      <c r="A92" s="4">
        <v>43686</v>
      </c>
      <c r="B92" s="3" t="s">
        <v>20</v>
      </c>
      <c r="C92" s="3" t="s">
        <v>48</v>
      </c>
      <c r="D92" s="3" t="s">
        <v>50</v>
      </c>
      <c r="E92" s="3" t="str">
        <f ca="1">IFERROR(__xludf.DUMMYFUNCTION("IF(SPLIT(D92, ""/"") = ""/"", ""unclassified"", SPLIT(D92, ""/""))"),"perawatan-kulit")</f>
        <v>perawatan-kulit</v>
      </c>
      <c r="F92" s="3" t="str">
        <f ca="1">IFERROR(__xludf.DUMMYFUNCTION("""COMPUTED_VALUE"""),"wajah")</f>
        <v>wajah</v>
      </c>
      <c r="H92" s="3">
        <v>343</v>
      </c>
      <c r="I92" s="3" t="str">
        <f ca="1">IFERROR(__xludf.DUMMYFUNCTION("SPLIT(B92, "" / "")"),"banner")</f>
        <v>banner</v>
      </c>
      <c r="J92" s="3" t="str">
        <f ca="1">IFERROR(__xludf.DUMMYFUNCTION("""COMPUTED_VALUE"""),"richmessage")</f>
        <v>richmessage</v>
      </c>
      <c r="K92" s="5">
        <v>43686</v>
      </c>
      <c r="L92" s="6">
        <f t="shared" si="0"/>
        <v>2</v>
      </c>
      <c r="M92" s="3">
        <f t="shared" si="1"/>
        <v>80</v>
      </c>
    </row>
    <row r="93" spans="1:13" ht="15.75" customHeight="1" x14ac:dyDescent="0.2">
      <c r="A93" s="4">
        <v>43686</v>
      </c>
      <c r="B93" s="3" t="s">
        <v>33</v>
      </c>
      <c r="C93" s="3" t="s">
        <v>48</v>
      </c>
      <c r="D93" s="3" t="s">
        <v>56</v>
      </c>
      <c r="E93" s="3" t="str">
        <f ca="1">IFERROR(__xludf.DUMMYFUNCTION("IF(SPLIT(D93, ""/"") = ""/"", ""unclassified"", SPLIT(D93, ""/""))"),"alat-medis")</f>
        <v>alat-medis</v>
      </c>
      <c r="F93" s="3" t="str">
        <f ca="1">IFERROR(__xludf.DUMMYFUNCTION("""COMPUTED_VALUE"""),"timbangan")</f>
        <v>timbangan</v>
      </c>
      <c r="H93" s="3">
        <v>204</v>
      </c>
      <c r="I93" s="3" t="str">
        <f ca="1">IFERROR(__xludf.DUMMYFUNCTION("SPLIT(B93, "" / "")"),"banner")</f>
        <v>banner</v>
      </c>
      <c r="J93" s="3" t="str">
        <f ca="1">IFERROR(__xludf.DUMMYFUNCTION("""COMPUTED_VALUE"""),"tloa")</f>
        <v>tloa</v>
      </c>
      <c r="K93" s="5">
        <v>43686</v>
      </c>
      <c r="L93" s="6">
        <f t="shared" si="0"/>
        <v>2</v>
      </c>
      <c r="M93" s="3">
        <f t="shared" si="1"/>
        <v>80</v>
      </c>
    </row>
    <row r="94" spans="1:13" ht="15.75" customHeight="1" x14ac:dyDescent="0.2">
      <c r="A94" s="4">
        <v>43687</v>
      </c>
      <c r="B94" s="3" t="s">
        <v>47</v>
      </c>
      <c r="C94" s="3" t="s">
        <v>48</v>
      </c>
      <c r="D94" s="3" t="s">
        <v>39</v>
      </c>
      <c r="E94" s="3" t="str">
        <f ca="1">IFERROR(__xludf.DUMMYFUNCTION("IF(SPLIT(D94, ""/"") = ""/"", ""unclassified"", SPLIT(D94, ""/""))"),"ponsel-tablet")</f>
        <v>ponsel-tablet</v>
      </c>
      <c r="F94" s="3" t="str">
        <f ca="1">IFERROR(__xludf.DUMMYFUNCTION("""COMPUTED_VALUE"""),"smartphone")</f>
        <v>smartphone</v>
      </c>
      <c r="H94" s="3">
        <v>39511</v>
      </c>
      <c r="I94" s="3" t="str">
        <f ca="1">IFERROR(__xludf.DUMMYFUNCTION("SPLIT(B94, "" / "")"),"banner")</f>
        <v>banner</v>
      </c>
      <c r="J94" s="3" t="str">
        <f ca="1">IFERROR(__xludf.DUMMYFUNCTION("""COMPUTED_VALUE"""),"bannerevent")</f>
        <v>bannerevent</v>
      </c>
      <c r="K94" s="5">
        <v>43687</v>
      </c>
      <c r="L94" s="6">
        <f t="shared" si="0"/>
        <v>2</v>
      </c>
      <c r="M94" s="3">
        <f t="shared" si="1"/>
        <v>80</v>
      </c>
    </row>
    <row r="95" spans="1:13" ht="15.75" customHeight="1" x14ac:dyDescent="0.2">
      <c r="A95" s="4">
        <v>43687</v>
      </c>
      <c r="B95" s="3" t="s">
        <v>14</v>
      </c>
      <c r="C95" s="3" t="s">
        <v>48</v>
      </c>
      <c r="D95" s="3" t="s">
        <v>59</v>
      </c>
      <c r="E95" s="3" t="str">
        <f ca="1">IFERROR(__xludf.DUMMYFUNCTION("IF(SPLIT(D95, ""/"") = ""/"", ""unclassified"", SPLIT(D95, ""/""))"),"wardah")</f>
        <v>wardah</v>
      </c>
      <c r="F95" s="3" t="str">
        <f ca="1">IFERROR(__xludf.DUMMYFUNCTION("""COMPUTED_VALUE"""),"makeup")</f>
        <v>makeup</v>
      </c>
      <c r="H95" s="3">
        <v>17697</v>
      </c>
      <c r="I95" s="3" t="str">
        <f ca="1">IFERROR(__xludf.DUMMYFUNCTION("SPLIT(B95, "" / "")"),"banner")</f>
        <v>banner</v>
      </c>
      <c r="J95" s="3" t="str">
        <f ca="1">IFERROR(__xludf.DUMMYFUNCTION("""COMPUTED_VALUE"""),"tldigest")</f>
        <v>tldigest</v>
      </c>
      <c r="K95" s="5">
        <v>43687</v>
      </c>
      <c r="L95" s="6">
        <f t="shared" si="0"/>
        <v>2</v>
      </c>
      <c r="M95" s="3">
        <f t="shared" si="1"/>
        <v>80</v>
      </c>
    </row>
    <row r="96" spans="1:13" ht="15.75" customHeight="1" x14ac:dyDescent="0.2">
      <c r="A96" s="4">
        <v>43687</v>
      </c>
      <c r="B96" s="3" t="s">
        <v>20</v>
      </c>
      <c r="C96" s="3" t="s">
        <v>48</v>
      </c>
      <c r="D96" s="3" t="s">
        <v>61</v>
      </c>
      <c r="E96" s="3" t="str">
        <f ca="1">IFERROR(__xludf.DUMMYFUNCTION("IF(SPLIT(D96, ""/"") = ""/"", ""unclassified"", SPLIT(D96, ""/""))"),"furniture")</f>
        <v>furniture</v>
      </c>
      <c r="F96" s="3" t="str">
        <f ca="1">IFERROR(__xludf.DUMMYFUNCTION("""COMPUTED_VALUE"""),"office-furniture")</f>
        <v>office-furniture</v>
      </c>
      <c r="H96" s="3">
        <v>12009</v>
      </c>
      <c r="I96" s="3" t="str">
        <f ca="1">IFERROR(__xludf.DUMMYFUNCTION("SPLIT(B96, "" / "")"),"banner")</f>
        <v>banner</v>
      </c>
      <c r="J96" s="3" t="str">
        <f ca="1">IFERROR(__xludf.DUMMYFUNCTION("""COMPUTED_VALUE"""),"richmessage")</f>
        <v>richmessage</v>
      </c>
      <c r="K96" s="5">
        <v>43687</v>
      </c>
      <c r="L96" s="6">
        <f t="shared" si="0"/>
        <v>2</v>
      </c>
      <c r="M96" s="3">
        <f t="shared" si="1"/>
        <v>80</v>
      </c>
    </row>
    <row r="97" spans="1:13" ht="15.75" customHeight="1" x14ac:dyDescent="0.2">
      <c r="A97" s="4">
        <v>43687</v>
      </c>
      <c r="B97" s="3" t="s">
        <v>17</v>
      </c>
      <c r="C97" s="3" t="s">
        <v>18</v>
      </c>
      <c r="D97" s="3" t="s">
        <v>19</v>
      </c>
      <c r="E97" s="3" t="str">
        <f ca="1">IFERROR(__xludf.DUMMYFUNCTION("IF(SPLIT(D97, ""/"") = ""/"", ""unclassified"", SPLIT(D97, ""/""))"),"unclassified")</f>
        <v>unclassified</v>
      </c>
      <c r="H97" s="3">
        <v>5737</v>
      </c>
      <c r="I97" s="3" t="str">
        <f ca="1">IFERROR(__xludf.DUMMYFUNCTION("SPLIT(B97, "" / "")"),"homepage_banner_banner")</f>
        <v>homepage_banner_banner</v>
      </c>
      <c r="J97" s="3" t="str">
        <f ca="1">IFERROR(__xludf.DUMMYFUNCTION("""COMPUTED_VALUE"""),"moretab")</f>
        <v>moretab</v>
      </c>
      <c r="K97" s="5">
        <v>43687</v>
      </c>
      <c r="L97" s="6">
        <f t="shared" si="0"/>
        <v>2</v>
      </c>
      <c r="M97" s="3">
        <f t="shared" si="1"/>
        <v>80</v>
      </c>
    </row>
    <row r="98" spans="1:13" ht="15.75" customHeight="1" x14ac:dyDescent="0.2">
      <c r="A98" s="4">
        <v>43687</v>
      </c>
      <c r="B98" s="3" t="s">
        <v>23</v>
      </c>
      <c r="C98" s="3" t="s">
        <v>18</v>
      </c>
      <c r="D98" s="3" t="s">
        <v>19</v>
      </c>
      <c r="E98" s="3" t="str">
        <f ca="1">IFERROR(__xludf.DUMMYFUNCTION("IF(SPLIT(D98, ""/"") = ""/"", ""unclassified"", SPLIT(D98, ""/""))"),"unclassified")</f>
        <v>unclassified</v>
      </c>
      <c r="H98" s="3">
        <v>5557</v>
      </c>
      <c r="I98" s="3" t="str">
        <f ca="1">IFERROR(__xludf.DUMMYFUNCTION("SPLIT(B98, "" / "")"),"homepage_banner_banner")</f>
        <v>homepage_banner_banner</v>
      </c>
      <c r="J98" s="3" t="str">
        <f ca="1">IFERROR(__xludf.DUMMYFUNCTION("""COMPUTED_VALUE"""),"bottom_text_article")</f>
        <v>bottom_text_article</v>
      </c>
      <c r="K98" s="5">
        <v>43687</v>
      </c>
      <c r="L98" s="6">
        <f t="shared" si="0"/>
        <v>2</v>
      </c>
      <c r="M98" s="3">
        <f t="shared" si="1"/>
        <v>80</v>
      </c>
    </row>
    <row r="99" spans="1:13" ht="15.75" customHeight="1" x14ac:dyDescent="0.2">
      <c r="A99" s="4">
        <v>43687</v>
      </c>
      <c r="B99" s="3" t="s">
        <v>20</v>
      </c>
      <c r="C99" s="3" t="s">
        <v>48</v>
      </c>
      <c r="D99" s="3" t="s">
        <v>60</v>
      </c>
      <c r="E99" s="3" t="str">
        <f ca="1">IFERROR(__xludf.DUMMYFUNCTION("IF(SPLIT(D99, ""/"") = ""/"", ""unclassified"", SPLIT(D99, ""/""))"),"kamera-foto")</f>
        <v>kamera-foto</v>
      </c>
      <c r="F99" s="3" t="str">
        <f ca="1">IFERROR(__xludf.DUMMYFUNCTION("""COMPUTED_VALUE"""),"compact")</f>
        <v>compact</v>
      </c>
      <c r="H99" s="3">
        <v>1833</v>
      </c>
      <c r="I99" s="3" t="str">
        <f ca="1">IFERROR(__xludf.DUMMYFUNCTION("SPLIT(B99, "" / "")"),"banner")</f>
        <v>banner</v>
      </c>
      <c r="J99" s="3" t="str">
        <f ca="1">IFERROR(__xludf.DUMMYFUNCTION("""COMPUTED_VALUE"""),"richmessage")</f>
        <v>richmessage</v>
      </c>
      <c r="K99" s="5">
        <v>43687</v>
      </c>
      <c r="L99" s="6">
        <f t="shared" si="0"/>
        <v>2</v>
      </c>
      <c r="M99" s="3">
        <f t="shared" si="1"/>
        <v>80</v>
      </c>
    </row>
    <row r="100" spans="1:13" ht="15.75" customHeight="1" x14ac:dyDescent="0.2">
      <c r="A100" s="4">
        <v>43687</v>
      </c>
      <c r="B100" s="3" t="s">
        <v>28</v>
      </c>
      <c r="C100" s="3" t="s">
        <v>18</v>
      </c>
      <c r="D100" s="3" t="s">
        <v>19</v>
      </c>
      <c r="E100" s="3" t="str">
        <f ca="1">IFERROR(__xludf.DUMMYFUNCTION("IF(SPLIT(D100, ""/"") = ""/"", ""unclassified"", SPLIT(D100, ""/""))"),"unclassified")</f>
        <v>unclassified</v>
      </c>
      <c r="H100" s="3">
        <v>896</v>
      </c>
      <c r="I100" s="3" t="str">
        <f ca="1">IFERROR(__xludf.DUMMYFUNCTION("SPLIT(B100, "" / "")"),"homepage_banner_banner")</f>
        <v>homepage_banner_banner</v>
      </c>
      <c r="J100" s="3" t="str">
        <f ca="1">IFERROR(__xludf.DUMMYFUNCTION("""COMPUTED_VALUE"""),"tldigest")</f>
        <v>tldigest</v>
      </c>
      <c r="K100" s="5">
        <v>43687</v>
      </c>
      <c r="L100" s="6">
        <f t="shared" si="0"/>
        <v>2</v>
      </c>
      <c r="M100" s="3">
        <f t="shared" si="1"/>
        <v>80</v>
      </c>
    </row>
    <row r="101" spans="1:13" ht="15.75" customHeight="1" x14ac:dyDescent="0.2">
      <c r="A101" s="4">
        <v>43687</v>
      </c>
      <c r="B101" s="3" t="s">
        <v>20</v>
      </c>
      <c r="C101" s="3" t="s">
        <v>48</v>
      </c>
      <c r="D101" s="3" t="s">
        <v>34</v>
      </c>
      <c r="E101" s="3" t="str">
        <f ca="1">IFERROR(__xludf.DUMMYFUNCTION("IF(SPLIT(D101, ""/"") = ""/"", ""unclassified"", SPLIT(D101, ""/""))"),"diskon")</f>
        <v>diskon</v>
      </c>
      <c r="F101" s="3" t="str">
        <f ca="1">IFERROR(__xludf.DUMMYFUNCTION("""COMPUTED_VALUE"""),"special-deals")</f>
        <v>special-deals</v>
      </c>
      <c r="H101" s="3">
        <v>633</v>
      </c>
      <c r="I101" s="3" t="str">
        <f ca="1">IFERROR(__xludf.DUMMYFUNCTION("SPLIT(B101, "" / "")"),"banner")</f>
        <v>banner</v>
      </c>
      <c r="J101" s="3" t="str">
        <f ca="1">IFERROR(__xludf.DUMMYFUNCTION("""COMPUTED_VALUE"""),"richmessage")</f>
        <v>richmessage</v>
      </c>
      <c r="K101" s="5">
        <v>43687</v>
      </c>
      <c r="L101" s="6">
        <f t="shared" si="0"/>
        <v>2</v>
      </c>
      <c r="M101" s="3">
        <f t="shared" si="1"/>
        <v>80</v>
      </c>
    </row>
    <row r="102" spans="1:13" ht="15.75" customHeight="1" x14ac:dyDescent="0.2">
      <c r="A102" s="4">
        <v>43687</v>
      </c>
      <c r="B102" s="3" t="s">
        <v>47</v>
      </c>
      <c r="C102" s="3" t="s">
        <v>52</v>
      </c>
      <c r="D102" s="3" t="s">
        <v>49</v>
      </c>
      <c r="E102" s="3" t="str">
        <f ca="1">IFERROR(__xludf.DUMMYFUNCTION("IF(SPLIT(D102, ""/"") = ""/"", ""unclassified"", SPLIT(D102, ""/""))"),"koleksi")</f>
        <v>koleksi</v>
      </c>
      <c r="F102" s="3" t="str">
        <f ca="1">IFERROR(__xludf.DUMMYFUNCTION("""COMPUTED_VALUE"""),"all-about-apple-brand")</f>
        <v>all-about-apple-brand</v>
      </c>
      <c r="H102" s="3">
        <v>629</v>
      </c>
      <c r="I102" s="3" t="str">
        <f ca="1">IFERROR(__xludf.DUMMYFUNCTION("SPLIT(B102, "" / "")"),"banner")</f>
        <v>banner</v>
      </c>
      <c r="J102" s="3" t="str">
        <f ca="1">IFERROR(__xludf.DUMMYFUNCTION("""COMPUTED_VALUE"""),"bannerevent")</f>
        <v>bannerevent</v>
      </c>
      <c r="K102" s="5">
        <v>43687</v>
      </c>
      <c r="L102" s="6">
        <f t="shared" si="0"/>
        <v>2</v>
      </c>
      <c r="M102" s="3">
        <f t="shared" si="1"/>
        <v>80</v>
      </c>
    </row>
    <row r="103" spans="1:13" ht="15.75" customHeight="1" x14ac:dyDescent="0.2">
      <c r="A103" s="4">
        <v>43687</v>
      </c>
      <c r="B103" s="3" t="s">
        <v>20</v>
      </c>
      <c r="C103" s="3" t="s">
        <v>48</v>
      </c>
      <c r="D103" s="3" t="s">
        <v>49</v>
      </c>
      <c r="E103" s="3" t="str">
        <f ca="1">IFERROR(__xludf.DUMMYFUNCTION("IF(SPLIT(D103, ""/"") = ""/"", ""unclassified"", SPLIT(D103, ""/""))"),"koleksi")</f>
        <v>koleksi</v>
      </c>
      <c r="F103" s="3" t="str">
        <f ca="1">IFERROR(__xludf.DUMMYFUNCTION("""COMPUTED_VALUE"""),"all-about-apple-brand")</f>
        <v>all-about-apple-brand</v>
      </c>
      <c r="H103" s="3">
        <v>567</v>
      </c>
      <c r="I103" s="3" t="str">
        <f ca="1">IFERROR(__xludf.DUMMYFUNCTION("SPLIT(B103, "" / "")"),"banner")</f>
        <v>banner</v>
      </c>
      <c r="J103" s="3" t="str">
        <f ca="1">IFERROR(__xludf.DUMMYFUNCTION("""COMPUTED_VALUE"""),"richmessage")</f>
        <v>richmessage</v>
      </c>
      <c r="K103" s="5">
        <v>43687</v>
      </c>
      <c r="L103" s="6">
        <f t="shared" si="0"/>
        <v>2</v>
      </c>
      <c r="M103" s="3">
        <f t="shared" si="1"/>
        <v>80</v>
      </c>
    </row>
    <row r="104" spans="1:13" ht="15.75" customHeight="1" x14ac:dyDescent="0.2">
      <c r="A104" s="4">
        <v>43687</v>
      </c>
      <c r="B104" s="3" t="s">
        <v>20</v>
      </c>
      <c r="C104" s="3" t="s">
        <v>48</v>
      </c>
      <c r="D104" s="3" t="s">
        <v>57</v>
      </c>
      <c r="E104" s="3" t="str">
        <f ca="1">IFERROR(__xludf.DUMMYFUNCTION("IF(SPLIT(D104, ""/"") = ""/"", ""unclassified"", SPLIT(D104, ""/""))"),"uniqlo")</f>
        <v>uniqlo</v>
      </c>
      <c r="F104" s="3" t="str">
        <f ca="1">IFERROR(__xludf.DUMMYFUNCTION("""COMPUTED_VALUE"""),"pakaian")</f>
        <v>pakaian</v>
      </c>
      <c r="G104" s="3" t="str">
        <f ca="1">IFERROR(__xludf.DUMMYFUNCTION("""COMPUTED_VALUE"""),"kaos")</f>
        <v>kaos</v>
      </c>
      <c r="H104" s="3">
        <v>529</v>
      </c>
      <c r="I104" s="3" t="str">
        <f ca="1">IFERROR(__xludf.DUMMYFUNCTION("SPLIT(B104, "" / "")"),"banner")</f>
        <v>banner</v>
      </c>
      <c r="J104" s="3" t="str">
        <f ca="1">IFERROR(__xludf.DUMMYFUNCTION("""COMPUTED_VALUE"""),"richmessage")</f>
        <v>richmessage</v>
      </c>
      <c r="K104" s="5">
        <v>43687</v>
      </c>
      <c r="L104" s="6">
        <f t="shared" si="0"/>
        <v>2</v>
      </c>
      <c r="M104" s="3">
        <f t="shared" si="1"/>
        <v>80</v>
      </c>
    </row>
    <row r="105" spans="1:13" ht="15.75" customHeight="1" x14ac:dyDescent="0.2">
      <c r="A105" s="4">
        <v>43687</v>
      </c>
      <c r="B105" s="3" t="s">
        <v>14</v>
      </c>
      <c r="C105" s="3" t="s">
        <v>48</v>
      </c>
      <c r="D105" s="3" t="s">
        <v>58</v>
      </c>
      <c r="E105" s="3" t="str">
        <f ca="1">IFERROR(__xludf.DUMMYFUNCTION("IF(SPLIT(D105, ""/"") = ""/"", ""unclassified"", SPLIT(D105, ""/""))"),"xiaomi")</f>
        <v>xiaomi</v>
      </c>
      <c r="F105" s="3" t="str">
        <f ca="1">IFERROR(__xludf.DUMMYFUNCTION("""COMPUTED_VALUE"""),"ponsel-tablet")</f>
        <v>ponsel-tablet</v>
      </c>
      <c r="G105" s="3" t="str">
        <f ca="1">IFERROR(__xludf.DUMMYFUNCTION("""COMPUTED_VALUE"""),"smartphone")</f>
        <v>smartphone</v>
      </c>
      <c r="H105" s="3">
        <v>403</v>
      </c>
      <c r="I105" s="3" t="str">
        <f ca="1">IFERROR(__xludf.DUMMYFUNCTION("SPLIT(B105, "" / "")"),"banner")</f>
        <v>banner</v>
      </c>
      <c r="J105" s="3" t="str">
        <f ca="1">IFERROR(__xludf.DUMMYFUNCTION("""COMPUTED_VALUE"""),"tldigest")</f>
        <v>tldigest</v>
      </c>
      <c r="K105" s="5">
        <v>43687</v>
      </c>
      <c r="L105" s="6">
        <f t="shared" si="0"/>
        <v>2</v>
      </c>
      <c r="M105" s="3">
        <f t="shared" si="1"/>
        <v>80</v>
      </c>
    </row>
    <row r="106" spans="1:13" ht="15.75" customHeight="1" x14ac:dyDescent="0.2">
      <c r="A106" s="4">
        <v>43687</v>
      </c>
      <c r="B106" s="3" t="s">
        <v>33</v>
      </c>
      <c r="C106" s="3" t="s">
        <v>48</v>
      </c>
      <c r="D106" s="3" t="s">
        <v>30</v>
      </c>
      <c r="E106" s="3" t="str">
        <f ca="1">IFERROR(__xludf.DUMMYFUNCTION("IF(SPLIT(D106, ""/"") = ""/"", ""unclassified"", SPLIT(D106, ""/""))"),"furniture")</f>
        <v>furniture</v>
      </c>
      <c r="F106" s="3" t="str">
        <f ca="1">IFERROR(__xludf.DUMMYFUNCTION("""COMPUTED_VALUE"""),"storage")</f>
        <v>storage</v>
      </c>
      <c r="H106" s="3">
        <v>381</v>
      </c>
      <c r="I106" s="3" t="str">
        <f ca="1">IFERROR(__xludf.DUMMYFUNCTION("SPLIT(B106, "" / "")"),"banner")</f>
        <v>banner</v>
      </c>
      <c r="J106" s="3" t="str">
        <f ca="1">IFERROR(__xludf.DUMMYFUNCTION("""COMPUTED_VALUE"""),"tloa")</f>
        <v>tloa</v>
      </c>
      <c r="K106" s="5">
        <v>43687</v>
      </c>
      <c r="L106" s="6">
        <f t="shared" si="0"/>
        <v>2</v>
      </c>
      <c r="M106" s="3">
        <f t="shared" si="1"/>
        <v>80</v>
      </c>
    </row>
    <row r="107" spans="1:13" ht="15.75" customHeight="1" x14ac:dyDescent="0.2">
      <c r="A107" s="4">
        <v>43688</v>
      </c>
      <c r="B107" s="3" t="s">
        <v>47</v>
      </c>
      <c r="C107" s="3" t="s">
        <v>48</v>
      </c>
      <c r="D107" s="3" t="s">
        <v>39</v>
      </c>
      <c r="E107" s="3" t="str">
        <f ca="1">IFERROR(__xludf.DUMMYFUNCTION("IF(SPLIT(D107, ""/"") = ""/"", ""unclassified"", SPLIT(D107, ""/""))"),"ponsel-tablet")</f>
        <v>ponsel-tablet</v>
      </c>
      <c r="F107" s="3" t="str">
        <f ca="1">IFERROR(__xludf.DUMMYFUNCTION("""COMPUTED_VALUE"""),"smartphone")</f>
        <v>smartphone</v>
      </c>
      <c r="H107" s="3">
        <v>8995</v>
      </c>
      <c r="I107" s="3" t="str">
        <f ca="1">IFERROR(__xludf.DUMMYFUNCTION("SPLIT(B107, "" / "")"),"banner")</f>
        <v>banner</v>
      </c>
      <c r="J107" s="3" t="str">
        <f ca="1">IFERROR(__xludf.DUMMYFUNCTION("""COMPUTED_VALUE"""),"bannerevent")</f>
        <v>bannerevent</v>
      </c>
      <c r="K107" s="5">
        <v>43688</v>
      </c>
      <c r="L107" s="6">
        <f t="shared" si="0"/>
        <v>2</v>
      </c>
      <c r="M107" s="3">
        <f t="shared" si="1"/>
        <v>80</v>
      </c>
    </row>
    <row r="108" spans="1:13" ht="15.75" customHeight="1" x14ac:dyDescent="0.2">
      <c r="A108" s="4">
        <v>43688</v>
      </c>
      <c r="B108" s="3" t="s">
        <v>14</v>
      </c>
      <c r="C108" s="3" t="s">
        <v>48</v>
      </c>
      <c r="D108" s="3" t="s">
        <v>51</v>
      </c>
      <c r="E108" s="3" t="str">
        <f ca="1">IFERROR(__xludf.DUMMYFUNCTION("IF(SPLIT(D108, ""/"") = ""/"", ""unclassified"", SPLIT(D108, ""/""))"),"jam-tangan")</f>
        <v>jam-tangan</v>
      </c>
      <c r="F108" s="3" t="str">
        <f ca="1">IFERROR(__xludf.DUMMYFUNCTION("""COMPUTED_VALUE"""),"mewah")</f>
        <v>mewah</v>
      </c>
      <c r="H108" s="3">
        <v>7412</v>
      </c>
      <c r="I108" s="3" t="str">
        <f ca="1">IFERROR(__xludf.DUMMYFUNCTION("SPLIT(B108, "" / "")"),"banner")</f>
        <v>banner</v>
      </c>
      <c r="J108" s="3" t="str">
        <f ca="1">IFERROR(__xludf.DUMMYFUNCTION("""COMPUTED_VALUE"""),"tldigest")</f>
        <v>tldigest</v>
      </c>
      <c r="K108" s="5">
        <v>43688</v>
      </c>
      <c r="L108" s="6">
        <f t="shared" si="0"/>
        <v>2</v>
      </c>
      <c r="M108" s="3">
        <f t="shared" si="1"/>
        <v>80</v>
      </c>
    </row>
    <row r="109" spans="1:13" ht="15.75" customHeight="1" x14ac:dyDescent="0.2">
      <c r="A109" s="4">
        <v>43688</v>
      </c>
      <c r="B109" s="3" t="s">
        <v>25</v>
      </c>
      <c r="C109" s="3" t="s">
        <v>48</v>
      </c>
      <c r="D109" s="3" t="s">
        <v>58</v>
      </c>
      <c r="E109" s="3" t="str">
        <f ca="1">IFERROR(__xludf.DUMMYFUNCTION("IF(SPLIT(D109, ""/"") = ""/"", ""unclassified"", SPLIT(D109, ""/""))"),"xiaomi")</f>
        <v>xiaomi</v>
      </c>
      <c r="F109" s="3" t="str">
        <f ca="1">IFERROR(__xludf.DUMMYFUNCTION("""COMPUTED_VALUE"""),"ponsel-tablet")</f>
        <v>ponsel-tablet</v>
      </c>
      <c r="G109" s="3" t="str">
        <f ca="1">IFERROR(__xludf.DUMMYFUNCTION("""COMPUTED_VALUE"""),"smartphone")</f>
        <v>smartphone</v>
      </c>
      <c r="H109" s="3">
        <v>5702</v>
      </c>
      <c r="I109" s="3" t="str">
        <f ca="1">IFERROR(__xludf.DUMMYFUNCTION("SPLIT(B109, "" / "")"),"banner")</f>
        <v>banner</v>
      </c>
      <c r="J109" s="3" t="str">
        <f ca="1">IFERROR(__xludf.DUMMYFUNCTION("""COMPUTED_VALUE"""),"richmenu")</f>
        <v>richmenu</v>
      </c>
      <c r="K109" s="5">
        <v>43688</v>
      </c>
      <c r="L109" s="6">
        <f t="shared" si="0"/>
        <v>2</v>
      </c>
      <c r="M109" s="3">
        <f t="shared" si="1"/>
        <v>80</v>
      </c>
    </row>
    <row r="110" spans="1:13" ht="15.75" customHeight="1" x14ac:dyDescent="0.2">
      <c r="A110" s="4">
        <v>43688</v>
      </c>
      <c r="B110" s="3" t="s">
        <v>17</v>
      </c>
      <c r="C110" s="3" t="s">
        <v>18</v>
      </c>
      <c r="D110" s="3" t="s">
        <v>19</v>
      </c>
      <c r="E110" s="3" t="str">
        <f ca="1">IFERROR(__xludf.DUMMYFUNCTION("IF(SPLIT(D110, ""/"") = ""/"", ""unclassified"", SPLIT(D110, ""/""))"),"unclassified")</f>
        <v>unclassified</v>
      </c>
      <c r="H110" s="3">
        <v>4712</v>
      </c>
      <c r="I110" s="3" t="str">
        <f ca="1">IFERROR(__xludf.DUMMYFUNCTION("SPLIT(B110, "" / "")"),"homepage_banner_banner")</f>
        <v>homepage_banner_banner</v>
      </c>
      <c r="J110" s="3" t="str">
        <f ca="1">IFERROR(__xludf.DUMMYFUNCTION("""COMPUTED_VALUE"""),"moretab")</f>
        <v>moretab</v>
      </c>
      <c r="K110" s="5">
        <v>43688</v>
      </c>
      <c r="L110" s="6">
        <f t="shared" si="0"/>
        <v>2</v>
      </c>
      <c r="M110" s="3">
        <f t="shared" si="1"/>
        <v>80</v>
      </c>
    </row>
    <row r="111" spans="1:13" ht="15.75" customHeight="1" x14ac:dyDescent="0.2">
      <c r="A111" s="4">
        <v>43688</v>
      </c>
      <c r="B111" s="3" t="s">
        <v>20</v>
      </c>
      <c r="C111" s="3" t="s">
        <v>48</v>
      </c>
      <c r="D111" s="3" t="s">
        <v>16</v>
      </c>
      <c r="E111" s="3" t="str">
        <f ca="1">IFERROR(__xludf.DUMMYFUNCTION("IF(SPLIT(D111, ""/"") = ""/"", ""unclassified"", SPLIT(D111, ""/""))"),"sofas")</f>
        <v>sofas</v>
      </c>
      <c r="F111" s="3" t="str">
        <f ca="1">IFERROR(__xludf.DUMMYFUNCTION("""COMPUTED_VALUE"""),"modern-sofas")</f>
        <v>modern-sofas</v>
      </c>
      <c r="H111" s="3">
        <v>3650</v>
      </c>
      <c r="I111" s="3" t="str">
        <f ca="1">IFERROR(__xludf.DUMMYFUNCTION("SPLIT(B111, "" / "")"),"banner")</f>
        <v>banner</v>
      </c>
      <c r="J111" s="3" t="str">
        <f ca="1">IFERROR(__xludf.DUMMYFUNCTION("""COMPUTED_VALUE"""),"richmessage")</f>
        <v>richmessage</v>
      </c>
      <c r="K111" s="5">
        <v>43688</v>
      </c>
      <c r="L111" s="6">
        <f t="shared" si="0"/>
        <v>2</v>
      </c>
      <c r="M111" s="3">
        <f t="shared" si="1"/>
        <v>80</v>
      </c>
    </row>
    <row r="112" spans="1:13" ht="15.75" customHeight="1" x14ac:dyDescent="0.2">
      <c r="A112" s="4">
        <v>43688</v>
      </c>
      <c r="B112" s="3" t="s">
        <v>62</v>
      </c>
      <c r="C112" s="3" t="s">
        <v>48</v>
      </c>
      <c r="D112" s="3" t="s">
        <v>63</v>
      </c>
      <c r="E112" s="3" t="str">
        <f ca="1">IFERROR(__xludf.DUMMYFUNCTION("IF(SPLIT(D112, ""/"") = ""/"", ""unclassified"", SPLIT(D112, ""/""))"),"home-decor")</f>
        <v>home-decor</v>
      </c>
      <c r="F112" s="3" t="str">
        <f ca="1">IFERROR(__xludf.DUMMYFUNCTION("""COMPUTED_VALUE"""),"clock")</f>
        <v>clock</v>
      </c>
      <c r="H112" s="3">
        <v>3484</v>
      </c>
      <c r="I112" s="3" t="str">
        <f ca="1">IFERROR(__xludf.DUMMYFUNCTION("SPLIT(B112, "" / "")"),"banner")</f>
        <v>banner</v>
      </c>
      <c r="J112" s="3" t="str">
        <f ca="1">IFERROR(__xludf.DUMMYFUNCTION("""COMPUTED_VALUE"""),"tlads")</f>
        <v>tlads</v>
      </c>
      <c r="K112" s="5">
        <v>43688</v>
      </c>
      <c r="L112" s="6">
        <f t="shared" si="0"/>
        <v>2</v>
      </c>
      <c r="M112" s="3">
        <f t="shared" si="1"/>
        <v>80</v>
      </c>
    </row>
    <row r="113" spans="1:13" ht="15.75" customHeight="1" x14ac:dyDescent="0.2">
      <c r="A113" s="4">
        <v>43688</v>
      </c>
      <c r="B113" s="3" t="s">
        <v>20</v>
      </c>
      <c r="C113" s="3" t="s">
        <v>48</v>
      </c>
      <c r="D113" s="3" t="s">
        <v>64</v>
      </c>
      <c r="E113" s="3" t="str">
        <f ca="1">IFERROR(__xludf.DUMMYFUNCTION("IF(SPLIT(D113, ""/"") = ""/"", ""unclassified"", SPLIT(D113, ""/""))"),"home-decor")</f>
        <v>home-decor</v>
      </c>
      <c r="F113" s="3" t="str">
        <f ca="1">IFERROR(__xludf.DUMMYFUNCTION("""COMPUTED_VALUE"""),"skincare")</f>
        <v>skincare</v>
      </c>
      <c r="H113" s="3">
        <v>2433</v>
      </c>
      <c r="I113" s="3" t="str">
        <f ca="1">IFERROR(__xludf.DUMMYFUNCTION("SPLIT(B113, "" / "")"),"banner")</f>
        <v>banner</v>
      </c>
      <c r="J113" s="3" t="str">
        <f ca="1">IFERROR(__xludf.DUMMYFUNCTION("""COMPUTED_VALUE"""),"richmessage")</f>
        <v>richmessage</v>
      </c>
      <c r="K113" s="5">
        <v>43688</v>
      </c>
      <c r="L113" s="6">
        <f t="shared" si="0"/>
        <v>2</v>
      </c>
      <c r="M113" s="3">
        <f t="shared" si="1"/>
        <v>80</v>
      </c>
    </row>
    <row r="114" spans="1:13" ht="15.75" customHeight="1" x14ac:dyDescent="0.2">
      <c r="A114" s="4">
        <v>43688</v>
      </c>
      <c r="B114" s="3" t="s">
        <v>23</v>
      </c>
      <c r="C114" s="3" t="s">
        <v>18</v>
      </c>
      <c r="D114" s="3" t="s">
        <v>19</v>
      </c>
      <c r="E114" s="3" t="str">
        <f ca="1">IFERROR(__xludf.DUMMYFUNCTION("IF(SPLIT(D114, ""/"") = ""/"", ""unclassified"", SPLIT(D114, ""/""))"),"unclassified")</f>
        <v>unclassified</v>
      </c>
      <c r="H114" s="3">
        <v>2432</v>
      </c>
      <c r="I114" s="3" t="str">
        <f ca="1">IFERROR(__xludf.DUMMYFUNCTION("SPLIT(B114, "" / "")"),"homepage_banner_banner")</f>
        <v>homepage_banner_banner</v>
      </c>
      <c r="J114" s="3" t="str">
        <f ca="1">IFERROR(__xludf.DUMMYFUNCTION("""COMPUTED_VALUE"""),"bottom_text_article")</f>
        <v>bottom_text_article</v>
      </c>
      <c r="K114" s="5">
        <v>43688</v>
      </c>
      <c r="L114" s="6">
        <f t="shared" si="0"/>
        <v>2</v>
      </c>
      <c r="M114" s="3">
        <f t="shared" si="1"/>
        <v>80</v>
      </c>
    </row>
    <row r="115" spans="1:13" ht="15.75" customHeight="1" x14ac:dyDescent="0.2">
      <c r="A115" s="4">
        <v>43688</v>
      </c>
      <c r="B115" s="3" t="s">
        <v>14</v>
      </c>
      <c r="C115" s="3" t="s">
        <v>48</v>
      </c>
      <c r="D115" s="3" t="s">
        <v>59</v>
      </c>
      <c r="E115" s="3" t="str">
        <f ca="1">IFERROR(__xludf.DUMMYFUNCTION("IF(SPLIT(D115, ""/"") = ""/"", ""unclassified"", SPLIT(D115, ""/""))"),"wardah")</f>
        <v>wardah</v>
      </c>
      <c r="F115" s="3" t="str">
        <f ca="1">IFERROR(__xludf.DUMMYFUNCTION("""COMPUTED_VALUE"""),"makeup")</f>
        <v>makeup</v>
      </c>
      <c r="H115" s="3">
        <v>768</v>
      </c>
      <c r="I115" s="3" t="str">
        <f ca="1">IFERROR(__xludf.DUMMYFUNCTION("SPLIT(B115, "" / "")"),"banner")</f>
        <v>banner</v>
      </c>
      <c r="J115" s="3" t="str">
        <f ca="1">IFERROR(__xludf.DUMMYFUNCTION("""COMPUTED_VALUE"""),"tldigest")</f>
        <v>tldigest</v>
      </c>
      <c r="K115" s="5">
        <v>43688</v>
      </c>
      <c r="L115" s="6">
        <f t="shared" si="0"/>
        <v>2</v>
      </c>
      <c r="M115" s="3">
        <f t="shared" si="1"/>
        <v>80</v>
      </c>
    </row>
    <row r="116" spans="1:13" ht="15.75" customHeight="1" x14ac:dyDescent="0.2">
      <c r="A116" s="4">
        <v>43688</v>
      </c>
      <c r="B116" s="3" t="s">
        <v>20</v>
      </c>
      <c r="C116" s="3" t="s">
        <v>48</v>
      </c>
      <c r="D116" s="3" t="s">
        <v>61</v>
      </c>
      <c r="E116" s="3" t="str">
        <f ca="1">IFERROR(__xludf.DUMMYFUNCTION("IF(SPLIT(D116, ""/"") = ""/"", ""unclassified"", SPLIT(D116, ""/""))"),"furniture")</f>
        <v>furniture</v>
      </c>
      <c r="F116" s="3" t="str">
        <f ca="1">IFERROR(__xludf.DUMMYFUNCTION("""COMPUTED_VALUE"""),"office-furniture")</f>
        <v>office-furniture</v>
      </c>
      <c r="H116" s="3">
        <v>715</v>
      </c>
      <c r="I116" s="3" t="str">
        <f ca="1">IFERROR(__xludf.DUMMYFUNCTION("SPLIT(B116, "" / "")"),"banner")</f>
        <v>banner</v>
      </c>
      <c r="J116" s="3" t="str">
        <f ca="1">IFERROR(__xludf.DUMMYFUNCTION("""COMPUTED_VALUE"""),"richmessage")</f>
        <v>richmessage</v>
      </c>
      <c r="K116" s="5">
        <v>43688</v>
      </c>
      <c r="L116" s="6">
        <f t="shared" si="0"/>
        <v>2</v>
      </c>
      <c r="M116" s="3">
        <f t="shared" si="1"/>
        <v>80</v>
      </c>
    </row>
    <row r="117" spans="1:13" ht="15.75" customHeight="1" x14ac:dyDescent="0.2">
      <c r="A117" s="4">
        <v>43688</v>
      </c>
      <c r="B117" s="3" t="s">
        <v>33</v>
      </c>
      <c r="C117" s="3" t="s">
        <v>48</v>
      </c>
      <c r="D117" s="3" t="s">
        <v>26</v>
      </c>
      <c r="E117" s="3" t="str">
        <f ca="1">IFERROR(__xludf.DUMMYFUNCTION("IF(SPLIT(D117, ""/"") = ""/"", ""unclassified"", SPLIT(D117, ""/""))"),"furniture")</f>
        <v>furniture</v>
      </c>
      <c r="F117" s="3" t="str">
        <f ca="1">IFERROR(__xludf.DUMMYFUNCTION("""COMPUTED_VALUE"""),"clothing")</f>
        <v>clothing</v>
      </c>
      <c r="H117" s="3">
        <v>609</v>
      </c>
      <c r="I117" s="3" t="str">
        <f ca="1">IFERROR(__xludf.DUMMYFUNCTION("SPLIT(B117, "" / "")"),"banner")</f>
        <v>banner</v>
      </c>
      <c r="J117" s="3" t="str">
        <f ca="1">IFERROR(__xludf.DUMMYFUNCTION("""COMPUTED_VALUE"""),"tloa")</f>
        <v>tloa</v>
      </c>
      <c r="K117" s="5">
        <v>43688</v>
      </c>
      <c r="L117" s="6">
        <f t="shared" si="0"/>
        <v>2</v>
      </c>
      <c r="M117" s="3">
        <f t="shared" si="1"/>
        <v>80</v>
      </c>
    </row>
    <row r="118" spans="1:13" ht="15.75" customHeight="1" x14ac:dyDescent="0.2">
      <c r="A118" s="4">
        <v>43688</v>
      </c>
      <c r="B118" s="3" t="s">
        <v>28</v>
      </c>
      <c r="C118" s="3" t="s">
        <v>18</v>
      </c>
      <c r="D118" s="3" t="s">
        <v>19</v>
      </c>
      <c r="E118" s="3" t="str">
        <f ca="1">IFERROR(__xludf.DUMMYFUNCTION("IF(SPLIT(D118, ""/"") = ""/"", ""unclassified"", SPLIT(D118, ""/""))"),"unclassified")</f>
        <v>unclassified</v>
      </c>
      <c r="H118" s="3">
        <v>589</v>
      </c>
      <c r="I118" s="3" t="str">
        <f ca="1">IFERROR(__xludf.DUMMYFUNCTION("SPLIT(B118, "" / "")"),"homepage_banner_banner")</f>
        <v>homepage_banner_banner</v>
      </c>
      <c r="J118" s="3" t="str">
        <f ca="1">IFERROR(__xludf.DUMMYFUNCTION("""COMPUTED_VALUE"""),"tldigest")</f>
        <v>tldigest</v>
      </c>
      <c r="K118" s="5">
        <v>43688</v>
      </c>
      <c r="L118" s="6">
        <f t="shared" si="0"/>
        <v>2</v>
      </c>
      <c r="M118" s="3">
        <f t="shared" si="1"/>
        <v>80</v>
      </c>
    </row>
    <row r="119" spans="1:13" ht="15.75" customHeight="1" x14ac:dyDescent="0.2">
      <c r="A119" s="4">
        <v>43689</v>
      </c>
      <c r="B119" s="3" t="s">
        <v>14</v>
      </c>
      <c r="C119" s="3" t="s">
        <v>65</v>
      </c>
      <c r="D119" s="3" t="s">
        <v>66</v>
      </c>
      <c r="E119" s="3" t="str">
        <f ca="1">IFERROR(__xludf.DUMMYFUNCTION("IF(SPLIT(D119, ""/"") = ""/"", ""unclassified"", SPLIT(D119, ""/""))"),"home-decor")</f>
        <v>home-decor</v>
      </c>
      <c r="F119" s="3" t="str">
        <f ca="1">IFERROR(__xludf.DUMMYFUNCTION("""COMPUTED_VALUE"""),"makeup-accessories")</f>
        <v>makeup-accessories</v>
      </c>
      <c r="H119" s="3">
        <v>14928</v>
      </c>
      <c r="I119" s="3" t="str">
        <f ca="1">IFERROR(__xludf.DUMMYFUNCTION("SPLIT(B119, "" / "")"),"banner")</f>
        <v>banner</v>
      </c>
      <c r="J119" s="3" t="str">
        <f ca="1">IFERROR(__xludf.DUMMYFUNCTION("""COMPUTED_VALUE"""),"tldigest")</f>
        <v>tldigest</v>
      </c>
      <c r="K119" s="5">
        <v>43689</v>
      </c>
      <c r="L119" s="6">
        <f t="shared" si="0"/>
        <v>3</v>
      </c>
      <c r="M119" s="3">
        <f t="shared" si="1"/>
        <v>83</v>
      </c>
    </row>
    <row r="120" spans="1:13" ht="15.75" customHeight="1" x14ac:dyDescent="0.2">
      <c r="A120" s="4">
        <v>43689</v>
      </c>
      <c r="B120" s="3" t="s">
        <v>17</v>
      </c>
      <c r="C120" s="3" t="s">
        <v>18</v>
      </c>
      <c r="D120" s="3" t="s">
        <v>19</v>
      </c>
      <c r="E120" s="3" t="str">
        <f ca="1">IFERROR(__xludf.DUMMYFUNCTION("IF(SPLIT(D120, ""/"") = ""/"", ""unclassified"", SPLIT(D120, ""/""))"),"unclassified")</f>
        <v>unclassified</v>
      </c>
      <c r="H120" s="3">
        <v>2884</v>
      </c>
      <c r="I120" s="3" t="str">
        <f ca="1">IFERROR(__xludf.DUMMYFUNCTION("SPLIT(B120, "" / "")"),"homepage_banner_banner")</f>
        <v>homepage_banner_banner</v>
      </c>
      <c r="J120" s="3" t="str">
        <f ca="1">IFERROR(__xludf.DUMMYFUNCTION("""COMPUTED_VALUE"""),"moretab")</f>
        <v>moretab</v>
      </c>
      <c r="K120" s="5">
        <v>43689</v>
      </c>
      <c r="L120" s="6">
        <f t="shared" si="0"/>
        <v>3</v>
      </c>
      <c r="M120" s="3">
        <f t="shared" si="1"/>
        <v>83</v>
      </c>
    </row>
    <row r="121" spans="1:13" ht="15.75" customHeight="1" x14ac:dyDescent="0.2">
      <c r="A121" s="4">
        <v>43689</v>
      </c>
      <c r="B121" s="3" t="s">
        <v>62</v>
      </c>
      <c r="C121" s="3" t="s">
        <v>48</v>
      </c>
      <c r="D121" s="3" t="s">
        <v>63</v>
      </c>
      <c r="E121" s="3" t="str">
        <f ca="1">IFERROR(__xludf.DUMMYFUNCTION("IF(SPLIT(D121, ""/"") = ""/"", ""unclassified"", SPLIT(D121, ""/""))"),"home-decor")</f>
        <v>home-decor</v>
      </c>
      <c r="F121" s="3" t="str">
        <f ca="1">IFERROR(__xludf.DUMMYFUNCTION("""COMPUTED_VALUE"""),"clock")</f>
        <v>clock</v>
      </c>
      <c r="H121" s="3">
        <v>2674</v>
      </c>
      <c r="I121" s="3" t="str">
        <f ca="1">IFERROR(__xludf.DUMMYFUNCTION("SPLIT(B121, "" / "")"),"banner")</f>
        <v>banner</v>
      </c>
      <c r="J121" s="3" t="str">
        <f ca="1">IFERROR(__xludf.DUMMYFUNCTION("""COMPUTED_VALUE"""),"tlads")</f>
        <v>tlads</v>
      </c>
      <c r="K121" s="5">
        <v>43689</v>
      </c>
      <c r="L121" s="6">
        <f t="shared" si="0"/>
        <v>3</v>
      </c>
      <c r="M121" s="3">
        <f t="shared" si="1"/>
        <v>83</v>
      </c>
    </row>
    <row r="122" spans="1:13" ht="15.75" customHeight="1" x14ac:dyDescent="0.2">
      <c r="A122" s="4">
        <v>43689</v>
      </c>
      <c r="B122" s="3" t="s">
        <v>47</v>
      </c>
      <c r="C122" s="3" t="s">
        <v>48</v>
      </c>
      <c r="D122" s="3" t="s">
        <v>39</v>
      </c>
      <c r="E122" s="3" t="str">
        <f ca="1">IFERROR(__xludf.DUMMYFUNCTION("IF(SPLIT(D122, ""/"") = ""/"", ""unclassified"", SPLIT(D122, ""/""))"),"ponsel-tablet")</f>
        <v>ponsel-tablet</v>
      </c>
      <c r="F122" s="3" t="str">
        <f ca="1">IFERROR(__xludf.DUMMYFUNCTION("""COMPUTED_VALUE"""),"smartphone")</f>
        <v>smartphone</v>
      </c>
      <c r="H122" s="3">
        <v>2512</v>
      </c>
      <c r="I122" s="3" t="str">
        <f ca="1">IFERROR(__xludf.DUMMYFUNCTION("SPLIT(B122, "" / "")"),"banner")</f>
        <v>banner</v>
      </c>
      <c r="J122" s="3" t="str">
        <f ca="1">IFERROR(__xludf.DUMMYFUNCTION("""COMPUTED_VALUE"""),"bannerevent")</f>
        <v>bannerevent</v>
      </c>
      <c r="K122" s="5">
        <v>43689</v>
      </c>
      <c r="L122" s="6">
        <f t="shared" si="0"/>
        <v>3</v>
      </c>
      <c r="M122" s="3">
        <f t="shared" si="1"/>
        <v>83</v>
      </c>
    </row>
    <row r="123" spans="1:13" ht="15.75" customHeight="1" x14ac:dyDescent="0.2">
      <c r="A123" s="4">
        <v>43689</v>
      </c>
      <c r="B123" s="3" t="s">
        <v>20</v>
      </c>
      <c r="C123" s="3" t="s">
        <v>65</v>
      </c>
      <c r="D123" s="3" t="s">
        <v>35</v>
      </c>
      <c r="E123" s="3" t="str">
        <f ca="1">IFERROR(__xludf.DUMMYFUNCTION("IF(SPLIT(D123, ""/"") = ""/"", ""unclassified"", SPLIT(D123, ""/""))"),"furniture")</f>
        <v>furniture</v>
      </c>
      <c r="F123" s="3" t="str">
        <f ca="1">IFERROR(__xludf.DUMMYFUNCTION("""COMPUTED_VALUE"""),"furniture-accessories")</f>
        <v>furniture-accessories</v>
      </c>
      <c r="H123" s="3">
        <v>2435</v>
      </c>
      <c r="I123" s="3" t="str">
        <f ca="1">IFERROR(__xludf.DUMMYFUNCTION("SPLIT(B123, "" / "")"),"banner")</f>
        <v>banner</v>
      </c>
      <c r="J123" s="3" t="str">
        <f ca="1">IFERROR(__xludf.DUMMYFUNCTION("""COMPUTED_VALUE"""),"richmessage")</f>
        <v>richmessage</v>
      </c>
      <c r="K123" s="5">
        <v>43689</v>
      </c>
      <c r="L123" s="6">
        <f t="shared" si="0"/>
        <v>3</v>
      </c>
      <c r="M123" s="3">
        <f t="shared" si="1"/>
        <v>83</v>
      </c>
    </row>
    <row r="124" spans="1:13" ht="15.75" customHeight="1" x14ac:dyDescent="0.2">
      <c r="A124" s="4">
        <v>43689</v>
      </c>
      <c r="B124" s="3" t="s">
        <v>20</v>
      </c>
      <c r="C124" s="3" t="s">
        <v>65</v>
      </c>
      <c r="D124" s="3" t="s">
        <v>35</v>
      </c>
      <c r="E124" s="3" t="str">
        <f ca="1">IFERROR(__xludf.DUMMYFUNCTION("IF(SPLIT(D124, ""/"") = ""/"", ""unclassified"", SPLIT(D124, ""/""))"),"furniture")</f>
        <v>furniture</v>
      </c>
      <c r="F124" s="3" t="str">
        <f ca="1">IFERROR(__xludf.DUMMYFUNCTION("""COMPUTED_VALUE"""),"furniture-accessories")</f>
        <v>furniture-accessories</v>
      </c>
      <c r="H124" s="3">
        <v>2198</v>
      </c>
      <c r="I124" s="3" t="str">
        <f ca="1">IFERROR(__xludf.DUMMYFUNCTION("SPLIT(B124, "" / "")"),"banner")</f>
        <v>banner</v>
      </c>
      <c r="J124" s="3" t="str">
        <f ca="1">IFERROR(__xludf.DUMMYFUNCTION("""COMPUTED_VALUE"""),"richmessage")</f>
        <v>richmessage</v>
      </c>
      <c r="K124" s="5">
        <v>43689</v>
      </c>
      <c r="L124" s="6">
        <f t="shared" si="0"/>
        <v>3</v>
      </c>
      <c r="M124" s="3">
        <f t="shared" si="1"/>
        <v>83</v>
      </c>
    </row>
    <row r="125" spans="1:13" ht="15.75" customHeight="1" x14ac:dyDescent="0.2">
      <c r="A125" s="4">
        <v>43689</v>
      </c>
      <c r="B125" s="3" t="s">
        <v>25</v>
      </c>
      <c r="C125" s="3" t="s">
        <v>65</v>
      </c>
      <c r="D125" s="3" t="s">
        <v>66</v>
      </c>
      <c r="E125" s="3" t="str">
        <f ca="1">IFERROR(__xludf.DUMMYFUNCTION("IF(SPLIT(D125, ""/"") = ""/"", ""unclassified"", SPLIT(D125, ""/""))"),"home-decor")</f>
        <v>home-decor</v>
      </c>
      <c r="F125" s="3" t="str">
        <f ca="1">IFERROR(__xludf.DUMMYFUNCTION("""COMPUTED_VALUE"""),"makeup-accessories")</f>
        <v>makeup-accessories</v>
      </c>
      <c r="H125" s="3">
        <v>1284</v>
      </c>
      <c r="I125" s="3" t="str">
        <f ca="1">IFERROR(__xludf.DUMMYFUNCTION("SPLIT(B125, "" / "")"),"banner")</f>
        <v>banner</v>
      </c>
      <c r="J125" s="3" t="str">
        <f ca="1">IFERROR(__xludf.DUMMYFUNCTION("""COMPUTED_VALUE"""),"richmenu")</f>
        <v>richmenu</v>
      </c>
      <c r="K125" s="5">
        <v>43689</v>
      </c>
      <c r="L125" s="6">
        <f t="shared" si="0"/>
        <v>3</v>
      </c>
      <c r="M125" s="3">
        <f t="shared" si="1"/>
        <v>83</v>
      </c>
    </row>
    <row r="126" spans="1:13" ht="15.75" customHeight="1" x14ac:dyDescent="0.2">
      <c r="A126" s="4">
        <v>43689</v>
      </c>
      <c r="B126" s="3" t="s">
        <v>23</v>
      </c>
      <c r="C126" s="3" t="s">
        <v>18</v>
      </c>
      <c r="D126" s="3" t="s">
        <v>19</v>
      </c>
      <c r="E126" s="3" t="str">
        <f ca="1">IFERROR(__xludf.DUMMYFUNCTION("IF(SPLIT(D126, ""/"") = ""/"", ""unclassified"", SPLIT(D126, ""/""))"),"unclassified")</f>
        <v>unclassified</v>
      </c>
      <c r="H126" s="3">
        <v>812</v>
      </c>
      <c r="I126" s="3" t="str">
        <f ca="1">IFERROR(__xludf.DUMMYFUNCTION("SPLIT(B126, "" / "")"),"homepage_banner_banner")</f>
        <v>homepage_banner_banner</v>
      </c>
      <c r="J126" s="3" t="str">
        <f ca="1">IFERROR(__xludf.DUMMYFUNCTION("""COMPUTED_VALUE"""),"bottom_text_article")</f>
        <v>bottom_text_article</v>
      </c>
      <c r="K126" s="5">
        <v>43689</v>
      </c>
      <c r="L126" s="6">
        <f t="shared" si="0"/>
        <v>3</v>
      </c>
      <c r="M126" s="3">
        <f t="shared" si="1"/>
        <v>83</v>
      </c>
    </row>
    <row r="127" spans="1:13" ht="15.75" customHeight="1" x14ac:dyDescent="0.2">
      <c r="A127" s="4">
        <v>43689</v>
      </c>
      <c r="B127" s="3" t="s">
        <v>20</v>
      </c>
      <c r="C127" s="3" t="s">
        <v>65</v>
      </c>
      <c r="D127" s="3" t="s">
        <v>34</v>
      </c>
      <c r="E127" s="3" t="str">
        <f ca="1">IFERROR(__xludf.DUMMYFUNCTION("IF(SPLIT(D127, ""/"") = ""/"", ""unclassified"", SPLIT(D127, ""/""))"),"diskon")</f>
        <v>diskon</v>
      </c>
      <c r="F127" s="3" t="str">
        <f ca="1">IFERROR(__xludf.DUMMYFUNCTION("""COMPUTED_VALUE"""),"special-deals")</f>
        <v>special-deals</v>
      </c>
      <c r="H127" s="3">
        <v>416</v>
      </c>
      <c r="I127" s="3" t="str">
        <f ca="1">IFERROR(__xludf.DUMMYFUNCTION("SPLIT(B127, "" / "")"),"banner")</f>
        <v>banner</v>
      </c>
      <c r="J127" s="3" t="str">
        <f ca="1">IFERROR(__xludf.DUMMYFUNCTION("""COMPUTED_VALUE"""),"richmessage")</f>
        <v>richmessage</v>
      </c>
      <c r="K127" s="5">
        <v>43689</v>
      </c>
      <c r="L127" s="6">
        <f t="shared" si="0"/>
        <v>3</v>
      </c>
      <c r="M127" s="3">
        <f t="shared" si="1"/>
        <v>83</v>
      </c>
    </row>
    <row r="128" spans="1:13" ht="15.75" customHeight="1" x14ac:dyDescent="0.2">
      <c r="A128" s="4">
        <v>43689</v>
      </c>
      <c r="B128" s="3" t="s">
        <v>28</v>
      </c>
      <c r="C128" s="3" t="s">
        <v>18</v>
      </c>
      <c r="D128" s="3" t="s">
        <v>19</v>
      </c>
      <c r="E128" s="3" t="str">
        <f ca="1">IFERROR(__xludf.DUMMYFUNCTION("IF(SPLIT(D128, ""/"") = ""/"", ""unclassified"", SPLIT(D128, ""/""))"),"unclassified")</f>
        <v>unclassified</v>
      </c>
      <c r="H128" s="3">
        <v>387</v>
      </c>
      <c r="I128" s="3" t="str">
        <f ca="1">IFERROR(__xludf.DUMMYFUNCTION("SPLIT(B128, "" / "")"),"homepage_banner_banner")</f>
        <v>homepage_banner_banner</v>
      </c>
      <c r="J128" s="3" t="str">
        <f ca="1">IFERROR(__xludf.DUMMYFUNCTION("""COMPUTED_VALUE"""),"tldigest")</f>
        <v>tldigest</v>
      </c>
      <c r="K128" s="5">
        <v>43689</v>
      </c>
      <c r="L128" s="6">
        <f t="shared" si="0"/>
        <v>3</v>
      </c>
      <c r="M128" s="3">
        <f t="shared" si="1"/>
        <v>83</v>
      </c>
    </row>
    <row r="129" spans="1:13" ht="15.75" customHeight="1" x14ac:dyDescent="0.2">
      <c r="A129" s="4">
        <v>43690</v>
      </c>
      <c r="B129" s="3" t="s">
        <v>14</v>
      </c>
      <c r="C129" s="3" t="s">
        <v>65</v>
      </c>
      <c r="D129" s="3" t="s">
        <v>35</v>
      </c>
      <c r="E129" s="3" t="str">
        <f ca="1">IFERROR(__xludf.DUMMYFUNCTION("IF(SPLIT(D129, ""/"") = ""/"", ""unclassified"", SPLIT(D129, ""/""))"),"furniture")</f>
        <v>furniture</v>
      </c>
      <c r="F129" s="3" t="str">
        <f ca="1">IFERROR(__xludf.DUMMYFUNCTION("""COMPUTED_VALUE"""),"furniture-accessories")</f>
        <v>furniture-accessories</v>
      </c>
      <c r="H129" s="3">
        <v>10331</v>
      </c>
      <c r="I129" s="3" t="str">
        <f ca="1">IFERROR(__xludf.DUMMYFUNCTION("SPLIT(B129, "" / "")"),"banner")</f>
        <v>banner</v>
      </c>
      <c r="J129" s="3" t="str">
        <f ca="1">IFERROR(__xludf.DUMMYFUNCTION("""COMPUTED_VALUE"""),"tldigest")</f>
        <v>tldigest</v>
      </c>
      <c r="K129" s="5">
        <v>43690</v>
      </c>
      <c r="L129" s="6">
        <f t="shared" si="0"/>
        <v>3</v>
      </c>
      <c r="M129" s="3">
        <f t="shared" si="1"/>
        <v>83</v>
      </c>
    </row>
    <row r="130" spans="1:13" ht="15.75" customHeight="1" x14ac:dyDescent="0.2">
      <c r="A130" s="4">
        <v>43690</v>
      </c>
      <c r="B130" s="3" t="s">
        <v>20</v>
      </c>
      <c r="C130" s="3" t="s">
        <v>65</v>
      </c>
      <c r="D130" s="3" t="s">
        <v>39</v>
      </c>
      <c r="E130" s="3" t="str">
        <f ca="1">IFERROR(__xludf.DUMMYFUNCTION("IF(SPLIT(D130, ""/"") = ""/"", ""unclassified"", SPLIT(D130, ""/""))"),"ponsel-tablet")</f>
        <v>ponsel-tablet</v>
      </c>
      <c r="F130" s="3" t="str">
        <f ca="1">IFERROR(__xludf.DUMMYFUNCTION("""COMPUTED_VALUE"""),"smartphone")</f>
        <v>smartphone</v>
      </c>
      <c r="H130" s="3">
        <v>2517</v>
      </c>
      <c r="I130" s="3" t="str">
        <f ca="1">IFERROR(__xludf.DUMMYFUNCTION("SPLIT(B130, "" / "")"),"banner")</f>
        <v>banner</v>
      </c>
      <c r="J130" s="3" t="str">
        <f ca="1">IFERROR(__xludf.DUMMYFUNCTION("""COMPUTED_VALUE"""),"richmessage")</f>
        <v>richmessage</v>
      </c>
      <c r="K130" s="5">
        <v>43690</v>
      </c>
      <c r="L130" s="6">
        <f t="shared" si="0"/>
        <v>3</v>
      </c>
      <c r="M130" s="3">
        <f t="shared" si="1"/>
        <v>83</v>
      </c>
    </row>
    <row r="131" spans="1:13" ht="15.75" customHeight="1" x14ac:dyDescent="0.2">
      <c r="A131" s="4">
        <v>43690</v>
      </c>
      <c r="B131" s="3" t="s">
        <v>17</v>
      </c>
      <c r="C131" s="3" t="s">
        <v>18</v>
      </c>
      <c r="D131" s="3" t="s">
        <v>19</v>
      </c>
      <c r="E131" s="3" t="str">
        <f ca="1">IFERROR(__xludf.DUMMYFUNCTION("IF(SPLIT(D131, ""/"") = ""/"", ""unclassified"", SPLIT(D131, ""/""))"),"unclassified")</f>
        <v>unclassified</v>
      </c>
      <c r="H131" s="3">
        <v>2393</v>
      </c>
      <c r="I131" s="3" t="str">
        <f ca="1">IFERROR(__xludf.DUMMYFUNCTION("SPLIT(B131, "" / "")"),"homepage_banner_banner")</f>
        <v>homepage_banner_banner</v>
      </c>
      <c r="J131" s="3" t="str">
        <f ca="1">IFERROR(__xludf.DUMMYFUNCTION("""COMPUTED_VALUE"""),"moretab")</f>
        <v>moretab</v>
      </c>
      <c r="K131" s="5">
        <v>43690</v>
      </c>
      <c r="L131" s="6">
        <f t="shared" si="0"/>
        <v>3</v>
      </c>
      <c r="M131" s="3">
        <f t="shared" si="1"/>
        <v>83</v>
      </c>
    </row>
    <row r="132" spans="1:13" ht="15.75" customHeight="1" x14ac:dyDescent="0.2">
      <c r="A132" s="4">
        <v>43690</v>
      </c>
      <c r="B132" s="3" t="s">
        <v>23</v>
      </c>
      <c r="C132" s="3" t="s">
        <v>18</v>
      </c>
      <c r="D132" s="3" t="s">
        <v>19</v>
      </c>
      <c r="E132" s="3" t="str">
        <f ca="1">IFERROR(__xludf.DUMMYFUNCTION("IF(SPLIT(D132, ""/"") = ""/"", ""unclassified"", SPLIT(D132, ""/""))"),"unclassified")</f>
        <v>unclassified</v>
      </c>
      <c r="H132" s="3">
        <v>2220</v>
      </c>
      <c r="I132" s="3" t="str">
        <f ca="1">IFERROR(__xludf.DUMMYFUNCTION("SPLIT(B132, "" / "")"),"homepage_banner_banner")</f>
        <v>homepage_banner_banner</v>
      </c>
      <c r="J132" s="3" t="str">
        <f ca="1">IFERROR(__xludf.DUMMYFUNCTION("""COMPUTED_VALUE"""),"bottom_text_article")</f>
        <v>bottom_text_article</v>
      </c>
      <c r="K132" s="5">
        <v>43690</v>
      </c>
      <c r="L132" s="6">
        <f t="shared" si="0"/>
        <v>3</v>
      </c>
      <c r="M132" s="3">
        <f t="shared" si="1"/>
        <v>83</v>
      </c>
    </row>
    <row r="133" spans="1:13" ht="15.75" customHeight="1" x14ac:dyDescent="0.2">
      <c r="A133" s="4">
        <v>43690</v>
      </c>
      <c r="B133" s="3" t="s">
        <v>62</v>
      </c>
      <c r="C133" s="3" t="s">
        <v>48</v>
      </c>
      <c r="D133" s="3" t="s">
        <v>63</v>
      </c>
      <c r="E133" s="3" t="str">
        <f ca="1">IFERROR(__xludf.DUMMYFUNCTION("IF(SPLIT(D133, ""/"") = ""/"", ""unclassified"", SPLIT(D133, ""/""))"),"home-decor")</f>
        <v>home-decor</v>
      </c>
      <c r="F133" s="3" t="str">
        <f ca="1">IFERROR(__xludf.DUMMYFUNCTION("""COMPUTED_VALUE"""),"clock")</f>
        <v>clock</v>
      </c>
      <c r="H133" s="3">
        <v>2032</v>
      </c>
      <c r="I133" s="3" t="str">
        <f ca="1">IFERROR(__xludf.DUMMYFUNCTION("SPLIT(B133, "" / "")"),"banner")</f>
        <v>banner</v>
      </c>
      <c r="J133" s="3" t="str">
        <f ca="1">IFERROR(__xludf.DUMMYFUNCTION("""COMPUTED_VALUE"""),"tlads")</f>
        <v>tlads</v>
      </c>
      <c r="K133" s="5">
        <v>43690</v>
      </c>
      <c r="L133" s="6">
        <f t="shared" si="0"/>
        <v>3</v>
      </c>
      <c r="M133" s="3">
        <f t="shared" si="1"/>
        <v>83</v>
      </c>
    </row>
    <row r="134" spans="1:13" ht="15.75" customHeight="1" x14ac:dyDescent="0.2">
      <c r="A134" s="4">
        <v>43690</v>
      </c>
      <c r="B134" s="3" t="s">
        <v>47</v>
      </c>
      <c r="C134" s="3" t="s">
        <v>48</v>
      </c>
      <c r="D134" s="3" t="s">
        <v>39</v>
      </c>
      <c r="E134" s="3" t="str">
        <f ca="1">IFERROR(__xludf.DUMMYFUNCTION("IF(SPLIT(D134, ""/"") = ""/"", ""unclassified"", SPLIT(D134, ""/""))"),"ponsel-tablet")</f>
        <v>ponsel-tablet</v>
      </c>
      <c r="F134" s="3" t="str">
        <f ca="1">IFERROR(__xludf.DUMMYFUNCTION("""COMPUTED_VALUE"""),"smartphone")</f>
        <v>smartphone</v>
      </c>
      <c r="H134" s="3">
        <v>1773</v>
      </c>
      <c r="I134" s="3" t="str">
        <f ca="1">IFERROR(__xludf.DUMMYFUNCTION("SPLIT(B134, "" / "")"),"banner")</f>
        <v>banner</v>
      </c>
      <c r="J134" s="3" t="str">
        <f ca="1">IFERROR(__xludf.DUMMYFUNCTION("""COMPUTED_VALUE"""),"bannerevent")</f>
        <v>bannerevent</v>
      </c>
      <c r="K134" s="5">
        <v>43690</v>
      </c>
      <c r="L134" s="6">
        <f t="shared" si="0"/>
        <v>3</v>
      </c>
      <c r="M134" s="3">
        <f t="shared" si="1"/>
        <v>83</v>
      </c>
    </row>
    <row r="135" spans="1:13" ht="15.75" customHeight="1" x14ac:dyDescent="0.2">
      <c r="A135" s="4">
        <v>43690</v>
      </c>
      <c r="B135" s="3" t="s">
        <v>20</v>
      </c>
      <c r="C135" s="3" t="s">
        <v>65</v>
      </c>
      <c r="D135" s="3" t="s">
        <v>66</v>
      </c>
      <c r="E135" s="3" t="str">
        <f ca="1">IFERROR(__xludf.DUMMYFUNCTION("IF(SPLIT(D135, ""/"") = ""/"", ""unclassified"", SPLIT(D135, ""/""))"),"home-decor")</f>
        <v>home-decor</v>
      </c>
      <c r="F135" s="3" t="str">
        <f ca="1">IFERROR(__xludf.DUMMYFUNCTION("""COMPUTED_VALUE"""),"makeup-accessories")</f>
        <v>makeup-accessories</v>
      </c>
      <c r="H135" s="3">
        <v>1131</v>
      </c>
      <c r="I135" s="3" t="str">
        <f ca="1">IFERROR(__xludf.DUMMYFUNCTION("SPLIT(B135, "" / "")"),"banner")</f>
        <v>banner</v>
      </c>
      <c r="J135" s="3" t="str">
        <f ca="1">IFERROR(__xludf.DUMMYFUNCTION("""COMPUTED_VALUE"""),"richmessage")</f>
        <v>richmessage</v>
      </c>
      <c r="K135" s="5">
        <v>43690</v>
      </c>
      <c r="L135" s="6">
        <f t="shared" si="0"/>
        <v>3</v>
      </c>
      <c r="M135" s="3">
        <f t="shared" si="1"/>
        <v>83</v>
      </c>
    </row>
    <row r="136" spans="1:13" ht="15.75" customHeight="1" x14ac:dyDescent="0.2">
      <c r="A136" s="4">
        <v>43690</v>
      </c>
      <c r="B136" s="3" t="s">
        <v>20</v>
      </c>
      <c r="C136" s="3" t="s">
        <v>65</v>
      </c>
      <c r="D136" s="3" t="s">
        <v>35</v>
      </c>
      <c r="E136" s="3" t="str">
        <f ca="1">IFERROR(__xludf.DUMMYFUNCTION("IF(SPLIT(D136, ""/"") = ""/"", ""unclassified"", SPLIT(D136, ""/""))"),"furniture")</f>
        <v>furniture</v>
      </c>
      <c r="F136" s="3" t="str">
        <f ca="1">IFERROR(__xludf.DUMMYFUNCTION("""COMPUTED_VALUE"""),"furniture-accessories")</f>
        <v>furniture-accessories</v>
      </c>
      <c r="H136" s="3">
        <v>881</v>
      </c>
      <c r="I136" s="3" t="str">
        <f ca="1">IFERROR(__xludf.DUMMYFUNCTION("SPLIT(B136, "" / "")"),"banner")</f>
        <v>banner</v>
      </c>
      <c r="J136" s="3" t="str">
        <f ca="1">IFERROR(__xludf.DUMMYFUNCTION("""COMPUTED_VALUE"""),"richmessage")</f>
        <v>richmessage</v>
      </c>
      <c r="K136" s="5">
        <v>43690</v>
      </c>
      <c r="L136" s="6">
        <f t="shared" si="0"/>
        <v>3</v>
      </c>
      <c r="M136" s="3">
        <f t="shared" si="1"/>
        <v>83</v>
      </c>
    </row>
    <row r="137" spans="1:13" ht="15.75" customHeight="1" x14ac:dyDescent="0.2">
      <c r="A137" s="4">
        <v>43690</v>
      </c>
      <c r="B137" s="3" t="s">
        <v>14</v>
      </c>
      <c r="C137" s="3" t="s">
        <v>65</v>
      </c>
      <c r="D137" s="3" t="s">
        <v>66</v>
      </c>
      <c r="E137" s="3" t="str">
        <f ca="1">IFERROR(__xludf.DUMMYFUNCTION("IF(SPLIT(D137, ""/"") = ""/"", ""unclassified"", SPLIT(D137, ""/""))"),"home-decor")</f>
        <v>home-decor</v>
      </c>
      <c r="F137" s="3" t="str">
        <f ca="1">IFERROR(__xludf.DUMMYFUNCTION("""COMPUTED_VALUE"""),"makeup-accessories")</f>
        <v>makeup-accessories</v>
      </c>
      <c r="H137" s="3">
        <v>783</v>
      </c>
      <c r="I137" s="3" t="str">
        <f ca="1">IFERROR(__xludf.DUMMYFUNCTION("SPLIT(B137, "" / "")"),"banner")</f>
        <v>banner</v>
      </c>
      <c r="J137" s="3" t="str">
        <f ca="1">IFERROR(__xludf.DUMMYFUNCTION("""COMPUTED_VALUE"""),"tldigest")</f>
        <v>tldigest</v>
      </c>
      <c r="K137" s="5">
        <v>43690</v>
      </c>
      <c r="L137" s="6">
        <f t="shared" si="0"/>
        <v>3</v>
      </c>
      <c r="M137" s="3">
        <f t="shared" si="1"/>
        <v>83</v>
      </c>
    </row>
    <row r="138" spans="1:13" ht="15.75" customHeight="1" x14ac:dyDescent="0.2">
      <c r="A138" s="4">
        <v>43690</v>
      </c>
      <c r="B138" s="3" t="s">
        <v>28</v>
      </c>
      <c r="C138" s="3" t="s">
        <v>18</v>
      </c>
      <c r="D138" s="3" t="s">
        <v>19</v>
      </c>
      <c r="E138" s="3" t="str">
        <f ca="1">IFERROR(__xludf.DUMMYFUNCTION("IF(SPLIT(D138, ""/"") = ""/"", ""unclassified"", SPLIT(D138, ""/""))"),"unclassified")</f>
        <v>unclassified</v>
      </c>
      <c r="H138" s="3">
        <v>638</v>
      </c>
      <c r="I138" s="3" t="str">
        <f ca="1">IFERROR(__xludf.DUMMYFUNCTION("SPLIT(B138, "" / "")"),"homepage_banner_banner")</f>
        <v>homepage_banner_banner</v>
      </c>
      <c r="J138" s="3" t="str">
        <f ca="1">IFERROR(__xludf.DUMMYFUNCTION("""COMPUTED_VALUE"""),"tldigest")</f>
        <v>tldigest</v>
      </c>
      <c r="K138" s="5">
        <v>43690</v>
      </c>
      <c r="L138" s="6">
        <f t="shared" si="0"/>
        <v>3</v>
      </c>
      <c r="M138" s="3">
        <f t="shared" si="1"/>
        <v>83</v>
      </c>
    </row>
    <row r="139" spans="1:13" ht="15.75" customHeight="1" x14ac:dyDescent="0.2">
      <c r="A139" s="4">
        <v>43690</v>
      </c>
      <c r="B139" s="3" t="s">
        <v>25</v>
      </c>
      <c r="C139" s="3" t="s">
        <v>65</v>
      </c>
      <c r="D139" s="3" t="s">
        <v>67</v>
      </c>
      <c r="E139" s="3" t="str">
        <f ca="1">IFERROR(__xludf.DUMMYFUNCTION("IF(SPLIT(D139, ""/"") = ""/"", ""unclassified"", SPLIT(D139, ""/""))"),"furniture")</f>
        <v>furniture</v>
      </c>
      <c r="F139" s="3" t="str">
        <f ca="1">IFERROR(__xludf.DUMMYFUNCTION("""COMPUTED_VALUE"""),"sound-systems")</f>
        <v>sound-systems</v>
      </c>
      <c r="H139" s="3">
        <v>540</v>
      </c>
      <c r="I139" s="3" t="str">
        <f ca="1">IFERROR(__xludf.DUMMYFUNCTION("SPLIT(B139, "" / "")"),"banner")</f>
        <v>banner</v>
      </c>
      <c r="J139" s="3" t="str">
        <f ca="1">IFERROR(__xludf.DUMMYFUNCTION("""COMPUTED_VALUE"""),"richmenu")</f>
        <v>richmenu</v>
      </c>
      <c r="K139" s="5">
        <v>43690</v>
      </c>
      <c r="L139" s="6">
        <f t="shared" si="0"/>
        <v>3</v>
      </c>
      <c r="M139" s="3">
        <f t="shared" si="1"/>
        <v>83</v>
      </c>
    </row>
    <row r="140" spans="1:13" ht="15.75" customHeight="1" x14ac:dyDescent="0.2">
      <c r="A140" s="4">
        <v>43690</v>
      </c>
      <c r="B140" s="3" t="s">
        <v>25</v>
      </c>
      <c r="C140" s="3" t="s">
        <v>65</v>
      </c>
      <c r="D140" s="3" t="s">
        <v>66</v>
      </c>
      <c r="E140" s="3" t="str">
        <f ca="1">IFERROR(__xludf.DUMMYFUNCTION("IF(SPLIT(D140, ""/"") = ""/"", ""unclassified"", SPLIT(D140, ""/""))"),"home-decor")</f>
        <v>home-decor</v>
      </c>
      <c r="F140" s="3" t="str">
        <f ca="1">IFERROR(__xludf.DUMMYFUNCTION("""COMPUTED_VALUE"""),"makeup-accessories")</f>
        <v>makeup-accessories</v>
      </c>
      <c r="H140" s="3">
        <v>354</v>
      </c>
      <c r="I140" s="3" t="str">
        <f ca="1">IFERROR(__xludf.DUMMYFUNCTION("SPLIT(B140, "" / "")"),"banner")</f>
        <v>banner</v>
      </c>
      <c r="J140" s="3" t="str">
        <f ca="1">IFERROR(__xludf.DUMMYFUNCTION("""COMPUTED_VALUE"""),"richmenu")</f>
        <v>richmenu</v>
      </c>
      <c r="K140" s="5">
        <v>43690</v>
      </c>
      <c r="L140" s="6">
        <f t="shared" si="0"/>
        <v>3</v>
      </c>
      <c r="M140" s="3">
        <f t="shared" si="1"/>
        <v>83</v>
      </c>
    </row>
    <row r="141" spans="1:13" ht="15.75" customHeight="1" x14ac:dyDescent="0.2">
      <c r="A141" s="4">
        <v>43691</v>
      </c>
      <c r="B141" s="3" t="s">
        <v>14</v>
      </c>
      <c r="C141" s="3" t="s">
        <v>65</v>
      </c>
      <c r="D141" s="3" t="s">
        <v>39</v>
      </c>
      <c r="E141" s="3" t="str">
        <f ca="1">IFERROR(__xludf.DUMMYFUNCTION("IF(SPLIT(D141, ""/"") = ""/"", ""unclassified"", SPLIT(D141, ""/""))"),"ponsel-tablet")</f>
        <v>ponsel-tablet</v>
      </c>
      <c r="F141" s="3" t="str">
        <f ca="1">IFERROR(__xludf.DUMMYFUNCTION("""COMPUTED_VALUE"""),"smartphone")</f>
        <v>smartphone</v>
      </c>
      <c r="H141" s="3">
        <v>24229</v>
      </c>
      <c r="I141" s="3" t="str">
        <f ca="1">IFERROR(__xludf.DUMMYFUNCTION("SPLIT(B141, "" / "")"),"banner")</f>
        <v>banner</v>
      </c>
      <c r="J141" s="3" t="str">
        <f ca="1">IFERROR(__xludf.DUMMYFUNCTION("""COMPUTED_VALUE"""),"tldigest")</f>
        <v>tldigest</v>
      </c>
      <c r="K141" s="5">
        <v>43691</v>
      </c>
      <c r="L141" s="6">
        <f t="shared" si="0"/>
        <v>3</v>
      </c>
      <c r="M141" s="3">
        <f t="shared" si="1"/>
        <v>83</v>
      </c>
    </row>
    <row r="142" spans="1:13" ht="15.75" customHeight="1" x14ac:dyDescent="0.2">
      <c r="A142" s="4">
        <v>43691</v>
      </c>
      <c r="B142" s="3" t="s">
        <v>20</v>
      </c>
      <c r="C142" s="3" t="s">
        <v>65</v>
      </c>
      <c r="D142" s="3" t="s">
        <v>66</v>
      </c>
      <c r="E142" s="3" t="str">
        <f ca="1">IFERROR(__xludf.DUMMYFUNCTION("IF(SPLIT(D142, ""/"") = ""/"", ""unclassified"", SPLIT(D142, ""/""))"),"home-decor")</f>
        <v>home-decor</v>
      </c>
      <c r="F142" s="3" t="str">
        <f ca="1">IFERROR(__xludf.DUMMYFUNCTION("""COMPUTED_VALUE"""),"makeup-accessories")</f>
        <v>makeup-accessories</v>
      </c>
      <c r="H142" s="3">
        <v>8707</v>
      </c>
      <c r="I142" s="3" t="str">
        <f ca="1">IFERROR(__xludf.DUMMYFUNCTION("SPLIT(B142, "" / "")"),"banner")</f>
        <v>banner</v>
      </c>
      <c r="J142" s="3" t="str">
        <f ca="1">IFERROR(__xludf.DUMMYFUNCTION("""COMPUTED_VALUE"""),"richmessage")</f>
        <v>richmessage</v>
      </c>
      <c r="K142" s="5">
        <v>43691</v>
      </c>
      <c r="L142" s="6">
        <f t="shared" si="0"/>
        <v>3</v>
      </c>
      <c r="M142" s="3">
        <f t="shared" si="1"/>
        <v>83</v>
      </c>
    </row>
    <row r="143" spans="1:13" ht="15.75" customHeight="1" x14ac:dyDescent="0.2">
      <c r="A143" s="4">
        <v>43691</v>
      </c>
      <c r="B143" s="3" t="s">
        <v>17</v>
      </c>
      <c r="C143" s="3" t="s">
        <v>18</v>
      </c>
      <c r="D143" s="3" t="s">
        <v>19</v>
      </c>
      <c r="E143" s="3" t="str">
        <f ca="1">IFERROR(__xludf.DUMMYFUNCTION("IF(SPLIT(D143, ""/"") = ""/"", ""unclassified"", SPLIT(D143, ""/""))"),"unclassified")</f>
        <v>unclassified</v>
      </c>
      <c r="H143" s="3">
        <v>6250</v>
      </c>
      <c r="I143" s="3" t="str">
        <f ca="1">IFERROR(__xludf.DUMMYFUNCTION("SPLIT(B143, "" / "")"),"homepage_banner_banner")</f>
        <v>homepage_banner_banner</v>
      </c>
      <c r="J143" s="3" t="str">
        <f ca="1">IFERROR(__xludf.DUMMYFUNCTION("""COMPUTED_VALUE"""),"moretab")</f>
        <v>moretab</v>
      </c>
      <c r="K143" s="5">
        <v>43691</v>
      </c>
      <c r="L143" s="6">
        <f t="shared" si="0"/>
        <v>3</v>
      </c>
      <c r="M143" s="3">
        <f t="shared" si="1"/>
        <v>83</v>
      </c>
    </row>
    <row r="144" spans="1:13" ht="15.75" customHeight="1" x14ac:dyDescent="0.2">
      <c r="A144" s="4">
        <v>43691</v>
      </c>
      <c r="B144" s="3" t="s">
        <v>47</v>
      </c>
      <c r="C144" s="3" t="s">
        <v>48</v>
      </c>
      <c r="D144" s="3" t="s">
        <v>39</v>
      </c>
      <c r="E144" s="3" t="str">
        <f ca="1">IFERROR(__xludf.DUMMYFUNCTION("IF(SPLIT(D144, ""/"") = ""/"", ""unclassified"", SPLIT(D144, ""/""))"),"ponsel-tablet")</f>
        <v>ponsel-tablet</v>
      </c>
      <c r="F144" s="3" t="str">
        <f ca="1">IFERROR(__xludf.DUMMYFUNCTION("""COMPUTED_VALUE"""),"smartphone")</f>
        <v>smartphone</v>
      </c>
      <c r="H144" s="3">
        <v>5367</v>
      </c>
      <c r="I144" s="3" t="str">
        <f ca="1">IFERROR(__xludf.DUMMYFUNCTION("SPLIT(B144, "" / "")"),"banner")</f>
        <v>banner</v>
      </c>
      <c r="J144" s="3" t="str">
        <f ca="1">IFERROR(__xludf.DUMMYFUNCTION("""COMPUTED_VALUE"""),"bannerevent")</f>
        <v>bannerevent</v>
      </c>
      <c r="K144" s="5">
        <v>43691</v>
      </c>
      <c r="L144" s="6">
        <f t="shared" si="0"/>
        <v>3</v>
      </c>
      <c r="M144" s="3">
        <f t="shared" si="1"/>
        <v>83</v>
      </c>
    </row>
    <row r="145" spans="1:13" ht="15.75" customHeight="1" x14ac:dyDescent="0.2">
      <c r="A145" s="4">
        <v>43691</v>
      </c>
      <c r="B145" s="3" t="s">
        <v>62</v>
      </c>
      <c r="C145" s="3" t="s">
        <v>48</v>
      </c>
      <c r="D145" s="3" t="s">
        <v>63</v>
      </c>
      <c r="E145" s="3" t="str">
        <f ca="1">IFERROR(__xludf.DUMMYFUNCTION("IF(SPLIT(D145, ""/"") = ""/"", ""unclassified"", SPLIT(D145, ""/""))"),"home-decor")</f>
        <v>home-decor</v>
      </c>
      <c r="F145" s="3" t="str">
        <f ca="1">IFERROR(__xludf.DUMMYFUNCTION("""COMPUTED_VALUE"""),"clock")</f>
        <v>clock</v>
      </c>
      <c r="H145" s="3">
        <v>5195</v>
      </c>
      <c r="I145" s="3" t="str">
        <f ca="1">IFERROR(__xludf.DUMMYFUNCTION("SPLIT(B145, "" / "")"),"banner")</f>
        <v>banner</v>
      </c>
      <c r="J145" s="3" t="str">
        <f ca="1">IFERROR(__xludf.DUMMYFUNCTION("""COMPUTED_VALUE"""),"tlads")</f>
        <v>tlads</v>
      </c>
      <c r="K145" s="5">
        <v>43691</v>
      </c>
      <c r="L145" s="6">
        <f t="shared" si="0"/>
        <v>3</v>
      </c>
      <c r="M145" s="3">
        <f t="shared" si="1"/>
        <v>83</v>
      </c>
    </row>
    <row r="146" spans="1:13" ht="15.75" customHeight="1" x14ac:dyDescent="0.2">
      <c r="A146" s="4">
        <v>43691</v>
      </c>
      <c r="B146" s="3" t="s">
        <v>23</v>
      </c>
      <c r="C146" s="3" t="s">
        <v>18</v>
      </c>
      <c r="D146" s="3" t="s">
        <v>19</v>
      </c>
      <c r="E146" s="3" t="str">
        <f ca="1">IFERROR(__xludf.DUMMYFUNCTION("IF(SPLIT(D146, ""/"") = ""/"", ""unclassified"", SPLIT(D146, ""/""))"),"unclassified")</f>
        <v>unclassified</v>
      </c>
      <c r="H146" s="3">
        <v>3758</v>
      </c>
      <c r="I146" s="3" t="str">
        <f ca="1">IFERROR(__xludf.DUMMYFUNCTION("SPLIT(B146, "" / "")"),"homepage_banner_banner")</f>
        <v>homepage_banner_banner</v>
      </c>
      <c r="J146" s="3" t="str">
        <f ca="1">IFERROR(__xludf.DUMMYFUNCTION("""COMPUTED_VALUE"""),"bottom_text_article")</f>
        <v>bottom_text_article</v>
      </c>
      <c r="K146" s="5">
        <v>43691</v>
      </c>
      <c r="L146" s="6">
        <f t="shared" si="0"/>
        <v>3</v>
      </c>
      <c r="M146" s="3">
        <f t="shared" si="1"/>
        <v>83</v>
      </c>
    </row>
    <row r="147" spans="1:13" ht="15.75" customHeight="1" x14ac:dyDescent="0.2">
      <c r="A147" s="4">
        <v>43691</v>
      </c>
      <c r="B147" s="3" t="s">
        <v>20</v>
      </c>
      <c r="C147" s="3" t="s">
        <v>65</v>
      </c>
      <c r="D147" s="3" t="s">
        <v>67</v>
      </c>
      <c r="E147" s="3" t="str">
        <f ca="1">IFERROR(__xludf.DUMMYFUNCTION("IF(SPLIT(D147, ""/"") = ""/"", ""unclassified"", SPLIT(D147, ""/""))"),"furniture")</f>
        <v>furniture</v>
      </c>
      <c r="F147" s="3" t="str">
        <f ca="1">IFERROR(__xludf.DUMMYFUNCTION("""COMPUTED_VALUE"""),"sound-systems")</f>
        <v>sound-systems</v>
      </c>
      <c r="H147" s="3">
        <v>2397</v>
      </c>
      <c r="I147" s="3" t="str">
        <f ca="1">IFERROR(__xludf.DUMMYFUNCTION("SPLIT(B147, "" / "")"),"banner")</f>
        <v>banner</v>
      </c>
      <c r="J147" s="3" t="str">
        <f ca="1">IFERROR(__xludf.DUMMYFUNCTION("""COMPUTED_VALUE"""),"richmessage")</f>
        <v>richmessage</v>
      </c>
      <c r="K147" s="5">
        <v>43691</v>
      </c>
      <c r="L147" s="6">
        <f t="shared" si="0"/>
        <v>3</v>
      </c>
      <c r="M147" s="3">
        <f t="shared" si="1"/>
        <v>83</v>
      </c>
    </row>
    <row r="148" spans="1:13" ht="15.75" customHeight="1" x14ac:dyDescent="0.2">
      <c r="A148" s="4">
        <v>43691</v>
      </c>
      <c r="B148" s="3" t="s">
        <v>25</v>
      </c>
      <c r="C148" s="3" t="s">
        <v>65</v>
      </c>
      <c r="D148" s="3" t="s">
        <v>34</v>
      </c>
      <c r="E148" s="3" t="str">
        <f ca="1">IFERROR(__xludf.DUMMYFUNCTION("IF(SPLIT(D148, ""/"") = ""/"", ""unclassified"", SPLIT(D148, ""/""))"),"diskon")</f>
        <v>diskon</v>
      </c>
      <c r="F148" s="3" t="str">
        <f ca="1">IFERROR(__xludf.DUMMYFUNCTION("""COMPUTED_VALUE"""),"special-deals")</f>
        <v>special-deals</v>
      </c>
      <c r="H148" s="3">
        <v>1941</v>
      </c>
      <c r="I148" s="3" t="str">
        <f ca="1">IFERROR(__xludf.DUMMYFUNCTION("SPLIT(B148, "" / "")"),"banner")</f>
        <v>banner</v>
      </c>
      <c r="J148" s="3" t="str">
        <f ca="1">IFERROR(__xludf.DUMMYFUNCTION("""COMPUTED_VALUE"""),"richmenu")</f>
        <v>richmenu</v>
      </c>
      <c r="K148" s="5">
        <v>43691</v>
      </c>
      <c r="L148" s="6">
        <f t="shared" si="0"/>
        <v>3</v>
      </c>
      <c r="M148" s="3">
        <f t="shared" si="1"/>
        <v>83</v>
      </c>
    </row>
    <row r="149" spans="1:13" ht="15.75" customHeight="1" x14ac:dyDescent="0.2">
      <c r="A149" s="4">
        <v>43691</v>
      </c>
      <c r="B149" s="3" t="s">
        <v>28</v>
      </c>
      <c r="C149" s="3" t="s">
        <v>18</v>
      </c>
      <c r="D149" s="3" t="s">
        <v>19</v>
      </c>
      <c r="E149" s="3" t="str">
        <f ca="1">IFERROR(__xludf.DUMMYFUNCTION("IF(SPLIT(D149, ""/"") = ""/"", ""unclassified"", SPLIT(D149, ""/""))"),"unclassified")</f>
        <v>unclassified</v>
      </c>
      <c r="H149" s="3">
        <v>1102</v>
      </c>
      <c r="I149" s="3" t="str">
        <f ca="1">IFERROR(__xludf.DUMMYFUNCTION("SPLIT(B149, "" / "")"),"homepage_banner_banner")</f>
        <v>homepage_banner_banner</v>
      </c>
      <c r="J149" s="3" t="str">
        <f ca="1">IFERROR(__xludf.DUMMYFUNCTION("""COMPUTED_VALUE"""),"tldigest")</f>
        <v>tldigest</v>
      </c>
      <c r="K149" s="5">
        <v>43691</v>
      </c>
      <c r="L149" s="6">
        <f t="shared" si="0"/>
        <v>3</v>
      </c>
      <c r="M149" s="3">
        <f t="shared" si="1"/>
        <v>83</v>
      </c>
    </row>
    <row r="150" spans="1:13" ht="15.75" customHeight="1" x14ac:dyDescent="0.2">
      <c r="A150" s="4">
        <v>43691</v>
      </c>
      <c r="B150" s="3" t="s">
        <v>20</v>
      </c>
      <c r="C150" s="3" t="s">
        <v>65</v>
      </c>
      <c r="D150" s="3" t="s">
        <v>39</v>
      </c>
      <c r="E150" s="3" t="str">
        <f ca="1">IFERROR(__xludf.DUMMYFUNCTION("IF(SPLIT(D150, ""/"") = ""/"", ""unclassified"", SPLIT(D150, ""/""))"),"ponsel-tablet")</f>
        <v>ponsel-tablet</v>
      </c>
      <c r="F150" s="3" t="str">
        <f ca="1">IFERROR(__xludf.DUMMYFUNCTION("""COMPUTED_VALUE"""),"smartphone")</f>
        <v>smartphone</v>
      </c>
      <c r="H150" s="3">
        <v>1080</v>
      </c>
      <c r="I150" s="3" t="str">
        <f ca="1">IFERROR(__xludf.DUMMYFUNCTION("SPLIT(B150, "" / "")"),"banner")</f>
        <v>banner</v>
      </c>
      <c r="J150" s="3" t="str">
        <f ca="1">IFERROR(__xludf.DUMMYFUNCTION("""COMPUTED_VALUE"""),"richmessage")</f>
        <v>richmessage</v>
      </c>
      <c r="K150" s="5">
        <v>43691</v>
      </c>
      <c r="L150" s="6">
        <f t="shared" si="0"/>
        <v>3</v>
      </c>
      <c r="M150" s="3">
        <f t="shared" si="1"/>
        <v>83</v>
      </c>
    </row>
    <row r="151" spans="1:13" ht="15.75" customHeight="1" x14ac:dyDescent="0.2">
      <c r="A151" s="4">
        <v>43691</v>
      </c>
      <c r="B151" s="3" t="s">
        <v>14</v>
      </c>
      <c r="C151" s="3" t="s">
        <v>65</v>
      </c>
      <c r="D151" s="3" t="s">
        <v>35</v>
      </c>
      <c r="E151" s="3" t="str">
        <f ca="1">IFERROR(__xludf.DUMMYFUNCTION("IF(SPLIT(D151, ""/"") = ""/"", ""unclassified"", SPLIT(D151, ""/""))"),"furniture")</f>
        <v>furniture</v>
      </c>
      <c r="F151" s="3" t="str">
        <f ca="1">IFERROR(__xludf.DUMMYFUNCTION("""COMPUTED_VALUE"""),"furniture-accessories")</f>
        <v>furniture-accessories</v>
      </c>
      <c r="H151" s="3">
        <v>580</v>
      </c>
      <c r="I151" s="3" t="str">
        <f ca="1">IFERROR(__xludf.DUMMYFUNCTION("SPLIT(B151, "" / "")"),"banner")</f>
        <v>banner</v>
      </c>
      <c r="J151" s="3" t="str">
        <f ca="1">IFERROR(__xludf.DUMMYFUNCTION("""COMPUTED_VALUE"""),"tldigest")</f>
        <v>tldigest</v>
      </c>
      <c r="K151" s="5">
        <v>43691</v>
      </c>
      <c r="L151" s="6">
        <f t="shared" si="0"/>
        <v>3</v>
      </c>
      <c r="M151" s="3">
        <f t="shared" si="1"/>
        <v>83</v>
      </c>
    </row>
    <row r="152" spans="1:13" ht="15.75" customHeight="1" x14ac:dyDescent="0.2">
      <c r="A152" s="4">
        <v>43692</v>
      </c>
      <c r="B152" s="3" t="s">
        <v>14</v>
      </c>
      <c r="C152" s="3" t="s">
        <v>68</v>
      </c>
      <c r="D152" s="3" t="s">
        <v>61</v>
      </c>
      <c r="E152" s="3" t="str">
        <f ca="1">IFERROR(__xludf.DUMMYFUNCTION("IF(SPLIT(D152, ""/"") = ""/"", ""unclassified"", SPLIT(D152, ""/""))"),"furniture")</f>
        <v>furniture</v>
      </c>
      <c r="F152" s="3" t="str">
        <f ca="1">IFERROR(__xludf.DUMMYFUNCTION("""COMPUTED_VALUE"""),"office-furniture")</f>
        <v>office-furniture</v>
      </c>
      <c r="H152" s="3">
        <v>34220</v>
      </c>
      <c r="I152" s="3" t="str">
        <f ca="1">IFERROR(__xludf.DUMMYFUNCTION("SPLIT(B152, "" / "")"),"banner")</f>
        <v>banner</v>
      </c>
      <c r="J152" s="3" t="str">
        <f ca="1">IFERROR(__xludf.DUMMYFUNCTION("""COMPUTED_VALUE"""),"tldigest")</f>
        <v>tldigest</v>
      </c>
      <c r="K152" s="5">
        <v>43692</v>
      </c>
      <c r="L152" s="6">
        <f t="shared" si="0"/>
        <v>3</v>
      </c>
      <c r="M152" s="3">
        <f t="shared" si="1"/>
        <v>83</v>
      </c>
    </row>
    <row r="153" spans="1:13" ht="15.75" customHeight="1" x14ac:dyDescent="0.2">
      <c r="A153" s="4">
        <v>43692</v>
      </c>
      <c r="B153" s="3" t="s">
        <v>17</v>
      </c>
      <c r="C153" s="3" t="s">
        <v>18</v>
      </c>
      <c r="D153" s="3" t="s">
        <v>19</v>
      </c>
      <c r="E153" s="3" t="str">
        <f ca="1">IFERROR(__xludf.DUMMYFUNCTION("IF(SPLIT(D153, ""/"") = ""/"", ""unclassified"", SPLIT(D153, ""/""))"),"unclassified")</f>
        <v>unclassified</v>
      </c>
      <c r="H153" s="3">
        <v>13972</v>
      </c>
      <c r="I153" s="3" t="str">
        <f ca="1">IFERROR(__xludf.DUMMYFUNCTION("SPLIT(B153, "" / "")"),"homepage_banner_banner")</f>
        <v>homepage_banner_banner</v>
      </c>
      <c r="J153" s="3" t="str">
        <f ca="1">IFERROR(__xludf.DUMMYFUNCTION("""COMPUTED_VALUE"""),"moretab")</f>
        <v>moretab</v>
      </c>
      <c r="K153" s="5">
        <v>43692</v>
      </c>
      <c r="L153" s="6">
        <f t="shared" si="0"/>
        <v>3</v>
      </c>
      <c r="M153" s="3">
        <f t="shared" si="1"/>
        <v>83</v>
      </c>
    </row>
    <row r="154" spans="1:13" ht="15.75" customHeight="1" x14ac:dyDescent="0.2">
      <c r="A154" s="4">
        <v>43692</v>
      </c>
      <c r="B154" s="3" t="s">
        <v>62</v>
      </c>
      <c r="C154" s="3" t="s">
        <v>48</v>
      </c>
      <c r="D154" s="3" t="s">
        <v>63</v>
      </c>
      <c r="E154" s="3" t="str">
        <f ca="1">IFERROR(__xludf.DUMMYFUNCTION("IF(SPLIT(D154, ""/"") = ""/"", ""unclassified"", SPLIT(D154, ""/""))"),"home-decor")</f>
        <v>home-decor</v>
      </c>
      <c r="F154" s="3" t="str">
        <f ca="1">IFERROR(__xludf.DUMMYFUNCTION("""COMPUTED_VALUE"""),"clock")</f>
        <v>clock</v>
      </c>
      <c r="H154" s="3">
        <v>7189</v>
      </c>
      <c r="I154" s="3" t="str">
        <f ca="1">IFERROR(__xludf.DUMMYFUNCTION("SPLIT(B154, "" / "")"),"banner")</f>
        <v>banner</v>
      </c>
      <c r="J154" s="3" t="str">
        <f ca="1">IFERROR(__xludf.DUMMYFUNCTION("""COMPUTED_VALUE"""),"tlads")</f>
        <v>tlads</v>
      </c>
      <c r="K154" s="5">
        <v>43692</v>
      </c>
      <c r="L154" s="6">
        <f t="shared" si="0"/>
        <v>3</v>
      </c>
      <c r="M154" s="3">
        <f t="shared" si="1"/>
        <v>83</v>
      </c>
    </row>
    <row r="155" spans="1:13" ht="15.75" customHeight="1" x14ac:dyDescent="0.2">
      <c r="A155" s="4">
        <v>43692</v>
      </c>
      <c r="B155" s="3" t="s">
        <v>47</v>
      </c>
      <c r="C155" s="3" t="s">
        <v>48</v>
      </c>
      <c r="D155" s="3" t="s">
        <v>39</v>
      </c>
      <c r="E155" s="3" t="str">
        <f ca="1">IFERROR(__xludf.DUMMYFUNCTION("IF(SPLIT(D155, ""/"") = ""/"", ""unclassified"", SPLIT(D155, ""/""))"),"ponsel-tablet")</f>
        <v>ponsel-tablet</v>
      </c>
      <c r="F155" s="3" t="str">
        <f ca="1">IFERROR(__xludf.DUMMYFUNCTION("""COMPUTED_VALUE"""),"smartphone")</f>
        <v>smartphone</v>
      </c>
      <c r="H155" s="3">
        <v>6642</v>
      </c>
      <c r="I155" s="3" t="str">
        <f ca="1">IFERROR(__xludf.DUMMYFUNCTION("SPLIT(B155, "" / "")"),"banner")</f>
        <v>banner</v>
      </c>
      <c r="J155" s="3" t="str">
        <f ca="1">IFERROR(__xludf.DUMMYFUNCTION("""COMPUTED_VALUE"""),"bannerevent")</f>
        <v>bannerevent</v>
      </c>
      <c r="K155" s="5">
        <v>43692</v>
      </c>
      <c r="L155" s="6">
        <f t="shared" si="0"/>
        <v>3</v>
      </c>
      <c r="M155" s="3">
        <f t="shared" si="1"/>
        <v>83</v>
      </c>
    </row>
    <row r="156" spans="1:13" ht="15.75" customHeight="1" x14ac:dyDescent="0.2">
      <c r="A156" s="4">
        <v>43692</v>
      </c>
      <c r="B156" s="3" t="s">
        <v>20</v>
      </c>
      <c r="C156" s="3" t="s">
        <v>68</v>
      </c>
      <c r="D156" s="3" t="s">
        <v>64</v>
      </c>
      <c r="E156" s="3" t="str">
        <f ca="1">IFERROR(__xludf.DUMMYFUNCTION("IF(SPLIT(D156, ""/"") = ""/"", ""unclassified"", SPLIT(D156, ""/""))"),"home-decor")</f>
        <v>home-decor</v>
      </c>
      <c r="F156" s="3" t="str">
        <f ca="1">IFERROR(__xludf.DUMMYFUNCTION("""COMPUTED_VALUE"""),"skincare")</f>
        <v>skincare</v>
      </c>
      <c r="H156" s="3">
        <v>5436</v>
      </c>
      <c r="I156" s="3" t="str">
        <f ca="1">IFERROR(__xludf.DUMMYFUNCTION("SPLIT(B156, "" / "")"),"banner")</f>
        <v>banner</v>
      </c>
      <c r="J156" s="3" t="str">
        <f ca="1">IFERROR(__xludf.DUMMYFUNCTION("""COMPUTED_VALUE"""),"richmessage")</f>
        <v>richmessage</v>
      </c>
      <c r="K156" s="5">
        <v>43692</v>
      </c>
      <c r="L156" s="6">
        <f t="shared" si="0"/>
        <v>3</v>
      </c>
      <c r="M156" s="3">
        <f t="shared" si="1"/>
        <v>83</v>
      </c>
    </row>
    <row r="157" spans="1:13" ht="15.75" customHeight="1" x14ac:dyDescent="0.2">
      <c r="A157" s="4">
        <v>43692</v>
      </c>
      <c r="B157" s="3" t="s">
        <v>23</v>
      </c>
      <c r="C157" s="3" t="s">
        <v>18</v>
      </c>
      <c r="D157" s="3" t="s">
        <v>19</v>
      </c>
      <c r="E157" s="3" t="str">
        <f ca="1">IFERROR(__xludf.DUMMYFUNCTION("IF(SPLIT(D157, ""/"") = ""/"", ""unclassified"", SPLIT(D157, ""/""))"),"unclassified")</f>
        <v>unclassified</v>
      </c>
      <c r="H157" s="3">
        <v>4995</v>
      </c>
      <c r="I157" s="3" t="str">
        <f ca="1">IFERROR(__xludf.DUMMYFUNCTION("SPLIT(B157, "" / "")"),"homepage_banner_banner")</f>
        <v>homepage_banner_banner</v>
      </c>
      <c r="J157" s="3" t="str">
        <f ca="1">IFERROR(__xludf.DUMMYFUNCTION("""COMPUTED_VALUE"""),"bottom_text_article")</f>
        <v>bottom_text_article</v>
      </c>
      <c r="K157" s="5">
        <v>43692</v>
      </c>
      <c r="L157" s="6">
        <f t="shared" si="0"/>
        <v>3</v>
      </c>
      <c r="M157" s="3">
        <f t="shared" si="1"/>
        <v>83</v>
      </c>
    </row>
    <row r="158" spans="1:13" ht="15.75" customHeight="1" x14ac:dyDescent="0.2">
      <c r="A158" s="4">
        <v>43692</v>
      </c>
      <c r="B158" s="3" t="s">
        <v>20</v>
      </c>
      <c r="C158" s="3" t="s">
        <v>68</v>
      </c>
      <c r="D158" s="3" t="s">
        <v>26</v>
      </c>
      <c r="E158" s="3" t="str">
        <f ca="1">IFERROR(__xludf.DUMMYFUNCTION("IF(SPLIT(D158, ""/"") = ""/"", ""unclassified"", SPLIT(D158, ""/""))"),"furniture")</f>
        <v>furniture</v>
      </c>
      <c r="F158" s="3" t="str">
        <f ca="1">IFERROR(__xludf.DUMMYFUNCTION("""COMPUTED_VALUE"""),"clothing")</f>
        <v>clothing</v>
      </c>
      <c r="H158" s="3">
        <v>4821</v>
      </c>
      <c r="I158" s="3" t="str">
        <f ca="1">IFERROR(__xludf.DUMMYFUNCTION("SPLIT(B158, "" / "")"),"banner")</f>
        <v>banner</v>
      </c>
      <c r="J158" s="3" t="str">
        <f ca="1">IFERROR(__xludf.DUMMYFUNCTION("""COMPUTED_VALUE"""),"richmessage")</f>
        <v>richmessage</v>
      </c>
      <c r="K158" s="5">
        <v>43692</v>
      </c>
      <c r="L158" s="6">
        <f t="shared" si="0"/>
        <v>3</v>
      </c>
      <c r="M158" s="3">
        <f t="shared" si="1"/>
        <v>83</v>
      </c>
    </row>
    <row r="159" spans="1:13" ht="15.75" customHeight="1" x14ac:dyDescent="0.2">
      <c r="A159" s="4">
        <v>43692</v>
      </c>
      <c r="B159" s="3" t="s">
        <v>28</v>
      </c>
      <c r="C159" s="3" t="s">
        <v>18</v>
      </c>
      <c r="D159" s="3" t="s">
        <v>19</v>
      </c>
      <c r="E159" s="3" t="str">
        <f ca="1">IFERROR(__xludf.DUMMYFUNCTION("IF(SPLIT(D159, ""/"") = ""/"", ""unclassified"", SPLIT(D159, ""/""))"),"unclassified")</f>
        <v>unclassified</v>
      </c>
      <c r="H159" s="3">
        <v>2629</v>
      </c>
      <c r="I159" s="3" t="str">
        <f ca="1">IFERROR(__xludf.DUMMYFUNCTION("SPLIT(B159, "" / "")"),"homepage_banner_banner")</f>
        <v>homepage_banner_banner</v>
      </c>
      <c r="J159" s="3" t="str">
        <f ca="1">IFERROR(__xludf.DUMMYFUNCTION("""COMPUTED_VALUE"""),"tldigest")</f>
        <v>tldigest</v>
      </c>
      <c r="K159" s="5">
        <v>43692</v>
      </c>
      <c r="L159" s="6">
        <f t="shared" si="0"/>
        <v>3</v>
      </c>
      <c r="M159" s="3">
        <f t="shared" si="1"/>
        <v>83</v>
      </c>
    </row>
    <row r="160" spans="1:13" ht="15.75" customHeight="1" x14ac:dyDescent="0.2">
      <c r="A160" s="4">
        <v>43692</v>
      </c>
      <c r="B160" s="3" t="s">
        <v>14</v>
      </c>
      <c r="C160" s="3" t="s">
        <v>65</v>
      </c>
      <c r="D160" s="3" t="s">
        <v>39</v>
      </c>
      <c r="E160" s="3" t="str">
        <f ca="1">IFERROR(__xludf.DUMMYFUNCTION("IF(SPLIT(D160, ""/"") = ""/"", ""unclassified"", SPLIT(D160, ""/""))"),"ponsel-tablet")</f>
        <v>ponsel-tablet</v>
      </c>
      <c r="F160" s="3" t="str">
        <f ca="1">IFERROR(__xludf.DUMMYFUNCTION("""COMPUTED_VALUE"""),"smartphone")</f>
        <v>smartphone</v>
      </c>
      <c r="H160" s="3">
        <v>2625</v>
      </c>
      <c r="I160" s="3" t="str">
        <f ca="1">IFERROR(__xludf.DUMMYFUNCTION("SPLIT(B160, "" / "")"),"banner")</f>
        <v>banner</v>
      </c>
      <c r="J160" s="3" t="str">
        <f ca="1">IFERROR(__xludf.DUMMYFUNCTION("""COMPUTED_VALUE"""),"tldigest")</f>
        <v>tldigest</v>
      </c>
      <c r="K160" s="5">
        <v>43692</v>
      </c>
      <c r="L160" s="6">
        <f t="shared" si="0"/>
        <v>3</v>
      </c>
      <c r="M160" s="3">
        <f t="shared" si="1"/>
        <v>83</v>
      </c>
    </row>
    <row r="161" spans="1:13" ht="15.75" customHeight="1" x14ac:dyDescent="0.2">
      <c r="A161" s="4">
        <v>43692</v>
      </c>
      <c r="B161" s="3" t="s">
        <v>25</v>
      </c>
      <c r="C161" s="3" t="s">
        <v>68</v>
      </c>
      <c r="D161" s="3" t="s">
        <v>34</v>
      </c>
      <c r="E161" s="3" t="str">
        <f ca="1">IFERROR(__xludf.DUMMYFUNCTION("IF(SPLIT(D161, ""/"") = ""/"", ""unclassified"", SPLIT(D161, ""/""))"),"diskon")</f>
        <v>diskon</v>
      </c>
      <c r="F161" s="3" t="str">
        <f ca="1">IFERROR(__xludf.DUMMYFUNCTION("""COMPUTED_VALUE"""),"special-deals")</f>
        <v>special-deals</v>
      </c>
      <c r="H161" s="3">
        <v>2548</v>
      </c>
      <c r="I161" s="3" t="str">
        <f ca="1">IFERROR(__xludf.DUMMYFUNCTION("SPLIT(B161, "" / "")"),"banner")</f>
        <v>banner</v>
      </c>
      <c r="J161" s="3" t="str">
        <f ca="1">IFERROR(__xludf.DUMMYFUNCTION("""COMPUTED_VALUE"""),"richmenu")</f>
        <v>richmenu</v>
      </c>
      <c r="K161" s="5">
        <v>43692</v>
      </c>
      <c r="L161" s="6">
        <f t="shared" si="0"/>
        <v>3</v>
      </c>
      <c r="M161" s="3">
        <f t="shared" si="1"/>
        <v>83</v>
      </c>
    </row>
    <row r="162" spans="1:13" ht="15.75" customHeight="1" x14ac:dyDescent="0.2">
      <c r="A162" s="4">
        <v>43692</v>
      </c>
      <c r="B162" s="3" t="s">
        <v>20</v>
      </c>
      <c r="C162" s="3" t="s">
        <v>65</v>
      </c>
      <c r="D162" s="3" t="s">
        <v>67</v>
      </c>
      <c r="E162" s="3" t="str">
        <f ca="1">IFERROR(__xludf.DUMMYFUNCTION("IF(SPLIT(D162, ""/"") = ""/"", ""unclassified"", SPLIT(D162, ""/""))"),"furniture")</f>
        <v>furniture</v>
      </c>
      <c r="F162" s="3" t="str">
        <f ca="1">IFERROR(__xludf.DUMMYFUNCTION("""COMPUTED_VALUE"""),"sound-systems")</f>
        <v>sound-systems</v>
      </c>
      <c r="H162" s="3">
        <v>1531</v>
      </c>
      <c r="I162" s="3" t="str">
        <f ca="1">IFERROR(__xludf.DUMMYFUNCTION("SPLIT(B162, "" / "")"),"banner")</f>
        <v>banner</v>
      </c>
      <c r="J162" s="3" t="str">
        <f ca="1">IFERROR(__xludf.DUMMYFUNCTION("""COMPUTED_VALUE"""),"richmessage")</f>
        <v>richmessage</v>
      </c>
      <c r="K162" s="5">
        <v>43692</v>
      </c>
      <c r="L162" s="6">
        <f t="shared" si="0"/>
        <v>3</v>
      </c>
      <c r="M162" s="3">
        <f t="shared" si="1"/>
        <v>83</v>
      </c>
    </row>
    <row r="163" spans="1:13" ht="15.75" customHeight="1" x14ac:dyDescent="0.2">
      <c r="A163" s="4">
        <v>43692</v>
      </c>
      <c r="B163" s="3" t="s">
        <v>20</v>
      </c>
      <c r="C163" s="3" t="s">
        <v>65</v>
      </c>
      <c r="D163" s="3" t="s">
        <v>66</v>
      </c>
      <c r="E163" s="3" t="str">
        <f ca="1">IFERROR(__xludf.DUMMYFUNCTION("IF(SPLIT(D163, ""/"") = ""/"", ""unclassified"", SPLIT(D163, ""/""))"),"home-decor")</f>
        <v>home-decor</v>
      </c>
      <c r="F163" s="3" t="str">
        <f ca="1">IFERROR(__xludf.DUMMYFUNCTION("""COMPUTED_VALUE"""),"makeup-accessories")</f>
        <v>makeup-accessories</v>
      </c>
      <c r="H163" s="3">
        <v>876</v>
      </c>
      <c r="I163" s="3" t="str">
        <f ca="1">IFERROR(__xludf.DUMMYFUNCTION("SPLIT(B163, "" / "")"),"banner")</f>
        <v>banner</v>
      </c>
      <c r="J163" s="3" t="str">
        <f ca="1">IFERROR(__xludf.DUMMYFUNCTION("""COMPUTED_VALUE"""),"richmessage")</f>
        <v>richmessage</v>
      </c>
      <c r="K163" s="5">
        <v>43692</v>
      </c>
      <c r="L163" s="6">
        <f t="shared" si="0"/>
        <v>3</v>
      </c>
      <c r="M163" s="3">
        <f t="shared" si="1"/>
        <v>83</v>
      </c>
    </row>
    <row r="164" spans="1:13" ht="15.75" customHeight="1" x14ac:dyDescent="0.2">
      <c r="A164" s="4">
        <v>43692</v>
      </c>
      <c r="B164" s="3" t="s">
        <v>33</v>
      </c>
      <c r="C164" s="3" t="s">
        <v>68</v>
      </c>
      <c r="D164" s="3" t="s">
        <v>69</v>
      </c>
      <c r="E164" s="3" t="str">
        <f ca="1">IFERROR(__xludf.DUMMYFUNCTION("IF(SPLIT(D164, ""/"") = ""/"", ""unclassified"", SPLIT(D164, ""/""))"),"furniture")</f>
        <v>furniture</v>
      </c>
      <c r="F164" s="3" t="str">
        <f ca="1">IFERROR(__xludf.DUMMYFUNCTION("""COMPUTED_VALUE"""),"accessories")</f>
        <v>accessories</v>
      </c>
      <c r="H164" s="3">
        <v>564</v>
      </c>
      <c r="I164" s="3" t="str">
        <f ca="1">IFERROR(__xludf.DUMMYFUNCTION("SPLIT(B164, "" / "")"),"banner")</f>
        <v>banner</v>
      </c>
      <c r="J164" s="3" t="str">
        <f ca="1">IFERROR(__xludf.DUMMYFUNCTION("""COMPUTED_VALUE"""),"tloa")</f>
        <v>tloa</v>
      </c>
      <c r="K164" s="5">
        <v>43692</v>
      </c>
      <c r="L164" s="6">
        <f t="shared" si="0"/>
        <v>3</v>
      </c>
      <c r="M164" s="3">
        <f t="shared" si="1"/>
        <v>83</v>
      </c>
    </row>
    <row r="165" spans="1:13" ht="15.75" customHeight="1" x14ac:dyDescent="0.2">
      <c r="A165" s="4">
        <v>43693</v>
      </c>
      <c r="B165" s="3" t="s">
        <v>20</v>
      </c>
      <c r="C165" s="3" t="s">
        <v>68</v>
      </c>
      <c r="D165" s="3" t="s">
        <v>55</v>
      </c>
      <c r="E165" s="3" t="str">
        <f ca="1">IFERROR(__xludf.DUMMYFUNCTION("IF(SPLIT(D165, ""/"") = ""/"", ""unclassified"", SPLIT(D165, ""/""))"),"samsung")</f>
        <v>samsung</v>
      </c>
      <c r="F165" s="3" t="str">
        <f ca="1">IFERROR(__xludf.DUMMYFUNCTION("""COMPUTED_VALUE"""),"ponsel-tablet")</f>
        <v>ponsel-tablet</v>
      </c>
      <c r="G165" s="3" t="str">
        <f ca="1">IFERROR(__xludf.DUMMYFUNCTION("""COMPUTED_VALUE"""),"smartphone")</f>
        <v>smartphone</v>
      </c>
      <c r="H165" s="3">
        <v>19320</v>
      </c>
      <c r="I165" s="3" t="str">
        <f ca="1">IFERROR(__xludf.DUMMYFUNCTION("SPLIT(B165, "" / "")"),"banner")</f>
        <v>banner</v>
      </c>
      <c r="J165" s="3" t="str">
        <f ca="1">IFERROR(__xludf.DUMMYFUNCTION("""COMPUTED_VALUE"""),"richmessage")</f>
        <v>richmessage</v>
      </c>
      <c r="K165" s="5">
        <v>43693</v>
      </c>
      <c r="L165" s="6">
        <f t="shared" si="0"/>
        <v>3</v>
      </c>
      <c r="M165" s="3">
        <f t="shared" si="1"/>
        <v>83</v>
      </c>
    </row>
    <row r="166" spans="1:13" ht="15.75" customHeight="1" x14ac:dyDescent="0.2">
      <c r="A166" s="4">
        <v>43693</v>
      </c>
      <c r="B166" s="3" t="s">
        <v>14</v>
      </c>
      <c r="C166" s="3" t="s">
        <v>68</v>
      </c>
      <c r="D166" s="3" t="s">
        <v>26</v>
      </c>
      <c r="E166" s="3" t="str">
        <f ca="1">IFERROR(__xludf.DUMMYFUNCTION("IF(SPLIT(D166, ""/"") = ""/"", ""unclassified"", SPLIT(D166, ""/""))"),"furniture")</f>
        <v>furniture</v>
      </c>
      <c r="F166" s="3" t="str">
        <f ca="1">IFERROR(__xludf.DUMMYFUNCTION("""COMPUTED_VALUE"""),"clothing")</f>
        <v>clothing</v>
      </c>
      <c r="H166" s="3">
        <v>18552</v>
      </c>
      <c r="I166" s="3" t="str">
        <f ca="1">IFERROR(__xludf.DUMMYFUNCTION("SPLIT(B166, "" / "")"),"banner")</f>
        <v>banner</v>
      </c>
      <c r="J166" s="3" t="str">
        <f ca="1">IFERROR(__xludf.DUMMYFUNCTION("""COMPUTED_VALUE"""),"tldigest")</f>
        <v>tldigest</v>
      </c>
      <c r="K166" s="5">
        <v>43693</v>
      </c>
      <c r="L166" s="6">
        <f t="shared" si="0"/>
        <v>3</v>
      </c>
      <c r="M166" s="3">
        <f t="shared" si="1"/>
        <v>83</v>
      </c>
    </row>
    <row r="167" spans="1:13" ht="15.75" customHeight="1" x14ac:dyDescent="0.2">
      <c r="A167" s="4">
        <v>43693</v>
      </c>
      <c r="B167" s="3" t="s">
        <v>17</v>
      </c>
      <c r="C167" s="3" t="s">
        <v>18</v>
      </c>
      <c r="D167" s="3" t="s">
        <v>19</v>
      </c>
      <c r="E167" s="3" t="str">
        <f ca="1">IFERROR(__xludf.DUMMYFUNCTION("IF(SPLIT(D167, ""/"") = ""/"", ""unclassified"", SPLIT(D167, ""/""))"),"unclassified")</f>
        <v>unclassified</v>
      </c>
      <c r="H167" s="3">
        <v>12693</v>
      </c>
      <c r="I167" s="3" t="str">
        <f ca="1">IFERROR(__xludf.DUMMYFUNCTION("SPLIT(B167, "" / "")"),"homepage_banner_banner")</f>
        <v>homepage_banner_banner</v>
      </c>
      <c r="J167" s="3" t="str">
        <f ca="1">IFERROR(__xludf.DUMMYFUNCTION("""COMPUTED_VALUE"""),"moretab")</f>
        <v>moretab</v>
      </c>
      <c r="K167" s="5">
        <v>43693</v>
      </c>
      <c r="L167" s="6">
        <f t="shared" si="0"/>
        <v>3</v>
      </c>
      <c r="M167" s="3">
        <f t="shared" si="1"/>
        <v>83</v>
      </c>
    </row>
    <row r="168" spans="1:13" ht="15.75" customHeight="1" x14ac:dyDescent="0.2">
      <c r="A168" s="4">
        <v>43693</v>
      </c>
      <c r="B168" s="3" t="s">
        <v>62</v>
      </c>
      <c r="C168" s="3" t="s">
        <v>48</v>
      </c>
      <c r="D168" s="3" t="s">
        <v>63</v>
      </c>
      <c r="E168" s="3" t="str">
        <f ca="1">IFERROR(__xludf.DUMMYFUNCTION("IF(SPLIT(D168, ""/"") = ""/"", ""unclassified"", SPLIT(D168, ""/""))"),"home-decor")</f>
        <v>home-decor</v>
      </c>
      <c r="F168" s="3" t="str">
        <f ca="1">IFERROR(__xludf.DUMMYFUNCTION("""COMPUTED_VALUE"""),"clock")</f>
        <v>clock</v>
      </c>
      <c r="H168" s="3">
        <v>8754</v>
      </c>
      <c r="I168" s="3" t="str">
        <f ca="1">IFERROR(__xludf.DUMMYFUNCTION("SPLIT(B168, "" / "")"),"banner")</f>
        <v>banner</v>
      </c>
      <c r="J168" s="3" t="str">
        <f ca="1">IFERROR(__xludf.DUMMYFUNCTION("""COMPUTED_VALUE"""),"tlads")</f>
        <v>tlads</v>
      </c>
      <c r="K168" s="5">
        <v>43693</v>
      </c>
      <c r="L168" s="6">
        <f t="shared" si="0"/>
        <v>3</v>
      </c>
      <c r="M168" s="3">
        <f t="shared" si="1"/>
        <v>83</v>
      </c>
    </row>
    <row r="169" spans="1:13" ht="15.75" customHeight="1" x14ac:dyDescent="0.2">
      <c r="A169" s="4">
        <v>43693</v>
      </c>
      <c r="B169" s="3" t="s">
        <v>20</v>
      </c>
      <c r="C169" s="3" t="s">
        <v>68</v>
      </c>
      <c r="D169" s="3" t="s">
        <v>69</v>
      </c>
      <c r="E169" s="3" t="str">
        <f ca="1">IFERROR(__xludf.DUMMYFUNCTION("IF(SPLIT(D169, ""/"") = ""/"", ""unclassified"", SPLIT(D169, ""/""))"),"furniture")</f>
        <v>furniture</v>
      </c>
      <c r="F169" s="3" t="str">
        <f ca="1">IFERROR(__xludf.DUMMYFUNCTION("""COMPUTED_VALUE"""),"accessories")</f>
        <v>accessories</v>
      </c>
      <c r="H169" s="3">
        <v>7767</v>
      </c>
      <c r="I169" s="3" t="str">
        <f ca="1">IFERROR(__xludf.DUMMYFUNCTION("SPLIT(B169, "" / "")"),"banner")</f>
        <v>banner</v>
      </c>
      <c r="J169" s="3" t="str">
        <f ca="1">IFERROR(__xludf.DUMMYFUNCTION("""COMPUTED_VALUE"""),"richmessage")</f>
        <v>richmessage</v>
      </c>
      <c r="K169" s="5">
        <v>43693</v>
      </c>
      <c r="L169" s="6">
        <f t="shared" si="0"/>
        <v>3</v>
      </c>
      <c r="M169" s="3">
        <f t="shared" si="1"/>
        <v>83</v>
      </c>
    </row>
    <row r="170" spans="1:13" ht="15.75" customHeight="1" x14ac:dyDescent="0.2">
      <c r="A170" s="4">
        <v>43693</v>
      </c>
      <c r="B170" s="3" t="s">
        <v>47</v>
      </c>
      <c r="C170" s="3" t="s">
        <v>48</v>
      </c>
      <c r="D170" s="3" t="s">
        <v>39</v>
      </c>
      <c r="E170" s="3" t="str">
        <f ca="1">IFERROR(__xludf.DUMMYFUNCTION("IF(SPLIT(D170, ""/"") = ""/"", ""unclassified"", SPLIT(D170, ""/""))"),"ponsel-tablet")</f>
        <v>ponsel-tablet</v>
      </c>
      <c r="F170" s="3" t="str">
        <f ca="1">IFERROR(__xludf.DUMMYFUNCTION("""COMPUTED_VALUE"""),"smartphone")</f>
        <v>smartphone</v>
      </c>
      <c r="H170" s="3">
        <v>7518</v>
      </c>
      <c r="I170" s="3" t="str">
        <f ca="1">IFERROR(__xludf.DUMMYFUNCTION("SPLIT(B170, "" / "")"),"banner")</f>
        <v>banner</v>
      </c>
      <c r="J170" s="3" t="str">
        <f ca="1">IFERROR(__xludf.DUMMYFUNCTION("""COMPUTED_VALUE"""),"bannerevent")</f>
        <v>bannerevent</v>
      </c>
      <c r="K170" s="5">
        <v>43693</v>
      </c>
      <c r="L170" s="6">
        <f t="shared" si="0"/>
        <v>3</v>
      </c>
      <c r="M170" s="3">
        <f t="shared" si="1"/>
        <v>83</v>
      </c>
    </row>
    <row r="171" spans="1:13" ht="15.75" customHeight="1" x14ac:dyDescent="0.2">
      <c r="A171" s="4">
        <v>43693</v>
      </c>
      <c r="B171" s="3" t="s">
        <v>23</v>
      </c>
      <c r="C171" s="3" t="s">
        <v>18</v>
      </c>
      <c r="D171" s="3" t="s">
        <v>19</v>
      </c>
      <c r="E171" s="3" t="str">
        <f ca="1">IFERROR(__xludf.DUMMYFUNCTION("IF(SPLIT(D171, ""/"") = ""/"", ""unclassified"", SPLIT(D171, ""/""))"),"unclassified")</f>
        <v>unclassified</v>
      </c>
      <c r="H171" s="3">
        <v>5721</v>
      </c>
      <c r="I171" s="3" t="str">
        <f ca="1">IFERROR(__xludf.DUMMYFUNCTION("SPLIT(B171, "" / "")"),"homepage_banner_banner")</f>
        <v>homepage_banner_banner</v>
      </c>
      <c r="J171" s="3" t="str">
        <f ca="1">IFERROR(__xludf.DUMMYFUNCTION("""COMPUTED_VALUE"""),"bottom_text_article")</f>
        <v>bottom_text_article</v>
      </c>
      <c r="K171" s="5">
        <v>43693</v>
      </c>
      <c r="L171" s="6">
        <f t="shared" si="0"/>
        <v>3</v>
      </c>
      <c r="M171" s="3">
        <f t="shared" si="1"/>
        <v>83</v>
      </c>
    </row>
    <row r="172" spans="1:13" ht="15.75" customHeight="1" x14ac:dyDescent="0.2">
      <c r="A172" s="4">
        <v>43693</v>
      </c>
      <c r="B172" s="3" t="s">
        <v>25</v>
      </c>
      <c r="C172" s="3" t="s">
        <v>68</v>
      </c>
      <c r="D172" s="3" t="s">
        <v>61</v>
      </c>
      <c r="E172" s="3" t="str">
        <f ca="1">IFERROR(__xludf.DUMMYFUNCTION("IF(SPLIT(D172, ""/"") = ""/"", ""unclassified"", SPLIT(D172, ""/""))"),"furniture")</f>
        <v>furniture</v>
      </c>
      <c r="F172" s="3" t="str">
        <f ca="1">IFERROR(__xludf.DUMMYFUNCTION("""COMPUTED_VALUE"""),"office-furniture")</f>
        <v>office-furniture</v>
      </c>
      <c r="H172" s="3">
        <v>3088</v>
      </c>
      <c r="I172" s="3" t="str">
        <f ca="1">IFERROR(__xludf.DUMMYFUNCTION("SPLIT(B172, "" / "")"),"banner")</f>
        <v>banner</v>
      </c>
      <c r="J172" s="3" t="str">
        <f ca="1">IFERROR(__xludf.DUMMYFUNCTION("""COMPUTED_VALUE"""),"richmenu")</f>
        <v>richmenu</v>
      </c>
      <c r="K172" s="5">
        <v>43693</v>
      </c>
      <c r="L172" s="6">
        <f t="shared" si="0"/>
        <v>3</v>
      </c>
      <c r="M172" s="3">
        <f t="shared" si="1"/>
        <v>83</v>
      </c>
    </row>
    <row r="173" spans="1:13" ht="15.75" customHeight="1" x14ac:dyDescent="0.2">
      <c r="A173" s="4">
        <v>43693</v>
      </c>
      <c r="B173" s="3" t="s">
        <v>20</v>
      </c>
      <c r="C173" s="3" t="s">
        <v>68</v>
      </c>
      <c r="D173" s="3" t="s">
        <v>26</v>
      </c>
      <c r="E173" s="3" t="str">
        <f ca="1">IFERROR(__xludf.DUMMYFUNCTION("IF(SPLIT(D173, ""/"") = ""/"", ""unclassified"", SPLIT(D173, ""/""))"),"furniture")</f>
        <v>furniture</v>
      </c>
      <c r="F173" s="3" t="str">
        <f ca="1">IFERROR(__xludf.DUMMYFUNCTION("""COMPUTED_VALUE"""),"clothing")</f>
        <v>clothing</v>
      </c>
      <c r="H173" s="3">
        <v>2313</v>
      </c>
      <c r="I173" s="3" t="str">
        <f ca="1">IFERROR(__xludf.DUMMYFUNCTION("SPLIT(B173, "" / "")"),"banner")</f>
        <v>banner</v>
      </c>
      <c r="J173" s="3" t="str">
        <f ca="1">IFERROR(__xludf.DUMMYFUNCTION("""COMPUTED_VALUE"""),"richmessage")</f>
        <v>richmessage</v>
      </c>
      <c r="K173" s="5">
        <v>43693</v>
      </c>
      <c r="L173" s="6">
        <f t="shared" si="0"/>
        <v>3</v>
      </c>
      <c r="M173" s="3">
        <f t="shared" si="1"/>
        <v>83</v>
      </c>
    </row>
    <row r="174" spans="1:13" ht="15.75" customHeight="1" x14ac:dyDescent="0.2">
      <c r="A174" s="4">
        <v>43693</v>
      </c>
      <c r="B174" s="3" t="s">
        <v>14</v>
      </c>
      <c r="C174" s="3" t="s">
        <v>68</v>
      </c>
      <c r="D174" s="3" t="s">
        <v>61</v>
      </c>
      <c r="E174" s="3" t="str">
        <f ca="1">IFERROR(__xludf.DUMMYFUNCTION("IF(SPLIT(D174, ""/"") = ""/"", ""unclassified"", SPLIT(D174, ""/""))"),"furniture")</f>
        <v>furniture</v>
      </c>
      <c r="F174" s="3" t="str">
        <f ca="1">IFERROR(__xludf.DUMMYFUNCTION("""COMPUTED_VALUE"""),"office-furniture")</f>
        <v>office-furniture</v>
      </c>
      <c r="H174" s="3">
        <v>2067</v>
      </c>
      <c r="I174" s="3" t="str">
        <f ca="1">IFERROR(__xludf.DUMMYFUNCTION("SPLIT(B174, "" / "")"),"banner")</f>
        <v>banner</v>
      </c>
      <c r="J174" s="3" t="str">
        <f ca="1">IFERROR(__xludf.DUMMYFUNCTION("""COMPUTED_VALUE"""),"tldigest")</f>
        <v>tldigest</v>
      </c>
      <c r="K174" s="5">
        <v>43693</v>
      </c>
      <c r="L174" s="6">
        <f t="shared" si="0"/>
        <v>3</v>
      </c>
      <c r="M174" s="3">
        <f t="shared" si="1"/>
        <v>83</v>
      </c>
    </row>
    <row r="175" spans="1:13" ht="15.75" customHeight="1" x14ac:dyDescent="0.2">
      <c r="A175" s="4">
        <v>43693</v>
      </c>
      <c r="B175" s="3" t="s">
        <v>28</v>
      </c>
      <c r="C175" s="3" t="s">
        <v>18</v>
      </c>
      <c r="D175" s="3" t="s">
        <v>19</v>
      </c>
      <c r="E175" s="3" t="str">
        <f ca="1">IFERROR(__xludf.DUMMYFUNCTION("IF(SPLIT(D175, ""/"") = ""/"", ""unclassified"", SPLIT(D175, ""/""))"),"unclassified")</f>
        <v>unclassified</v>
      </c>
      <c r="H175" s="3">
        <v>1844</v>
      </c>
      <c r="I175" s="3" t="str">
        <f ca="1">IFERROR(__xludf.DUMMYFUNCTION("SPLIT(B175, "" / "")"),"homepage_banner_banner")</f>
        <v>homepage_banner_banner</v>
      </c>
      <c r="J175" s="3" t="str">
        <f ca="1">IFERROR(__xludf.DUMMYFUNCTION("""COMPUTED_VALUE"""),"tldigest")</f>
        <v>tldigest</v>
      </c>
      <c r="K175" s="5">
        <v>43693</v>
      </c>
      <c r="L175" s="6">
        <f t="shared" si="0"/>
        <v>3</v>
      </c>
      <c r="M175" s="3">
        <f t="shared" si="1"/>
        <v>83</v>
      </c>
    </row>
    <row r="176" spans="1:13" ht="15.75" customHeight="1" x14ac:dyDescent="0.2">
      <c r="A176" s="4">
        <v>43693</v>
      </c>
      <c r="B176" s="3" t="s">
        <v>42</v>
      </c>
      <c r="C176" s="3" t="s">
        <v>18</v>
      </c>
      <c r="D176" s="3" t="s">
        <v>19</v>
      </c>
      <c r="E176" s="3" t="str">
        <f ca="1">IFERROR(__xludf.DUMMYFUNCTION("IF(SPLIT(D176, ""/"") = ""/"", ""unclassified"", SPLIT(D176, ""/""))"),"unclassified")</f>
        <v>unclassified</v>
      </c>
      <c r="H176" s="3">
        <v>1432</v>
      </c>
      <c r="I176" s="3" t="str">
        <f ca="1">IFERROR(__xludf.DUMMYFUNCTION("SPLIT(B176, "" / "")"),"homepage_banner_banner")</f>
        <v>homepage_banner_banner</v>
      </c>
      <c r="J176" s="3" t="str">
        <f ca="1">IFERROR(__xludf.DUMMYFUNCTION("""COMPUTED_VALUE"""),"friends_list")</f>
        <v>friends_list</v>
      </c>
      <c r="K176" s="5">
        <v>43693</v>
      </c>
      <c r="L176" s="6">
        <f t="shared" si="0"/>
        <v>3</v>
      </c>
      <c r="M176" s="3">
        <f t="shared" si="1"/>
        <v>83</v>
      </c>
    </row>
    <row r="177" spans="1:13" ht="15.75" customHeight="1" x14ac:dyDescent="0.2">
      <c r="A177" s="4">
        <v>43693</v>
      </c>
      <c r="B177" s="3" t="s">
        <v>47</v>
      </c>
      <c r="C177" s="3" t="s">
        <v>52</v>
      </c>
      <c r="D177" s="3" t="s">
        <v>49</v>
      </c>
      <c r="E177" s="3" t="str">
        <f ca="1">IFERROR(__xludf.DUMMYFUNCTION("IF(SPLIT(D177, ""/"") = ""/"", ""unclassified"", SPLIT(D177, ""/""))"),"koleksi")</f>
        <v>koleksi</v>
      </c>
      <c r="F177" s="3" t="str">
        <f ca="1">IFERROR(__xludf.DUMMYFUNCTION("""COMPUTED_VALUE"""),"all-about-apple-brand")</f>
        <v>all-about-apple-brand</v>
      </c>
      <c r="H177" s="3">
        <v>998</v>
      </c>
      <c r="I177" s="3" t="str">
        <f ca="1">IFERROR(__xludf.DUMMYFUNCTION("SPLIT(B177, "" / "")"),"banner")</f>
        <v>banner</v>
      </c>
      <c r="J177" s="3" t="str">
        <f ca="1">IFERROR(__xludf.DUMMYFUNCTION("""COMPUTED_VALUE"""),"bannerevent")</f>
        <v>bannerevent</v>
      </c>
      <c r="K177" s="5">
        <v>43693</v>
      </c>
      <c r="L177" s="6">
        <f t="shared" si="0"/>
        <v>3</v>
      </c>
      <c r="M177" s="3">
        <f t="shared" si="1"/>
        <v>83</v>
      </c>
    </row>
    <row r="178" spans="1:13" ht="15.75" customHeight="1" x14ac:dyDescent="0.2">
      <c r="A178" s="4">
        <v>43693</v>
      </c>
      <c r="B178" s="3" t="s">
        <v>20</v>
      </c>
      <c r="C178" s="3" t="s">
        <v>68</v>
      </c>
      <c r="D178" s="3" t="s">
        <v>64</v>
      </c>
      <c r="E178" s="3" t="str">
        <f ca="1">IFERROR(__xludf.DUMMYFUNCTION("IF(SPLIT(D178, ""/"") = ""/"", ""unclassified"", SPLIT(D178, ""/""))"),"home-decor")</f>
        <v>home-decor</v>
      </c>
      <c r="F178" s="3" t="str">
        <f ca="1">IFERROR(__xludf.DUMMYFUNCTION("""COMPUTED_VALUE"""),"skincare")</f>
        <v>skincare</v>
      </c>
      <c r="H178" s="3">
        <v>339</v>
      </c>
      <c r="I178" s="3" t="str">
        <f ca="1">IFERROR(__xludf.DUMMYFUNCTION("SPLIT(B178, "" / "")"),"banner")</f>
        <v>banner</v>
      </c>
      <c r="J178" s="3" t="str">
        <f ca="1">IFERROR(__xludf.DUMMYFUNCTION("""COMPUTED_VALUE"""),"richmessage")</f>
        <v>richmessage</v>
      </c>
      <c r="K178" s="5">
        <v>43693</v>
      </c>
      <c r="L178" s="6">
        <f t="shared" si="0"/>
        <v>3</v>
      </c>
      <c r="M178" s="3">
        <f t="shared" si="1"/>
        <v>83</v>
      </c>
    </row>
    <row r="179" spans="1:13" ht="15.75" customHeight="1" x14ac:dyDescent="0.2">
      <c r="A179" s="4">
        <v>43694</v>
      </c>
      <c r="B179" s="3" t="s">
        <v>14</v>
      </c>
      <c r="C179" s="3" t="s">
        <v>68</v>
      </c>
      <c r="D179" s="3" t="s">
        <v>55</v>
      </c>
      <c r="E179" s="3" t="str">
        <f ca="1">IFERROR(__xludf.DUMMYFUNCTION("IF(SPLIT(D179, ""/"") = ""/"", ""unclassified"", SPLIT(D179, ""/""))"),"samsung")</f>
        <v>samsung</v>
      </c>
      <c r="F179" s="3" t="str">
        <f ca="1">IFERROR(__xludf.DUMMYFUNCTION("""COMPUTED_VALUE"""),"ponsel-tablet")</f>
        <v>ponsel-tablet</v>
      </c>
      <c r="G179" s="3" t="str">
        <f ca="1">IFERROR(__xludf.DUMMYFUNCTION("""COMPUTED_VALUE"""),"smartphone")</f>
        <v>smartphone</v>
      </c>
      <c r="H179" s="3">
        <v>51355</v>
      </c>
      <c r="I179" s="3" t="str">
        <f ca="1">IFERROR(__xludf.DUMMYFUNCTION("SPLIT(B179, "" / "")"),"banner")</f>
        <v>banner</v>
      </c>
      <c r="J179" s="3" t="str">
        <f ca="1">IFERROR(__xludf.DUMMYFUNCTION("""COMPUTED_VALUE"""),"tldigest")</f>
        <v>tldigest</v>
      </c>
      <c r="K179" s="5">
        <v>43694</v>
      </c>
      <c r="L179" s="6">
        <f t="shared" si="0"/>
        <v>3</v>
      </c>
      <c r="M179" s="3">
        <f t="shared" si="1"/>
        <v>83</v>
      </c>
    </row>
    <row r="180" spans="1:13" ht="15.75" customHeight="1" x14ac:dyDescent="0.2">
      <c r="A180" s="4">
        <v>43694</v>
      </c>
      <c r="B180" s="3" t="s">
        <v>17</v>
      </c>
      <c r="C180" s="3" t="s">
        <v>18</v>
      </c>
      <c r="D180" s="3" t="s">
        <v>19</v>
      </c>
      <c r="E180" s="3" t="str">
        <f ca="1">IFERROR(__xludf.DUMMYFUNCTION("IF(SPLIT(D180, ""/"") = ""/"", ""unclassified"", SPLIT(D180, ""/""))"),"unclassified")</f>
        <v>unclassified</v>
      </c>
      <c r="H180" s="3">
        <v>12642</v>
      </c>
      <c r="I180" s="3" t="str">
        <f ca="1">IFERROR(__xludf.DUMMYFUNCTION("SPLIT(B180, "" / "")"),"homepage_banner_banner")</f>
        <v>homepage_banner_banner</v>
      </c>
      <c r="J180" s="3" t="str">
        <f ca="1">IFERROR(__xludf.DUMMYFUNCTION("""COMPUTED_VALUE"""),"moretab")</f>
        <v>moretab</v>
      </c>
      <c r="K180" s="5">
        <v>43694</v>
      </c>
      <c r="L180" s="6">
        <f t="shared" si="0"/>
        <v>3</v>
      </c>
      <c r="M180" s="3">
        <f t="shared" si="1"/>
        <v>83</v>
      </c>
    </row>
    <row r="181" spans="1:13" ht="15.75" customHeight="1" x14ac:dyDescent="0.2">
      <c r="A181" s="4">
        <v>43694</v>
      </c>
      <c r="B181" s="3" t="s">
        <v>20</v>
      </c>
      <c r="C181" s="3" t="s">
        <v>68</v>
      </c>
      <c r="D181" s="3" t="s">
        <v>61</v>
      </c>
      <c r="E181" s="3" t="str">
        <f ca="1">IFERROR(__xludf.DUMMYFUNCTION("IF(SPLIT(D181, ""/"") = ""/"", ""unclassified"", SPLIT(D181, ""/""))"),"furniture")</f>
        <v>furniture</v>
      </c>
      <c r="F181" s="3" t="str">
        <f ca="1">IFERROR(__xludf.DUMMYFUNCTION("""COMPUTED_VALUE"""),"office-furniture")</f>
        <v>office-furniture</v>
      </c>
      <c r="H181" s="3">
        <v>12481</v>
      </c>
      <c r="I181" s="3" t="str">
        <f ca="1">IFERROR(__xludf.DUMMYFUNCTION("SPLIT(B181, "" / "")"),"banner")</f>
        <v>banner</v>
      </c>
      <c r="J181" s="3" t="str">
        <f ca="1">IFERROR(__xludf.DUMMYFUNCTION("""COMPUTED_VALUE"""),"richmessage")</f>
        <v>richmessage</v>
      </c>
      <c r="K181" s="5">
        <v>43694</v>
      </c>
      <c r="L181" s="6">
        <f t="shared" si="0"/>
        <v>3</v>
      </c>
      <c r="M181" s="3">
        <f t="shared" si="1"/>
        <v>83</v>
      </c>
    </row>
    <row r="182" spans="1:13" ht="15.75" customHeight="1" x14ac:dyDescent="0.2">
      <c r="A182" s="4">
        <v>43694</v>
      </c>
      <c r="B182" s="3" t="s">
        <v>20</v>
      </c>
      <c r="C182" s="3" t="s">
        <v>68</v>
      </c>
      <c r="D182" s="3" t="s">
        <v>55</v>
      </c>
      <c r="E182" s="3" t="str">
        <f ca="1">IFERROR(__xludf.DUMMYFUNCTION("IF(SPLIT(D182, ""/"") = ""/"", ""unclassified"", SPLIT(D182, ""/""))"),"samsung")</f>
        <v>samsung</v>
      </c>
      <c r="F182" s="3" t="str">
        <f ca="1">IFERROR(__xludf.DUMMYFUNCTION("""COMPUTED_VALUE"""),"ponsel-tablet")</f>
        <v>ponsel-tablet</v>
      </c>
      <c r="G182" s="3" t="str">
        <f ca="1">IFERROR(__xludf.DUMMYFUNCTION("""COMPUTED_VALUE"""),"smartphone")</f>
        <v>smartphone</v>
      </c>
      <c r="H182" s="3">
        <v>9258</v>
      </c>
      <c r="I182" s="3" t="str">
        <f ca="1">IFERROR(__xludf.DUMMYFUNCTION("SPLIT(B182, "" / "")"),"banner")</f>
        <v>banner</v>
      </c>
      <c r="J182" s="3" t="str">
        <f ca="1">IFERROR(__xludf.DUMMYFUNCTION("""COMPUTED_VALUE"""),"richmessage")</f>
        <v>richmessage</v>
      </c>
      <c r="K182" s="5">
        <v>43694</v>
      </c>
      <c r="L182" s="6">
        <f t="shared" si="0"/>
        <v>3</v>
      </c>
      <c r="M182" s="3">
        <f t="shared" si="1"/>
        <v>83</v>
      </c>
    </row>
    <row r="183" spans="1:13" ht="15.75" customHeight="1" x14ac:dyDescent="0.2">
      <c r="A183" s="4">
        <v>43694</v>
      </c>
      <c r="B183" s="3" t="s">
        <v>23</v>
      </c>
      <c r="C183" s="3" t="s">
        <v>18</v>
      </c>
      <c r="D183" s="3" t="s">
        <v>19</v>
      </c>
      <c r="E183" s="3" t="str">
        <f ca="1">IFERROR(__xludf.DUMMYFUNCTION("IF(SPLIT(D183, ""/"") = ""/"", ""unclassified"", SPLIT(D183, ""/""))"),"unclassified")</f>
        <v>unclassified</v>
      </c>
      <c r="H183" s="3">
        <v>6731</v>
      </c>
      <c r="I183" s="3" t="str">
        <f ca="1">IFERROR(__xludf.DUMMYFUNCTION("SPLIT(B183, "" / "")"),"homepage_banner_banner")</f>
        <v>homepage_banner_banner</v>
      </c>
      <c r="J183" s="3" t="str">
        <f ca="1">IFERROR(__xludf.DUMMYFUNCTION("""COMPUTED_VALUE"""),"bottom_text_article")</f>
        <v>bottom_text_article</v>
      </c>
      <c r="K183" s="5">
        <v>43694</v>
      </c>
      <c r="L183" s="6">
        <f t="shared" si="0"/>
        <v>3</v>
      </c>
      <c r="M183" s="3">
        <f t="shared" si="1"/>
        <v>83</v>
      </c>
    </row>
    <row r="184" spans="1:13" ht="15.75" customHeight="1" x14ac:dyDescent="0.2">
      <c r="A184" s="4">
        <v>43694</v>
      </c>
      <c r="B184" s="3" t="s">
        <v>62</v>
      </c>
      <c r="C184" s="3" t="s">
        <v>48</v>
      </c>
      <c r="D184" s="3" t="s">
        <v>63</v>
      </c>
      <c r="E184" s="3" t="str">
        <f ca="1">IFERROR(__xludf.DUMMYFUNCTION("IF(SPLIT(D184, ""/"") = ""/"", ""unclassified"", SPLIT(D184, ""/""))"),"home-decor")</f>
        <v>home-decor</v>
      </c>
      <c r="F184" s="3" t="str">
        <f ca="1">IFERROR(__xludf.DUMMYFUNCTION("""COMPUTED_VALUE"""),"clock")</f>
        <v>clock</v>
      </c>
      <c r="H184" s="3">
        <v>6472</v>
      </c>
      <c r="I184" s="3" t="str">
        <f ca="1">IFERROR(__xludf.DUMMYFUNCTION("SPLIT(B184, "" / "")"),"banner")</f>
        <v>banner</v>
      </c>
      <c r="J184" s="3" t="str">
        <f ca="1">IFERROR(__xludf.DUMMYFUNCTION("""COMPUTED_VALUE"""),"tlads")</f>
        <v>tlads</v>
      </c>
      <c r="K184" s="5">
        <v>43694</v>
      </c>
      <c r="L184" s="6">
        <f t="shared" si="0"/>
        <v>3</v>
      </c>
      <c r="M184" s="3">
        <f t="shared" si="1"/>
        <v>83</v>
      </c>
    </row>
    <row r="185" spans="1:13" ht="15.75" customHeight="1" x14ac:dyDescent="0.2">
      <c r="A185" s="4">
        <v>43694</v>
      </c>
      <c r="B185" s="3" t="s">
        <v>47</v>
      </c>
      <c r="C185" s="3" t="s">
        <v>48</v>
      </c>
      <c r="D185" s="3" t="s">
        <v>39</v>
      </c>
      <c r="E185" s="3" t="str">
        <f ca="1">IFERROR(__xludf.DUMMYFUNCTION("IF(SPLIT(D185, ""/"") = ""/"", ""unclassified"", SPLIT(D185, ""/""))"),"ponsel-tablet")</f>
        <v>ponsel-tablet</v>
      </c>
      <c r="F185" s="3" t="str">
        <f ca="1">IFERROR(__xludf.DUMMYFUNCTION("""COMPUTED_VALUE"""),"smartphone")</f>
        <v>smartphone</v>
      </c>
      <c r="H185" s="3">
        <v>3948</v>
      </c>
      <c r="I185" s="3" t="str">
        <f ca="1">IFERROR(__xludf.DUMMYFUNCTION("SPLIT(B185, "" / "")"),"banner")</f>
        <v>banner</v>
      </c>
      <c r="J185" s="3" t="str">
        <f ca="1">IFERROR(__xludf.DUMMYFUNCTION("""COMPUTED_VALUE"""),"bannerevent")</f>
        <v>bannerevent</v>
      </c>
      <c r="K185" s="5">
        <v>43694</v>
      </c>
      <c r="L185" s="6">
        <f t="shared" si="0"/>
        <v>3</v>
      </c>
      <c r="M185" s="3">
        <f t="shared" si="1"/>
        <v>83</v>
      </c>
    </row>
    <row r="186" spans="1:13" ht="15.75" customHeight="1" x14ac:dyDescent="0.2">
      <c r="A186" s="4">
        <v>43694</v>
      </c>
      <c r="B186" s="3" t="s">
        <v>20</v>
      </c>
      <c r="C186" s="3" t="s">
        <v>68</v>
      </c>
      <c r="D186" s="3" t="s">
        <v>34</v>
      </c>
      <c r="E186" s="3" t="str">
        <f ca="1">IFERROR(__xludf.DUMMYFUNCTION("IF(SPLIT(D186, ""/"") = ""/"", ""unclassified"", SPLIT(D186, ""/""))"),"diskon")</f>
        <v>diskon</v>
      </c>
      <c r="F186" s="3" t="str">
        <f ca="1">IFERROR(__xludf.DUMMYFUNCTION("""COMPUTED_VALUE"""),"special-deals")</f>
        <v>special-deals</v>
      </c>
      <c r="H186" s="3">
        <v>2826</v>
      </c>
      <c r="I186" s="3" t="str">
        <f ca="1">IFERROR(__xludf.DUMMYFUNCTION("SPLIT(B186, "" / "")"),"banner")</f>
        <v>banner</v>
      </c>
      <c r="J186" s="3" t="str">
        <f ca="1">IFERROR(__xludf.DUMMYFUNCTION("""COMPUTED_VALUE"""),"richmessage")</f>
        <v>richmessage</v>
      </c>
      <c r="K186" s="5">
        <v>43694</v>
      </c>
      <c r="L186" s="6">
        <f t="shared" si="0"/>
        <v>3</v>
      </c>
      <c r="M186" s="3">
        <f t="shared" si="1"/>
        <v>83</v>
      </c>
    </row>
    <row r="187" spans="1:13" ht="15.75" customHeight="1" x14ac:dyDescent="0.2">
      <c r="A187" s="4">
        <v>43694</v>
      </c>
      <c r="B187" s="3" t="s">
        <v>33</v>
      </c>
      <c r="C187" s="3" t="s">
        <v>68</v>
      </c>
      <c r="D187" s="3" t="s">
        <v>61</v>
      </c>
      <c r="E187" s="3" t="str">
        <f ca="1">IFERROR(__xludf.DUMMYFUNCTION("IF(SPLIT(D187, ""/"") = ""/"", ""unclassified"", SPLIT(D187, ""/""))"),"furniture")</f>
        <v>furniture</v>
      </c>
      <c r="F187" s="3" t="str">
        <f ca="1">IFERROR(__xludf.DUMMYFUNCTION("""COMPUTED_VALUE"""),"office-furniture")</f>
        <v>office-furniture</v>
      </c>
      <c r="H187" s="3">
        <v>2091</v>
      </c>
      <c r="I187" s="3" t="str">
        <f ca="1">IFERROR(__xludf.DUMMYFUNCTION("SPLIT(B187, "" / "")"),"banner")</f>
        <v>banner</v>
      </c>
      <c r="J187" s="3" t="str">
        <f ca="1">IFERROR(__xludf.DUMMYFUNCTION("""COMPUTED_VALUE"""),"tloa")</f>
        <v>tloa</v>
      </c>
      <c r="K187" s="5">
        <v>43694</v>
      </c>
      <c r="L187" s="6">
        <f t="shared" si="0"/>
        <v>3</v>
      </c>
      <c r="M187" s="3">
        <f t="shared" si="1"/>
        <v>83</v>
      </c>
    </row>
    <row r="188" spans="1:13" ht="15.75" customHeight="1" x14ac:dyDescent="0.2">
      <c r="A188" s="4">
        <v>43694</v>
      </c>
      <c r="B188" s="3" t="s">
        <v>28</v>
      </c>
      <c r="C188" s="3" t="s">
        <v>18</v>
      </c>
      <c r="D188" s="3" t="s">
        <v>19</v>
      </c>
      <c r="E188" s="3" t="str">
        <f ca="1">IFERROR(__xludf.DUMMYFUNCTION("IF(SPLIT(D188, ""/"") = ""/"", ""unclassified"", SPLIT(D188, ""/""))"),"unclassified")</f>
        <v>unclassified</v>
      </c>
      <c r="H188" s="3">
        <v>1697</v>
      </c>
      <c r="I188" s="3" t="str">
        <f ca="1">IFERROR(__xludf.DUMMYFUNCTION("SPLIT(B188, "" / "")"),"homepage_banner_banner")</f>
        <v>homepage_banner_banner</v>
      </c>
      <c r="J188" s="3" t="str">
        <f ca="1">IFERROR(__xludf.DUMMYFUNCTION("""COMPUTED_VALUE"""),"tldigest")</f>
        <v>tldigest</v>
      </c>
      <c r="K188" s="5">
        <v>43694</v>
      </c>
      <c r="L188" s="6">
        <f t="shared" si="0"/>
        <v>3</v>
      </c>
      <c r="M188" s="3">
        <f t="shared" si="1"/>
        <v>83</v>
      </c>
    </row>
    <row r="189" spans="1:13" ht="15.75" customHeight="1" x14ac:dyDescent="0.2">
      <c r="A189" s="4">
        <v>43694</v>
      </c>
      <c r="B189" s="3" t="s">
        <v>20</v>
      </c>
      <c r="C189" s="3" t="s">
        <v>68</v>
      </c>
      <c r="D189" s="3" t="s">
        <v>69</v>
      </c>
      <c r="E189" s="3" t="str">
        <f ca="1">IFERROR(__xludf.DUMMYFUNCTION("IF(SPLIT(D189, ""/"") = ""/"", ""unclassified"", SPLIT(D189, ""/""))"),"furniture")</f>
        <v>furniture</v>
      </c>
      <c r="F189" s="3" t="str">
        <f ca="1">IFERROR(__xludf.DUMMYFUNCTION("""COMPUTED_VALUE"""),"accessories")</f>
        <v>accessories</v>
      </c>
      <c r="H189" s="3">
        <v>1073</v>
      </c>
      <c r="I189" s="3" t="str">
        <f ca="1">IFERROR(__xludf.DUMMYFUNCTION("SPLIT(B189, "" / "")"),"banner")</f>
        <v>banner</v>
      </c>
      <c r="J189" s="3" t="str">
        <f ca="1">IFERROR(__xludf.DUMMYFUNCTION("""COMPUTED_VALUE"""),"richmessage")</f>
        <v>richmessage</v>
      </c>
      <c r="K189" s="5">
        <v>43694</v>
      </c>
      <c r="L189" s="6">
        <f t="shared" si="0"/>
        <v>3</v>
      </c>
      <c r="M189" s="3">
        <f t="shared" si="1"/>
        <v>83</v>
      </c>
    </row>
    <row r="190" spans="1:13" ht="15.75" customHeight="1" x14ac:dyDescent="0.2">
      <c r="A190" s="4">
        <v>43694</v>
      </c>
      <c r="B190" s="3" t="s">
        <v>14</v>
      </c>
      <c r="C190" s="3" t="s">
        <v>68</v>
      </c>
      <c r="D190" s="3" t="s">
        <v>26</v>
      </c>
      <c r="E190" s="3" t="str">
        <f ca="1">IFERROR(__xludf.DUMMYFUNCTION("IF(SPLIT(D190, ""/"") = ""/"", ""unclassified"", SPLIT(D190, ""/""))"),"furniture")</f>
        <v>furniture</v>
      </c>
      <c r="F190" s="3" t="str">
        <f ca="1">IFERROR(__xludf.DUMMYFUNCTION("""COMPUTED_VALUE"""),"clothing")</f>
        <v>clothing</v>
      </c>
      <c r="H190" s="3">
        <v>786</v>
      </c>
      <c r="I190" s="3" t="str">
        <f ca="1">IFERROR(__xludf.DUMMYFUNCTION("SPLIT(B190, "" / "")"),"banner")</f>
        <v>banner</v>
      </c>
      <c r="J190" s="3" t="str">
        <f ca="1">IFERROR(__xludf.DUMMYFUNCTION("""COMPUTED_VALUE"""),"tldigest")</f>
        <v>tldigest</v>
      </c>
      <c r="K190" s="5">
        <v>43694</v>
      </c>
      <c r="L190" s="6">
        <f t="shared" si="0"/>
        <v>3</v>
      </c>
      <c r="M190" s="3">
        <f t="shared" si="1"/>
        <v>83</v>
      </c>
    </row>
    <row r="191" spans="1:13" ht="15.75" customHeight="1" x14ac:dyDescent="0.2">
      <c r="A191" s="4">
        <v>43694</v>
      </c>
      <c r="B191" s="3" t="s">
        <v>42</v>
      </c>
      <c r="C191" s="3" t="s">
        <v>18</v>
      </c>
      <c r="D191" s="3" t="s">
        <v>19</v>
      </c>
      <c r="E191" s="3" t="str">
        <f ca="1">IFERROR(__xludf.DUMMYFUNCTION("IF(SPLIT(D191, ""/"") = ""/"", ""unclassified"", SPLIT(D191, ""/""))"),"unclassified")</f>
        <v>unclassified</v>
      </c>
      <c r="H191" s="3">
        <v>724</v>
      </c>
      <c r="I191" s="3" t="str">
        <f ca="1">IFERROR(__xludf.DUMMYFUNCTION("SPLIT(B191, "" / "")"),"homepage_banner_banner")</f>
        <v>homepage_banner_banner</v>
      </c>
      <c r="J191" s="3" t="str">
        <f ca="1">IFERROR(__xludf.DUMMYFUNCTION("""COMPUTED_VALUE"""),"friends_list")</f>
        <v>friends_list</v>
      </c>
      <c r="K191" s="5">
        <v>43694</v>
      </c>
      <c r="L191" s="6">
        <f t="shared" si="0"/>
        <v>3</v>
      </c>
      <c r="M191" s="3">
        <f t="shared" si="1"/>
        <v>83</v>
      </c>
    </row>
    <row r="192" spans="1:13" ht="15.75" customHeight="1" x14ac:dyDescent="0.2">
      <c r="A192" s="4">
        <v>43695</v>
      </c>
      <c r="B192" s="3" t="s">
        <v>20</v>
      </c>
      <c r="C192" s="3" t="s">
        <v>68</v>
      </c>
      <c r="D192" s="3" t="s">
        <v>61</v>
      </c>
      <c r="E192" s="3" t="str">
        <f ca="1">IFERROR(__xludf.DUMMYFUNCTION("IF(SPLIT(D192, ""/"") = ""/"", ""unclassified"", SPLIT(D192, ""/""))"),"furniture")</f>
        <v>furniture</v>
      </c>
      <c r="F192" s="3" t="str">
        <f ca="1">IFERROR(__xludf.DUMMYFUNCTION("""COMPUTED_VALUE"""),"office-furniture")</f>
        <v>office-furniture</v>
      </c>
      <c r="H192" s="3">
        <v>21206</v>
      </c>
      <c r="I192" s="3" t="str">
        <f ca="1">IFERROR(__xludf.DUMMYFUNCTION("SPLIT(B192, "" / "")"),"banner")</f>
        <v>banner</v>
      </c>
      <c r="J192" s="3" t="str">
        <f ca="1">IFERROR(__xludf.DUMMYFUNCTION("""COMPUTED_VALUE"""),"richmessage")</f>
        <v>richmessage</v>
      </c>
      <c r="K192" s="5">
        <v>43695</v>
      </c>
      <c r="L192" s="6">
        <f t="shared" si="0"/>
        <v>3</v>
      </c>
      <c r="M192" s="3">
        <f t="shared" si="1"/>
        <v>83</v>
      </c>
    </row>
    <row r="193" spans="1:13" ht="15.75" customHeight="1" x14ac:dyDescent="0.2">
      <c r="A193" s="4">
        <v>43695</v>
      </c>
      <c r="B193" s="3" t="s">
        <v>14</v>
      </c>
      <c r="C193" s="3" t="s">
        <v>68</v>
      </c>
      <c r="D193" s="3" t="s">
        <v>64</v>
      </c>
      <c r="E193" s="3" t="str">
        <f ca="1">IFERROR(__xludf.DUMMYFUNCTION("IF(SPLIT(D193, ""/"") = ""/"", ""unclassified"", SPLIT(D193, ""/""))"),"home-decor")</f>
        <v>home-decor</v>
      </c>
      <c r="F193" s="3" t="str">
        <f ca="1">IFERROR(__xludf.DUMMYFUNCTION("""COMPUTED_VALUE"""),"skincare")</f>
        <v>skincare</v>
      </c>
      <c r="H193" s="3">
        <v>15285</v>
      </c>
      <c r="I193" s="3" t="str">
        <f ca="1">IFERROR(__xludf.DUMMYFUNCTION("SPLIT(B193, "" / "")"),"banner")</f>
        <v>banner</v>
      </c>
      <c r="J193" s="3" t="str">
        <f ca="1">IFERROR(__xludf.DUMMYFUNCTION("""COMPUTED_VALUE"""),"tldigest")</f>
        <v>tldigest</v>
      </c>
      <c r="K193" s="5">
        <v>43695</v>
      </c>
      <c r="L193" s="6">
        <f t="shared" si="0"/>
        <v>3</v>
      </c>
      <c r="M193" s="3">
        <f t="shared" si="1"/>
        <v>83</v>
      </c>
    </row>
    <row r="194" spans="1:13" ht="15.75" customHeight="1" x14ac:dyDescent="0.2">
      <c r="A194" s="4">
        <v>43695</v>
      </c>
      <c r="B194" s="3" t="s">
        <v>17</v>
      </c>
      <c r="C194" s="3" t="s">
        <v>18</v>
      </c>
      <c r="D194" s="3" t="s">
        <v>19</v>
      </c>
      <c r="E194" s="3" t="str">
        <f ca="1">IFERROR(__xludf.DUMMYFUNCTION("IF(SPLIT(D194, ""/"") = ""/"", ""unclassified"", SPLIT(D194, ""/""))"),"unclassified")</f>
        <v>unclassified</v>
      </c>
      <c r="H194" s="3">
        <v>11655</v>
      </c>
      <c r="I194" s="3" t="str">
        <f ca="1">IFERROR(__xludf.DUMMYFUNCTION("SPLIT(B194, "" / "")"),"homepage_banner_banner")</f>
        <v>homepage_banner_banner</v>
      </c>
      <c r="J194" s="3" t="str">
        <f ca="1">IFERROR(__xludf.DUMMYFUNCTION("""COMPUTED_VALUE"""),"moretab")</f>
        <v>moretab</v>
      </c>
      <c r="K194" s="5">
        <v>43695</v>
      </c>
      <c r="L194" s="6">
        <f t="shared" si="0"/>
        <v>3</v>
      </c>
      <c r="M194" s="3">
        <f t="shared" si="1"/>
        <v>83</v>
      </c>
    </row>
    <row r="195" spans="1:13" ht="15.75" customHeight="1" x14ac:dyDescent="0.2">
      <c r="A195" s="4">
        <v>43695</v>
      </c>
      <c r="B195" s="3" t="s">
        <v>62</v>
      </c>
      <c r="C195" s="3" t="s">
        <v>48</v>
      </c>
      <c r="D195" s="3" t="s">
        <v>63</v>
      </c>
      <c r="E195" s="3" t="str">
        <f ca="1">IFERROR(__xludf.DUMMYFUNCTION("IF(SPLIT(D195, ""/"") = ""/"", ""unclassified"", SPLIT(D195, ""/""))"),"home-decor")</f>
        <v>home-decor</v>
      </c>
      <c r="F195" s="3" t="str">
        <f ca="1">IFERROR(__xludf.DUMMYFUNCTION("""COMPUTED_VALUE"""),"clock")</f>
        <v>clock</v>
      </c>
      <c r="H195" s="3">
        <v>7306</v>
      </c>
      <c r="I195" s="3" t="str">
        <f ca="1">IFERROR(__xludf.DUMMYFUNCTION("SPLIT(B195, "" / "")"),"banner")</f>
        <v>banner</v>
      </c>
      <c r="J195" s="3" t="str">
        <f ca="1">IFERROR(__xludf.DUMMYFUNCTION("""COMPUTED_VALUE"""),"tlads")</f>
        <v>tlads</v>
      </c>
      <c r="K195" s="5">
        <v>43695</v>
      </c>
      <c r="L195" s="6">
        <f t="shared" si="0"/>
        <v>3</v>
      </c>
      <c r="M195" s="3">
        <f t="shared" si="1"/>
        <v>83</v>
      </c>
    </row>
    <row r="196" spans="1:13" ht="15.75" customHeight="1" x14ac:dyDescent="0.2">
      <c r="A196" s="4">
        <v>43695</v>
      </c>
      <c r="B196" s="3" t="s">
        <v>25</v>
      </c>
      <c r="C196" s="3" t="s">
        <v>68</v>
      </c>
      <c r="D196" s="3" t="s">
        <v>64</v>
      </c>
      <c r="E196" s="3" t="str">
        <f ca="1">IFERROR(__xludf.DUMMYFUNCTION("IF(SPLIT(D196, ""/"") = ""/"", ""unclassified"", SPLIT(D196, ""/""))"),"home-decor")</f>
        <v>home-decor</v>
      </c>
      <c r="F196" s="3" t="str">
        <f ca="1">IFERROR(__xludf.DUMMYFUNCTION("""COMPUTED_VALUE"""),"skincare")</f>
        <v>skincare</v>
      </c>
      <c r="H196" s="3">
        <v>5432</v>
      </c>
      <c r="I196" s="3" t="str">
        <f ca="1">IFERROR(__xludf.DUMMYFUNCTION("SPLIT(B196, "" / "")"),"banner")</f>
        <v>banner</v>
      </c>
      <c r="J196" s="3" t="str">
        <f ca="1">IFERROR(__xludf.DUMMYFUNCTION("""COMPUTED_VALUE"""),"richmenu")</f>
        <v>richmenu</v>
      </c>
      <c r="K196" s="5">
        <v>43695</v>
      </c>
      <c r="L196" s="6">
        <f t="shared" si="0"/>
        <v>3</v>
      </c>
      <c r="M196" s="3">
        <f t="shared" si="1"/>
        <v>83</v>
      </c>
    </row>
    <row r="197" spans="1:13" ht="15.75" customHeight="1" x14ac:dyDescent="0.2">
      <c r="A197" s="4">
        <v>43695</v>
      </c>
      <c r="B197" s="3" t="s">
        <v>14</v>
      </c>
      <c r="C197" s="3" t="s">
        <v>68</v>
      </c>
      <c r="D197" s="3" t="s">
        <v>55</v>
      </c>
      <c r="E197" s="3" t="str">
        <f ca="1">IFERROR(__xludf.DUMMYFUNCTION("IF(SPLIT(D197, ""/"") = ""/"", ""unclassified"", SPLIT(D197, ""/""))"),"samsung")</f>
        <v>samsung</v>
      </c>
      <c r="F197" s="3" t="str">
        <f ca="1">IFERROR(__xludf.DUMMYFUNCTION("""COMPUTED_VALUE"""),"ponsel-tablet")</f>
        <v>ponsel-tablet</v>
      </c>
      <c r="G197" s="3" t="str">
        <f ca="1">IFERROR(__xludf.DUMMYFUNCTION("""COMPUTED_VALUE"""),"smartphone")</f>
        <v>smartphone</v>
      </c>
      <c r="H197" s="3">
        <v>4301</v>
      </c>
      <c r="I197" s="3" t="str">
        <f ca="1">IFERROR(__xludf.DUMMYFUNCTION("SPLIT(B197, "" / "")"),"banner")</f>
        <v>banner</v>
      </c>
      <c r="J197" s="3" t="str">
        <f ca="1">IFERROR(__xludf.DUMMYFUNCTION("""COMPUTED_VALUE"""),"tldigest")</f>
        <v>tldigest</v>
      </c>
      <c r="K197" s="5">
        <v>43695</v>
      </c>
      <c r="L197" s="6">
        <f t="shared" si="0"/>
        <v>3</v>
      </c>
      <c r="M197" s="3">
        <f t="shared" si="1"/>
        <v>83</v>
      </c>
    </row>
    <row r="198" spans="1:13" ht="15.75" customHeight="1" x14ac:dyDescent="0.2">
      <c r="A198" s="4">
        <v>43695</v>
      </c>
      <c r="B198" s="3" t="s">
        <v>23</v>
      </c>
      <c r="C198" s="3" t="s">
        <v>18</v>
      </c>
      <c r="D198" s="3" t="s">
        <v>19</v>
      </c>
      <c r="E198" s="3" t="str">
        <f ca="1">IFERROR(__xludf.DUMMYFUNCTION("IF(SPLIT(D198, ""/"") = ""/"", ""unclassified"", SPLIT(D198, ""/""))"),"unclassified")</f>
        <v>unclassified</v>
      </c>
      <c r="H198" s="3">
        <v>3736</v>
      </c>
      <c r="I198" s="3" t="str">
        <f ca="1">IFERROR(__xludf.DUMMYFUNCTION("SPLIT(B198, "" / "")"),"homepage_banner_banner")</f>
        <v>homepage_banner_banner</v>
      </c>
      <c r="J198" s="3" t="str">
        <f ca="1">IFERROR(__xludf.DUMMYFUNCTION("""COMPUTED_VALUE"""),"bottom_text_article")</f>
        <v>bottom_text_article</v>
      </c>
      <c r="K198" s="5">
        <v>43695</v>
      </c>
      <c r="L198" s="6">
        <f t="shared" si="0"/>
        <v>3</v>
      </c>
      <c r="M198" s="3">
        <f t="shared" si="1"/>
        <v>83</v>
      </c>
    </row>
    <row r="199" spans="1:13" ht="15.75" customHeight="1" x14ac:dyDescent="0.2">
      <c r="A199" s="4">
        <v>43695</v>
      </c>
      <c r="B199" s="3" t="s">
        <v>20</v>
      </c>
      <c r="C199" s="3" t="s">
        <v>68</v>
      </c>
      <c r="D199" s="3" t="s">
        <v>64</v>
      </c>
      <c r="E199" s="3" t="str">
        <f ca="1">IFERROR(__xludf.DUMMYFUNCTION("IF(SPLIT(D199, ""/"") = ""/"", ""unclassified"", SPLIT(D199, ""/""))"),"home-decor")</f>
        <v>home-decor</v>
      </c>
      <c r="F199" s="3" t="str">
        <f ca="1">IFERROR(__xludf.DUMMYFUNCTION("""COMPUTED_VALUE"""),"skincare")</f>
        <v>skincare</v>
      </c>
      <c r="H199" s="3">
        <v>3364</v>
      </c>
      <c r="I199" s="3" t="str">
        <f ca="1">IFERROR(__xludf.DUMMYFUNCTION("SPLIT(B199, "" / "")"),"banner")</f>
        <v>banner</v>
      </c>
      <c r="J199" s="3" t="str">
        <f ca="1">IFERROR(__xludf.DUMMYFUNCTION("""COMPUTED_VALUE"""),"richmessage")</f>
        <v>richmessage</v>
      </c>
      <c r="K199" s="5">
        <v>43695</v>
      </c>
      <c r="L199" s="6">
        <f t="shared" si="0"/>
        <v>3</v>
      </c>
      <c r="M199" s="3">
        <f t="shared" si="1"/>
        <v>83</v>
      </c>
    </row>
    <row r="200" spans="1:13" ht="15.75" customHeight="1" x14ac:dyDescent="0.2">
      <c r="A200" s="4">
        <v>43695</v>
      </c>
      <c r="B200" s="3" t="s">
        <v>47</v>
      </c>
      <c r="C200" s="3" t="s">
        <v>48</v>
      </c>
      <c r="D200" s="3" t="s">
        <v>39</v>
      </c>
      <c r="E200" s="3" t="str">
        <f ca="1">IFERROR(__xludf.DUMMYFUNCTION("IF(SPLIT(D200, ""/"") = ""/"", ""unclassified"", SPLIT(D200, ""/""))"),"ponsel-tablet")</f>
        <v>ponsel-tablet</v>
      </c>
      <c r="F200" s="3" t="str">
        <f ca="1">IFERROR(__xludf.DUMMYFUNCTION("""COMPUTED_VALUE"""),"smartphone")</f>
        <v>smartphone</v>
      </c>
      <c r="H200" s="3">
        <v>2098</v>
      </c>
      <c r="I200" s="3" t="str">
        <f ca="1">IFERROR(__xludf.DUMMYFUNCTION("SPLIT(B200, "" / "")"),"banner")</f>
        <v>banner</v>
      </c>
      <c r="J200" s="3" t="str">
        <f ca="1">IFERROR(__xludf.DUMMYFUNCTION("""COMPUTED_VALUE"""),"bannerevent")</f>
        <v>bannerevent</v>
      </c>
      <c r="K200" s="5">
        <v>43695</v>
      </c>
      <c r="L200" s="6">
        <f t="shared" si="0"/>
        <v>3</v>
      </c>
      <c r="M200" s="3">
        <f t="shared" si="1"/>
        <v>83</v>
      </c>
    </row>
    <row r="201" spans="1:13" ht="15.75" customHeight="1" x14ac:dyDescent="0.2">
      <c r="A201" s="4">
        <v>43695</v>
      </c>
      <c r="B201" s="3" t="s">
        <v>28</v>
      </c>
      <c r="C201" s="3" t="s">
        <v>18</v>
      </c>
      <c r="D201" s="3" t="s">
        <v>19</v>
      </c>
      <c r="E201" s="3" t="str">
        <f ca="1">IFERROR(__xludf.DUMMYFUNCTION("IF(SPLIT(D201, ""/"") = ""/"", ""unclassified"", SPLIT(D201, ""/""))"),"unclassified")</f>
        <v>unclassified</v>
      </c>
      <c r="H201" s="3">
        <v>1744</v>
      </c>
      <c r="I201" s="3" t="str">
        <f ca="1">IFERROR(__xludf.DUMMYFUNCTION("SPLIT(B201, "" / "")"),"homepage_banner_banner")</f>
        <v>homepage_banner_banner</v>
      </c>
      <c r="J201" s="3" t="str">
        <f ca="1">IFERROR(__xludf.DUMMYFUNCTION("""COMPUTED_VALUE"""),"tldigest")</f>
        <v>tldigest</v>
      </c>
      <c r="K201" s="5">
        <v>43695</v>
      </c>
      <c r="L201" s="6">
        <f t="shared" si="0"/>
        <v>3</v>
      </c>
      <c r="M201" s="3">
        <f t="shared" si="1"/>
        <v>83</v>
      </c>
    </row>
    <row r="202" spans="1:13" ht="15.75" customHeight="1" x14ac:dyDescent="0.2">
      <c r="A202" s="4">
        <v>43696</v>
      </c>
      <c r="B202" s="3" t="s">
        <v>14</v>
      </c>
      <c r="C202" s="3" t="s">
        <v>70</v>
      </c>
      <c r="D202" s="3" t="s">
        <v>66</v>
      </c>
      <c r="E202" s="3" t="str">
        <f ca="1">IFERROR(__xludf.DUMMYFUNCTION("IF(SPLIT(D202, ""/"") = ""/"", ""unclassified"", SPLIT(D202, ""/""))"),"home-decor")</f>
        <v>home-decor</v>
      </c>
      <c r="F202" s="3" t="str">
        <f ca="1">IFERROR(__xludf.DUMMYFUNCTION("""COMPUTED_VALUE"""),"makeup-accessories")</f>
        <v>makeup-accessories</v>
      </c>
      <c r="H202" s="3">
        <v>26701</v>
      </c>
      <c r="I202" s="3" t="str">
        <f ca="1">IFERROR(__xludf.DUMMYFUNCTION("SPLIT(B202, "" / "")"),"banner")</f>
        <v>banner</v>
      </c>
      <c r="J202" s="3" t="str">
        <f ca="1">IFERROR(__xludf.DUMMYFUNCTION("""COMPUTED_VALUE"""),"tldigest")</f>
        <v>tldigest</v>
      </c>
      <c r="K202" s="5">
        <v>43696</v>
      </c>
      <c r="L202" s="6">
        <f t="shared" si="0"/>
        <v>4</v>
      </c>
      <c r="M202" s="3">
        <f t="shared" si="1"/>
        <v>88</v>
      </c>
    </row>
    <row r="203" spans="1:13" ht="15.75" customHeight="1" x14ac:dyDescent="0.2">
      <c r="A203" s="4">
        <v>43696</v>
      </c>
      <c r="B203" s="3" t="s">
        <v>20</v>
      </c>
      <c r="C203" s="3" t="s">
        <v>70</v>
      </c>
      <c r="D203" s="3" t="s">
        <v>57</v>
      </c>
      <c r="E203" s="3" t="str">
        <f ca="1">IFERROR(__xludf.DUMMYFUNCTION("IF(SPLIT(D203, ""/"") = ""/"", ""unclassified"", SPLIT(D203, ""/""))"),"uniqlo")</f>
        <v>uniqlo</v>
      </c>
      <c r="F203" s="3" t="str">
        <f ca="1">IFERROR(__xludf.DUMMYFUNCTION("""COMPUTED_VALUE"""),"pakaian")</f>
        <v>pakaian</v>
      </c>
      <c r="G203" s="3" t="str">
        <f ca="1">IFERROR(__xludf.DUMMYFUNCTION("""COMPUTED_VALUE"""),"kaos")</f>
        <v>kaos</v>
      </c>
      <c r="H203" s="3">
        <v>14521</v>
      </c>
      <c r="I203" s="3" t="str">
        <f ca="1">IFERROR(__xludf.DUMMYFUNCTION("SPLIT(B203, "" / "")"),"banner")</f>
        <v>banner</v>
      </c>
      <c r="J203" s="3" t="str">
        <f ca="1">IFERROR(__xludf.DUMMYFUNCTION("""COMPUTED_VALUE"""),"richmessage")</f>
        <v>richmessage</v>
      </c>
      <c r="K203" s="5">
        <v>43696</v>
      </c>
      <c r="L203" s="6">
        <f t="shared" si="0"/>
        <v>4</v>
      </c>
      <c r="M203" s="3">
        <f t="shared" si="1"/>
        <v>88</v>
      </c>
    </row>
    <row r="204" spans="1:13" ht="15.75" customHeight="1" x14ac:dyDescent="0.2">
      <c r="A204" s="4">
        <v>43696</v>
      </c>
      <c r="B204" s="3" t="s">
        <v>20</v>
      </c>
      <c r="C204" s="3" t="s">
        <v>70</v>
      </c>
      <c r="D204" s="3" t="s">
        <v>38</v>
      </c>
      <c r="E204" s="3" t="str">
        <f ca="1">IFERROR(__xludf.DUMMYFUNCTION("IF(SPLIT(D204, ""/"") = ""/"", ""unclassified"", SPLIT(D204, ""/""))"),"home-decor")</f>
        <v>home-decor</v>
      </c>
      <c r="F204" s="3" t="str">
        <f ca="1">IFERROR(__xludf.DUMMYFUNCTION("""COMPUTED_VALUE"""),"scents")</f>
        <v>scents</v>
      </c>
      <c r="H204" s="3">
        <v>10106</v>
      </c>
      <c r="I204" s="3" t="str">
        <f ca="1">IFERROR(__xludf.DUMMYFUNCTION("SPLIT(B204, "" / "")"),"banner")</f>
        <v>banner</v>
      </c>
      <c r="J204" s="3" t="str">
        <f ca="1">IFERROR(__xludf.DUMMYFUNCTION("""COMPUTED_VALUE"""),"richmessage")</f>
        <v>richmessage</v>
      </c>
      <c r="K204" s="5">
        <v>43696</v>
      </c>
      <c r="L204" s="6">
        <f t="shared" si="0"/>
        <v>4</v>
      </c>
      <c r="M204" s="3">
        <f t="shared" si="1"/>
        <v>88</v>
      </c>
    </row>
    <row r="205" spans="1:13" ht="15.75" customHeight="1" x14ac:dyDescent="0.2">
      <c r="A205" s="4">
        <v>43696</v>
      </c>
      <c r="B205" s="3" t="s">
        <v>17</v>
      </c>
      <c r="C205" s="3" t="s">
        <v>18</v>
      </c>
      <c r="D205" s="3" t="s">
        <v>19</v>
      </c>
      <c r="E205" s="3" t="str">
        <f ca="1">IFERROR(__xludf.DUMMYFUNCTION("IF(SPLIT(D205, ""/"") = ""/"", ""unclassified"", SPLIT(D205, ""/""))"),"unclassified")</f>
        <v>unclassified</v>
      </c>
      <c r="H205" s="3">
        <v>8964</v>
      </c>
      <c r="I205" s="3" t="str">
        <f ca="1">IFERROR(__xludf.DUMMYFUNCTION("SPLIT(B205, "" / "")"),"homepage_banner_banner")</f>
        <v>homepage_banner_banner</v>
      </c>
      <c r="J205" s="3" t="str">
        <f ca="1">IFERROR(__xludf.DUMMYFUNCTION("""COMPUTED_VALUE"""),"moretab")</f>
        <v>moretab</v>
      </c>
      <c r="K205" s="5">
        <v>43696</v>
      </c>
      <c r="L205" s="6">
        <f t="shared" si="0"/>
        <v>4</v>
      </c>
      <c r="M205" s="3">
        <f t="shared" si="1"/>
        <v>88</v>
      </c>
    </row>
    <row r="206" spans="1:13" ht="15.75" customHeight="1" x14ac:dyDescent="0.2">
      <c r="A206" s="4">
        <v>43696</v>
      </c>
      <c r="B206" s="3" t="s">
        <v>20</v>
      </c>
      <c r="C206" s="3" t="s">
        <v>70</v>
      </c>
      <c r="D206" s="3" t="s">
        <v>34</v>
      </c>
      <c r="E206" s="3" t="str">
        <f ca="1">IFERROR(__xludf.DUMMYFUNCTION("IF(SPLIT(D206, ""/"") = ""/"", ""unclassified"", SPLIT(D206, ""/""))"),"diskon")</f>
        <v>diskon</v>
      </c>
      <c r="F206" s="3" t="str">
        <f ca="1">IFERROR(__xludf.DUMMYFUNCTION("""COMPUTED_VALUE"""),"special-deals")</f>
        <v>special-deals</v>
      </c>
      <c r="H206" s="3">
        <v>6921</v>
      </c>
      <c r="I206" s="3" t="str">
        <f ca="1">IFERROR(__xludf.DUMMYFUNCTION("SPLIT(B206, "" / "")"),"banner")</f>
        <v>banner</v>
      </c>
      <c r="J206" s="3" t="str">
        <f ca="1">IFERROR(__xludf.DUMMYFUNCTION("""COMPUTED_VALUE"""),"richmessage")</f>
        <v>richmessage</v>
      </c>
      <c r="K206" s="5">
        <v>43696</v>
      </c>
      <c r="L206" s="6">
        <f t="shared" si="0"/>
        <v>4</v>
      </c>
      <c r="M206" s="3">
        <f t="shared" si="1"/>
        <v>88</v>
      </c>
    </row>
    <row r="207" spans="1:13" ht="15.75" customHeight="1" x14ac:dyDescent="0.2">
      <c r="A207" s="4">
        <v>43696</v>
      </c>
      <c r="B207" s="3" t="s">
        <v>25</v>
      </c>
      <c r="C207" s="3" t="s">
        <v>70</v>
      </c>
      <c r="D207" s="3" t="s">
        <v>71</v>
      </c>
      <c r="E207" s="3" t="str">
        <f ca="1">IFERROR(__xludf.DUMMYFUNCTION("IF(SPLIT(D207, ""/"") = ""/"", ""unclassified"", SPLIT(D207, ""/""))"),"furniture")</f>
        <v>furniture</v>
      </c>
      <c r="F207" s="3" t="str">
        <f ca="1">IFERROR(__xludf.DUMMYFUNCTION("""COMPUTED_VALUE"""),"popular-furniture")</f>
        <v>popular-furniture</v>
      </c>
      <c r="H207" s="3">
        <v>4488</v>
      </c>
      <c r="I207" s="3" t="str">
        <f ca="1">IFERROR(__xludf.DUMMYFUNCTION("SPLIT(B207, "" / "")"),"banner")</f>
        <v>banner</v>
      </c>
      <c r="J207" s="3" t="str">
        <f ca="1">IFERROR(__xludf.DUMMYFUNCTION("""COMPUTED_VALUE"""),"richmenu")</f>
        <v>richmenu</v>
      </c>
      <c r="K207" s="5">
        <v>43696</v>
      </c>
      <c r="L207" s="6">
        <f t="shared" si="0"/>
        <v>4</v>
      </c>
      <c r="M207" s="3">
        <f t="shared" si="1"/>
        <v>88</v>
      </c>
    </row>
    <row r="208" spans="1:13" ht="15.75" customHeight="1" x14ac:dyDescent="0.2">
      <c r="A208" s="4">
        <v>43696</v>
      </c>
      <c r="B208" s="3" t="s">
        <v>62</v>
      </c>
      <c r="C208" s="3" t="s">
        <v>48</v>
      </c>
      <c r="D208" s="3" t="s">
        <v>63</v>
      </c>
      <c r="E208" s="3" t="str">
        <f ca="1">IFERROR(__xludf.DUMMYFUNCTION("IF(SPLIT(D208, ""/"") = ""/"", ""unclassified"", SPLIT(D208, ""/""))"),"home-decor")</f>
        <v>home-decor</v>
      </c>
      <c r="F208" s="3" t="str">
        <f ca="1">IFERROR(__xludf.DUMMYFUNCTION("""COMPUTED_VALUE"""),"clock")</f>
        <v>clock</v>
      </c>
      <c r="H208" s="3">
        <v>3942</v>
      </c>
      <c r="I208" s="3" t="str">
        <f ca="1">IFERROR(__xludf.DUMMYFUNCTION("SPLIT(B208, "" / "")"),"banner")</f>
        <v>banner</v>
      </c>
      <c r="J208" s="3" t="str">
        <f ca="1">IFERROR(__xludf.DUMMYFUNCTION("""COMPUTED_VALUE"""),"tlads")</f>
        <v>tlads</v>
      </c>
      <c r="K208" s="5">
        <v>43696</v>
      </c>
      <c r="L208" s="6">
        <f t="shared" si="0"/>
        <v>4</v>
      </c>
      <c r="M208" s="3">
        <f t="shared" si="1"/>
        <v>88</v>
      </c>
    </row>
    <row r="209" spans="1:13" ht="15.75" customHeight="1" x14ac:dyDescent="0.2">
      <c r="A209" s="4">
        <v>43696</v>
      </c>
      <c r="B209" s="3" t="s">
        <v>23</v>
      </c>
      <c r="C209" s="3" t="s">
        <v>18</v>
      </c>
      <c r="D209" s="3" t="s">
        <v>19</v>
      </c>
      <c r="E209" s="3" t="str">
        <f ca="1">IFERROR(__xludf.DUMMYFUNCTION("IF(SPLIT(D209, ""/"") = ""/"", ""unclassified"", SPLIT(D209, ""/""))"),"unclassified")</f>
        <v>unclassified</v>
      </c>
      <c r="H209" s="3">
        <v>3605</v>
      </c>
      <c r="I209" s="3" t="str">
        <f ca="1">IFERROR(__xludf.DUMMYFUNCTION("SPLIT(B209, "" / "")"),"homepage_banner_banner")</f>
        <v>homepage_banner_banner</v>
      </c>
      <c r="J209" s="3" t="str">
        <f ca="1">IFERROR(__xludf.DUMMYFUNCTION("""COMPUTED_VALUE"""),"bottom_text_article")</f>
        <v>bottom_text_article</v>
      </c>
      <c r="K209" s="5">
        <v>43696</v>
      </c>
      <c r="L209" s="6">
        <f t="shared" si="0"/>
        <v>4</v>
      </c>
      <c r="M209" s="3">
        <f t="shared" si="1"/>
        <v>88</v>
      </c>
    </row>
    <row r="210" spans="1:13" ht="15.75" customHeight="1" x14ac:dyDescent="0.2">
      <c r="A210" s="4">
        <v>43696</v>
      </c>
      <c r="B210" s="3" t="s">
        <v>28</v>
      </c>
      <c r="C210" s="3" t="s">
        <v>18</v>
      </c>
      <c r="D210" s="3" t="s">
        <v>19</v>
      </c>
      <c r="E210" s="3" t="str">
        <f ca="1">IFERROR(__xludf.DUMMYFUNCTION("IF(SPLIT(D210, ""/"") = ""/"", ""unclassified"", SPLIT(D210, ""/""))"),"unclassified")</f>
        <v>unclassified</v>
      </c>
      <c r="H210" s="3">
        <v>1390</v>
      </c>
      <c r="I210" s="3" t="str">
        <f ca="1">IFERROR(__xludf.DUMMYFUNCTION("SPLIT(B210, "" / "")"),"homepage_banner_banner")</f>
        <v>homepage_banner_banner</v>
      </c>
      <c r="J210" s="3" t="str">
        <f ca="1">IFERROR(__xludf.DUMMYFUNCTION("""COMPUTED_VALUE"""),"tldigest")</f>
        <v>tldigest</v>
      </c>
      <c r="K210" s="5">
        <v>43696</v>
      </c>
      <c r="L210" s="6">
        <f t="shared" si="0"/>
        <v>4</v>
      </c>
      <c r="M210" s="3">
        <f t="shared" si="1"/>
        <v>88</v>
      </c>
    </row>
    <row r="211" spans="1:13" ht="15.75" customHeight="1" x14ac:dyDescent="0.2">
      <c r="A211" s="4">
        <v>43696</v>
      </c>
      <c r="B211" s="3" t="s">
        <v>47</v>
      </c>
      <c r="C211" s="3" t="s">
        <v>48</v>
      </c>
      <c r="D211" s="3" t="s">
        <v>39</v>
      </c>
      <c r="E211" s="3" t="str">
        <f ca="1">IFERROR(__xludf.DUMMYFUNCTION("IF(SPLIT(D211, ""/"") = ""/"", ""unclassified"", SPLIT(D211, ""/""))"),"ponsel-tablet")</f>
        <v>ponsel-tablet</v>
      </c>
      <c r="F211" s="3" t="str">
        <f ca="1">IFERROR(__xludf.DUMMYFUNCTION("""COMPUTED_VALUE"""),"smartphone")</f>
        <v>smartphone</v>
      </c>
      <c r="H211" s="3">
        <v>702</v>
      </c>
      <c r="I211" s="3" t="str">
        <f ca="1">IFERROR(__xludf.DUMMYFUNCTION("SPLIT(B211, "" / "")"),"banner")</f>
        <v>banner</v>
      </c>
      <c r="J211" s="3" t="str">
        <f ca="1">IFERROR(__xludf.DUMMYFUNCTION("""COMPUTED_VALUE"""),"bannerevent")</f>
        <v>bannerevent</v>
      </c>
      <c r="K211" s="5">
        <v>43696</v>
      </c>
      <c r="L211" s="6">
        <f t="shared" si="0"/>
        <v>4</v>
      </c>
      <c r="M211" s="3">
        <f t="shared" si="1"/>
        <v>88</v>
      </c>
    </row>
    <row r="212" spans="1:13" ht="15.75" customHeight="1" x14ac:dyDescent="0.2">
      <c r="A212" s="4">
        <v>43696</v>
      </c>
      <c r="B212" s="3" t="s">
        <v>14</v>
      </c>
      <c r="C212" s="3" t="s">
        <v>68</v>
      </c>
      <c r="D212" s="3" t="s">
        <v>64</v>
      </c>
      <c r="E212" s="3" t="str">
        <f ca="1">IFERROR(__xludf.DUMMYFUNCTION("IF(SPLIT(D212, ""/"") = ""/"", ""unclassified"", SPLIT(D212, ""/""))"),"home-decor")</f>
        <v>home-decor</v>
      </c>
      <c r="F212" s="3" t="str">
        <f ca="1">IFERROR(__xludf.DUMMYFUNCTION("""COMPUTED_VALUE"""),"skincare")</f>
        <v>skincare</v>
      </c>
      <c r="H212" s="3">
        <v>327</v>
      </c>
      <c r="I212" s="3" t="str">
        <f ca="1">IFERROR(__xludf.DUMMYFUNCTION("SPLIT(B212, "" / "")"),"banner")</f>
        <v>banner</v>
      </c>
      <c r="J212" s="3" t="str">
        <f ca="1">IFERROR(__xludf.DUMMYFUNCTION("""COMPUTED_VALUE"""),"tldigest")</f>
        <v>tldigest</v>
      </c>
      <c r="K212" s="5">
        <v>43696</v>
      </c>
      <c r="L212" s="6">
        <f t="shared" si="0"/>
        <v>4</v>
      </c>
      <c r="M212" s="3">
        <f t="shared" si="1"/>
        <v>88</v>
      </c>
    </row>
    <row r="213" spans="1:13" ht="15.75" customHeight="1" x14ac:dyDescent="0.2">
      <c r="A213" s="4">
        <v>43697</v>
      </c>
      <c r="B213" s="3" t="s">
        <v>47</v>
      </c>
      <c r="C213" s="3" t="s">
        <v>68</v>
      </c>
      <c r="D213" s="3" t="s">
        <v>35</v>
      </c>
      <c r="E213" s="3" t="str">
        <f ca="1">IFERROR(__xludf.DUMMYFUNCTION("IF(SPLIT(D213, ""/"") = ""/"", ""unclassified"", SPLIT(D213, ""/""))"),"furniture")</f>
        <v>furniture</v>
      </c>
      <c r="F213" s="3" t="str">
        <f ca="1">IFERROR(__xludf.DUMMYFUNCTION("""COMPUTED_VALUE"""),"furniture-accessories")</f>
        <v>furniture-accessories</v>
      </c>
      <c r="H213" s="3">
        <v>124468</v>
      </c>
      <c r="I213" s="3" t="str">
        <f ca="1">IFERROR(__xludf.DUMMYFUNCTION("SPLIT(B213, "" / "")"),"banner")</f>
        <v>banner</v>
      </c>
      <c r="J213" s="3" t="str">
        <f ca="1">IFERROR(__xludf.DUMMYFUNCTION("""COMPUTED_VALUE"""),"bannerevent")</f>
        <v>bannerevent</v>
      </c>
      <c r="K213" s="5">
        <v>43697</v>
      </c>
      <c r="L213" s="6">
        <f t="shared" si="0"/>
        <v>4</v>
      </c>
      <c r="M213" s="3">
        <f t="shared" si="1"/>
        <v>88</v>
      </c>
    </row>
    <row r="214" spans="1:13" ht="15.75" customHeight="1" x14ac:dyDescent="0.2">
      <c r="A214" s="4">
        <v>43697</v>
      </c>
      <c r="B214" s="3" t="s">
        <v>14</v>
      </c>
      <c r="C214" s="3" t="s">
        <v>70</v>
      </c>
      <c r="D214" s="3" t="s">
        <v>57</v>
      </c>
      <c r="E214" s="3" t="str">
        <f ca="1">IFERROR(__xludf.DUMMYFUNCTION("IF(SPLIT(D214, ""/"") = ""/"", ""unclassified"", SPLIT(D214, ""/""))"),"uniqlo")</f>
        <v>uniqlo</v>
      </c>
      <c r="F214" s="3" t="str">
        <f ca="1">IFERROR(__xludf.DUMMYFUNCTION("""COMPUTED_VALUE"""),"pakaian")</f>
        <v>pakaian</v>
      </c>
      <c r="G214" s="3" t="str">
        <f ca="1">IFERROR(__xludf.DUMMYFUNCTION("""COMPUTED_VALUE"""),"kaos")</f>
        <v>kaos</v>
      </c>
      <c r="H214" s="3">
        <v>10812</v>
      </c>
      <c r="I214" s="3" t="str">
        <f ca="1">IFERROR(__xludf.DUMMYFUNCTION("SPLIT(B214, "" / "")"),"banner")</f>
        <v>banner</v>
      </c>
      <c r="J214" s="3" t="str">
        <f ca="1">IFERROR(__xludf.DUMMYFUNCTION("""COMPUTED_VALUE"""),"tldigest")</f>
        <v>tldigest</v>
      </c>
      <c r="K214" s="5">
        <v>43697</v>
      </c>
      <c r="L214" s="6">
        <f t="shared" si="0"/>
        <v>4</v>
      </c>
      <c r="M214" s="3">
        <f t="shared" si="1"/>
        <v>88</v>
      </c>
    </row>
    <row r="215" spans="1:13" ht="15.75" customHeight="1" x14ac:dyDescent="0.2">
      <c r="A215" s="4">
        <v>43697</v>
      </c>
      <c r="B215" s="3" t="s">
        <v>20</v>
      </c>
      <c r="C215" s="3" t="s">
        <v>70</v>
      </c>
      <c r="D215" s="3" t="s">
        <v>16</v>
      </c>
      <c r="E215" s="3" t="str">
        <f ca="1">IFERROR(__xludf.DUMMYFUNCTION("IF(SPLIT(D215, ""/"") = ""/"", ""unclassified"", SPLIT(D215, ""/""))"),"sofas")</f>
        <v>sofas</v>
      </c>
      <c r="F215" s="3" t="str">
        <f ca="1">IFERROR(__xludf.DUMMYFUNCTION("""COMPUTED_VALUE"""),"modern-sofas")</f>
        <v>modern-sofas</v>
      </c>
      <c r="H215" s="3">
        <v>7441</v>
      </c>
      <c r="I215" s="3" t="str">
        <f ca="1">IFERROR(__xludf.DUMMYFUNCTION("SPLIT(B215, "" / "")"),"banner")</f>
        <v>banner</v>
      </c>
      <c r="J215" s="3" t="str">
        <f ca="1">IFERROR(__xludf.DUMMYFUNCTION("""COMPUTED_VALUE"""),"richmessage")</f>
        <v>richmessage</v>
      </c>
      <c r="K215" s="5">
        <v>43697</v>
      </c>
      <c r="L215" s="6">
        <f t="shared" si="0"/>
        <v>4</v>
      </c>
      <c r="M215" s="3">
        <f t="shared" si="1"/>
        <v>88</v>
      </c>
    </row>
    <row r="216" spans="1:13" ht="15.75" customHeight="1" x14ac:dyDescent="0.2">
      <c r="A216" s="4">
        <v>43697</v>
      </c>
      <c r="B216" s="3" t="s">
        <v>20</v>
      </c>
      <c r="C216" s="3" t="s">
        <v>70</v>
      </c>
      <c r="D216" s="3" t="s">
        <v>71</v>
      </c>
      <c r="E216" s="3" t="str">
        <f ca="1">IFERROR(__xludf.DUMMYFUNCTION("IF(SPLIT(D216, ""/"") = ""/"", ""unclassified"", SPLIT(D216, ""/""))"),"furniture")</f>
        <v>furniture</v>
      </c>
      <c r="F216" s="3" t="str">
        <f ca="1">IFERROR(__xludf.DUMMYFUNCTION("""COMPUTED_VALUE"""),"popular-furniture")</f>
        <v>popular-furniture</v>
      </c>
      <c r="H216" s="3">
        <v>6976</v>
      </c>
      <c r="I216" s="3" t="str">
        <f ca="1">IFERROR(__xludf.DUMMYFUNCTION("SPLIT(B216, "" / "")"),"banner")</f>
        <v>banner</v>
      </c>
      <c r="J216" s="3" t="str">
        <f ca="1">IFERROR(__xludf.DUMMYFUNCTION("""COMPUTED_VALUE"""),"richmessage")</f>
        <v>richmessage</v>
      </c>
      <c r="K216" s="5">
        <v>43697</v>
      </c>
      <c r="L216" s="6">
        <f t="shared" si="0"/>
        <v>4</v>
      </c>
      <c r="M216" s="3">
        <f t="shared" si="1"/>
        <v>88</v>
      </c>
    </row>
    <row r="217" spans="1:13" ht="15.75" customHeight="1" x14ac:dyDescent="0.2">
      <c r="A217" s="4">
        <v>43697</v>
      </c>
      <c r="B217" s="3" t="s">
        <v>17</v>
      </c>
      <c r="C217" s="3" t="s">
        <v>18</v>
      </c>
      <c r="D217" s="3" t="s">
        <v>19</v>
      </c>
      <c r="E217" s="3" t="str">
        <f ca="1">IFERROR(__xludf.DUMMYFUNCTION("IF(SPLIT(D217, ""/"") = ""/"", ""unclassified"", SPLIT(D217, ""/""))"),"unclassified")</f>
        <v>unclassified</v>
      </c>
      <c r="H217" s="3">
        <v>6934</v>
      </c>
      <c r="I217" s="3" t="str">
        <f ca="1">IFERROR(__xludf.DUMMYFUNCTION("SPLIT(B217, "" / "")"),"homepage_banner_banner")</f>
        <v>homepage_banner_banner</v>
      </c>
      <c r="J217" s="3" t="str">
        <f ca="1">IFERROR(__xludf.DUMMYFUNCTION("""COMPUTED_VALUE"""),"moretab")</f>
        <v>moretab</v>
      </c>
      <c r="K217" s="5">
        <v>43697</v>
      </c>
      <c r="L217" s="6">
        <f t="shared" si="0"/>
        <v>4</v>
      </c>
      <c r="M217" s="3">
        <f t="shared" si="1"/>
        <v>88</v>
      </c>
    </row>
    <row r="218" spans="1:13" ht="15.75" customHeight="1" x14ac:dyDescent="0.2">
      <c r="A218" s="4">
        <v>43697</v>
      </c>
      <c r="B218" s="3" t="s">
        <v>23</v>
      </c>
      <c r="C218" s="3" t="s">
        <v>18</v>
      </c>
      <c r="D218" s="3" t="s">
        <v>19</v>
      </c>
      <c r="E218" s="3" t="str">
        <f ca="1">IFERROR(__xludf.DUMMYFUNCTION("IF(SPLIT(D218, ""/"") = ""/"", ""unclassified"", SPLIT(D218, ""/""))"),"unclassified")</f>
        <v>unclassified</v>
      </c>
      <c r="H218" s="3">
        <v>5867</v>
      </c>
      <c r="I218" s="3" t="str">
        <f ca="1">IFERROR(__xludf.DUMMYFUNCTION("SPLIT(B218, "" / "")"),"homepage_banner_banner")</f>
        <v>homepage_banner_banner</v>
      </c>
      <c r="J218" s="3" t="str">
        <f ca="1">IFERROR(__xludf.DUMMYFUNCTION("""COMPUTED_VALUE"""),"bottom_text_article")</f>
        <v>bottom_text_article</v>
      </c>
      <c r="K218" s="5">
        <v>43697</v>
      </c>
      <c r="L218" s="6">
        <f t="shared" si="0"/>
        <v>4</v>
      </c>
      <c r="M218" s="3">
        <f t="shared" si="1"/>
        <v>88</v>
      </c>
    </row>
    <row r="219" spans="1:13" ht="15.75" customHeight="1" x14ac:dyDescent="0.2">
      <c r="A219" s="4">
        <v>43697</v>
      </c>
      <c r="B219" s="3" t="s">
        <v>20</v>
      </c>
      <c r="C219" s="3" t="s">
        <v>70</v>
      </c>
      <c r="D219" s="3" t="s">
        <v>57</v>
      </c>
      <c r="E219" s="3" t="str">
        <f ca="1">IFERROR(__xludf.DUMMYFUNCTION("IF(SPLIT(D219, ""/"") = ""/"", ""unclassified"", SPLIT(D219, ""/""))"),"uniqlo")</f>
        <v>uniqlo</v>
      </c>
      <c r="F219" s="3" t="str">
        <f ca="1">IFERROR(__xludf.DUMMYFUNCTION("""COMPUTED_VALUE"""),"pakaian")</f>
        <v>pakaian</v>
      </c>
      <c r="G219" s="3" t="str">
        <f ca="1">IFERROR(__xludf.DUMMYFUNCTION("""COMPUTED_VALUE"""),"kaos")</f>
        <v>kaos</v>
      </c>
      <c r="H219" s="3">
        <v>4617</v>
      </c>
      <c r="I219" s="3" t="str">
        <f ca="1">IFERROR(__xludf.DUMMYFUNCTION("SPLIT(B219, "" / "")"),"banner")</f>
        <v>banner</v>
      </c>
      <c r="J219" s="3" t="str">
        <f ca="1">IFERROR(__xludf.DUMMYFUNCTION("""COMPUTED_VALUE"""),"richmessage")</f>
        <v>richmessage</v>
      </c>
      <c r="K219" s="5">
        <v>43697</v>
      </c>
      <c r="L219" s="6">
        <f t="shared" si="0"/>
        <v>4</v>
      </c>
      <c r="M219" s="3">
        <f t="shared" si="1"/>
        <v>88</v>
      </c>
    </row>
    <row r="220" spans="1:13" ht="15.75" customHeight="1" x14ac:dyDescent="0.2">
      <c r="A220" s="4">
        <v>43697</v>
      </c>
      <c r="B220" s="3" t="s">
        <v>62</v>
      </c>
      <c r="C220" s="3" t="s">
        <v>48</v>
      </c>
      <c r="D220" s="3" t="s">
        <v>63</v>
      </c>
      <c r="E220" s="3" t="str">
        <f ca="1">IFERROR(__xludf.DUMMYFUNCTION("IF(SPLIT(D220, ""/"") = ""/"", ""unclassified"", SPLIT(D220, ""/""))"),"home-decor")</f>
        <v>home-decor</v>
      </c>
      <c r="F220" s="3" t="str">
        <f ca="1">IFERROR(__xludf.DUMMYFUNCTION("""COMPUTED_VALUE"""),"clock")</f>
        <v>clock</v>
      </c>
      <c r="H220" s="3">
        <v>2381</v>
      </c>
      <c r="I220" s="3" t="str">
        <f ca="1">IFERROR(__xludf.DUMMYFUNCTION("SPLIT(B220, "" / "")"),"banner")</f>
        <v>banner</v>
      </c>
      <c r="J220" s="3" t="str">
        <f ca="1">IFERROR(__xludf.DUMMYFUNCTION("""COMPUTED_VALUE"""),"tlads")</f>
        <v>tlads</v>
      </c>
      <c r="K220" s="5">
        <v>43697</v>
      </c>
      <c r="L220" s="6">
        <f t="shared" si="0"/>
        <v>4</v>
      </c>
      <c r="M220" s="3">
        <f t="shared" si="1"/>
        <v>88</v>
      </c>
    </row>
    <row r="221" spans="1:13" ht="15.75" customHeight="1" x14ac:dyDescent="0.2">
      <c r="A221" s="4">
        <v>43697</v>
      </c>
      <c r="B221" s="3" t="s">
        <v>25</v>
      </c>
      <c r="C221" s="3" t="s">
        <v>70</v>
      </c>
      <c r="D221" s="3" t="s">
        <v>61</v>
      </c>
      <c r="E221" s="3" t="str">
        <f ca="1">IFERROR(__xludf.DUMMYFUNCTION("IF(SPLIT(D221, ""/"") = ""/"", ""unclassified"", SPLIT(D221, ""/""))"),"furniture")</f>
        <v>furniture</v>
      </c>
      <c r="F221" s="3" t="str">
        <f ca="1">IFERROR(__xludf.DUMMYFUNCTION("""COMPUTED_VALUE"""),"office-furniture")</f>
        <v>office-furniture</v>
      </c>
      <c r="H221" s="3">
        <v>1846</v>
      </c>
      <c r="I221" s="3" t="str">
        <f ca="1">IFERROR(__xludf.DUMMYFUNCTION("SPLIT(B221, "" / "")"),"banner")</f>
        <v>banner</v>
      </c>
      <c r="J221" s="3" t="str">
        <f ca="1">IFERROR(__xludf.DUMMYFUNCTION("""COMPUTED_VALUE"""),"richmenu")</f>
        <v>richmenu</v>
      </c>
      <c r="K221" s="5">
        <v>43697</v>
      </c>
      <c r="L221" s="6">
        <f t="shared" si="0"/>
        <v>4</v>
      </c>
      <c r="M221" s="3">
        <f t="shared" si="1"/>
        <v>88</v>
      </c>
    </row>
    <row r="222" spans="1:13" ht="15.75" customHeight="1" x14ac:dyDescent="0.2">
      <c r="A222" s="4">
        <v>43697</v>
      </c>
      <c r="B222" s="3" t="s">
        <v>47</v>
      </c>
      <c r="C222" s="3" t="s">
        <v>48</v>
      </c>
      <c r="D222" s="3" t="s">
        <v>39</v>
      </c>
      <c r="E222" s="3" t="str">
        <f ca="1">IFERROR(__xludf.DUMMYFUNCTION("IF(SPLIT(D222, ""/"") = ""/"", ""unclassified"", SPLIT(D222, ""/""))"),"ponsel-tablet")</f>
        <v>ponsel-tablet</v>
      </c>
      <c r="F222" s="3" t="str">
        <f ca="1">IFERROR(__xludf.DUMMYFUNCTION("""COMPUTED_VALUE"""),"smartphone")</f>
        <v>smartphone</v>
      </c>
      <c r="H222" s="3">
        <v>1738</v>
      </c>
      <c r="I222" s="3" t="str">
        <f ca="1">IFERROR(__xludf.DUMMYFUNCTION("SPLIT(B222, "" / "")"),"banner")</f>
        <v>banner</v>
      </c>
      <c r="J222" s="3" t="str">
        <f ca="1">IFERROR(__xludf.DUMMYFUNCTION("""COMPUTED_VALUE"""),"bannerevent")</f>
        <v>bannerevent</v>
      </c>
      <c r="K222" s="5">
        <v>43697</v>
      </c>
      <c r="L222" s="6">
        <f t="shared" si="0"/>
        <v>4</v>
      </c>
      <c r="M222" s="3">
        <f t="shared" si="1"/>
        <v>88</v>
      </c>
    </row>
    <row r="223" spans="1:13" ht="15.75" customHeight="1" x14ac:dyDescent="0.2">
      <c r="A223" s="4">
        <v>43697</v>
      </c>
      <c r="B223" s="3" t="s">
        <v>28</v>
      </c>
      <c r="C223" s="3" t="s">
        <v>18</v>
      </c>
      <c r="D223" s="3" t="s">
        <v>19</v>
      </c>
      <c r="E223" s="3" t="str">
        <f ca="1">IFERROR(__xludf.DUMMYFUNCTION("IF(SPLIT(D223, ""/"") = ""/"", ""unclassified"", SPLIT(D223, ""/""))"),"unclassified")</f>
        <v>unclassified</v>
      </c>
      <c r="H223" s="3">
        <v>1202</v>
      </c>
      <c r="I223" s="3" t="str">
        <f ca="1">IFERROR(__xludf.DUMMYFUNCTION("SPLIT(B223, "" / "")"),"homepage_banner_banner")</f>
        <v>homepage_banner_banner</v>
      </c>
      <c r="J223" s="3" t="str">
        <f ca="1">IFERROR(__xludf.DUMMYFUNCTION("""COMPUTED_VALUE"""),"tldigest")</f>
        <v>tldigest</v>
      </c>
      <c r="K223" s="5">
        <v>43697</v>
      </c>
      <c r="L223" s="6">
        <f t="shared" si="0"/>
        <v>4</v>
      </c>
      <c r="M223" s="3">
        <f t="shared" si="1"/>
        <v>88</v>
      </c>
    </row>
    <row r="224" spans="1:13" ht="15.75" customHeight="1" x14ac:dyDescent="0.2">
      <c r="A224" s="4">
        <v>43697</v>
      </c>
      <c r="B224" s="3" t="s">
        <v>20</v>
      </c>
      <c r="C224" s="3" t="s">
        <v>70</v>
      </c>
      <c r="D224" s="3" t="s">
        <v>38</v>
      </c>
      <c r="E224" s="3" t="str">
        <f ca="1">IFERROR(__xludf.DUMMYFUNCTION("IF(SPLIT(D224, ""/"") = ""/"", ""unclassified"", SPLIT(D224, ""/""))"),"home-decor")</f>
        <v>home-decor</v>
      </c>
      <c r="F224" s="3" t="str">
        <f ca="1">IFERROR(__xludf.DUMMYFUNCTION("""COMPUTED_VALUE"""),"scents")</f>
        <v>scents</v>
      </c>
      <c r="H224" s="3">
        <v>773</v>
      </c>
      <c r="I224" s="3" t="str">
        <f ca="1">IFERROR(__xludf.DUMMYFUNCTION("SPLIT(B224, "" / "")"),"banner")</f>
        <v>banner</v>
      </c>
      <c r="J224" s="3" t="str">
        <f ca="1">IFERROR(__xludf.DUMMYFUNCTION("""COMPUTED_VALUE"""),"richmessage")</f>
        <v>richmessage</v>
      </c>
      <c r="K224" s="5">
        <v>43697</v>
      </c>
      <c r="L224" s="6">
        <f t="shared" si="0"/>
        <v>4</v>
      </c>
      <c r="M224" s="3">
        <f t="shared" si="1"/>
        <v>88</v>
      </c>
    </row>
    <row r="225" spans="1:13" ht="15.75" customHeight="1" x14ac:dyDescent="0.2">
      <c r="A225" s="4">
        <v>43697</v>
      </c>
      <c r="B225" s="3" t="s">
        <v>14</v>
      </c>
      <c r="C225" s="3" t="s">
        <v>70</v>
      </c>
      <c r="D225" s="3" t="s">
        <v>66</v>
      </c>
      <c r="E225" s="3" t="str">
        <f ca="1">IFERROR(__xludf.DUMMYFUNCTION("IF(SPLIT(D225, ""/"") = ""/"", ""unclassified"", SPLIT(D225, ""/""))"),"home-decor")</f>
        <v>home-decor</v>
      </c>
      <c r="F225" s="3" t="str">
        <f ca="1">IFERROR(__xludf.DUMMYFUNCTION("""COMPUTED_VALUE"""),"makeup-accessories")</f>
        <v>makeup-accessories</v>
      </c>
      <c r="H225" s="3">
        <v>657</v>
      </c>
      <c r="I225" s="3" t="str">
        <f ca="1">IFERROR(__xludf.DUMMYFUNCTION("SPLIT(B225, "" / "")"),"banner")</f>
        <v>banner</v>
      </c>
      <c r="J225" s="3" t="str">
        <f ca="1">IFERROR(__xludf.DUMMYFUNCTION("""COMPUTED_VALUE"""),"tldigest")</f>
        <v>tldigest</v>
      </c>
      <c r="K225" s="5">
        <v>43697</v>
      </c>
      <c r="L225" s="6">
        <f t="shared" si="0"/>
        <v>4</v>
      </c>
      <c r="M225" s="3">
        <f t="shared" si="1"/>
        <v>88</v>
      </c>
    </row>
    <row r="226" spans="1:13" ht="15.75" customHeight="1" x14ac:dyDescent="0.2">
      <c r="A226" s="4">
        <v>43697</v>
      </c>
      <c r="B226" s="3" t="s">
        <v>20</v>
      </c>
      <c r="C226" s="3" t="s">
        <v>70</v>
      </c>
      <c r="D226" s="3" t="s">
        <v>34</v>
      </c>
      <c r="E226" s="3" t="str">
        <f ca="1">IFERROR(__xludf.DUMMYFUNCTION("IF(SPLIT(D226, ""/"") = ""/"", ""unclassified"", SPLIT(D226, ""/""))"),"diskon")</f>
        <v>diskon</v>
      </c>
      <c r="F226" s="3" t="str">
        <f ca="1">IFERROR(__xludf.DUMMYFUNCTION("""COMPUTED_VALUE"""),"special-deals")</f>
        <v>special-deals</v>
      </c>
      <c r="H226" s="3">
        <v>624</v>
      </c>
      <c r="I226" s="3" t="str">
        <f ca="1">IFERROR(__xludf.DUMMYFUNCTION("SPLIT(B226, "" / "")"),"banner")</f>
        <v>banner</v>
      </c>
      <c r="J226" s="3" t="str">
        <f ca="1">IFERROR(__xludf.DUMMYFUNCTION("""COMPUTED_VALUE"""),"richmessage")</f>
        <v>richmessage</v>
      </c>
      <c r="K226" s="5">
        <v>43697</v>
      </c>
      <c r="L226" s="6">
        <f t="shared" si="0"/>
        <v>4</v>
      </c>
      <c r="M226" s="3">
        <f t="shared" si="1"/>
        <v>88</v>
      </c>
    </row>
    <row r="227" spans="1:13" ht="15.75" customHeight="1" x14ac:dyDescent="0.2">
      <c r="A227" s="4">
        <v>43697</v>
      </c>
      <c r="B227" s="3" t="s">
        <v>47</v>
      </c>
      <c r="C227" s="3" t="s">
        <v>52</v>
      </c>
      <c r="D227" s="3" t="s">
        <v>49</v>
      </c>
      <c r="E227" s="3" t="str">
        <f ca="1">IFERROR(__xludf.DUMMYFUNCTION("IF(SPLIT(D227, ""/"") = ""/"", ""unclassified"", SPLIT(D227, ""/""))"),"koleksi")</f>
        <v>koleksi</v>
      </c>
      <c r="F227" s="3" t="str">
        <f ca="1">IFERROR(__xludf.DUMMYFUNCTION("""COMPUTED_VALUE"""),"all-about-apple-brand")</f>
        <v>all-about-apple-brand</v>
      </c>
      <c r="H227" s="3">
        <v>358</v>
      </c>
      <c r="I227" s="3" t="str">
        <f ca="1">IFERROR(__xludf.DUMMYFUNCTION("SPLIT(B227, "" / "")"),"banner")</f>
        <v>banner</v>
      </c>
      <c r="J227" s="3" t="str">
        <f ca="1">IFERROR(__xludf.DUMMYFUNCTION("""COMPUTED_VALUE"""),"bannerevent")</f>
        <v>bannerevent</v>
      </c>
      <c r="K227" s="5">
        <v>43697</v>
      </c>
      <c r="L227" s="6">
        <f t="shared" si="0"/>
        <v>4</v>
      </c>
      <c r="M227" s="3">
        <f t="shared" si="1"/>
        <v>88</v>
      </c>
    </row>
    <row r="228" spans="1:13" ht="15.75" customHeight="1" x14ac:dyDescent="0.2">
      <c r="A228" s="4">
        <v>43697</v>
      </c>
      <c r="B228" s="3" t="s">
        <v>33</v>
      </c>
      <c r="C228" s="3" t="s">
        <v>70</v>
      </c>
      <c r="D228" s="3" t="s">
        <v>34</v>
      </c>
      <c r="E228" s="3" t="str">
        <f ca="1">IFERROR(__xludf.DUMMYFUNCTION("IF(SPLIT(D228, ""/"") = ""/"", ""unclassified"", SPLIT(D228, ""/""))"),"diskon")</f>
        <v>diskon</v>
      </c>
      <c r="F228" s="3" t="str">
        <f ca="1">IFERROR(__xludf.DUMMYFUNCTION("""COMPUTED_VALUE"""),"special-deals")</f>
        <v>special-deals</v>
      </c>
      <c r="H228" s="3">
        <v>206</v>
      </c>
      <c r="I228" s="3" t="str">
        <f ca="1">IFERROR(__xludf.DUMMYFUNCTION("SPLIT(B228, "" / "")"),"banner")</f>
        <v>banner</v>
      </c>
      <c r="J228" s="3" t="str">
        <f ca="1">IFERROR(__xludf.DUMMYFUNCTION("""COMPUTED_VALUE"""),"tloa")</f>
        <v>tloa</v>
      </c>
      <c r="K228" s="5">
        <v>43697</v>
      </c>
      <c r="L228" s="6">
        <f t="shared" si="0"/>
        <v>4</v>
      </c>
      <c r="M228" s="3">
        <f t="shared" si="1"/>
        <v>88</v>
      </c>
    </row>
    <row r="229" spans="1:13" ht="15.75" customHeight="1" x14ac:dyDescent="0.2">
      <c r="A229" s="4">
        <v>43697</v>
      </c>
      <c r="B229" s="3" t="s">
        <v>47</v>
      </c>
      <c r="C229" s="3" t="s">
        <v>68</v>
      </c>
      <c r="D229" s="3" t="s">
        <v>72</v>
      </c>
      <c r="E229" s="3" t="str">
        <f ca="1">IFERROR(__xludf.DUMMYFUNCTION("IF(SPLIT(D229, ""/"") = ""/"", ""unclassified"", SPLIT(D229, ""/""))"),"uncategorized")</f>
        <v>uncategorized</v>
      </c>
      <c r="H229" s="3">
        <v>0</v>
      </c>
      <c r="I229" s="3" t="str">
        <f ca="1">IFERROR(__xludf.DUMMYFUNCTION("SPLIT(B229, "" / "")"),"banner")</f>
        <v>banner</v>
      </c>
      <c r="J229" s="3" t="str">
        <f ca="1">IFERROR(__xludf.DUMMYFUNCTION("""COMPUTED_VALUE"""),"bannerevent")</f>
        <v>bannerevent</v>
      </c>
      <c r="K229" s="5">
        <v>43697</v>
      </c>
      <c r="L229" s="6">
        <f t="shared" si="0"/>
        <v>4</v>
      </c>
      <c r="M229" s="3">
        <f t="shared" si="1"/>
        <v>88</v>
      </c>
    </row>
    <row r="230" spans="1:13" ht="15.75" customHeight="1" x14ac:dyDescent="0.2">
      <c r="A230" s="4">
        <v>43698</v>
      </c>
      <c r="B230" s="3" t="s">
        <v>47</v>
      </c>
      <c r="C230" s="3" t="s">
        <v>68</v>
      </c>
      <c r="D230" s="3" t="s">
        <v>35</v>
      </c>
      <c r="E230" s="3" t="str">
        <f ca="1">IFERROR(__xludf.DUMMYFUNCTION("IF(SPLIT(D230, ""/"") = ""/"", ""unclassified"", SPLIT(D230, ""/""))"),"furniture")</f>
        <v>furniture</v>
      </c>
      <c r="F230" s="3" t="str">
        <f ca="1">IFERROR(__xludf.DUMMYFUNCTION("""COMPUTED_VALUE"""),"furniture-accessories")</f>
        <v>furniture-accessories</v>
      </c>
      <c r="H230" s="3">
        <v>32684</v>
      </c>
      <c r="I230" s="3" t="str">
        <f ca="1">IFERROR(__xludf.DUMMYFUNCTION("SPLIT(B230, "" / "")"),"banner")</f>
        <v>banner</v>
      </c>
      <c r="J230" s="3" t="str">
        <f ca="1">IFERROR(__xludf.DUMMYFUNCTION("""COMPUTED_VALUE"""),"bannerevent")</f>
        <v>bannerevent</v>
      </c>
      <c r="K230" s="5">
        <v>43698</v>
      </c>
      <c r="L230" s="6">
        <f t="shared" si="0"/>
        <v>4</v>
      </c>
      <c r="M230" s="3">
        <f t="shared" si="1"/>
        <v>88</v>
      </c>
    </row>
    <row r="231" spans="1:13" ht="15.75" customHeight="1" x14ac:dyDescent="0.2">
      <c r="A231" s="4">
        <v>43698</v>
      </c>
      <c r="B231" s="3" t="s">
        <v>14</v>
      </c>
      <c r="C231" s="3" t="s">
        <v>70</v>
      </c>
      <c r="D231" s="3" t="s">
        <v>16</v>
      </c>
      <c r="E231" s="3" t="str">
        <f ca="1">IFERROR(__xludf.DUMMYFUNCTION("IF(SPLIT(D231, ""/"") = ""/"", ""unclassified"", SPLIT(D231, ""/""))"),"sofas")</f>
        <v>sofas</v>
      </c>
      <c r="F231" s="3" t="str">
        <f ca="1">IFERROR(__xludf.DUMMYFUNCTION("""COMPUTED_VALUE"""),"modern-sofas")</f>
        <v>modern-sofas</v>
      </c>
      <c r="H231" s="3">
        <v>31334</v>
      </c>
      <c r="I231" s="3" t="str">
        <f ca="1">IFERROR(__xludf.DUMMYFUNCTION("SPLIT(B231, "" / "")"),"banner")</f>
        <v>banner</v>
      </c>
      <c r="J231" s="3" t="str">
        <f ca="1">IFERROR(__xludf.DUMMYFUNCTION("""COMPUTED_VALUE"""),"tldigest")</f>
        <v>tldigest</v>
      </c>
      <c r="K231" s="5">
        <v>43698</v>
      </c>
      <c r="L231" s="6">
        <f t="shared" si="0"/>
        <v>4</v>
      </c>
      <c r="M231" s="3">
        <f t="shared" si="1"/>
        <v>88</v>
      </c>
    </row>
    <row r="232" spans="1:13" ht="15.75" customHeight="1" x14ac:dyDescent="0.2">
      <c r="A232" s="4">
        <v>43698</v>
      </c>
      <c r="B232" s="3" t="s">
        <v>17</v>
      </c>
      <c r="C232" s="3" t="s">
        <v>18</v>
      </c>
      <c r="D232" s="3" t="s">
        <v>19</v>
      </c>
      <c r="E232" s="3" t="str">
        <f ca="1">IFERROR(__xludf.DUMMYFUNCTION("IF(SPLIT(D232, ""/"") = ""/"", ""unclassified"", SPLIT(D232, ""/""))"),"unclassified")</f>
        <v>unclassified</v>
      </c>
      <c r="H232" s="3">
        <v>2979</v>
      </c>
      <c r="I232" s="3" t="str">
        <f ca="1">IFERROR(__xludf.DUMMYFUNCTION("SPLIT(B232, "" / "")"),"homepage_banner_banner")</f>
        <v>homepage_banner_banner</v>
      </c>
      <c r="J232" s="3" t="str">
        <f ca="1">IFERROR(__xludf.DUMMYFUNCTION("""COMPUTED_VALUE"""),"moretab")</f>
        <v>moretab</v>
      </c>
      <c r="K232" s="5">
        <v>43698</v>
      </c>
      <c r="L232" s="6">
        <f t="shared" si="0"/>
        <v>4</v>
      </c>
      <c r="M232" s="3">
        <f t="shared" si="1"/>
        <v>88</v>
      </c>
    </row>
    <row r="233" spans="1:13" ht="15.75" customHeight="1" x14ac:dyDescent="0.2">
      <c r="A233" s="4">
        <v>43698</v>
      </c>
      <c r="B233" s="3" t="s">
        <v>62</v>
      </c>
      <c r="C233" s="3" t="s">
        <v>68</v>
      </c>
      <c r="D233" s="3" t="s">
        <v>55</v>
      </c>
      <c r="E233" s="3" t="str">
        <f ca="1">IFERROR(__xludf.DUMMYFUNCTION("IF(SPLIT(D233, ""/"") = ""/"", ""unclassified"", SPLIT(D233, ""/""))"),"samsung")</f>
        <v>samsung</v>
      </c>
      <c r="F233" s="3" t="str">
        <f ca="1">IFERROR(__xludf.DUMMYFUNCTION("""COMPUTED_VALUE"""),"ponsel-tablet")</f>
        <v>ponsel-tablet</v>
      </c>
      <c r="G233" s="3" t="str">
        <f ca="1">IFERROR(__xludf.DUMMYFUNCTION("""COMPUTED_VALUE"""),"smartphone")</f>
        <v>smartphone</v>
      </c>
      <c r="H233" s="3">
        <v>2866</v>
      </c>
      <c r="I233" s="3" t="str">
        <f ca="1">IFERROR(__xludf.DUMMYFUNCTION("SPLIT(B233, "" / "")"),"banner")</f>
        <v>banner</v>
      </c>
      <c r="J233" s="3" t="str">
        <f ca="1">IFERROR(__xludf.DUMMYFUNCTION("""COMPUTED_VALUE"""),"tlads")</f>
        <v>tlads</v>
      </c>
      <c r="K233" s="5">
        <v>43698</v>
      </c>
      <c r="L233" s="6">
        <f t="shared" si="0"/>
        <v>4</v>
      </c>
      <c r="M233" s="3">
        <f t="shared" si="1"/>
        <v>88</v>
      </c>
    </row>
    <row r="234" spans="1:13" ht="15.75" customHeight="1" x14ac:dyDescent="0.2">
      <c r="A234" s="4">
        <v>43698</v>
      </c>
      <c r="B234" s="3" t="s">
        <v>20</v>
      </c>
      <c r="C234" s="3" t="s">
        <v>70</v>
      </c>
      <c r="D234" s="3" t="s">
        <v>16</v>
      </c>
      <c r="E234" s="3" t="str">
        <f ca="1">IFERROR(__xludf.DUMMYFUNCTION("IF(SPLIT(D234, ""/"") = ""/"", ""unclassified"", SPLIT(D234, ""/""))"),"sofas")</f>
        <v>sofas</v>
      </c>
      <c r="F234" s="3" t="str">
        <f ca="1">IFERROR(__xludf.DUMMYFUNCTION("""COMPUTED_VALUE"""),"modern-sofas")</f>
        <v>modern-sofas</v>
      </c>
      <c r="H234" s="3">
        <v>2461</v>
      </c>
      <c r="I234" s="3" t="str">
        <f ca="1">IFERROR(__xludf.DUMMYFUNCTION("SPLIT(B234, "" / "")"),"banner")</f>
        <v>banner</v>
      </c>
      <c r="J234" s="3" t="str">
        <f ca="1">IFERROR(__xludf.DUMMYFUNCTION("""COMPUTED_VALUE"""),"richmessage")</f>
        <v>richmessage</v>
      </c>
      <c r="K234" s="5">
        <v>43698</v>
      </c>
      <c r="L234" s="6">
        <f t="shared" si="0"/>
        <v>4</v>
      </c>
      <c r="M234" s="3">
        <f t="shared" si="1"/>
        <v>88</v>
      </c>
    </row>
    <row r="235" spans="1:13" ht="15.75" customHeight="1" x14ac:dyDescent="0.2">
      <c r="A235" s="4">
        <v>43698</v>
      </c>
      <c r="B235" s="3" t="s">
        <v>20</v>
      </c>
      <c r="C235" s="3" t="s">
        <v>70</v>
      </c>
      <c r="D235" s="3" t="s">
        <v>66</v>
      </c>
      <c r="E235" s="3" t="str">
        <f ca="1">IFERROR(__xludf.DUMMYFUNCTION("IF(SPLIT(D235, ""/"") = ""/"", ""unclassified"", SPLIT(D235, ""/""))"),"home-decor")</f>
        <v>home-decor</v>
      </c>
      <c r="F235" s="3" t="str">
        <f ca="1">IFERROR(__xludf.DUMMYFUNCTION("""COMPUTED_VALUE"""),"makeup-accessories")</f>
        <v>makeup-accessories</v>
      </c>
      <c r="H235" s="3">
        <v>1930</v>
      </c>
      <c r="I235" s="3" t="str">
        <f ca="1">IFERROR(__xludf.DUMMYFUNCTION("SPLIT(B235, "" / "")"),"banner")</f>
        <v>banner</v>
      </c>
      <c r="J235" s="3" t="str">
        <f ca="1">IFERROR(__xludf.DUMMYFUNCTION("""COMPUTED_VALUE"""),"richmessage")</f>
        <v>richmessage</v>
      </c>
      <c r="K235" s="5">
        <v>43698</v>
      </c>
      <c r="L235" s="6">
        <f t="shared" si="0"/>
        <v>4</v>
      </c>
      <c r="M235" s="3">
        <f t="shared" si="1"/>
        <v>88</v>
      </c>
    </row>
    <row r="236" spans="1:13" ht="15.75" customHeight="1" x14ac:dyDescent="0.2">
      <c r="A236" s="4">
        <v>43698</v>
      </c>
      <c r="B236" s="3" t="s">
        <v>20</v>
      </c>
      <c r="C236" s="3" t="s">
        <v>70</v>
      </c>
      <c r="D236" s="3" t="s">
        <v>61</v>
      </c>
      <c r="E236" s="3" t="str">
        <f ca="1">IFERROR(__xludf.DUMMYFUNCTION("IF(SPLIT(D236, ""/"") = ""/"", ""unclassified"", SPLIT(D236, ""/""))"),"furniture")</f>
        <v>furniture</v>
      </c>
      <c r="F236" s="3" t="str">
        <f ca="1">IFERROR(__xludf.DUMMYFUNCTION("""COMPUTED_VALUE"""),"office-furniture")</f>
        <v>office-furniture</v>
      </c>
      <c r="H236" s="3">
        <v>1822</v>
      </c>
      <c r="I236" s="3" t="str">
        <f ca="1">IFERROR(__xludf.DUMMYFUNCTION("SPLIT(B236, "" / "")"),"banner")</f>
        <v>banner</v>
      </c>
      <c r="J236" s="3" t="str">
        <f ca="1">IFERROR(__xludf.DUMMYFUNCTION("""COMPUTED_VALUE"""),"richmessage")</f>
        <v>richmessage</v>
      </c>
      <c r="K236" s="5">
        <v>43698</v>
      </c>
      <c r="L236" s="6">
        <f t="shared" si="0"/>
        <v>4</v>
      </c>
      <c r="M236" s="3">
        <f t="shared" si="1"/>
        <v>88</v>
      </c>
    </row>
    <row r="237" spans="1:13" ht="15.75" customHeight="1" x14ac:dyDescent="0.2">
      <c r="A237" s="4">
        <v>43698</v>
      </c>
      <c r="B237" s="3" t="s">
        <v>23</v>
      </c>
      <c r="C237" s="3" t="s">
        <v>18</v>
      </c>
      <c r="D237" s="3" t="s">
        <v>19</v>
      </c>
      <c r="E237" s="3" t="str">
        <f ca="1">IFERROR(__xludf.DUMMYFUNCTION("IF(SPLIT(D237, ""/"") = ""/"", ""unclassified"", SPLIT(D237, ""/""))"),"unclassified")</f>
        <v>unclassified</v>
      </c>
      <c r="H237" s="3">
        <v>1556</v>
      </c>
      <c r="I237" s="3" t="str">
        <f ca="1">IFERROR(__xludf.DUMMYFUNCTION("SPLIT(B237, "" / "")"),"homepage_banner_banner")</f>
        <v>homepage_banner_banner</v>
      </c>
      <c r="J237" s="3" t="str">
        <f ca="1">IFERROR(__xludf.DUMMYFUNCTION("""COMPUTED_VALUE"""),"bottom_text_article")</f>
        <v>bottom_text_article</v>
      </c>
      <c r="K237" s="5">
        <v>43698</v>
      </c>
      <c r="L237" s="6">
        <f t="shared" si="0"/>
        <v>4</v>
      </c>
      <c r="M237" s="3">
        <f t="shared" si="1"/>
        <v>88</v>
      </c>
    </row>
    <row r="238" spans="1:13" ht="15.75" customHeight="1" x14ac:dyDescent="0.2">
      <c r="A238" s="4">
        <v>43698</v>
      </c>
      <c r="B238" s="3" t="s">
        <v>25</v>
      </c>
      <c r="C238" s="3" t="s">
        <v>70</v>
      </c>
      <c r="D238" s="3" t="s">
        <v>34</v>
      </c>
      <c r="E238" s="3" t="str">
        <f ca="1">IFERROR(__xludf.DUMMYFUNCTION("IF(SPLIT(D238, ""/"") = ""/"", ""unclassified"", SPLIT(D238, ""/""))"),"diskon")</f>
        <v>diskon</v>
      </c>
      <c r="F238" s="3" t="str">
        <f ca="1">IFERROR(__xludf.DUMMYFUNCTION("""COMPUTED_VALUE"""),"special-deals")</f>
        <v>special-deals</v>
      </c>
      <c r="H238" s="3">
        <v>1317</v>
      </c>
      <c r="I238" s="3" t="str">
        <f ca="1">IFERROR(__xludf.DUMMYFUNCTION("SPLIT(B238, "" / "")"),"banner")</f>
        <v>banner</v>
      </c>
      <c r="J238" s="3" t="str">
        <f ca="1">IFERROR(__xludf.DUMMYFUNCTION("""COMPUTED_VALUE"""),"richmenu")</f>
        <v>richmenu</v>
      </c>
      <c r="K238" s="5">
        <v>43698</v>
      </c>
      <c r="L238" s="6">
        <f t="shared" si="0"/>
        <v>4</v>
      </c>
      <c r="M238" s="3">
        <f t="shared" si="1"/>
        <v>88</v>
      </c>
    </row>
    <row r="239" spans="1:13" ht="15.75" customHeight="1" x14ac:dyDescent="0.2">
      <c r="A239" s="4">
        <v>43698</v>
      </c>
      <c r="B239" s="3" t="s">
        <v>47</v>
      </c>
      <c r="C239" s="3" t="s">
        <v>48</v>
      </c>
      <c r="D239" s="3" t="s">
        <v>39</v>
      </c>
      <c r="E239" s="3" t="str">
        <f ca="1">IFERROR(__xludf.DUMMYFUNCTION("IF(SPLIT(D239, ""/"") = ""/"", ""unclassified"", SPLIT(D239, ""/""))"),"ponsel-tablet")</f>
        <v>ponsel-tablet</v>
      </c>
      <c r="F239" s="3" t="str">
        <f ca="1">IFERROR(__xludf.DUMMYFUNCTION("""COMPUTED_VALUE"""),"smartphone")</f>
        <v>smartphone</v>
      </c>
      <c r="H239" s="3">
        <v>1140</v>
      </c>
      <c r="I239" s="3" t="str">
        <f ca="1">IFERROR(__xludf.DUMMYFUNCTION("SPLIT(B239, "" / "")"),"banner")</f>
        <v>banner</v>
      </c>
      <c r="J239" s="3" t="str">
        <f ca="1">IFERROR(__xludf.DUMMYFUNCTION("""COMPUTED_VALUE"""),"bannerevent")</f>
        <v>bannerevent</v>
      </c>
      <c r="K239" s="5">
        <v>43698</v>
      </c>
      <c r="L239" s="6">
        <f t="shared" si="0"/>
        <v>4</v>
      </c>
      <c r="M239" s="3">
        <f t="shared" si="1"/>
        <v>88</v>
      </c>
    </row>
    <row r="240" spans="1:13" ht="15.75" customHeight="1" x14ac:dyDescent="0.2">
      <c r="A240" s="4">
        <v>43698</v>
      </c>
      <c r="B240" s="3" t="s">
        <v>62</v>
      </c>
      <c r="C240" s="3" t="s">
        <v>48</v>
      </c>
      <c r="D240" s="3" t="s">
        <v>63</v>
      </c>
      <c r="E240" s="3" t="str">
        <f ca="1">IFERROR(__xludf.DUMMYFUNCTION("IF(SPLIT(D240, ""/"") = ""/"", ""unclassified"", SPLIT(D240, ""/""))"),"home-decor")</f>
        <v>home-decor</v>
      </c>
      <c r="F240" s="3" t="str">
        <f ca="1">IFERROR(__xludf.DUMMYFUNCTION("""COMPUTED_VALUE"""),"clock")</f>
        <v>clock</v>
      </c>
      <c r="H240" s="3">
        <v>1038</v>
      </c>
      <c r="I240" s="3" t="str">
        <f ca="1">IFERROR(__xludf.DUMMYFUNCTION("SPLIT(B240, "" / "")"),"banner")</f>
        <v>banner</v>
      </c>
      <c r="J240" s="3" t="str">
        <f ca="1">IFERROR(__xludf.DUMMYFUNCTION("""COMPUTED_VALUE"""),"tlads")</f>
        <v>tlads</v>
      </c>
      <c r="K240" s="5">
        <v>43698</v>
      </c>
      <c r="L240" s="6">
        <f t="shared" si="0"/>
        <v>4</v>
      </c>
      <c r="M240" s="3">
        <f t="shared" si="1"/>
        <v>88</v>
      </c>
    </row>
    <row r="241" spans="1:13" ht="15.75" customHeight="1" x14ac:dyDescent="0.2">
      <c r="A241" s="4">
        <v>43698</v>
      </c>
      <c r="B241" s="3" t="s">
        <v>28</v>
      </c>
      <c r="C241" s="3" t="s">
        <v>18</v>
      </c>
      <c r="D241" s="3" t="s">
        <v>19</v>
      </c>
      <c r="E241" s="3" t="str">
        <f ca="1">IFERROR(__xludf.DUMMYFUNCTION("IF(SPLIT(D241, ""/"") = ""/"", ""unclassified"", SPLIT(D241, ""/""))"),"unclassified")</f>
        <v>unclassified</v>
      </c>
      <c r="H241" s="3">
        <v>429</v>
      </c>
      <c r="I241" s="3" t="str">
        <f ca="1">IFERROR(__xludf.DUMMYFUNCTION("SPLIT(B241, "" / "")"),"homepage_banner_banner")</f>
        <v>homepage_banner_banner</v>
      </c>
      <c r="J241" s="3" t="str">
        <f ca="1">IFERROR(__xludf.DUMMYFUNCTION("""COMPUTED_VALUE"""),"tldigest")</f>
        <v>tldigest</v>
      </c>
      <c r="K241" s="5">
        <v>43698</v>
      </c>
      <c r="L241" s="6">
        <f t="shared" si="0"/>
        <v>4</v>
      </c>
      <c r="M241" s="3">
        <f t="shared" si="1"/>
        <v>88</v>
      </c>
    </row>
    <row r="242" spans="1:13" ht="15.75" customHeight="1" x14ac:dyDescent="0.2">
      <c r="A242" s="4">
        <v>43698</v>
      </c>
      <c r="B242" s="3" t="s">
        <v>14</v>
      </c>
      <c r="C242" s="3" t="s">
        <v>70</v>
      </c>
      <c r="D242" s="3" t="s">
        <v>57</v>
      </c>
      <c r="E242" s="3" t="str">
        <f ca="1">IFERROR(__xludf.DUMMYFUNCTION("IF(SPLIT(D242, ""/"") = ""/"", ""unclassified"", SPLIT(D242, ""/""))"),"uniqlo")</f>
        <v>uniqlo</v>
      </c>
      <c r="F242" s="3" t="str">
        <f ca="1">IFERROR(__xludf.DUMMYFUNCTION("""COMPUTED_VALUE"""),"pakaian")</f>
        <v>pakaian</v>
      </c>
      <c r="G242" s="3" t="str">
        <f ca="1">IFERROR(__xludf.DUMMYFUNCTION("""COMPUTED_VALUE"""),"kaos")</f>
        <v>kaos</v>
      </c>
      <c r="H242" s="3">
        <v>230</v>
      </c>
      <c r="I242" s="3" t="str">
        <f ca="1">IFERROR(__xludf.DUMMYFUNCTION("SPLIT(B242, "" / "")"),"banner")</f>
        <v>banner</v>
      </c>
      <c r="J242" s="3" t="str">
        <f ca="1">IFERROR(__xludf.DUMMYFUNCTION("""COMPUTED_VALUE"""),"tldigest")</f>
        <v>tldigest</v>
      </c>
      <c r="K242" s="5">
        <v>43698</v>
      </c>
      <c r="L242" s="6">
        <f t="shared" si="0"/>
        <v>4</v>
      </c>
      <c r="M242" s="3">
        <f t="shared" si="1"/>
        <v>88</v>
      </c>
    </row>
    <row r="243" spans="1:13" ht="15.75" customHeight="1" x14ac:dyDescent="0.2">
      <c r="A243" s="4">
        <v>43698</v>
      </c>
      <c r="B243" s="3" t="s">
        <v>20</v>
      </c>
      <c r="C243" s="3" t="s">
        <v>70</v>
      </c>
      <c r="D243" s="3" t="s">
        <v>71</v>
      </c>
      <c r="E243" s="3" t="str">
        <f ca="1">IFERROR(__xludf.DUMMYFUNCTION("IF(SPLIT(D243, ""/"") = ""/"", ""unclassified"", SPLIT(D243, ""/""))"),"furniture")</f>
        <v>furniture</v>
      </c>
      <c r="F243" s="3" t="str">
        <f ca="1">IFERROR(__xludf.DUMMYFUNCTION("""COMPUTED_VALUE"""),"popular-furniture")</f>
        <v>popular-furniture</v>
      </c>
      <c r="H243" s="3">
        <v>144</v>
      </c>
      <c r="I243" s="3" t="str">
        <f ca="1">IFERROR(__xludf.DUMMYFUNCTION("SPLIT(B243, "" / "")"),"banner")</f>
        <v>banner</v>
      </c>
      <c r="J243" s="3" t="str">
        <f ca="1">IFERROR(__xludf.DUMMYFUNCTION("""COMPUTED_VALUE"""),"richmessage")</f>
        <v>richmessage</v>
      </c>
      <c r="K243" s="5">
        <v>43698</v>
      </c>
      <c r="L243" s="6">
        <f t="shared" si="0"/>
        <v>4</v>
      </c>
      <c r="M243" s="3">
        <f t="shared" si="1"/>
        <v>88</v>
      </c>
    </row>
    <row r="244" spans="1:13" ht="15.75" customHeight="1" x14ac:dyDescent="0.2">
      <c r="A244" s="4">
        <v>43699</v>
      </c>
      <c r="B244" s="3" t="s">
        <v>47</v>
      </c>
      <c r="C244" s="3" t="s">
        <v>68</v>
      </c>
      <c r="D244" s="3" t="s">
        <v>35</v>
      </c>
      <c r="E244" s="3" t="str">
        <f ca="1">IFERROR(__xludf.DUMMYFUNCTION("IF(SPLIT(D244, ""/"") = ""/"", ""unclassified"", SPLIT(D244, ""/""))"),"furniture")</f>
        <v>furniture</v>
      </c>
      <c r="F244" s="3" t="str">
        <f ca="1">IFERROR(__xludf.DUMMYFUNCTION("""COMPUTED_VALUE"""),"furniture-accessories")</f>
        <v>furniture-accessories</v>
      </c>
      <c r="H244" s="3">
        <v>14689</v>
      </c>
      <c r="I244" s="3" t="str">
        <f ca="1">IFERROR(__xludf.DUMMYFUNCTION("SPLIT(B244, "" / "")"),"banner")</f>
        <v>banner</v>
      </c>
      <c r="J244" s="3" t="str">
        <f ca="1">IFERROR(__xludf.DUMMYFUNCTION("""COMPUTED_VALUE"""),"bannerevent")</f>
        <v>bannerevent</v>
      </c>
      <c r="K244" s="5">
        <v>43699</v>
      </c>
      <c r="L244" s="6">
        <f t="shared" si="0"/>
        <v>4</v>
      </c>
      <c r="M244" s="3">
        <f t="shared" si="1"/>
        <v>88</v>
      </c>
    </row>
    <row r="245" spans="1:13" ht="15.75" customHeight="1" x14ac:dyDescent="0.2">
      <c r="A245" s="4">
        <v>43699</v>
      </c>
      <c r="B245" s="3" t="s">
        <v>14</v>
      </c>
      <c r="C245" s="3" t="s">
        <v>73</v>
      </c>
      <c r="D245" s="3" t="s">
        <v>67</v>
      </c>
      <c r="E245" s="3" t="str">
        <f ca="1">IFERROR(__xludf.DUMMYFUNCTION("IF(SPLIT(D245, ""/"") = ""/"", ""unclassified"", SPLIT(D245, ""/""))"),"furniture")</f>
        <v>furniture</v>
      </c>
      <c r="F245" s="3" t="str">
        <f ca="1">IFERROR(__xludf.DUMMYFUNCTION("""COMPUTED_VALUE"""),"sound-systems")</f>
        <v>sound-systems</v>
      </c>
      <c r="H245" s="3">
        <v>11815</v>
      </c>
      <c r="I245" s="3" t="str">
        <f ca="1">IFERROR(__xludf.DUMMYFUNCTION("SPLIT(B245, "" / "")"),"banner")</f>
        <v>banner</v>
      </c>
      <c r="J245" s="3" t="str">
        <f ca="1">IFERROR(__xludf.DUMMYFUNCTION("""COMPUTED_VALUE"""),"tldigest")</f>
        <v>tldigest</v>
      </c>
      <c r="K245" s="5">
        <v>43699</v>
      </c>
      <c r="L245" s="6">
        <f t="shared" si="0"/>
        <v>4</v>
      </c>
      <c r="M245" s="3">
        <f t="shared" si="1"/>
        <v>88</v>
      </c>
    </row>
    <row r="246" spans="1:13" ht="15.75" customHeight="1" x14ac:dyDescent="0.2">
      <c r="A246" s="4">
        <v>43699</v>
      </c>
      <c r="B246" s="3" t="s">
        <v>20</v>
      </c>
      <c r="C246" s="3" t="s">
        <v>73</v>
      </c>
      <c r="D246" s="3" t="s">
        <v>74</v>
      </c>
      <c r="E246" s="3" t="str">
        <f ca="1">IFERROR(__xludf.DUMMYFUNCTION("IF(SPLIT(D246, ""/"") = ""/"", ""unclassified"", SPLIT(D246, ""/""))"),"furniture")</f>
        <v>furniture</v>
      </c>
      <c r="H246" s="3">
        <v>4812</v>
      </c>
      <c r="I246" s="3" t="str">
        <f ca="1">IFERROR(__xludf.DUMMYFUNCTION("SPLIT(B246, "" / "")"),"banner")</f>
        <v>banner</v>
      </c>
      <c r="J246" s="3" t="str">
        <f ca="1">IFERROR(__xludf.DUMMYFUNCTION("""COMPUTED_VALUE"""),"richmessage")</f>
        <v>richmessage</v>
      </c>
      <c r="K246" s="5">
        <v>43699</v>
      </c>
      <c r="L246" s="6">
        <f t="shared" si="0"/>
        <v>4</v>
      </c>
      <c r="M246" s="3">
        <f t="shared" si="1"/>
        <v>88</v>
      </c>
    </row>
    <row r="247" spans="1:13" ht="15.75" customHeight="1" x14ac:dyDescent="0.2">
      <c r="A247" s="4">
        <v>43699</v>
      </c>
      <c r="B247" s="3" t="s">
        <v>62</v>
      </c>
      <c r="C247" s="3" t="s">
        <v>68</v>
      </c>
      <c r="D247" s="3" t="s">
        <v>55</v>
      </c>
      <c r="E247" s="3" t="str">
        <f ca="1">IFERROR(__xludf.DUMMYFUNCTION("IF(SPLIT(D247, ""/"") = ""/"", ""unclassified"", SPLIT(D247, ""/""))"),"samsung")</f>
        <v>samsung</v>
      </c>
      <c r="F247" s="3" t="str">
        <f ca="1">IFERROR(__xludf.DUMMYFUNCTION("""COMPUTED_VALUE"""),"ponsel-tablet")</f>
        <v>ponsel-tablet</v>
      </c>
      <c r="G247" s="3" t="str">
        <f ca="1">IFERROR(__xludf.DUMMYFUNCTION("""COMPUTED_VALUE"""),"smartphone")</f>
        <v>smartphone</v>
      </c>
      <c r="H247" s="3">
        <v>4006</v>
      </c>
      <c r="I247" s="3" t="str">
        <f ca="1">IFERROR(__xludf.DUMMYFUNCTION("SPLIT(B247, "" / "")"),"banner")</f>
        <v>banner</v>
      </c>
      <c r="J247" s="3" t="str">
        <f ca="1">IFERROR(__xludf.DUMMYFUNCTION("""COMPUTED_VALUE"""),"tlads")</f>
        <v>tlads</v>
      </c>
      <c r="K247" s="5">
        <v>43699</v>
      </c>
      <c r="L247" s="6">
        <f t="shared" si="0"/>
        <v>4</v>
      </c>
      <c r="M247" s="3">
        <f t="shared" si="1"/>
        <v>88</v>
      </c>
    </row>
    <row r="248" spans="1:13" ht="15.75" customHeight="1" x14ac:dyDescent="0.2">
      <c r="A248" s="4">
        <v>43699</v>
      </c>
      <c r="B248" s="3" t="s">
        <v>20</v>
      </c>
      <c r="C248" s="3" t="s">
        <v>73</v>
      </c>
      <c r="D248" s="3" t="s">
        <v>64</v>
      </c>
      <c r="E248" s="3" t="str">
        <f ca="1">IFERROR(__xludf.DUMMYFUNCTION("IF(SPLIT(D248, ""/"") = ""/"", ""unclassified"", SPLIT(D248, ""/""))"),"home-decor")</f>
        <v>home-decor</v>
      </c>
      <c r="F248" s="3" t="str">
        <f ca="1">IFERROR(__xludf.DUMMYFUNCTION("""COMPUTED_VALUE"""),"skincare")</f>
        <v>skincare</v>
      </c>
      <c r="H248" s="3">
        <v>3380</v>
      </c>
      <c r="I248" s="3" t="str">
        <f ca="1">IFERROR(__xludf.DUMMYFUNCTION("SPLIT(B248, "" / "")"),"banner")</f>
        <v>banner</v>
      </c>
      <c r="J248" s="3" t="str">
        <f ca="1">IFERROR(__xludf.DUMMYFUNCTION("""COMPUTED_VALUE"""),"richmessage")</f>
        <v>richmessage</v>
      </c>
      <c r="K248" s="5">
        <v>43699</v>
      </c>
      <c r="L248" s="6">
        <f t="shared" si="0"/>
        <v>4</v>
      </c>
      <c r="M248" s="3">
        <f t="shared" si="1"/>
        <v>88</v>
      </c>
    </row>
    <row r="249" spans="1:13" ht="15.75" customHeight="1" x14ac:dyDescent="0.2">
      <c r="A249" s="4">
        <v>43699</v>
      </c>
      <c r="B249" s="3" t="s">
        <v>17</v>
      </c>
      <c r="C249" s="3" t="s">
        <v>18</v>
      </c>
      <c r="D249" s="3" t="s">
        <v>19</v>
      </c>
      <c r="E249" s="3" t="str">
        <f ca="1">IFERROR(__xludf.DUMMYFUNCTION("IF(SPLIT(D249, ""/"") = ""/"", ""unclassified"", SPLIT(D249, ""/""))"),"unclassified")</f>
        <v>unclassified</v>
      </c>
      <c r="H249" s="3">
        <v>2935</v>
      </c>
      <c r="I249" s="3" t="str">
        <f ca="1">IFERROR(__xludf.DUMMYFUNCTION("SPLIT(B249, "" / "")"),"homepage_banner_banner")</f>
        <v>homepage_banner_banner</v>
      </c>
      <c r="J249" s="3" t="str">
        <f ca="1">IFERROR(__xludf.DUMMYFUNCTION("""COMPUTED_VALUE"""),"moretab")</f>
        <v>moretab</v>
      </c>
      <c r="K249" s="5">
        <v>43699</v>
      </c>
      <c r="L249" s="6">
        <f t="shared" si="0"/>
        <v>4</v>
      </c>
      <c r="M249" s="3">
        <f t="shared" si="1"/>
        <v>88</v>
      </c>
    </row>
    <row r="250" spans="1:13" ht="15.75" customHeight="1" x14ac:dyDescent="0.2">
      <c r="A250" s="4">
        <v>43699</v>
      </c>
      <c r="B250" s="3" t="s">
        <v>23</v>
      </c>
      <c r="C250" s="3" t="s">
        <v>18</v>
      </c>
      <c r="D250" s="3" t="s">
        <v>19</v>
      </c>
      <c r="E250" s="3" t="str">
        <f ca="1">IFERROR(__xludf.DUMMYFUNCTION("IF(SPLIT(D250, ""/"") = ""/"", ""unclassified"", SPLIT(D250, ""/""))"),"unclassified")</f>
        <v>unclassified</v>
      </c>
      <c r="H250" s="3">
        <v>1383</v>
      </c>
      <c r="I250" s="3" t="str">
        <f ca="1">IFERROR(__xludf.DUMMYFUNCTION("SPLIT(B250, "" / "")"),"homepage_banner_banner")</f>
        <v>homepage_banner_banner</v>
      </c>
      <c r="J250" s="3" t="str">
        <f ca="1">IFERROR(__xludf.DUMMYFUNCTION("""COMPUTED_VALUE"""),"bottom_text_article")</f>
        <v>bottom_text_article</v>
      </c>
      <c r="K250" s="5">
        <v>43699</v>
      </c>
      <c r="L250" s="6">
        <f t="shared" si="0"/>
        <v>4</v>
      </c>
      <c r="M250" s="3">
        <f t="shared" si="1"/>
        <v>88</v>
      </c>
    </row>
    <row r="251" spans="1:13" ht="15.75" customHeight="1" x14ac:dyDescent="0.2">
      <c r="A251" s="4">
        <v>43699</v>
      </c>
      <c r="B251" s="3" t="s">
        <v>14</v>
      </c>
      <c r="C251" s="3" t="s">
        <v>70</v>
      </c>
      <c r="D251" s="3" t="s">
        <v>16</v>
      </c>
      <c r="E251" s="3" t="str">
        <f ca="1">IFERROR(__xludf.DUMMYFUNCTION("IF(SPLIT(D251, ""/"") = ""/"", ""unclassified"", SPLIT(D251, ""/""))"),"sofas")</f>
        <v>sofas</v>
      </c>
      <c r="F251" s="3" t="str">
        <f ca="1">IFERROR(__xludf.DUMMYFUNCTION("""COMPUTED_VALUE"""),"modern-sofas")</f>
        <v>modern-sofas</v>
      </c>
      <c r="H251" s="3">
        <v>1235</v>
      </c>
      <c r="I251" s="3" t="str">
        <f ca="1">IFERROR(__xludf.DUMMYFUNCTION("SPLIT(B251, "" / "")"),"banner")</f>
        <v>banner</v>
      </c>
      <c r="J251" s="3" t="str">
        <f ca="1">IFERROR(__xludf.DUMMYFUNCTION("""COMPUTED_VALUE"""),"tldigest")</f>
        <v>tldigest</v>
      </c>
      <c r="K251" s="5">
        <v>43699</v>
      </c>
      <c r="L251" s="6">
        <f t="shared" si="0"/>
        <v>4</v>
      </c>
      <c r="M251" s="3">
        <f t="shared" si="1"/>
        <v>88</v>
      </c>
    </row>
    <row r="252" spans="1:13" ht="15.75" customHeight="1" x14ac:dyDescent="0.2">
      <c r="A252" s="4">
        <v>43699</v>
      </c>
      <c r="B252" s="3" t="s">
        <v>25</v>
      </c>
      <c r="C252" s="3" t="s">
        <v>73</v>
      </c>
      <c r="D252" s="3" t="s">
        <v>34</v>
      </c>
      <c r="E252" s="3" t="str">
        <f ca="1">IFERROR(__xludf.DUMMYFUNCTION("IF(SPLIT(D252, ""/"") = ""/"", ""unclassified"", SPLIT(D252, ""/""))"),"diskon")</f>
        <v>diskon</v>
      </c>
      <c r="F252" s="3" t="str">
        <f ca="1">IFERROR(__xludf.DUMMYFUNCTION("""COMPUTED_VALUE"""),"special-deals")</f>
        <v>special-deals</v>
      </c>
      <c r="H252" s="3">
        <v>967</v>
      </c>
      <c r="I252" s="3" t="str">
        <f ca="1">IFERROR(__xludf.DUMMYFUNCTION("SPLIT(B252, "" / "")"),"banner")</f>
        <v>banner</v>
      </c>
      <c r="J252" s="3" t="str">
        <f ca="1">IFERROR(__xludf.DUMMYFUNCTION("""COMPUTED_VALUE"""),"richmenu")</f>
        <v>richmenu</v>
      </c>
      <c r="K252" s="5">
        <v>43699</v>
      </c>
      <c r="L252" s="6">
        <f t="shared" si="0"/>
        <v>4</v>
      </c>
      <c r="M252" s="3">
        <f t="shared" si="1"/>
        <v>88</v>
      </c>
    </row>
    <row r="253" spans="1:13" ht="15.75" customHeight="1" x14ac:dyDescent="0.2">
      <c r="A253" s="4">
        <v>43699</v>
      </c>
      <c r="B253" s="3" t="s">
        <v>28</v>
      </c>
      <c r="C253" s="3" t="s">
        <v>18</v>
      </c>
      <c r="D253" s="3" t="s">
        <v>19</v>
      </c>
      <c r="E253" s="3" t="str">
        <f ca="1">IFERROR(__xludf.DUMMYFUNCTION("IF(SPLIT(D253, ""/"") = ""/"", ""unclassified"", SPLIT(D253, ""/""))"),"unclassified")</f>
        <v>unclassified</v>
      </c>
      <c r="H253" s="3">
        <v>825</v>
      </c>
      <c r="I253" s="3" t="str">
        <f ca="1">IFERROR(__xludf.DUMMYFUNCTION("SPLIT(B253, "" / "")"),"homepage_banner_banner")</f>
        <v>homepage_banner_banner</v>
      </c>
      <c r="J253" s="3" t="str">
        <f ca="1">IFERROR(__xludf.DUMMYFUNCTION("""COMPUTED_VALUE"""),"tldigest")</f>
        <v>tldigest</v>
      </c>
      <c r="K253" s="5">
        <v>43699</v>
      </c>
      <c r="L253" s="6">
        <f t="shared" si="0"/>
        <v>4</v>
      </c>
      <c r="M253" s="3">
        <f t="shared" si="1"/>
        <v>88</v>
      </c>
    </row>
    <row r="254" spans="1:13" ht="15.75" customHeight="1" x14ac:dyDescent="0.2">
      <c r="A254" s="4">
        <v>43699</v>
      </c>
      <c r="B254" s="3" t="s">
        <v>47</v>
      </c>
      <c r="C254" s="3" t="s">
        <v>48</v>
      </c>
      <c r="D254" s="3" t="s">
        <v>39</v>
      </c>
      <c r="E254" s="3" t="str">
        <f ca="1">IFERROR(__xludf.DUMMYFUNCTION("IF(SPLIT(D254, ""/"") = ""/"", ""unclassified"", SPLIT(D254, ""/""))"),"ponsel-tablet")</f>
        <v>ponsel-tablet</v>
      </c>
      <c r="F254" s="3" t="str">
        <f ca="1">IFERROR(__xludf.DUMMYFUNCTION("""COMPUTED_VALUE"""),"smartphone")</f>
        <v>smartphone</v>
      </c>
      <c r="H254" s="3">
        <v>589</v>
      </c>
      <c r="I254" s="3" t="str">
        <f ca="1">IFERROR(__xludf.DUMMYFUNCTION("SPLIT(B254, "" / "")"),"banner")</f>
        <v>banner</v>
      </c>
      <c r="J254" s="3" t="str">
        <f ca="1">IFERROR(__xludf.DUMMYFUNCTION("""COMPUTED_VALUE"""),"bannerevent")</f>
        <v>bannerevent</v>
      </c>
      <c r="K254" s="5">
        <v>43699</v>
      </c>
      <c r="L254" s="6">
        <f t="shared" si="0"/>
        <v>4</v>
      </c>
      <c r="M254" s="3">
        <f t="shared" si="1"/>
        <v>88</v>
      </c>
    </row>
    <row r="255" spans="1:13" ht="15.75" customHeight="1" x14ac:dyDescent="0.2">
      <c r="A255" s="4">
        <v>43699</v>
      </c>
      <c r="B255" s="3" t="s">
        <v>20</v>
      </c>
      <c r="C255" s="3" t="s">
        <v>70</v>
      </c>
      <c r="D255" s="3" t="s">
        <v>61</v>
      </c>
      <c r="E255" s="3" t="str">
        <f ca="1">IFERROR(__xludf.DUMMYFUNCTION("IF(SPLIT(D255, ""/"") = ""/"", ""unclassified"", SPLIT(D255, ""/""))"),"furniture")</f>
        <v>furniture</v>
      </c>
      <c r="F255" s="3" t="str">
        <f ca="1">IFERROR(__xludf.DUMMYFUNCTION("""COMPUTED_VALUE"""),"office-furniture")</f>
        <v>office-furniture</v>
      </c>
      <c r="H255" s="3">
        <v>447</v>
      </c>
      <c r="I255" s="3" t="str">
        <f ca="1">IFERROR(__xludf.DUMMYFUNCTION("SPLIT(B255, "" / "")"),"banner")</f>
        <v>banner</v>
      </c>
      <c r="J255" s="3" t="str">
        <f ca="1">IFERROR(__xludf.DUMMYFUNCTION("""COMPUTED_VALUE"""),"richmessage")</f>
        <v>richmessage</v>
      </c>
      <c r="K255" s="5">
        <v>43699</v>
      </c>
      <c r="L255" s="6">
        <f t="shared" si="0"/>
        <v>4</v>
      </c>
      <c r="M255" s="3">
        <f t="shared" si="1"/>
        <v>88</v>
      </c>
    </row>
    <row r="256" spans="1:13" ht="15.75" customHeight="1" x14ac:dyDescent="0.2">
      <c r="A256" s="4">
        <v>43699</v>
      </c>
      <c r="B256" s="3" t="s">
        <v>33</v>
      </c>
      <c r="C256" s="3" t="s">
        <v>73</v>
      </c>
      <c r="D256" s="3" t="s">
        <v>35</v>
      </c>
      <c r="E256" s="3" t="str">
        <f ca="1">IFERROR(__xludf.DUMMYFUNCTION("IF(SPLIT(D256, ""/"") = ""/"", ""unclassified"", SPLIT(D256, ""/""))"),"furniture")</f>
        <v>furniture</v>
      </c>
      <c r="F256" s="3" t="str">
        <f ca="1">IFERROR(__xludf.DUMMYFUNCTION("""COMPUTED_VALUE"""),"furniture-accessories")</f>
        <v>furniture-accessories</v>
      </c>
      <c r="H256" s="3">
        <v>192</v>
      </c>
      <c r="I256" s="3" t="str">
        <f ca="1">IFERROR(__xludf.DUMMYFUNCTION("SPLIT(B256, "" / "")"),"banner")</f>
        <v>banner</v>
      </c>
      <c r="J256" s="3" t="str">
        <f ca="1">IFERROR(__xludf.DUMMYFUNCTION("""COMPUTED_VALUE"""),"tloa")</f>
        <v>tloa</v>
      </c>
      <c r="K256" s="5">
        <v>43699</v>
      </c>
      <c r="L256" s="6">
        <f t="shared" si="0"/>
        <v>4</v>
      </c>
      <c r="M256" s="3">
        <f t="shared" si="1"/>
        <v>88</v>
      </c>
    </row>
    <row r="257" spans="1:13" ht="15.75" customHeight="1" x14ac:dyDescent="0.2">
      <c r="A257" s="4">
        <v>43700</v>
      </c>
      <c r="B257" s="3" t="s">
        <v>14</v>
      </c>
      <c r="C257" s="3" t="s">
        <v>73</v>
      </c>
      <c r="D257" s="3" t="s">
        <v>74</v>
      </c>
      <c r="E257" s="3" t="str">
        <f ca="1">IFERROR(__xludf.DUMMYFUNCTION("IF(SPLIT(D257, ""/"") = ""/"", ""unclassified"", SPLIT(D257, ""/""))"),"furniture")</f>
        <v>furniture</v>
      </c>
      <c r="H257" s="3">
        <v>14402</v>
      </c>
      <c r="I257" s="3" t="str">
        <f ca="1">IFERROR(__xludf.DUMMYFUNCTION("SPLIT(B257, "" / "")"),"banner")</f>
        <v>banner</v>
      </c>
      <c r="J257" s="3" t="str">
        <f ca="1">IFERROR(__xludf.DUMMYFUNCTION("""COMPUTED_VALUE"""),"tldigest")</f>
        <v>tldigest</v>
      </c>
      <c r="K257" s="5">
        <v>43700</v>
      </c>
      <c r="L257" s="6">
        <f t="shared" ref="L257:L366" si="2">INT((A257 - DATE(YEAR(A257), MONTH(A257), 1) + WEEKDAY(DATE(YEAR(A257), MONTH(A257), 1), 2) - 1) / 7) + 1</f>
        <v>4</v>
      </c>
      <c r="M257" s="3">
        <f t="shared" ref="M257:M366" si="3">COUNTIF(L:L,L257)</f>
        <v>88</v>
      </c>
    </row>
    <row r="258" spans="1:13" ht="15.75" customHeight="1" x14ac:dyDescent="0.2">
      <c r="A258" s="4">
        <v>43700</v>
      </c>
      <c r="B258" s="3" t="s">
        <v>62</v>
      </c>
      <c r="C258" s="3" t="s">
        <v>68</v>
      </c>
      <c r="D258" s="3" t="s">
        <v>55</v>
      </c>
      <c r="E258" s="3" t="str">
        <f ca="1">IFERROR(__xludf.DUMMYFUNCTION("IF(SPLIT(D258, ""/"") = ""/"", ""unclassified"", SPLIT(D258, ""/""))"),"samsung")</f>
        <v>samsung</v>
      </c>
      <c r="F258" s="3" t="str">
        <f ca="1">IFERROR(__xludf.DUMMYFUNCTION("""COMPUTED_VALUE"""),"ponsel-tablet")</f>
        <v>ponsel-tablet</v>
      </c>
      <c r="G258" s="3" t="str">
        <f ca="1">IFERROR(__xludf.DUMMYFUNCTION("""COMPUTED_VALUE"""),"smartphone")</f>
        <v>smartphone</v>
      </c>
      <c r="H258" s="3">
        <v>4821</v>
      </c>
      <c r="I258" s="3" t="str">
        <f ca="1">IFERROR(__xludf.DUMMYFUNCTION("SPLIT(B258, "" / "")"),"banner")</f>
        <v>banner</v>
      </c>
      <c r="J258" s="3" t="str">
        <f ca="1">IFERROR(__xludf.DUMMYFUNCTION("""COMPUTED_VALUE"""),"tlads")</f>
        <v>tlads</v>
      </c>
      <c r="K258" s="5">
        <v>43700</v>
      </c>
      <c r="L258" s="6">
        <f t="shared" si="2"/>
        <v>4</v>
      </c>
      <c r="M258" s="3">
        <f t="shared" si="3"/>
        <v>88</v>
      </c>
    </row>
    <row r="259" spans="1:13" ht="15.75" customHeight="1" x14ac:dyDescent="0.2">
      <c r="A259" s="4">
        <v>43700</v>
      </c>
      <c r="B259" s="3" t="s">
        <v>20</v>
      </c>
      <c r="C259" s="3" t="s">
        <v>73</v>
      </c>
      <c r="D259" s="3" t="s">
        <v>39</v>
      </c>
      <c r="E259" s="3" t="str">
        <f ca="1">IFERROR(__xludf.DUMMYFUNCTION("IF(SPLIT(D259, ""/"") = ""/"", ""unclassified"", SPLIT(D259, ""/""))"),"ponsel-tablet")</f>
        <v>ponsel-tablet</v>
      </c>
      <c r="F259" s="3" t="str">
        <f ca="1">IFERROR(__xludf.DUMMYFUNCTION("""COMPUTED_VALUE"""),"smartphone")</f>
        <v>smartphone</v>
      </c>
      <c r="H259" s="3">
        <v>3488</v>
      </c>
      <c r="I259" s="3" t="str">
        <f ca="1">IFERROR(__xludf.DUMMYFUNCTION("SPLIT(B259, "" / "")"),"banner")</f>
        <v>banner</v>
      </c>
      <c r="J259" s="3" t="str">
        <f ca="1">IFERROR(__xludf.DUMMYFUNCTION("""COMPUTED_VALUE"""),"richmessage")</f>
        <v>richmessage</v>
      </c>
      <c r="K259" s="5">
        <v>43700</v>
      </c>
      <c r="L259" s="6">
        <f t="shared" si="2"/>
        <v>4</v>
      </c>
      <c r="M259" s="3">
        <f t="shared" si="3"/>
        <v>88</v>
      </c>
    </row>
    <row r="260" spans="1:13" ht="15.75" customHeight="1" x14ac:dyDescent="0.2">
      <c r="A260" s="4">
        <v>43700</v>
      </c>
      <c r="B260" s="3" t="s">
        <v>17</v>
      </c>
      <c r="C260" s="3" t="s">
        <v>18</v>
      </c>
      <c r="D260" s="3" t="s">
        <v>19</v>
      </c>
      <c r="E260" s="3" t="str">
        <f ca="1">IFERROR(__xludf.DUMMYFUNCTION("IF(SPLIT(D260, ""/"") = ""/"", ""unclassified"", SPLIT(D260, ""/""))"),"unclassified")</f>
        <v>unclassified</v>
      </c>
      <c r="H260" s="3">
        <v>3019</v>
      </c>
      <c r="I260" s="3" t="str">
        <f ca="1">IFERROR(__xludf.DUMMYFUNCTION("SPLIT(B260, "" / "")"),"homepage_banner_banner")</f>
        <v>homepage_banner_banner</v>
      </c>
      <c r="J260" s="3" t="str">
        <f ca="1">IFERROR(__xludf.DUMMYFUNCTION("""COMPUTED_VALUE"""),"moretab")</f>
        <v>moretab</v>
      </c>
      <c r="K260" s="5">
        <v>43700</v>
      </c>
      <c r="L260" s="6">
        <f t="shared" si="2"/>
        <v>4</v>
      </c>
      <c r="M260" s="3">
        <f t="shared" si="3"/>
        <v>88</v>
      </c>
    </row>
    <row r="261" spans="1:13" ht="15.75" customHeight="1" x14ac:dyDescent="0.2">
      <c r="A261" s="4">
        <v>43700</v>
      </c>
      <c r="B261" s="3" t="s">
        <v>47</v>
      </c>
      <c r="C261" s="3" t="s">
        <v>68</v>
      </c>
      <c r="D261" s="3" t="s">
        <v>35</v>
      </c>
      <c r="E261" s="3" t="str">
        <f ca="1">IFERROR(__xludf.DUMMYFUNCTION("IF(SPLIT(D261, ""/"") = ""/"", ""unclassified"", SPLIT(D261, ""/""))"),"furniture")</f>
        <v>furniture</v>
      </c>
      <c r="F261" s="3" t="str">
        <f ca="1">IFERROR(__xludf.DUMMYFUNCTION("""COMPUTED_VALUE"""),"furniture-accessories")</f>
        <v>furniture-accessories</v>
      </c>
      <c r="H261" s="3">
        <v>2711</v>
      </c>
      <c r="I261" s="3" t="str">
        <f ca="1">IFERROR(__xludf.DUMMYFUNCTION("SPLIT(B261, "" / "")"),"banner")</f>
        <v>banner</v>
      </c>
      <c r="J261" s="3" t="str">
        <f ca="1">IFERROR(__xludf.DUMMYFUNCTION("""COMPUTED_VALUE"""),"bannerevent")</f>
        <v>bannerevent</v>
      </c>
      <c r="K261" s="5">
        <v>43700</v>
      </c>
      <c r="L261" s="6">
        <f t="shared" si="2"/>
        <v>4</v>
      </c>
      <c r="M261" s="3">
        <f t="shared" si="3"/>
        <v>88</v>
      </c>
    </row>
    <row r="262" spans="1:13" ht="15.75" customHeight="1" x14ac:dyDescent="0.2">
      <c r="A262" s="4">
        <v>43700</v>
      </c>
      <c r="B262" s="3" t="s">
        <v>20</v>
      </c>
      <c r="C262" s="3" t="s">
        <v>73</v>
      </c>
      <c r="D262" s="3" t="s">
        <v>74</v>
      </c>
      <c r="E262" s="3" t="str">
        <f ca="1">IFERROR(__xludf.DUMMYFUNCTION("IF(SPLIT(D262, ""/"") = ""/"", ""unclassified"", SPLIT(D262, ""/""))"),"furniture")</f>
        <v>furniture</v>
      </c>
      <c r="H262" s="3">
        <v>1645</v>
      </c>
      <c r="I262" s="3" t="str">
        <f ca="1">IFERROR(__xludf.DUMMYFUNCTION("SPLIT(B262, "" / "")"),"banner")</f>
        <v>banner</v>
      </c>
      <c r="J262" s="3" t="str">
        <f ca="1">IFERROR(__xludf.DUMMYFUNCTION("""COMPUTED_VALUE"""),"richmessage")</f>
        <v>richmessage</v>
      </c>
      <c r="K262" s="5">
        <v>43700</v>
      </c>
      <c r="L262" s="6">
        <f t="shared" si="2"/>
        <v>4</v>
      </c>
      <c r="M262" s="3">
        <f t="shared" si="3"/>
        <v>88</v>
      </c>
    </row>
    <row r="263" spans="1:13" ht="15.75" customHeight="1" x14ac:dyDescent="0.2">
      <c r="A263" s="4">
        <v>43700</v>
      </c>
      <c r="B263" s="3" t="s">
        <v>23</v>
      </c>
      <c r="C263" s="3" t="s">
        <v>18</v>
      </c>
      <c r="D263" s="3" t="s">
        <v>19</v>
      </c>
      <c r="E263" s="3" t="str">
        <f ca="1">IFERROR(__xludf.DUMMYFUNCTION("IF(SPLIT(D263, ""/"") = ""/"", ""unclassified"", SPLIT(D263, ""/""))"),"unclassified")</f>
        <v>unclassified</v>
      </c>
      <c r="H263" s="3">
        <v>1510</v>
      </c>
      <c r="I263" s="3" t="str">
        <f ca="1">IFERROR(__xludf.DUMMYFUNCTION("SPLIT(B263, "" / "")"),"homepage_banner_banner")</f>
        <v>homepage_banner_banner</v>
      </c>
      <c r="J263" s="3" t="str">
        <f ca="1">IFERROR(__xludf.DUMMYFUNCTION("""COMPUTED_VALUE"""),"bottom_text_article")</f>
        <v>bottom_text_article</v>
      </c>
      <c r="K263" s="5">
        <v>43700</v>
      </c>
      <c r="L263" s="6">
        <f t="shared" si="2"/>
        <v>4</v>
      </c>
      <c r="M263" s="3">
        <f t="shared" si="3"/>
        <v>88</v>
      </c>
    </row>
    <row r="264" spans="1:13" ht="15.75" customHeight="1" x14ac:dyDescent="0.2">
      <c r="A264" s="4">
        <v>43700</v>
      </c>
      <c r="B264" s="3" t="s">
        <v>20</v>
      </c>
      <c r="C264" s="3" t="s">
        <v>73</v>
      </c>
      <c r="D264" s="3" t="s">
        <v>35</v>
      </c>
      <c r="E264" s="3" t="str">
        <f ca="1">IFERROR(__xludf.DUMMYFUNCTION("IF(SPLIT(D264, ""/"") = ""/"", ""unclassified"", SPLIT(D264, ""/""))"),"furniture")</f>
        <v>furniture</v>
      </c>
      <c r="F264" s="3" t="str">
        <f ca="1">IFERROR(__xludf.DUMMYFUNCTION("""COMPUTED_VALUE"""),"furniture-accessories")</f>
        <v>furniture-accessories</v>
      </c>
      <c r="H264" s="3">
        <v>1350</v>
      </c>
      <c r="I264" s="3" t="str">
        <f ca="1">IFERROR(__xludf.DUMMYFUNCTION("SPLIT(B264, "" / "")"),"banner")</f>
        <v>banner</v>
      </c>
      <c r="J264" s="3" t="str">
        <f ca="1">IFERROR(__xludf.DUMMYFUNCTION("""COMPUTED_VALUE"""),"richmessage")</f>
        <v>richmessage</v>
      </c>
      <c r="K264" s="5">
        <v>43700</v>
      </c>
      <c r="L264" s="6">
        <f t="shared" si="2"/>
        <v>4</v>
      </c>
      <c r="M264" s="3">
        <f t="shared" si="3"/>
        <v>88</v>
      </c>
    </row>
    <row r="265" spans="1:13" ht="15.75" customHeight="1" x14ac:dyDescent="0.2">
      <c r="A265" s="4">
        <v>43700</v>
      </c>
      <c r="B265" s="3" t="s">
        <v>25</v>
      </c>
      <c r="C265" s="3" t="s">
        <v>73</v>
      </c>
      <c r="D265" s="3" t="s">
        <v>67</v>
      </c>
      <c r="E265" s="3" t="str">
        <f ca="1">IFERROR(__xludf.DUMMYFUNCTION("IF(SPLIT(D265, ""/"") = ""/"", ""unclassified"", SPLIT(D265, ""/""))"),"furniture")</f>
        <v>furniture</v>
      </c>
      <c r="F265" s="3" t="str">
        <f ca="1">IFERROR(__xludf.DUMMYFUNCTION("""COMPUTED_VALUE"""),"sound-systems")</f>
        <v>sound-systems</v>
      </c>
      <c r="H265" s="3">
        <v>991</v>
      </c>
      <c r="I265" s="3" t="str">
        <f ca="1">IFERROR(__xludf.DUMMYFUNCTION("SPLIT(B265, "" / "")"),"banner")</f>
        <v>banner</v>
      </c>
      <c r="J265" s="3" t="str">
        <f ca="1">IFERROR(__xludf.DUMMYFUNCTION("""COMPUTED_VALUE"""),"richmenu")</f>
        <v>richmenu</v>
      </c>
      <c r="K265" s="5">
        <v>43700</v>
      </c>
      <c r="L265" s="6">
        <f t="shared" si="2"/>
        <v>4</v>
      </c>
      <c r="M265" s="3">
        <f t="shared" si="3"/>
        <v>88</v>
      </c>
    </row>
    <row r="266" spans="1:13" ht="15.75" customHeight="1" x14ac:dyDescent="0.2">
      <c r="A266" s="4">
        <v>43700</v>
      </c>
      <c r="B266" s="3" t="s">
        <v>28</v>
      </c>
      <c r="C266" s="3" t="s">
        <v>18</v>
      </c>
      <c r="D266" s="3" t="s">
        <v>19</v>
      </c>
      <c r="E266" s="3" t="str">
        <f ca="1">IFERROR(__xludf.DUMMYFUNCTION("IF(SPLIT(D266, ""/"") = ""/"", ""unclassified"", SPLIT(D266, ""/""))"),"unclassified")</f>
        <v>unclassified</v>
      </c>
      <c r="H266" s="3">
        <v>498</v>
      </c>
      <c r="I266" s="3" t="str">
        <f ca="1">IFERROR(__xludf.DUMMYFUNCTION("SPLIT(B266, "" / "")"),"homepage_banner_banner")</f>
        <v>homepage_banner_banner</v>
      </c>
      <c r="J266" s="3" t="str">
        <f ca="1">IFERROR(__xludf.DUMMYFUNCTION("""COMPUTED_VALUE"""),"tldigest")</f>
        <v>tldigest</v>
      </c>
      <c r="K266" s="5">
        <v>43700</v>
      </c>
      <c r="L266" s="6">
        <f t="shared" si="2"/>
        <v>4</v>
      </c>
      <c r="M266" s="3">
        <f t="shared" si="3"/>
        <v>88</v>
      </c>
    </row>
    <row r="267" spans="1:13" ht="15.75" customHeight="1" x14ac:dyDescent="0.2">
      <c r="A267" s="4">
        <v>43700</v>
      </c>
      <c r="B267" s="3" t="s">
        <v>14</v>
      </c>
      <c r="C267" s="3" t="s">
        <v>73</v>
      </c>
      <c r="D267" s="3" t="s">
        <v>67</v>
      </c>
      <c r="E267" s="3" t="str">
        <f ca="1">IFERROR(__xludf.DUMMYFUNCTION("IF(SPLIT(D267, ""/"") = ""/"", ""unclassified"", SPLIT(D267, ""/""))"),"furniture")</f>
        <v>furniture</v>
      </c>
      <c r="F267" s="3" t="str">
        <f ca="1">IFERROR(__xludf.DUMMYFUNCTION("""COMPUTED_VALUE"""),"sound-systems")</f>
        <v>sound-systems</v>
      </c>
      <c r="H267" s="3">
        <v>491</v>
      </c>
      <c r="I267" s="3" t="str">
        <f ca="1">IFERROR(__xludf.DUMMYFUNCTION("SPLIT(B267, "" / "")"),"banner")</f>
        <v>banner</v>
      </c>
      <c r="J267" s="3" t="str">
        <f ca="1">IFERROR(__xludf.DUMMYFUNCTION("""COMPUTED_VALUE"""),"tldigest")</f>
        <v>tldigest</v>
      </c>
      <c r="K267" s="5">
        <v>43700</v>
      </c>
      <c r="L267" s="6">
        <f t="shared" si="2"/>
        <v>4</v>
      </c>
      <c r="M267" s="3">
        <f t="shared" si="3"/>
        <v>88</v>
      </c>
    </row>
    <row r="268" spans="1:13" ht="15.75" customHeight="1" x14ac:dyDescent="0.2">
      <c r="A268" s="4">
        <v>43701</v>
      </c>
      <c r="B268" s="3" t="s">
        <v>14</v>
      </c>
      <c r="C268" s="3" t="s">
        <v>73</v>
      </c>
      <c r="D268" s="3" t="s">
        <v>39</v>
      </c>
      <c r="E268" s="3" t="str">
        <f ca="1">IFERROR(__xludf.DUMMYFUNCTION("IF(SPLIT(D268, ""/"") = ""/"", ""unclassified"", SPLIT(D268, ""/""))"),"ponsel-tablet")</f>
        <v>ponsel-tablet</v>
      </c>
      <c r="F268" s="3" t="str">
        <f ca="1">IFERROR(__xludf.DUMMYFUNCTION("""COMPUTED_VALUE"""),"smartphone")</f>
        <v>smartphone</v>
      </c>
      <c r="H268" s="3">
        <v>18452</v>
      </c>
      <c r="I268" s="3" t="str">
        <f ca="1">IFERROR(__xludf.DUMMYFUNCTION("SPLIT(B268, "" / "")"),"banner")</f>
        <v>banner</v>
      </c>
      <c r="J268" s="3" t="str">
        <f ca="1">IFERROR(__xludf.DUMMYFUNCTION("""COMPUTED_VALUE"""),"tldigest")</f>
        <v>tldigest</v>
      </c>
      <c r="K268" s="5">
        <v>43701</v>
      </c>
      <c r="L268" s="6">
        <f t="shared" si="2"/>
        <v>4</v>
      </c>
      <c r="M268" s="3">
        <f t="shared" si="3"/>
        <v>88</v>
      </c>
    </row>
    <row r="269" spans="1:13" ht="15.75" customHeight="1" x14ac:dyDescent="0.2">
      <c r="A269" s="4">
        <v>43701</v>
      </c>
      <c r="B269" s="3" t="s">
        <v>20</v>
      </c>
      <c r="C269" s="3" t="s">
        <v>73</v>
      </c>
      <c r="D269" s="3" t="s">
        <v>67</v>
      </c>
      <c r="E269" s="3" t="str">
        <f ca="1">IFERROR(__xludf.DUMMYFUNCTION("IF(SPLIT(D269, ""/"") = ""/"", ""unclassified"", SPLIT(D269, ""/""))"),"furniture")</f>
        <v>furniture</v>
      </c>
      <c r="F269" s="3" t="str">
        <f ca="1">IFERROR(__xludf.DUMMYFUNCTION("""COMPUTED_VALUE"""),"sound-systems")</f>
        <v>sound-systems</v>
      </c>
      <c r="H269" s="3">
        <v>4037</v>
      </c>
      <c r="I269" s="3" t="str">
        <f ca="1">IFERROR(__xludf.DUMMYFUNCTION("SPLIT(B269, "" / "")"),"banner")</f>
        <v>banner</v>
      </c>
      <c r="J269" s="3" t="str">
        <f ca="1">IFERROR(__xludf.DUMMYFUNCTION("""COMPUTED_VALUE"""),"richmessage")</f>
        <v>richmessage</v>
      </c>
      <c r="K269" s="5">
        <v>43701</v>
      </c>
      <c r="L269" s="6">
        <f t="shared" si="2"/>
        <v>4</v>
      </c>
      <c r="M269" s="3">
        <f t="shared" si="3"/>
        <v>88</v>
      </c>
    </row>
    <row r="270" spans="1:13" ht="15.75" customHeight="1" x14ac:dyDescent="0.2">
      <c r="A270" s="4">
        <v>43701</v>
      </c>
      <c r="B270" s="3" t="s">
        <v>62</v>
      </c>
      <c r="C270" s="3" t="s">
        <v>68</v>
      </c>
      <c r="D270" s="3" t="s">
        <v>55</v>
      </c>
      <c r="E270" s="3" t="str">
        <f ca="1">IFERROR(__xludf.DUMMYFUNCTION("IF(SPLIT(D270, ""/"") = ""/"", ""unclassified"", SPLIT(D270, ""/""))"),"samsung")</f>
        <v>samsung</v>
      </c>
      <c r="F270" s="3" t="str">
        <f ca="1">IFERROR(__xludf.DUMMYFUNCTION("""COMPUTED_VALUE"""),"ponsel-tablet")</f>
        <v>ponsel-tablet</v>
      </c>
      <c r="G270" s="3" t="str">
        <f ca="1">IFERROR(__xludf.DUMMYFUNCTION("""COMPUTED_VALUE"""),"smartphone")</f>
        <v>smartphone</v>
      </c>
      <c r="H270" s="3">
        <v>3849</v>
      </c>
      <c r="I270" s="3" t="str">
        <f ca="1">IFERROR(__xludf.DUMMYFUNCTION("SPLIT(B270, "" / "")"),"banner")</f>
        <v>banner</v>
      </c>
      <c r="J270" s="3" t="str">
        <f ca="1">IFERROR(__xludf.DUMMYFUNCTION("""COMPUTED_VALUE"""),"tlads")</f>
        <v>tlads</v>
      </c>
      <c r="K270" s="5">
        <v>43701</v>
      </c>
      <c r="L270" s="6">
        <f t="shared" si="2"/>
        <v>4</v>
      </c>
      <c r="M270" s="3">
        <f t="shared" si="3"/>
        <v>88</v>
      </c>
    </row>
    <row r="271" spans="1:13" ht="15.75" customHeight="1" x14ac:dyDescent="0.2">
      <c r="A271" s="4">
        <v>43701</v>
      </c>
      <c r="B271" s="3" t="s">
        <v>23</v>
      </c>
      <c r="C271" s="3" t="s">
        <v>18</v>
      </c>
      <c r="D271" s="3" t="s">
        <v>19</v>
      </c>
      <c r="E271" s="3" t="str">
        <f ca="1">IFERROR(__xludf.DUMMYFUNCTION("IF(SPLIT(D271, ""/"") = ""/"", ""unclassified"", SPLIT(D271, ""/""))"),"unclassified")</f>
        <v>unclassified</v>
      </c>
      <c r="H271" s="3">
        <v>3439</v>
      </c>
      <c r="I271" s="3" t="str">
        <f ca="1">IFERROR(__xludf.DUMMYFUNCTION("SPLIT(B271, "" / "")"),"homepage_banner_banner")</f>
        <v>homepage_banner_banner</v>
      </c>
      <c r="J271" s="3" t="str">
        <f ca="1">IFERROR(__xludf.DUMMYFUNCTION("""COMPUTED_VALUE"""),"bottom_text_article")</f>
        <v>bottom_text_article</v>
      </c>
      <c r="K271" s="5">
        <v>43701</v>
      </c>
      <c r="L271" s="6">
        <f t="shared" si="2"/>
        <v>4</v>
      </c>
      <c r="M271" s="3">
        <f t="shared" si="3"/>
        <v>88</v>
      </c>
    </row>
    <row r="272" spans="1:13" ht="15.75" customHeight="1" x14ac:dyDescent="0.2">
      <c r="A272" s="4">
        <v>43701</v>
      </c>
      <c r="B272" s="3" t="s">
        <v>17</v>
      </c>
      <c r="C272" s="3" t="s">
        <v>18</v>
      </c>
      <c r="D272" s="3" t="s">
        <v>19</v>
      </c>
      <c r="E272" s="3" t="str">
        <f ca="1">IFERROR(__xludf.DUMMYFUNCTION("IF(SPLIT(D272, ""/"") = ""/"", ""unclassified"", SPLIT(D272, ""/""))"),"unclassified")</f>
        <v>unclassified</v>
      </c>
      <c r="H272" s="3">
        <v>2990</v>
      </c>
      <c r="I272" s="3" t="str">
        <f ca="1">IFERROR(__xludf.DUMMYFUNCTION("SPLIT(B272, "" / "")"),"homepage_banner_banner")</f>
        <v>homepage_banner_banner</v>
      </c>
      <c r="J272" s="3" t="str">
        <f ca="1">IFERROR(__xludf.DUMMYFUNCTION("""COMPUTED_VALUE"""),"moretab")</f>
        <v>moretab</v>
      </c>
      <c r="K272" s="5">
        <v>43701</v>
      </c>
      <c r="L272" s="6">
        <f t="shared" si="2"/>
        <v>4</v>
      </c>
      <c r="M272" s="3">
        <f t="shared" si="3"/>
        <v>88</v>
      </c>
    </row>
    <row r="273" spans="1:13" ht="15.75" customHeight="1" x14ac:dyDescent="0.2">
      <c r="A273" s="4">
        <v>43701</v>
      </c>
      <c r="B273" s="3" t="s">
        <v>20</v>
      </c>
      <c r="C273" s="3" t="s">
        <v>73</v>
      </c>
      <c r="D273" s="3" t="s">
        <v>39</v>
      </c>
      <c r="E273" s="3" t="str">
        <f ca="1">IFERROR(__xludf.DUMMYFUNCTION("IF(SPLIT(D273, ""/"") = ""/"", ""unclassified"", SPLIT(D273, ""/""))"),"ponsel-tablet")</f>
        <v>ponsel-tablet</v>
      </c>
      <c r="F273" s="3" t="str">
        <f ca="1">IFERROR(__xludf.DUMMYFUNCTION("""COMPUTED_VALUE"""),"smartphone")</f>
        <v>smartphone</v>
      </c>
      <c r="H273" s="3">
        <v>1545</v>
      </c>
      <c r="I273" s="3" t="str">
        <f ca="1">IFERROR(__xludf.DUMMYFUNCTION("SPLIT(B273, "" / "")"),"banner")</f>
        <v>banner</v>
      </c>
      <c r="J273" s="3" t="str">
        <f ca="1">IFERROR(__xludf.DUMMYFUNCTION("""COMPUTED_VALUE"""),"richmessage")</f>
        <v>richmessage</v>
      </c>
      <c r="K273" s="5">
        <v>43701</v>
      </c>
      <c r="L273" s="6">
        <f t="shared" si="2"/>
        <v>4</v>
      </c>
      <c r="M273" s="3">
        <f t="shared" si="3"/>
        <v>88</v>
      </c>
    </row>
    <row r="274" spans="1:13" ht="15.75" customHeight="1" x14ac:dyDescent="0.2">
      <c r="A274" s="4">
        <v>43701</v>
      </c>
      <c r="B274" s="3" t="s">
        <v>47</v>
      </c>
      <c r="C274" s="3" t="s">
        <v>68</v>
      </c>
      <c r="D274" s="3" t="s">
        <v>35</v>
      </c>
      <c r="E274" s="3" t="str">
        <f ca="1">IFERROR(__xludf.DUMMYFUNCTION("IF(SPLIT(D274, ""/"") = ""/"", ""unclassified"", SPLIT(D274, ""/""))"),"furniture")</f>
        <v>furniture</v>
      </c>
      <c r="F274" s="3" t="str">
        <f ca="1">IFERROR(__xludf.DUMMYFUNCTION("""COMPUTED_VALUE"""),"furniture-accessories")</f>
        <v>furniture-accessories</v>
      </c>
      <c r="H274" s="3">
        <v>1292</v>
      </c>
      <c r="I274" s="3" t="str">
        <f ca="1">IFERROR(__xludf.DUMMYFUNCTION("SPLIT(B274, "" / "")"),"banner")</f>
        <v>banner</v>
      </c>
      <c r="J274" s="3" t="str">
        <f ca="1">IFERROR(__xludf.DUMMYFUNCTION("""COMPUTED_VALUE"""),"bannerevent")</f>
        <v>bannerevent</v>
      </c>
      <c r="K274" s="5">
        <v>43701</v>
      </c>
      <c r="L274" s="6">
        <f t="shared" si="2"/>
        <v>4</v>
      </c>
      <c r="M274" s="3">
        <f t="shared" si="3"/>
        <v>88</v>
      </c>
    </row>
    <row r="275" spans="1:13" ht="15.75" customHeight="1" x14ac:dyDescent="0.2">
      <c r="A275" s="4">
        <v>43701</v>
      </c>
      <c r="B275" s="3" t="s">
        <v>20</v>
      </c>
      <c r="C275" s="3" t="s">
        <v>73</v>
      </c>
      <c r="D275" s="3" t="s">
        <v>34</v>
      </c>
      <c r="E275" s="3" t="str">
        <f ca="1">IFERROR(__xludf.DUMMYFUNCTION("IF(SPLIT(D275, ""/"") = ""/"", ""unclassified"", SPLIT(D275, ""/""))"),"diskon")</f>
        <v>diskon</v>
      </c>
      <c r="F275" s="3" t="str">
        <f ca="1">IFERROR(__xludf.DUMMYFUNCTION("""COMPUTED_VALUE"""),"special-deals")</f>
        <v>special-deals</v>
      </c>
      <c r="H275" s="3">
        <v>1270</v>
      </c>
      <c r="I275" s="3" t="str">
        <f ca="1">IFERROR(__xludf.DUMMYFUNCTION("SPLIT(B275, "" / "")"),"banner")</f>
        <v>banner</v>
      </c>
      <c r="J275" s="3" t="str">
        <f ca="1">IFERROR(__xludf.DUMMYFUNCTION("""COMPUTED_VALUE"""),"richmessage")</f>
        <v>richmessage</v>
      </c>
      <c r="K275" s="5">
        <v>43701</v>
      </c>
      <c r="L275" s="6">
        <f t="shared" si="2"/>
        <v>4</v>
      </c>
      <c r="M275" s="3">
        <f t="shared" si="3"/>
        <v>88</v>
      </c>
    </row>
    <row r="276" spans="1:13" ht="15.75" customHeight="1" x14ac:dyDescent="0.2">
      <c r="A276" s="4">
        <v>43701</v>
      </c>
      <c r="B276" s="3" t="s">
        <v>28</v>
      </c>
      <c r="C276" s="3" t="s">
        <v>18</v>
      </c>
      <c r="D276" s="3" t="s">
        <v>19</v>
      </c>
      <c r="E276" s="3" t="str">
        <f ca="1">IFERROR(__xludf.DUMMYFUNCTION("IF(SPLIT(D276, ""/"") = ""/"", ""unclassified"", SPLIT(D276, ""/""))"),"unclassified")</f>
        <v>unclassified</v>
      </c>
      <c r="H276" s="3">
        <v>680</v>
      </c>
      <c r="I276" s="3" t="str">
        <f ca="1">IFERROR(__xludf.DUMMYFUNCTION("SPLIT(B276, "" / "")"),"homepage_banner_banner")</f>
        <v>homepage_banner_banner</v>
      </c>
      <c r="J276" s="3" t="str">
        <f ca="1">IFERROR(__xludf.DUMMYFUNCTION("""COMPUTED_VALUE"""),"tldigest")</f>
        <v>tldigest</v>
      </c>
      <c r="K276" s="5">
        <v>43701</v>
      </c>
      <c r="L276" s="6">
        <f t="shared" si="2"/>
        <v>4</v>
      </c>
      <c r="M276" s="3">
        <f t="shared" si="3"/>
        <v>88</v>
      </c>
    </row>
    <row r="277" spans="1:13" ht="15.75" customHeight="1" x14ac:dyDescent="0.2">
      <c r="A277" s="4">
        <v>43701</v>
      </c>
      <c r="B277" s="3" t="s">
        <v>14</v>
      </c>
      <c r="C277" s="3" t="s">
        <v>73</v>
      </c>
      <c r="D277" s="3" t="s">
        <v>74</v>
      </c>
      <c r="E277" s="3" t="str">
        <f ca="1">IFERROR(__xludf.DUMMYFUNCTION("IF(SPLIT(D277, ""/"") = ""/"", ""unclassified"", SPLIT(D277, ""/""))"),"furniture")</f>
        <v>furniture</v>
      </c>
      <c r="H277" s="3">
        <v>547</v>
      </c>
      <c r="I277" s="3" t="str">
        <f ca="1">IFERROR(__xludf.DUMMYFUNCTION("SPLIT(B277, "" / "")"),"banner")</f>
        <v>banner</v>
      </c>
      <c r="J277" s="3" t="str">
        <f ca="1">IFERROR(__xludf.DUMMYFUNCTION("""COMPUTED_VALUE"""),"tldigest")</f>
        <v>tldigest</v>
      </c>
      <c r="K277" s="5">
        <v>43701</v>
      </c>
      <c r="L277" s="6">
        <f t="shared" si="2"/>
        <v>4</v>
      </c>
      <c r="M277" s="3">
        <f t="shared" si="3"/>
        <v>88</v>
      </c>
    </row>
    <row r="278" spans="1:13" ht="15.75" customHeight="1" x14ac:dyDescent="0.2">
      <c r="A278" s="4">
        <v>43701</v>
      </c>
      <c r="B278" s="3" t="s">
        <v>33</v>
      </c>
      <c r="C278" s="3" t="s">
        <v>73</v>
      </c>
      <c r="D278" s="3" t="s">
        <v>16</v>
      </c>
      <c r="E278" s="3" t="str">
        <f ca="1">IFERROR(__xludf.DUMMYFUNCTION("IF(SPLIT(D278, ""/"") = ""/"", ""unclassified"", SPLIT(D278, ""/""))"),"sofas")</f>
        <v>sofas</v>
      </c>
      <c r="F278" s="3" t="str">
        <f ca="1">IFERROR(__xludf.DUMMYFUNCTION("""COMPUTED_VALUE"""),"modern-sofas")</f>
        <v>modern-sofas</v>
      </c>
      <c r="H278" s="3">
        <v>285</v>
      </c>
      <c r="I278" s="3" t="str">
        <f ca="1">IFERROR(__xludf.DUMMYFUNCTION("SPLIT(B278, "" / "")"),"banner")</f>
        <v>banner</v>
      </c>
      <c r="J278" s="3" t="str">
        <f ca="1">IFERROR(__xludf.DUMMYFUNCTION("""COMPUTED_VALUE"""),"tloa")</f>
        <v>tloa</v>
      </c>
      <c r="K278" s="5">
        <v>43701</v>
      </c>
      <c r="L278" s="6">
        <f t="shared" si="2"/>
        <v>4</v>
      </c>
      <c r="M278" s="3">
        <f t="shared" si="3"/>
        <v>88</v>
      </c>
    </row>
    <row r="279" spans="1:13" ht="15.75" customHeight="1" x14ac:dyDescent="0.2">
      <c r="A279" s="4">
        <v>43701</v>
      </c>
      <c r="B279" s="3" t="s">
        <v>20</v>
      </c>
      <c r="C279" s="3" t="s">
        <v>73</v>
      </c>
      <c r="D279" s="3" t="s">
        <v>35</v>
      </c>
      <c r="E279" s="3" t="str">
        <f ca="1">IFERROR(__xludf.DUMMYFUNCTION("IF(SPLIT(D279, ""/"") = ""/"", ""unclassified"", SPLIT(D279, ""/""))"),"furniture")</f>
        <v>furniture</v>
      </c>
      <c r="F279" s="3" t="str">
        <f ca="1">IFERROR(__xludf.DUMMYFUNCTION("""COMPUTED_VALUE"""),"furniture-accessories")</f>
        <v>furniture-accessories</v>
      </c>
      <c r="H279" s="3">
        <v>230</v>
      </c>
      <c r="I279" s="3" t="str">
        <f ca="1">IFERROR(__xludf.DUMMYFUNCTION("SPLIT(B279, "" / "")"),"banner")</f>
        <v>banner</v>
      </c>
      <c r="J279" s="3" t="str">
        <f ca="1">IFERROR(__xludf.DUMMYFUNCTION("""COMPUTED_VALUE"""),"richmessage")</f>
        <v>richmessage</v>
      </c>
      <c r="K279" s="5">
        <v>43701</v>
      </c>
      <c r="L279" s="6">
        <f t="shared" si="2"/>
        <v>4</v>
      </c>
      <c r="M279" s="3">
        <f t="shared" si="3"/>
        <v>88</v>
      </c>
    </row>
    <row r="280" spans="1:13" ht="15.75" customHeight="1" x14ac:dyDescent="0.2">
      <c r="A280" s="4">
        <v>43702</v>
      </c>
      <c r="B280" s="3" t="s">
        <v>14</v>
      </c>
      <c r="C280" s="3" t="s">
        <v>73</v>
      </c>
      <c r="D280" s="3" t="s">
        <v>66</v>
      </c>
      <c r="E280" s="3" t="str">
        <f ca="1">IFERROR(__xludf.DUMMYFUNCTION("IF(SPLIT(D280, ""/"") = ""/"", ""unclassified"", SPLIT(D280, ""/""))"),"home-decor")</f>
        <v>home-decor</v>
      </c>
      <c r="F280" s="3" t="str">
        <f ca="1">IFERROR(__xludf.DUMMYFUNCTION("""COMPUTED_VALUE"""),"makeup-accessories")</f>
        <v>makeup-accessories</v>
      </c>
      <c r="H280" s="3">
        <v>8893</v>
      </c>
      <c r="I280" s="3" t="str">
        <f ca="1">IFERROR(__xludf.DUMMYFUNCTION("SPLIT(B280, "" / "")"),"banner")</f>
        <v>banner</v>
      </c>
      <c r="J280" s="3" t="str">
        <f ca="1">IFERROR(__xludf.DUMMYFUNCTION("""COMPUTED_VALUE"""),"tldigest")</f>
        <v>tldigest</v>
      </c>
      <c r="K280" s="5">
        <v>43702</v>
      </c>
      <c r="L280" s="6">
        <f t="shared" si="2"/>
        <v>4</v>
      </c>
      <c r="M280" s="3">
        <f t="shared" si="3"/>
        <v>88</v>
      </c>
    </row>
    <row r="281" spans="1:13" ht="15.75" customHeight="1" x14ac:dyDescent="0.2">
      <c r="A281" s="4">
        <v>43702</v>
      </c>
      <c r="B281" s="3" t="s">
        <v>62</v>
      </c>
      <c r="C281" s="3" t="s">
        <v>68</v>
      </c>
      <c r="D281" s="3" t="s">
        <v>55</v>
      </c>
      <c r="E281" s="3" t="str">
        <f ca="1">IFERROR(__xludf.DUMMYFUNCTION("IF(SPLIT(D281, ""/"") = ""/"", ""unclassified"", SPLIT(D281, ""/""))"),"samsung")</f>
        <v>samsung</v>
      </c>
      <c r="F281" s="3" t="str">
        <f ca="1">IFERROR(__xludf.DUMMYFUNCTION("""COMPUTED_VALUE"""),"ponsel-tablet")</f>
        <v>ponsel-tablet</v>
      </c>
      <c r="G281" s="3" t="str">
        <f ca="1">IFERROR(__xludf.DUMMYFUNCTION("""COMPUTED_VALUE"""),"smartphone")</f>
        <v>smartphone</v>
      </c>
      <c r="H281" s="3">
        <v>3922</v>
      </c>
      <c r="I281" s="3" t="str">
        <f ca="1">IFERROR(__xludf.DUMMYFUNCTION("SPLIT(B281, "" / "")"),"banner")</f>
        <v>banner</v>
      </c>
      <c r="J281" s="3" t="str">
        <f ca="1">IFERROR(__xludf.DUMMYFUNCTION("""COMPUTED_VALUE"""),"tlads")</f>
        <v>tlads</v>
      </c>
      <c r="K281" s="5">
        <v>43702</v>
      </c>
      <c r="L281" s="6">
        <f t="shared" si="2"/>
        <v>4</v>
      </c>
      <c r="M281" s="3">
        <f t="shared" si="3"/>
        <v>88</v>
      </c>
    </row>
    <row r="282" spans="1:13" ht="15.75" customHeight="1" x14ac:dyDescent="0.2">
      <c r="A282" s="4">
        <v>43702</v>
      </c>
      <c r="B282" s="3" t="s">
        <v>17</v>
      </c>
      <c r="C282" s="3" t="s">
        <v>18</v>
      </c>
      <c r="D282" s="3" t="s">
        <v>19</v>
      </c>
      <c r="E282" s="3" t="str">
        <f ca="1">IFERROR(__xludf.DUMMYFUNCTION("IF(SPLIT(D282, ""/"") = ""/"", ""unclassified"", SPLIT(D282, ""/""))"),"unclassified")</f>
        <v>unclassified</v>
      </c>
      <c r="H282" s="3">
        <v>2875</v>
      </c>
      <c r="I282" s="3" t="str">
        <f ca="1">IFERROR(__xludf.DUMMYFUNCTION("SPLIT(B282, "" / "")"),"homepage_banner_banner")</f>
        <v>homepage_banner_banner</v>
      </c>
      <c r="J282" s="3" t="str">
        <f ca="1">IFERROR(__xludf.DUMMYFUNCTION("""COMPUTED_VALUE"""),"moretab")</f>
        <v>moretab</v>
      </c>
      <c r="K282" s="5">
        <v>43702</v>
      </c>
      <c r="L282" s="6">
        <f t="shared" si="2"/>
        <v>4</v>
      </c>
      <c r="M282" s="3">
        <f t="shared" si="3"/>
        <v>88</v>
      </c>
    </row>
    <row r="283" spans="1:13" ht="15.75" customHeight="1" x14ac:dyDescent="0.2">
      <c r="A283" s="4">
        <v>43702</v>
      </c>
      <c r="B283" s="3" t="s">
        <v>20</v>
      </c>
      <c r="C283" s="3" t="s">
        <v>73</v>
      </c>
      <c r="D283" s="3" t="s">
        <v>16</v>
      </c>
      <c r="E283" s="3" t="str">
        <f ca="1">IFERROR(__xludf.DUMMYFUNCTION("IF(SPLIT(D283, ""/"") = ""/"", ""unclassified"", SPLIT(D283, ""/""))"),"sofas")</f>
        <v>sofas</v>
      </c>
      <c r="F283" s="3" t="str">
        <f ca="1">IFERROR(__xludf.DUMMYFUNCTION("""COMPUTED_VALUE"""),"modern-sofas")</f>
        <v>modern-sofas</v>
      </c>
      <c r="H283" s="3">
        <v>2497</v>
      </c>
      <c r="I283" s="3" t="str">
        <f ca="1">IFERROR(__xludf.DUMMYFUNCTION("SPLIT(B283, "" / "")"),"banner")</f>
        <v>banner</v>
      </c>
      <c r="J283" s="3" t="str">
        <f ca="1">IFERROR(__xludf.DUMMYFUNCTION("""COMPUTED_VALUE"""),"richmessage")</f>
        <v>richmessage</v>
      </c>
      <c r="K283" s="5">
        <v>43702</v>
      </c>
      <c r="L283" s="6">
        <f t="shared" si="2"/>
        <v>4</v>
      </c>
      <c r="M283" s="3">
        <f t="shared" si="3"/>
        <v>88</v>
      </c>
    </row>
    <row r="284" spans="1:13" ht="15.75" customHeight="1" x14ac:dyDescent="0.2">
      <c r="A284" s="4">
        <v>43702</v>
      </c>
      <c r="B284" s="3" t="s">
        <v>23</v>
      </c>
      <c r="C284" s="3" t="s">
        <v>18</v>
      </c>
      <c r="D284" s="3" t="s">
        <v>19</v>
      </c>
      <c r="E284" s="3" t="str">
        <f ca="1">IFERROR(__xludf.DUMMYFUNCTION("IF(SPLIT(D284, ""/"") = ""/"", ""unclassified"", SPLIT(D284, ""/""))"),"unclassified")</f>
        <v>unclassified</v>
      </c>
      <c r="H284" s="3">
        <v>2444</v>
      </c>
      <c r="I284" s="3" t="str">
        <f ca="1">IFERROR(__xludf.DUMMYFUNCTION("SPLIT(B284, "" / "")"),"homepage_banner_banner")</f>
        <v>homepage_banner_banner</v>
      </c>
      <c r="J284" s="3" t="str">
        <f ca="1">IFERROR(__xludf.DUMMYFUNCTION("""COMPUTED_VALUE"""),"bottom_text_article")</f>
        <v>bottom_text_article</v>
      </c>
      <c r="K284" s="5">
        <v>43702</v>
      </c>
      <c r="L284" s="6">
        <f t="shared" si="2"/>
        <v>4</v>
      </c>
      <c r="M284" s="3">
        <f t="shared" si="3"/>
        <v>88</v>
      </c>
    </row>
    <row r="285" spans="1:13" ht="15.75" customHeight="1" x14ac:dyDescent="0.2">
      <c r="A285" s="4">
        <v>43702</v>
      </c>
      <c r="B285" s="3" t="s">
        <v>20</v>
      </c>
      <c r="C285" s="3" t="s">
        <v>73</v>
      </c>
      <c r="D285" s="3" t="s">
        <v>66</v>
      </c>
      <c r="E285" s="3" t="str">
        <f ca="1">IFERROR(__xludf.DUMMYFUNCTION("IF(SPLIT(D285, ""/"") = ""/"", ""unclassified"", SPLIT(D285, ""/""))"),"home-decor")</f>
        <v>home-decor</v>
      </c>
      <c r="F285" s="3" t="str">
        <f ca="1">IFERROR(__xludf.DUMMYFUNCTION("""COMPUTED_VALUE"""),"makeup-accessories")</f>
        <v>makeup-accessories</v>
      </c>
      <c r="H285" s="3">
        <v>2215</v>
      </c>
      <c r="I285" s="3" t="str">
        <f ca="1">IFERROR(__xludf.DUMMYFUNCTION("SPLIT(B285, "" / "")"),"banner")</f>
        <v>banner</v>
      </c>
      <c r="J285" s="3" t="str">
        <f ca="1">IFERROR(__xludf.DUMMYFUNCTION("""COMPUTED_VALUE"""),"richmessage")</f>
        <v>richmessage</v>
      </c>
      <c r="K285" s="5">
        <v>43702</v>
      </c>
      <c r="L285" s="6">
        <f t="shared" si="2"/>
        <v>4</v>
      </c>
      <c r="M285" s="3">
        <f t="shared" si="3"/>
        <v>88</v>
      </c>
    </row>
    <row r="286" spans="1:13" ht="15.75" customHeight="1" x14ac:dyDescent="0.2">
      <c r="A286" s="4">
        <v>43702</v>
      </c>
      <c r="B286" s="3" t="s">
        <v>25</v>
      </c>
      <c r="C286" s="3" t="s">
        <v>73</v>
      </c>
      <c r="D286" s="3" t="s">
        <v>64</v>
      </c>
      <c r="E286" s="3" t="str">
        <f ca="1">IFERROR(__xludf.DUMMYFUNCTION("IF(SPLIT(D286, ""/"") = ""/"", ""unclassified"", SPLIT(D286, ""/""))"),"home-decor")</f>
        <v>home-decor</v>
      </c>
      <c r="F286" s="3" t="str">
        <f ca="1">IFERROR(__xludf.DUMMYFUNCTION("""COMPUTED_VALUE"""),"skincare")</f>
        <v>skincare</v>
      </c>
      <c r="H286" s="3">
        <v>1193</v>
      </c>
      <c r="I286" s="3" t="str">
        <f ca="1">IFERROR(__xludf.DUMMYFUNCTION("SPLIT(B286, "" / "")"),"banner")</f>
        <v>banner</v>
      </c>
      <c r="J286" s="3" t="str">
        <f ca="1">IFERROR(__xludf.DUMMYFUNCTION("""COMPUTED_VALUE"""),"richmenu")</f>
        <v>richmenu</v>
      </c>
      <c r="K286" s="5">
        <v>43702</v>
      </c>
      <c r="L286" s="6">
        <f t="shared" si="2"/>
        <v>4</v>
      </c>
      <c r="M286" s="3">
        <f t="shared" si="3"/>
        <v>88</v>
      </c>
    </row>
    <row r="287" spans="1:13" ht="15.75" customHeight="1" x14ac:dyDescent="0.2">
      <c r="A287" s="4">
        <v>43702</v>
      </c>
      <c r="B287" s="3" t="s">
        <v>47</v>
      </c>
      <c r="C287" s="3" t="s">
        <v>68</v>
      </c>
      <c r="D287" s="3" t="s">
        <v>35</v>
      </c>
      <c r="E287" s="3" t="str">
        <f ca="1">IFERROR(__xludf.DUMMYFUNCTION("IF(SPLIT(D287, ""/"") = ""/"", ""unclassified"", SPLIT(D287, ""/""))"),"furniture")</f>
        <v>furniture</v>
      </c>
      <c r="F287" s="3" t="str">
        <f ca="1">IFERROR(__xludf.DUMMYFUNCTION("""COMPUTED_VALUE"""),"furniture-accessories")</f>
        <v>furniture-accessories</v>
      </c>
      <c r="H287" s="3">
        <v>1065</v>
      </c>
      <c r="I287" s="3" t="str">
        <f ca="1">IFERROR(__xludf.DUMMYFUNCTION("SPLIT(B287, "" / "")"),"banner")</f>
        <v>banner</v>
      </c>
      <c r="J287" s="3" t="str">
        <f ca="1">IFERROR(__xludf.DUMMYFUNCTION("""COMPUTED_VALUE"""),"bannerevent")</f>
        <v>bannerevent</v>
      </c>
      <c r="K287" s="5">
        <v>43702</v>
      </c>
      <c r="L287" s="6">
        <f t="shared" si="2"/>
        <v>4</v>
      </c>
      <c r="M287" s="3">
        <f t="shared" si="3"/>
        <v>88</v>
      </c>
    </row>
    <row r="288" spans="1:13" ht="15.75" customHeight="1" x14ac:dyDescent="0.2">
      <c r="A288" s="4">
        <v>43702</v>
      </c>
      <c r="B288" s="3" t="s">
        <v>28</v>
      </c>
      <c r="C288" s="3" t="s">
        <v>18</v>
      </c>
      <c r="D288" s="3" t="s">
        <v>19</v>
      </c>
      <c r="E288" s="3" t="str">
        <f ca="1">IFERROR(__xludf.DUMMYFUNCTION("IF(SPLIT(D288, ""/"") = ""/"", ""unclassified"", SPLIT(D288, ""/""))"),"unclassified")</f>
        <v>unclassified</v>
      </c>
      <c r="H288" s="3">
        <v>1007</v>
      </c>
      <c r="I288" s="3" t="str">
        <f ca="1">IFERROR(__xludf.DUMMYFUNCTION("SPLIT(B288, "" / "")"),"homepage_banner_banner")</f>
        <v>homepage_banner_banner</v>
      </c>
      <c r="J288" s="3" t="str">
        <f ca="1">IFERROR(__xludf.DUMMYFUNCTION("""COMPUTED_VALUE"""),"tldigest")</f>
        <v>tldigest</v>
      </c>
      <c r="K288" s="5">
        <v>43702</v>
      </c>
      <c r="L288" s="6">
        <f t="shared" si="2"/>
        <v>4</v>
      </c>
      <c r="M288" s="3">
        <f t="shared" si="3"/>
        <v>88</v>
      </c>
    </row>
    <row r="289" spans="1:13" ht="15.75" customHeight="1" x14ac:dyDescent="0.2">
      <c r="A289" s="4">
        <v>43702</v>
      </c>
      <c r="B289" s="3" t="s">
        <v>14</v>
      </c>
      <c r="C289" s="3" t="s">
        <v>73</v>
      </c>
      <c r="D289" s="3" t="s">
        <v>39</v>
      </c>
      <c r="E289" s="3" t="str">
        <f ca="1">IFERROR(__xludf.DUMMYFUNCTION("IF(SPLIT(D289, ""/"") = ""/"", ""unclassified"", SPLIT(D289, ""/""))"),"ponsel-tablet")</f>
        <v>ponsel-tablet</v>
      </c>
      <c r="F289" s="3" t="str">
        <f ca="1">IFERROR(__xludf.DUMMYFUNCTION("""COMPUTED_VALUE"""),"smartphone")</f>
        <v>smartphone</v>
      </c>
      <c r="H289" s="3">
        <v>711</v>
      </c>
      <c r="I289" s="3" t="str">
        <f ca="1">IFERROR(__xludf.DUMMYFUNCTION("SPLIT(B289, "" / "")"),"banner")</f>
        <v>banner</v>
      </c>
      <c r="J289" s="3" t="str">
        <f ca="1">IFERROR(__xludf.DUMMYFUNCTION("""COMPUTED_VALUE"""),"tldigest")</f>
        <v>tldigest</v>
      </c>
      <c r="K289" s="5">
        <v>43702</v>
      </c>
      <c r="L289" s="6">
        <f t="shared" si="2"/>
        <v>4</v>
      </c>
      <c r="M289" s="3">
        <f t="shared" si="3"/>
        <v>88</v>
      </c>
    </row>
    <row r="290" spans="1:13" ht="15.75" customHeight="1" x14ac:dyDescent="0.2">
      <c r="A290" s="4">
        <v>43703</v>
      </c>
      <c r="B290" s="3" t="s">
        <v>62</v>
      </c>
      <c r="C290" s="3" t="s">
        <v>68</v>
      </c>
      <c r="D290" s="3" t="s">
        <v>55</v>
      </c>
      <c r="E290" s="3" t="str">
        <f ca="1">IFERROR(__xludf.DUMMYFUNCTION("IF(SPLIT(D290, ""/"") = ""/"", ""unclassified"", SPLIT(D290, ""/""))"),"samsung")</f>
        <v>samsung</v>
      </c>
      <c r="F290" s="3" t="str">
        <f ca="1">IFERROR(__xludf.DUMMYFUNCTION("""COMPUTED_VALUE"""),"ponsel-tablet")</f>
        <v>ponsel-tablet</v>
      </c>
      <c r="G290" s="3" t="str">
        <f ca="1">IFERROR(__xludf.DUMMYFUNCTION("""COMPUTED_VALUE"""),"smartphone")</f>
        <v>smartphone</v>
      </c>
      <c r="H290" s="3">
        <v>10763</v>
      </c>
      <c r="I290" s="3" t="str">
        <f ca="1">IFERROR(__xludf.DUMMYFUNCTION("SPLIT(B290, "" / "")"),"banner")</f>
        <v>banner</v>
      </c>
      <c r="J290" s="3" t="str">
        <f ca="1">IFERROR(__xludf.DUMMYFUNCTION("""COMPUTED_VALUE"""),"tlads")</f>
        <v>tlads</v>
      </c>
      <c r="K290" s="5">
        <v>43703</v>
      </c>
      <c r="L290" s="6">
        <f t="shared" si="2"/>
        <v>5</v>
      </c>
      <c r="M290" s="3">
        <f t="shared" si="3"/>
        <v>77</v>
      </c>
    </row>
    <row r="291" spans="1:13" ht="15.75" customHeight="1" x14ac:dyDescent="0.2">
      <c r="A291" s="4">
        <v>43703</v>
      </c>
      <c r="B291" s="3" t="s">
        <v>14</v>
      </c>
      <c r="C291" s="3" t="s">
        <v>75</v>
      </c>
      <c r="D291" s="3" t="s">
        <v>66</v>
      </c>
      <c r="E291" s="3" t="str">
        <f ca="1">IFERROR(__xludf.DUMMYFUNCTION("IF(SPLIT(D291, ""/"") = ""/"", ""unclassified"", SPLIT(D291, ""/""))"),"home-decor")</f>
        <v>home-decor</v>
      </c>
      <c r="F291" s="3" t="str">
        <f ca="1">IFERROR(__xludf.DUMMYFUNCTION("""COMPUTED_VALUE"""),"makeup-accessories")</f>
        <v>makeup-accessories</v>
      </c>
      <c r="H291" s="3">
        <v>8572</v>
      </c>
      <c r="I291" s="3" t="str">
        <f ca="1">IFERROR(__xludf.DUMMYFUNCTION("SPLIT(B291, "" / "")"),"banner")</f>
        <v>banner</v>
      </c>
      <c r="J291" s="3" t="str">
        <f ca="1">IFERROR(__xludf.DUMMYFUNCTION("""COMPUTED_VALUE"""),"tldigest")</f>
        <v>tldigest</v>
      </c>
      <c r="K291" s="5">
        <v>43703</v>
      </c>
      <c r="L291" s="6">
        <f t="shared" si="2"/>
        <v>5</v>
      </c>
      <c r="M291" s="3">
        <f t="shared" si="3"/>
        <v>77</v>
      </c>
    </row>
    <row r="292" spans="1:13" ht="15.75" customHeight="1" x14ac:dyDescent="0.2">
      <c r="A292" s="4">
        <v>43703</v>
      </c>
      <c r="B292" s="3" t="s">
        <v>17</v>
      </c>
      <c r="C292" s="3" t="s">
        <v>18</v>
      </c>
      <c r="D292" s="3" t="s">
        <v>19</v>
      </c>
      <c r="E292" s="3" t="str">
        <f ca="1">IFERROR(__xludf.DUMMYFUNCTION("IF(SPLIT(D292, ""/"") = ""/"", ""unclassified"", SPLIT(D292, ""/""))"),"unclassified")</f>
        <v>unclassified</v>
      </c>
      <c r="H292" s="3">
        <v>4289</v>
      </c>
      <c r="I292" s="3" t="str">
        <f ca="1">IFERROR(__xludf.DUMMYFUNCTION("SPLIT(B292, "" / "")"),"homepage_banner_banner")</f>
        <v>homepage_banner_banner</v>
      </c>
      <c r="J292" s="3" t="str">
        <f ca="1">IFERROR(__xludf.DUMMYFUNCTION("""COMPUTED_VALUE"""),"moretab")</f>
        <v>moretab</v>
      </c>
      <c r="K292" s="5">
        <v>43703</v>
      </c>
      <c r="L292" s="6">
        <f t="shared" si="2"/>
        <v>5</v>
      </c>
      <c r="M292" s="3">
        <f t="shared" si="3"/>
        <v>77</v>
      </c>
    </row>
    <row r="293" spans="1:13" ht="15.75" customHeight="1" x14ac:dyDescent="0.2">
      <c r="A293" s="4">
        <v>43703</v>
      </c>
      <c r="B293" s="3" t="s">
        <v>20</v>
      </c>
      <c r="C293" s="3" t="s">
        <v>75</v>
      </c>
      <c r="D293" s="3" t="s">
        <v>35</v>
      </c>
      <c r="E293" s="3" t="str">
        <f ca="1">IFERROR(__xludf.DUMMYFUNCTION("IF(SPLIT(D293, ""/"") = ""/"", ""unclassified"", SPLIT(D293, ""/""))"),"furniture")</f>
        <v>furniture</v>
      </c>
      <c r="F293" s="3" t="str">
        <f ca="1">IFERROR(__xludf.DUMMYFUNCTION("""COMPUTED_VALUE"""),"furniture-accessories")</f>
        <v>furniture-accessories</v>
      </c>
      <c r="H293" s="3">
        <v>3506</v>
      </c>
      <c r="I293" s="3" t="str">
        <f ca="1">IFERROR(__xludf.DUMMYFUNCTION("SPLIT(B293, "" / "")"),"banner")</f>
        <v>banner</v>
      </c>
      <c r="J293" s="3" t="str">
        <f ca="1">IFERROR(__xludf.DUMMYFUNCTION("""COMPUTED_VALUE"""),"richmessage")</f>
        <v>richmessage</v>
      </c>
      <c r="K293" s="5">
        <v>43703</v>
      </c>
      <c r="L293" s="6">
        <f t="shared" si="2"/>
        <v>5</v>
      </c>
      <c r="M293" s="3">
        <f t="shared" si="3"/>
        <v>77</v>
      </c>
    </row>
    <row r="294" spans="1:13" ht="15.75" customHeight="1" x14ac:dyDescent="0.2">
      <c r="A294" s="4">
        <v>43703</v>
      </c>
      <c r="B294" s="3" t="s">
        <v>23</v>
      </c>
      <c r="C294" s="3" t="s">
        <v>18</v>
      </c>
      <c r="D294" s="3" t="s">
        <v>19</v>
      </c>
      <c r="E294" s="3" t="str">
        <f ca="1">IFERROR(__xludf.DUMMYFUNCTION("IF(SPLIT(D294, ""/"") = ""/"", ""unclassified"", SPLIT(D294, ""/""))"),"unclassified")</f>
        <v>unclassified</v>
      </c>
      <c r="H294" s="3">
        <v>2441</v>
      </c>
      <c r="I294" s="3" t="str">
        <f ca="1">IFERROR(__xludf.DUMMYFUNCTION("SPLIT(B294, "" / "")"),"homepage_banner_banner")</f>
        <v>homepage_banner_banner</v>
      </c>
      <c r="J294" s="3" t="str">
        <f ca="1">IFERROR(__xludf.DUMMYFUNCTION("""COMPUTED_VALUE"""),"bottom_text_article")</f>
        <v>bottom_text_article</v>
      </c>
      <c r="K294" s="5">
        <v>43703</v>
      </c>
      <c r="L294" s="6">
        <f t="shared" si="2"/>
        <v>5</v>
      </c>
      <c r="M294" s="3">
        <f t="shared" si="3"/>
        <v>77</v>
      </c>
    </row>
    <row r="295" spans="1:13" ht="15.75" customHeight="1" x14ac:dyDescent="0.2">
      <c r="A295" s="4">
        <v>43703</v>
      </c>
      <c r="B295" s="3" t="s">
        <v>20</v>
      </c>
      <c r="C295" s="3" t="s">
        <v>75</v>
      </c>
      <c r="D295" s="3" t="s">
        <v>76</v>
      </c>
      <c r="E295" s="3" t="str">
        <f ca="1">IFERROR(__xludf.DUMMYFUNCTION("IF(SPLIT(D295, ""/"") = ""/"", ""unclassified"", SPLIT(D295, ""/""))"),"furniture")</f>
        <v>furniture</v>
      </c>
      <c r="F295" s="3" t="str">
        <f ca="1">IFERROR(__xludf.DUMMYFUNCTION("""COMPUTED_VALUE"""),"cleaning-supplies")</f>
        <v>cleaning-supplies</v>
      </c>
      <c r="H295" s="3">
        <v>2120</v>
      </c>
      <c r="I295" s="3" t="str">
        <f ca="1">IFERROR(__xludf.DUMMYFUNCTION("SPLIT(B295, "" / "")"),"banner")</f>
        <v>banner</v>
      </c>
      <c r="J295" s="3" t="str">
        <f ca="1">IFERROR(__xludf.DUMMYFUNCTION("""COMPUTED_VALUE"""),"richmessage")</f>
        <v>richmessage</v>
      </c>
      <c r="K295" s="5">
        <v>43703</v>
      </c>
      <c r="L295" s="6">
        <f t="shared" si="2"/>
        <v>5</v>
      </c>
      <c r="M295" s="3">
        <f t="shared" si="3"/>
        <v>77</v>
      </c>
    </row>
    <row r="296" spans="1:13" ht="15.75" customHeight="1" x14ac:dyDescent="0.2">
      <c r="A296" s="4">
        <v>43703</v>
      </c>
      <c r="B296" s="3" t="s">
        <v>20</v>
      </c>
      <c r="C296" s="3" t="s">
        <v>75</v>
      </c>
      <c r="D296" s="3" t="s">
        <v>34</v>
      </c>
      <c r="E296" s="3" t="str">
        <f ca="1">IFERROR(__xludf.DUMMYFUNCTION("IF(SPLIT(D296, ""/"") = ""/"", ""unclassified"", SPLIT(D296, ""/""))"),"diskon")</f>
        <v>diskon</v>
      </c>
      <c r="F296" s="3" t="str">
        <f ca="1">IFERROR(__xludf.DUMMYFUNCTION("""COMPUTED_VALUE"""),"special-deals")</f>
        <v>special-deals</v>
      </c>
      <c r="H296" s="3">
        <v>1914</v>
      </c>
      <c r="I296" s="3" t="str">
        <f ca="1">IFERROR(__xludf.DUMMYFUNCTION("SPLIT(B296, "" / "")"),"banner")</f>
        <v>banner</v>
      </c>
      <c r="J296" s="3" t="str">
        <f ca="1">IFERROR(__xludf.DUMMYFUNCTION("""COMPUTED_VALUE"""),"richmessage")</f>
        <v>richmessage</v>
      </c>
      <c r="K296" s="5">
        <v>43703</v>
      </c>
      <c r="L296" s="6">
        <f t="shared" si="2"/>
        <v>5</v>
      </c>
      <c r="M296" s="3">
        <f t="shared" si="3"/>
        <v>77</v>
      </c>
    </row>
    <row r="297" spans="1:13" ht="15.75" customHeight="1" x14ac:dyDescent="0.2">
      <c r="A297" s="4">
        <v>43703</v>
      </c>
      <c r="B297" s="3" t="s">
        <v>25</v>
      </c>
      <c r="C297" s="3" t="s">
        <v>75</v>
      </c>
      <c r="D297" s="3" t="s">
        <v>22</v>
      </c>
      <c r="E297" s="3" t="str">
        <f ca="1">IFERROR(__xludf.DUMMYFUNCTION("IF(SPLIT(D297, ""/"") = ""/"", ""unclassified"", SPLIT(D297, ""/""))"),"home-decor")</f>
        <v>home-decor</v>
      </c>
      <c r="F297" s="3" t="str">
        <f ca="1">IFERROR(__xludf.DUMMYFUNCTION("""COMPUTED_VALUE"""),"lighting")</f>
        <v>lighting</v>
      </c>
      <c r="H297" s="3">
        <v>1793</v>
      </c>
      <c r="I297" s="3" t="str">
        <f ca="1">IFERROR(__xludf.DUMMYFUNCTION("SPLIT(B297, "" / "")"),"banner")</f>
        <v>banner</v>
      </c>
      <c r="J297" s="3" t="str">
        <f ca="1">IFERROR(__xludf.DUMMYFUNCTION("""COMPUTED_VALUE"""),"richmenu")</f>
        <v>richmenu</v>
      </c>
      <c r="K297" s="5">
        <v>43703</v>
      </c>
      <c r="L297" s="6">
        <f t="shared" si="2"/>
        <v>5</v>
      </c>
      <c r="M297" s="3">
        <f t="shared" si="3"/>
        <v>77</v>
      </c>
    </row>
    <row r="298" spans="1:13" ht="15.75" customHeight="1" x14ac:dyDescent="0.2">
      <c r="A298" s="4">
        <v>43703</v>
      </c>
      <c r="B298" s="3" t="s">
        <v>47</v>
      </c>
      <c r="C298" s="3" t="s">
        <v>68</v>
      </c>
      <c r="D298" s="3" t="s">
        <v>35</v>
      </c>
      <c r="E298" s="3" t="str">
        <f ca="1">IFERROR(__xludf.DUMMYFUNCTION("IF(SPLIT(D298, ""/"") = ""/"", ""unclassified"", SPLIT(D298, ""/""))"),"furniture")</f>
        <v>furniture</v>
      </c>
      <c r="F298" s="3" t="str">
        <f ca="1">IFERROR(__xludf.DUMMYFUNCTION("""COMPUTED_VALUE"""),"furniture-accessories")</f>
        <v>furniture-accessories</v>
      </c>
      <c r="H298" s="3">
        <v>1644</v>
      </c>
      <c r="I298" s="3" t="str">
        <f ca="1">IFERROR(__xludf.DUMMYFUNCTION("SPLIT(B298, "" / "")"),"banner")</f>
        <v>banner</v>
      </c>
      <c r="J298" s="3" t="str">
        <f ca="1">IFERROR(__xludf.DUMMYFUNCTION("""COMPUTED_VALUE"""),"bannerevent")</f>
        <v>bannerevent</v>
      </c>
      <c r="K298" s="5">
        <v>43703</v>
      </c>
      <c r="L298" s="6">
        <f t="shared" si="2"/>
        <v>5</v>
      </c>
      <c r="M298" s="3">
        <f t="shared" si="3"/>
        <v>77</v>
      </c>
    </row>
    <row r="299" spans="1:13" ht="15.75" customHeight="1" x14ac:dyDescent="0.2">
      <c r="A299" s="4">
        <v>43703</v>
      </c>
      <c r="B299" s="3" t="s">
        <v>25</v>
      </c>
      <c r="C299" s="3" t="s">
        <v>75</v>
      </c>
      <c r="D299" s="3" t="s">
        <v>31</v>
      </c>
      <c r="E299" s="3" t="str">
        <f ca="1">IFERROR(__xludf.DUMMYFUNCTION("IF(SPLIT(D299, ""/"") = ""/"", ""unclassified"", SPLIT(D299, ""/""))"),"furniture")</f>
        <v>furniture</v>
      </c>
      <c r="F299" s="3" t="str">
        <f ca="1">IFERROR(__xludf.DUMMYFUNCTION("""COMPUTED_VALUE"""),"modern-furniture")</f>
        <v>modern-furniture</v>
      </c>
      <c r="H299" s="3">
        <v>1022</v>
      </c>
      <c r="I299" s="3" t="str">
        <f ca="1">IFERROR(__xludf.DUMMYFUNCTION("SPLIT(B299, "" / "")"),"banner")</f>
        <v>banner</v>
      </c>
      <c r="J299" s="3" t="str">
        <f ca="1">IFERROR(__xludf.DUMMYFUNCTION("""COMPUTED_VALUE"""),"richmenu")</f>
        <v>richmenu</v>
      </c>
      <c r="K299" s="5">
        <v>43703</v>
      </c>
      <c r="L299" s="6">
        <f t="shared" si="2"/>
        <v>5</v>
      </c>
      <c r="M299" s="3">
        <f t="shared" si="3"/>
        <v>77</v>
      </c>
    </row>
    <row r="300" spans="1:13" ht="15.75" customHeight="1" x14ac:dyDescent="0.2">
      <c r="A300" s="4">
        <v>43703</v>
      </c>
      <c r="B300" s="3" t="s">
        <v>28</v>
      </c>
      <c r="C300" s="3" t="s">
        <v>18</v>
      </c>
      <c r="D300" s="3" t="s">
        <v>19</v>
      </c>
      <c r="E300" s="3" t="str">
        <f ca="1">IFERROR(__xludf.DUMMYFUNCTION("IF(SPLIT(D300, ""/"") = ""/"", ""unclassified"", SPLIT(D300, ""/""))"),"unclassified")</f>
        <v>unclassified</v>
      </c>
      <c r="H300" s="3">
        <v>916</v>
      </c>
      <c r="I300" s="3" t="str">
        <f ca="1">IFERROR(__xludf.DUMMYFUNCTION("SPLIT(B300, "" / "")"),"homepage_banner_banner")</f>
        <v>homepage_banner_banner</v>
      </c>
      <c r="J300" s="3" t="str">
        <f ca="1">IFERROR(__xludf.DUMMYFUNCTION("""COMPUTED_VALUE"""),"tldigest")</f>
        <v>tldigest</v>
      </c>
      <c r="K300" s="5">
        <v>43703</v>
      </c>
      <c r="L300" s="6">
        <f t="shared" si="2"/>
        <v>5</v>
      </c>
      <c r="M300" s="3">
        <f t="shared" si="3"/>
        <v>77</v>
      </c>
    </row>
    <row r="301" spans="1:13" ht="15.75" customHeight="1" x14ac:dyDescent="0.2">
      <c r="A301" s="4">
        <v>43703</v>
      </c>
      <c r="B301" s="3" t="s">
        <v>14</v>
      </c>
      <c r="C301" s="3" t="s">
        <v>73</v>
      </c>
      <c r="D301" s="3" t="s">
        <v>66</v>
      </c>
      <c r="E301" s="3" t="str">
        <f ca="1">IFERROR(__xludf.DUMMYFUNCTION("IF(SPLIT(D301, ""/"") = ""/"", ""unclassified"", SPLIT(D301, ""/""))"),"home-decor")</f>
        <v>home-decor</v>
      </c>
      <c r="F301" s="3" t="str">
        <f ca="1">IFERROR(__xludf.DUMMYFUNCTION("""COMPUTED_VALUE"""),"makeup-accessories")</f>
        <v>makeup-accessories</v>
      </c>
      <c r="H301" s="3">
        <v>514</v>
      </c>
      <c r="I301" s="3" t="str">
        <f ca="1">IFERROR(__xludf.DUMMYFUNCTION("SPLIT(B301, "" / "")"),"banner")</f>
        <v>banner</v>
      </c>
      <c r="J301" s="3" t="str">
        <f ca="1">IFERROR(__xludf.DUMMYFUNCTION("""COMPUTED_VALUE"""),"tldigest")</f>
        <v>tldigest</v>
      </c>
      <c r="K301" s="5">
        <v>43703</v>
      </c>
      <c r="L301" s="6">
        <f t="shared" si="2"/>
        <v>5</v>
      </c>
      <c r="M301" s="3">
        <f t="shared" si="3"/>
        <v>77</v>
      </c>
    </row>
    <row r="302" spans="1:13" ht="15.75" customHeight="1" x14ac:dyDescent="0.2">
      <c r="A302" s="4">
        <v>43703</v>
      </c>
      <c r="B302" s="3" t="s">
        <v>33</v>
      </c>
      <c r="C302" s="3" t="s">
        <v>75</v>
      </c>
      <c r="D302" s="3" t="s">
        <v>67</v>
      </c>
      <c r="E302" s="3" t="str">
        <f ca="1">IFERROR(__xludf.DUMMYFUNCTION("IF(SPLIT(D302, ""/"") = ""/"", ""unclassified"", SPLIT(D302, ""/""))"),"furniture")</f>
        <v>furniture</v>
      </c>
      <c r="F302" s="3" t="str">
        <f ca="1">IFERROR(__xludf.DUMMYFUNCTION("""COMPUTED_VALUE"""),"sound-systems")</f>
        <v>sound-systems</v>
      </c>
      <c r="H302" s="3">
        <v>334</v>
      </c>
      <c r="I302" s="3" t="str">
        <f ca="1">IFERROR(__xludf.DUMMYFUNCTION("SPLIT(B302, "" / "")"),"banner")</f>
        <v>banner</v>
      </c>
      <c r="J302" s="3" t="str">
        <f ca="1">IFERROR(__xludf.DUMMYFUNCTION("""COMPUTED_VALUE"""),"tloa")</f>
        <v>tloa</v>
      </c>
      <c r="K302" s="5">
        <v>43703</v>
      </c>
      <c r="L302" s="6">
        <f t="shared" si="2"/>
        <v>5</v>
      </c>
      <c r="M302" s="3">
        <f t="shared" si="3"/>
        <v>77</v>
      </c>
    </row>
    <row r="303" spans="1:13" ht="15.75" customHeight="1" x14ac:dyDescent="0.2">
      <c r="A303" s="4">
        <v>43704</v>
      </c>
      <c r="B303" s="3" t="s">
        <v>14</v>
      </c>
      <c r="C303" s="3" t="s">
        <v>75</v>
      </c>
      <c r="D303" s="3" t="s">
        <v>35</v>
      </c>
      <c r="E303" s="3" t="str">
        <f ca="1">IFERROR(__xludf.DUMMYFUNCTION("IF(SPLIT(D303, ""/"") = ""/"", ""unclassified"", SPLIT(D303, ""/""))"),"furniture")</f>
        <v>furniture</v>
      </c>
      <c r="F303" s="3" t="str">
        <f ca="1">IFERROR(__xludf.DUMMYFUNCTION("""COMPUTED_VALUE"""),"furniture-accessories")</f>
        <v>furniture-accessories</v>
      </c>
      <c r="H303" s="3">
        <v>18576</v>
      </c>
      <c r="I303" s="3" t="str">
        <f ca="1">IFERROR(__xludf.DUMMYFUNCTION("SPLIT(B303, "" / "")"),"banner")</f>
        <v>banner</v>
      </c>
      <c r="J303" s="3" t="str">
        <f ca="1">IFERROR(__xludf.DUMMYFUNCTION("""COMPUTED_VALUE"""),"tldigest")</f>
        <v>tldigest</v>
      </c>
      <c r="K303" s="5">
        <v>43704</v>
      </c>
      <c r="L303" s="6">
        <f t="shared" si="2"/>
        <v>5</v>
      </c>
      <c r="M303" s="3">
        <f t="shared" si="3"/>
        <v>77</v>
      </c>
    </row>
    <row r="304" spans="1:13" ht="15.75" customHeight="1" x14ac:dyDescent="0.2">
      <c r="A304" s="4">
        <v>43704</v>
      </c>
      <c r="B304" s="3" t="s">
        <v>20</v>
      </c>
      <c r="C304" s="3" t="s">
        <v>75</v>
      </c>
      <c r="D304" s="3" t="s">
        <v>58</v>
      </c>
      <c r="E304" s="3" t="str">
        <f ca="1">IFERROR(__xludf.DUMMYFUNCTION("IF(SPLIT(D304, ""/"") = ""/"", ""unclassified"", SPLIT(D304, ""/""))"),"xiaomi")</f>
        <v>xiaomi</v>
      </c>
      <c r="F304" s="3" t="str">
        <f ca="1">IFERROR(__xludf.DUMMYFUNCTION("""COMPUTED_VALUE"""),"ponsel-tablet")</f>
        <v>ponsel-tablet</v>
      </c>
      <c r="G304" s="3" t="str">
        <f ca="1">IFERROR(__xludf.DUMMYFUNCTION("""COMPUTED_VALUE"""),"smartphone")</f>
        <v>smartphone</v>
      </c>
      <c r="H304" s="3">
        <v>9524</v>
      </c>
      <c r="I304" s="3" t="str">
        <f ca="1">IFERROR(__xludf.DUMMYFUNCTION("SPLIT(B304, "" / "")"),"banner")</f>
        <v>banner</v>
      </c>
      <c r="J304" s="3" t="str">
        <f ca="1">IFERROR(__xludf.DUMMYFUNCTION("""COMPUTED_VALUE"""),"richmessage")</f>
        <v>richmessage</v>
      </c>
      <c r="K304" s="5">
        <v>43704</v>
      </c>
      <c r="L304" s="6">
        <f t="shared" si="2"/>
        <v>5</v>
      </c>
      <c r="M304" s="3">
        <f t="shared" si="3"/>
        <v>77</v>
      </c>
    </row>
    <row r="305" spans="1:13" ht="15.75" customHeight="1" x14ac:dyDescent="0.2">
      <c r="A305" s="4">
        <v>43704</v>
      </c>
      <c r="B305" s="3" t="s">
        <v>62</v>
      </c>
      <c r="C305" s="3" t="s">
        <v>68</v>
      </c>
      <c r="D305" s="3" t="s">
        <v>55</v>
      </c>
      <c r="E305" s="3" t="str">
        <f ca="1">IFERROR(__xludf.DUMMYFUNCTION("IF(SPLIT(D305, ""/"") = ""/"", ""unclassified"", SPLIT(D305, ""/""))"),"samsung")</f>
        <v>samsung</v>
      </c>
      <c r="F305" s="3" t="str">
        <f ca="1">IFERROR(__xludf.DUMMYFUNCTION("""COMPUTED_VALUE"""),"ponsel-tablet")</f>
        <v>ponsel-tablet</v>
      </c>
      <c r="G305" s="3" t="str">
        <f ca="1">IFERROR(__xludf.DUMMYFUNCTION("""COMPUTED_VALUE"""),"smartphone")</f>
        <v>smartphone</v>
      </c>
      <c r="H305" s="3">
        <v>7435</v>
      </c>
      <c r="I305" s="3" t="str">
        <f ca="1">IFERROR(__xludf.DUMMYFUNCTION("SPLIT(B305, "" / "")"),"banner")</f>
        <v>banner</v>
      </c>
      <c r="J305" s="3" t="str">
        <f ca="1">IFERROR(__xludf.DUMMYFUNCTION("""COMPUTED_VALUE"""),"tlads")</f>
        <v>tlads</v>
      </c>
      <c r="K305" s="5">
        <v>43704</v>
      </c>
      <c r="L305" s="6">
        <f t="shared" si="2"/>
        <v>5</v>
      </c>
      <c r="M305" s="3">
        <f t="shared" si="3"/>
        <v>77</v>
      </c>
    </row>
    <row r="306" spans="1:13" ht="15.75" customHeight="1" x14ac:dyDescent="0.2">
      <c r="A306" s="4">
        <v>43704</v>
      </c>
      <c r="B306" s="3" t="s">
        <v>17</v>
      </c>
      <c r="C306" s="3" t="s">
        <v>18</v>
      </c>
      <c r="D306" s="3" t="s">
        <v>19</v>
      </c>
      <c r="E306" s="3" t="str">
        <f ca="1">IFERROR(__xludf.DUMMYFUNCTION("IF(SPLIT(D306, ""/"") = ""/"", ""unclassified"", SPLIT(D306, ""/""))"),"unclassified")</f>
        <v>unclassified</v>
      </c>
      <c r="H306" s="3">
        <v>5520</v>
      </c>
      <c r="I306" s="3" t="str">
        <f ca="1">IFERROR(__xludf.DUMMYFUNCTION("SPLIT(B306, "" / "")"),"homepage_banner_banner")</f>
        <v>homepage_banner_banner</v>
      </c>
      <c r="J306" s="3" t="str">
        <f ca="1">IFERROR(__xludf.DUMMYFUNCTION("""COMPUTED_VALUE"""),"moretab")</f>
        <v>moretab</v>
      </c>
      <c r="K306" s="5">
        <v>43704</v>
      </c>
      <c r="L306" s="6">
        <f t="shared" si="2"/>
        <v>5</v>
      </c>
      <c r="M306" s="3">
        <f t="shared" si="3"/>
        <v>77</v>
      </c>
    </row>
    <row r="307" spans="1:13" ht="15.75" customHeight="1" x14ac:dyDescent="0.2">
      <c r="A307" s="4">
        <v>43704</v>
      </c>
      <c r="B307" s="3" t="s">
        <v>23</v>
      </c>
      <c r="C307" s="3" t="s">
        <v>18</v>
      </c>
      <c r="D307" s="3" t="s">
        <v>19</v>
      </c>
      <c r="E307" s="3" t="str">
        <f ca="1">IFERROR(__xludf.DUMMYFUNCTION("IF(SPLIT(D307, ""/"") = ""/"", ""unclassified"", SPLIT(D307, ""/""))"),"unclassified")</f>
        <v>unclassified</v>
      </c>
      <c r="H307" s="3">
        <v>2786</v>
      </c>
      <c r="I307" s="3" t="str">
        <f ca="1">IFERROR(__xludf.DUMMYFUNCTION("SPLIT(B307, "" / "")"),"homepage_banner_banner")</f>
        <v>homepage_banner_banner</v>
      </c>
      <c r="J307" s="3" t="str">
        <f ca="1">IFERROR(__xludf.DUMMYFUNCTION("""COMPUTED_VALUE"""),"bottom_text_article")</f>
        <v>bottom_text_article</v>
      </c>
      <c r="K307" s="5">
        <v>43704</v>
      </c>
      <c r="L307" s="6">
        <f t="shared" si="2"/>
        <v>5</v>
      </c>
      <c r="M307" s="3">
        <f t="shared" si="3"/>
        <v>77</v>
      </c>
    </row>
    <row r="308" spans="1:13" ht="15.75" customHeight="1" x14ac:dyDescent="0.2">
      <c r="A308" s="4">
        <v>43704</v>
      </c>
      <c r="B308" s="3" t="s">
        <v>20</v>
      </c>
      <c r="C308" s="3" t="s">
        <v>75</v>
      </c>
      <c r="D308" s="3" t="s">
        <v>35</v>
      </c>
      <c r="E308" s="3" t="str">
        <f ca="1">IFERROR(__xludf.DUMMYFUNCTION("IF(SPLIT(D308, ""/"") = ""/"", ""unclassified"", SPLIT(D308, ""/""))"),"furniture")</f>
        <v>furniture</v>
      </c>
      <c r="F308" s="3" t="str">
        <f ca="1">IFERROR(__xludf.DUMMYFUNCTION("""COMPUTED_VALUE"""),"furniture-accessories")</f>
        <v>furniture-accessories</v>
      </c>
      <c r="H308" s="3">
        <v>1620</v>
      </c>
      <c r="I308" s="3" t="str">
        <f ca="1">IFERROR(__xludf.DUMMYFUNCTION("SPLIT(B308, "" / "")"),"banner")</f>
        <v>banner</v>
      </c>
      <c r="J308" s="3" t="str">
        <f ca="1">IFERROR(__xludf.DUMMYFUNCTION("""COMPUTED_VALUE"""),"richmessage")</f>
        <v>richmessage</v>
      </c>
      <c r="K308" s="5">
        <v>43704</v>
      </c>
      <c r="L308" s="6">
        <f t="shared" si="2"/>
        <v>5</v>
      </c>
      <c r="M308" s="3">
        <f t="shared" si="3"/>
        <v>77</v>
      </c>
    </row>
    <row r="309" spans="1:13" ht="15.75" customHeight="1" x14ac:dyDescent="0.2">
      <c r="A309" s="4">
        <v>43704</v>
      </c>
      <c r="B309" s="3" t="s">
        <v>47</v>
      </c>
      <c r="C309" s="3" t="s">
        <v>68</v>
      </c>
      <c r="D309" s="3" t="s">
        <v>35</v>
      </c>
      <c r="E309" s="3" t="str">
        <f ca="1">IFERROR(__xludf.DUMMYFUNCTION("IF(SPLIT(D309, ""/"") = ""/"", ""unclassified"", SPLIT(D309, ""/""))"),"furniture")</f>
        <v>furniture</v>
      </c>
      <c r="F309" s="3" t="str">
        <f ca="1">IFERROR(__xludf.DUMMYFUNCTION("""COMPUTED_VALUE"""),"furniture-accessories")</f>
        <v>furniture-accessories</v>
      </c>
      <c r="H309" s="3">
        <v>1543</v>
      </c>
      <c r="I309" s="3" t="str">
        <f ca="1">IFERROR(__xludf.DUMMYFUNCTION("SPLIT(B309, "" / "")"),"banner")</f>
        <v>banner</v>
      </c>
      <c r="J309" s="3" t="str">
        <f ca="1">IFERROR(__xludf.DUMMYFUNCTION("""COMPUTED_VALUE"""),"bannerevent")</f>
        <v>bannerevent</v>
      </c>
      <c r="K309" s="5">
        <v>43704</v>
      </c>
      <c r="L309" s="6">
        <f t="shared" si="2"/>
        <v>5</v>
      </c>
      <c r="M309" s="3">
        <f t="shared" si="3"/>
        <v>77</v>
      </c>
    </row>
    <row r="310" spans="1:13" ht="15.75" customHeight="1" x14ac:dyDescent="0.2">
      <c r="A310" s="4">
        <v>43704</v>
      </c>
      <c r="B310" s="3" t="s">
        <v>20</v>
      </c>
      <c r="C310" s="3" t="s">
        <v>75</v>
      </c>
      <c r="D310" s="3" t="s">
        <v>31</v>
      </c>
      <c r="E310" s="3" t="str">
        <f ca="1">IFERROR(__xludf.DUMMYFUNCTION("IF(SPLIT(D310, ""/"") = ""/"", ""unclassified"", SPLIT(D310, ""/""))"),"furniture")</f>
        <v>furniture</v>
      </c>
      <c r="F310" s="3" t="str">
        <f ca="1">IFERROR(__xludf.DUMMYFUNCTION("""COMPUTED_VALUE"""),"modern-furniture")</f>
        <v>modern-furniture</v>
      </c>
      <c r="H310" s="3">
        <v>1321</v>
      </c>
      <c r="I310" s="3" t="str">
        <f ca="1">IFERROR(__xludf.DUMMYFUNCTION("SPLIT(B310, "" / "")"),"banner")</f>
        <v>banner</v>
      </c>
      <c r="J310" s="3" t="str">
        <f ca="1">IFERROR(__xludf.DUMMYFUNCTION("""COMPUTED_VALUE"""),"richmessage")</f>
        <v>richmessage</v>
      </c>
      <c r="K310" s="5">
        <v>43704</v>
      </c>
      <c r="L310" s="6">
        <f t="shared" si="2"/>
        <v>5</v>
      </c>
      <c r="M310" s="3">
        <f t="shared" si="3"/>
        <v>77</v>
      </c>
    </row>
    <row r="311" spans="1:13" ht="15.75" customHeight="1" x14ac:dyDescent="0.2">
      <c r="A311" s="4">
        <v>43704</v>
      </c>
      <c r="B311" s="3" t="s">
        <v>25</v>
      </c>
      <c r="C311" s="3" t="s">
        <v>75</v>
      </c>
      <c r="D311" s="3" t="s">
        <v>66</v>
      </c>
      <c r="E311" s="3" t="str">
        <f ca="1">IFERROR(__xludf.DUMMYFUNCTION("IF(SPLIT(D311, ""/"") = ""/"", ""unclassified"", SPLIT(D311, ""/""))"),"home-decor")</f>
        <v>home-decor</v>
      </c>
      <c r="F311" s="3" t="str">
        <f ca="1">IFERROR(__xludf.DUMMYFUNCTION("""COMPUTED_VALUE"""),"makeup-accessories")</f>
        <v>makeup-accessories</v>
      </c>
      <c r="H311" s="3">
        <v>1178</v>
      </c>
      <c r="I311" s="3" t="str">
        <f ca="1">IFERROR(__xludf.DUMMYFUNCTION("SPLIT(B311, "" / "")"),"banner")</f>
        <v>banner</v>
      </c>
      <c r="J311" s="3" t="str">
        <f ca="1">IFERROR(__xludf.DUMMYFUNCTION("""COMPUTED_VALUE"""),"richmenu")</f>
        <v>richmenu</v>
      </c>
      <c r="K311" s="5">
        <v>43704</v>
      </c>
      <c r="L311" s="6">
        <f t="shared" si="2"/>
        <v>5</v>
      </c>
      <c r="M311" s="3">
        <f t="shared" si="3"/>
        <v>77</v>
      </c>
    </row>
    <row r="312" spans="1:13" ht="15.75" customHeight="1" x14ac:dyDescent="0.2">
      <c r="A312" s="4">
        <v>43704</v>
      </c>
      <c r="B312" s="3" t="s">
        <v>28</v>
      </c>
      <c r="C312" s="3" t="s">
        <v>18</v>
      </c>
      <c r="D312" s="3" t="s">
        <v>19</v>
      </c>
      <c r="E312" s="3" t="str">
        <f ca="1">IFERROR(__xludf.DUMMYFUNCTION("IF(SPLIT(D312, ""/"") = ""/"", ""unclassified"", SPLIT(D312, ""/""))"),"unclassified")</f>
        <v>unclassified</v>
      </c>
      <c r="H312" s="3">
        <v>1113</v>
      </c>
      <c r="I312" s="3" t="str">
        <f ca="1">IFERROR(__xludf.DUMMYFUNCTION("SPLIT(B312, "" / "")"),"homepage_banner_banner")</f>
        <v>homepage_banner_banner</v>
      </c>
      <c r="J312" s="3" t="str">
        <f ca="1">IFERROR(__xludf.DUMMYFUNCTION("""COMPUTED_VALUE"""),"tldigest")</f>
        <v>tldigest</v>
      </c>
      <c r="K312" s="5">
        <v>43704</v>
      </c>
      <c r="L312" s="6">
        <f t="shared" si="2"/>
        <v>5</v>
      </c>
      <c r="M312" s="3">
        <f t="shared" si="3"/>
        <v>77</v>
      </c>
    </row>
    <row r="313" spans="1:13" ht="15.75" customHeight="1" x14ac:dyDescent="0.2">
      <c r="A313" s="4">
        <v>43704</v>
      </c>
      <c r="B313" s="3" t="s">
        <v>25</v>
      </c>
      <c r="C313" s="3" t="s">
        <v>75</v>
      </c>
      <c r="D313" s="3" t="s">
        <v>67</v>
      </c>
      <c r="E313" s="3" t="str">
        <f ca="1">IFERROR(__xludf.DUMMYFUNCTION("IF(SPLIT(D313, ""/"") = ""/"", ""unclassified"", SPLIT(D313, ""/""))"),"furniture")</f>
        <v>furniture</v>
      </c>
      <c r="F313" s="3" t="str">
        <f ca="1">IFERROR(__xludf.DUMMYFUNCTION("""COMPUTED_VALUE"""),"sound-systems")</f>
        <v>sound-systems</v>
      </c>
      <c r="H313" s="3">
        <v>868</v>
      </c>
      <c r="I313" s="3" t="str">
        <f ca="1">IFERROR(__xludf.DUMMYFUNCTION("SPLIT(B313, "" / "")"),"banner")</f>
        <v>banner</v>
      </c>
      <c r="J313" s="3" t="str">
        <f ca="1">IFERROR(__xludf.DUMMYFUNCTION("""COMPUTED_VALUE"""),"richmenu")</f>
        <v>richmenu</v>
      </c>
      <c r="K313" s="5">
        <v>43704</v>
      </c>
      <c r="L313" s="6">
        <f t="shared" si="2"/>
        <v>5</v>
      </c>
      <c r="M313" s="3">
        <f t="shared" si="3"/>
        <v>77</v>
      </c>
    </row>
    <row r="314" spans="1:13" ht="15.75" customHeight="1" x14ac:dyDescent="0.2">
      <c r="A314" s="4">
        <v>43704</v>
      </c>
      <c r="B314" s="3" t="s">
        <v>14</v>
      </c>
      <c r="C314" s="3" t="s">
        <v>75</v>
      </c>
      <c r="D314" s="3" t="s">
        <v>66</v>
      </c>
      <c r="E314" s="3" t="str">
        <f ca="1">IFERROR(__xludf.DUMMYFUNCTION("IF(SPLIT(D314, ""/"") = ""/"", ""unclassified"", SPLIT(D314, ""/""))"),"home-decor")</f>
        <v>home-decor</v>
      </c>
      <c r="F314" s="3" t="str">
        <f ca="1">IFERROR(__xludf.DUMMYFUNCTION("""COMPUTED_VALUE"""),"makeup-accessories")</f>
        <v>makeup-accessories</v>
      </c>
      <c r="H314" s="3">
        <v>527</v>
      </c>
      <c r="I314" s="3" t="str">
        <f ca="1">IFERROR(__xludf.DUMMYFUNCTION("SPLIT(B314, "" / "")"),"banner")</f>
        <v>banner</v>
      </c>
      <c r="J314" s="3" t="str">
        <f ca="1">IFERROR(__xludf.DUMMYFUNCTION("""COMPUTED_VALUE"""),"tldigest")</f>
        <v>tldigest</v>
      </c>
      <c r="K314" s="5">
        <v>43704</v>
      </c>
      <c r="L314" s="6">
        <f t="shared" si="2"/>
        <v>5</v>
      </c>
      <c r="M314" s="3">
        <f t="shared" si="3"/>
        <v>77</v>
      </c>
    </row>
    <row r="315" spans="1:13" ht="15.75" customHeight="1" x14ac:dyDescent="0.2">
      <c r="A315" s="4">
        <v>43704</v>
      </c>
      <c r="B315" s="3" t="s">
        <v>33</v>
      </c>
      <c r="C315" s="3" t="s">
        <v>75</v>
      </c>
      <c r="D315" s="3" t="s">
        <v>34</v>
      </c>
      <c r="E315" s="3" t="str">
        <f ca="1">IFERROR(__xludf.DUMMYFUNCTION("IF(SPLIT(D315, ""/"") = ""/"", ""unclassified"", SPLIT(D315, ""/""))"),"diskon")</f>
        <v>diskon</v>
      </c>
      <c r="F315" s="3" t="str">
        <f ca="1">IFERROR(__xludf.DUMMYFUNCTION("""COMPUTED_VALUE"""),"special-deals")</f>
        <v>special-deals</v>
      </c>
      <c r="H315" s="3">
        <v>146</v>
      </c>
      <c r="I315" s="3" t="str">
        <f ca="1">IFERROR(__xludf.DUMMYFUNCTION("SPLIT(B315, "" / "")"),"banner")</f>
        <v>banner</v>
      </c>
      <c r="J315" s="3" t="str">
        <f ca="1">IFERROR(__xludf.DUMMYFUNCTION("""COMPUTED_VALUE"""),"tloa")</f>
        <v>tloa</v>
      </c>
      <c r="K315" s="5">
        <v>43704</v>
      </c>
      <c r="L315" s="6">
        <f t="shared" si="2"/>
        <v>5</v>
      </c>
      <c r="M315" s="3">
        <f t="shared" si="3"/>
        <v>77</v>
      </c>
    </row>
    <row r="316" spans="1:13" ht="15.75" customHeight="1" x14ac:dyDescent="0.2">
      <c r="A316" s="4">
        <v>43705</v>
      </c>
      <c r="B316" s="3" t="s">
        <v>14</v>
      </c>
      <c r="C316" s="3" t="s">
        <v>75</v>
      </c>
      <c r="D316" s="3" t="s">
        <v>58</v>
      </c>
      <c r="E316" s="3" t="str">
        <f ca="1">IFERROR(__xludf.DUMMYFUNCTION("IF(SPLIT(D316, ""/"") = ""/"", ""unclassified"", SPLIT(D316, ""/""))"),"xiaomi")</f>
        <v>xiaomi</v>
      </c>
      <c r="F316" s="3" t="str">
        <f ca="1">IFERROR(__xludf.DUMMYFUNCTION("""COMPUTED_VALUE"""),"ponsel-tablet")</f>
        <v>ponsel-tablet</v>
      </c>
      <c r="G316" s="3" t="str">
        <f ca="1">IFERROR(__xludf.DUMMYFUNCTION("""COMPUTED_VALUE"""),"smartphone")</f>
        <v>smartphone</v>
      </c>
      <c r="H316" s="3">
        <v>17343</v>
      </c>
      <c r="I316" s="3" t="str">
        <f ca="1">IFERROR(__xludf.DUMMYFUNCTION("SPLIT(B316, "" / "")"),"banner")</f>
        <v>banner</v>
      </c>
      <c r="J316" s="3" t="str">
        <f ca="1">IFERROR(__xludf.DUMMYFUNCTION("""COMPUTED_VALUE"""),"tldigest")</f>
        <v>tldigest</v>
      </c>
      <c r="K316" s="5">
        <v>43705</v>
      </c>
      <c r="L316" s="6">
        <f t="shared" si="2"/>
        <v>5</v>
      </c>
      <c r="M316" s="3">
        <f t="shared" si="3"/>
        <v>77</v>
      </c>
    </row>
    <row r="317" spans="1:13" ht="15.75" customHeight="1" x14ac:dyDescent="0.2">
      <c r="A317" s="4">
        <v>43705</v>
      </c>
      <c r="B317" s="3" t="s">
        <v>17</v>
      </c>
      <c r="C317" s="3" t="s">
        <v>18</v>
      </c>
      <c r="D317" s="3" t="s">
        <v>19</v>
      </c>
      <c r="E317" s="3" t="str">
        <f ca="1">IFERROR(__xludf.DUMMYFUNCTION("IF(SPLIT(D317, ""/"") = ""/"", ""unclassified"", SPLIT(D317, ""/""))"),"unclassified")</f>
        <v>unclassified</v>
      </c>
      <c r="H317" s="3">
        <v>15520</v>
      </c>
      <c r="I317" s="3" t="str">
        <f ca="1">IFERROR(__xludf.DUMMYFUNCTION("SPLIT(B317, "" / "")"),"homepage_banner_banner")</f>
        <v>homepage_banner_banner</v>
      </c>
      <c r="J317" s="3" t="str">
        <f ca="1">IFERROR(__xludf.DUMMYFUNCTION("""COMPUTED_VALUE"""),"moretab")</f>
        <v>moretab</v>
      </c>
      <c r="K317" s="5">
        <v>43705</v>
      </c>
      <c r="L317" s="6">
        <f t="shared" si="2"/>
        <v>5</v>
      </c>
      <c r="M317" s="3">
        <f t="shared" si="3"/>
        <v>77</v>
      </c>
    </row>
    <row r="318" spans="1:13" ht="15.75" customHeight="1" x14ac:dyDescent="0.2">
      <c r="A318" s="4">
        <v>43705</v>
      </c>
      <c r="B318" s="3" t="s">
        <v>62</v>
      </c>
      <c r="C318" s="3" t="s">
        <v>68</v>
      </c>
      <c r="D318" s="3" t="s">
        <v>55</v>
      </c>
      <c r="E318" s="3" t="str">
        <f ca="1">IFERROR(__xludf.DUMMYFUNCTION("IF(SPLIT(D318, ""/"") = ""/"", ""unclassified"", SPLIT(D318, ""/""))"),"samsung")</f>
        <v>samsung</v>
      </c>
      <c r="F318" s="3" t="str">
        <f ca="1">IFERROR(__xludf.DUMMYFUNCTION("""COMPUTED_VALUE"""),"ponsel-tablet")</f>
        <v>ponsel-tablet</v>
      </c>
      <c r="G318" s="3" t="str">
        <f ca="1">IFERROR(__xludf.DUMMYFUNCTION("""COMPUTED_VALUE"""),"smartphone")</f>
        <v>smartphone</v>
      </c>
      <c r="H318" s="3">
        <v>6728</v>
      </c>
      <c r="I318" s="3" t="str">
        <f ca="1">IFERROR(__xludf.DUMMYFUNCTION("SPLIT(B318, "" / "")"),"banner")</f>
        <v>banner</v>
      </c>
      <c r="J318" s="3" t="str">
        <f ca="1">IFERROR(__xludf.DUMMYFUNCTION("""COMPUTED_VALUE"""),"tlads")</f>
        <v>tlads</v>
      </c>
      <c r="K318" s="5">
        <v>43705</v>
      </c>
      <c r="L318" s="6">
        <f t="shared" si="2"/>
        <v>5</v>
      </c>
      <c r="M318" s="3">
        <f t="shared" si="3"/>
        <v>77</v>
      </c>
    </row>
    <row r="319" spans="1:13" ht="15.75" customHeight="1" x14ac:dyDescent="0.2">
      <c r="A319" s="4">
        <v>43705</v>
      </c>
      <c r="B319" s="3" t="s">
        <v>20</v>
      </c>
      <c r="C319" s="3" t="s">
        <v>75</v>
      </c>
      <c r="D319" s="3" t="s">
        <v>58</v>
      </c>
      <c r="E319" s="3" t="str">
        <f ca="1">IFERROR(__xludf.DUMMYFUNCTION("IF(SPLIT(D319, ""/"") = ""/"", ""unclassified"", SPLIT(D319, ""/""))"),"xiaomi")</f>
        <v>xiaomi</v>
      </c>
      <c r="F319" s="3" t="str">
        <f ca="1">IFERROR(__xludf.DUMMYFUNCTION("""COMPUTED_VALUE"""),"ponsel-tablet")</f>
        <v>ponsel-tablet</v>
      </c>
      <c r="G319" s="3" t="str">
        <f ca="1">IFERROR(__xludf.DUMMYFUNCTION("""COMPUTED_VALUE"""),"smartphone")</f>
        <v>smartphone</v>
      </c>
      <c r="H319" s="3">
        <v>3493</v>
      </c>
      <c r="I319" s="3" t="str">
        <f ca="1">IFERROR(__xludf.DUMMYFUNCTION("SPLIT(B319, "" / "")"),"banner")</f>
        <v>banner</v>
      </c>
      <c r="J319" s="3" t="str">
        <f ca="1">IFERROR(__xludf.DUMMYFUNCTION("""COMPUTED_VALUE"""),"richmessage")</f>
        <v>richmessage</v>
      </c>
      <c r="K319" s="5">
        <v>43705</v>
      </c>
      <c r="L319" s="6">
        <f t="shared" si="2"/>
        <v>5</v>
      </c>
      <c r="M319" s="3">
        <f t="shared" si="3"/>
        <v>77</v>
      </c>
    </row>
    <row r="320" spans="1:13" ht="15.75" customHeight="1" x14ac:dyDescent="0.2">
      <c r="A320" s="4">
        <v>43705</v>
      </c>
      <c r="B320" s="3" t="s">
        <v>20</v>
      </c>
      <c r="C320" s="3" t="s">
        <v>75</v>
      </c>
      <c r="D320" s="3" t="s">
        <v>66</v>
      </c>
      <c r="E320" s="3" t="str">
        <f ca="1">IFERROR(__xludf.DUMMYFUNCTION("IF(SPLIT(D320, ""/"") = ""/"", ""unclassified"", SPLIT(D320, ""/""))"),"home-decor")</f>
        <v>home-decor</v>
      </c>
      <c r="F320" s="3" t="str">
        <f ca="1">IFERROR(__xludf.DUMMYFUNCTION("""COMPUTED_VALUE"""),"makeup-accessories")</f>
        <v>makeup-accessories</v>
      </c>
      <c r="H320" s="3">
        <v>3174</v>
      </c>
      <c r="I320" s="3" t="str">
        <f ca="1">IFERROR(__xludf.DUMMYFUNCTION("SPLIT(B320, "" / "")"),"banner")</f>
        <v>banner</v>
      </c>
      <c r="J320" s="3" t="str">
        <f ca="1">IFERROR(__xludf.DUMMYFUNCTION("""COMPUTED_VALUE"""),"richmessage")</f>
        <v>richmessage</v>
      </c>
      <c r="K320" s="5">
        <v>43705</v>
      </c>
      <c r="L320" s="6">
        <f t="shared" si="2"/>
        <v>5</v>
      </c>
      <c r="M320" s="3">
        <f t="shared" si="3"/>
        <v>77</v>
      </c>
    </row>
    <row r="321" spans="1:13" ht="15.75" customHeight="1" x14ac:dyDescent="0.2">
      <c r="A321" s="4">
        <v>43705</v>
      </c>
      <c r="B321" s="3" t="s">
        <v>20</v>
      </c>
      <c r="C321" s="3" t="s">
        <v>75</v>
      </c>
      <c r="D321" s="3" t="s">
        <v>67</v>
      </c>
      <c r="E321" s="3" t="str">
        <f ca="1">IFERROR(__xludf.DUMMYFUNCTION("IF(SPLIT(D321, ""/"") = ""/"", ""unclassified"", SPLIT(D321, ""/""))"),"furniture")</f>
        <v>furniture</v>
      </c>
      <c r="F321" s="3" t="str">
        <f ca="1">IFERROR(__xludf.DUMMYFUNCTION("""COMPUTED_VALUE"""),"sound-systems")</f>
        <v>sound-systems</v>
      </c>
      <c r="H321" s="3">
        <v>3092</v>
      </c>
      <c r="I321" s="3" t="str">
        <f ca="1">IFERROR(__xludf.DUMMYFUNCTION("SPLIT(B321, "" / "")"),"banner")</f>
        <v>banner</v>
      </c>
      <c r="J321" s="3" t="str">
        <f ca="1">IFERROR(__xludf.DUMMYFUNCTION("""COMPUTED_VALUE"""),"richmessage")</f>
        <v>richmessage</v>
      </c>
      <c r="K321" s="5">
        <v>43705</v>
      </c>
      <c r="L321" s="6">
        <f t="shared" si="2"/>
        <v>5</v>
      </c>
      <c r="M321" s="3">
        <f t="shared" si="3"/>
        <v>77</v>
      </c>
    </row>
    <row r="322" spans="1:13" ht="15.75" customHeight="1" x14ac:dyDescent="0.2">
      <c r="A322" s="4">
        <v>43705</v>
      </c>
      <c r="B322" s="3" t="s">
        <v>25</v>
      </c>
      <c r="C322" s="3" t="s">
        <v>75</v>
      </c>
      <c r="D322" s="3" t="s">
        <v>30</v>
      </c>
      <c r="E322" s="3" t="str">
        <f ca="1">IFERROR(__xludf.DUMMYFUNCTION("IF(SPLIT(D322, ""/"") = ""/"", ""unclassified"", SPLIT(D322, ""/""))"),"furniture")</f>
        <v>furniture</v>
      </c>
      <c r="F322" s="3" t="str">
        <f ca="1">IFERROR(__xludf.DUMMYFUNCTION("""COMPUTED_VALUE"""),"storage")</f>
        <v>storage</v>
      </c>
      <c r="H322" s="3">
        <v>2486</v>
      </c>
      <c r="I322" s="3" t="str">
        <f ca="1">IFERROR(__xludf.DUMMYFUNCTION("SPLIT(B322, "" / "")"),"banner")</f>
        <v>banner</v>
      </c>
      <c r="J322" s="3" t="str">
        <f ca="1">IFERROR(__xludf.DUMMYFUNCTION("""COMPUTED_VALUE"""),"richmenu")</f>
        <v>richmenu</v>
      </c>
      <c r="K322" s="5">
        <v>43705</v>
      </c>
      <c r="L322" s="6">
        <f t="shared" si="2"/>
        <v>5</v>
      </c>
      <c r="M322" s="3">
        <f t="shared" si="3"/>
        <v>77</v>
      </c>
    </row>
    <row r="323" spans="1:13" ht="15.75" customHeight="1" x14ac:dyDescent="0.2">
      <c r="A323" s="4">
        <v>43705</v>
      </c>
      <c r="B323" s="3" t="s">
        <v>23</v>
      </c>
      <c r="C323" s="3" t="s">
        <v>18</v>
      </c>
      <c r="D323" s="3" t="s">
        <v>19</v>
      </c>
      <c r="E323" s="3" t="str">
        <f ca="1">IFERROR(__xludf.DUMMYFUNCTION("IF(SPLIT(D323, ""/"") = ""/"", ""unclassified"", SPLIT(D323, ""/""))"),"unclassified")</f>
        <v>unclassified</v>
      </c>
      <c r="H323" s="3">
        <v>2313</v>
      </c>
      <c r="I323" s="3" t="str">
        <f ca="1">IFERROR(__xludf.DUMMYFUNCTION("SPLIT(B323, "" / "")"),"homepage_banner_banner")</f>
        <v>homepage_banner_banner</v>
      </c>
      <c r="J323" s="3" t="str">
        <f ca="1">IFERROR(__xludf.DUMMYFUNCTION("""COMPUTED_VALUE"""),"bottom_text_article")</f>
        <v>bottom_text_article</v>
      </c>
      <c r="K323" s="5">
        <v>43705</v>
      </c>
      <c r="L323" s="6">
        <f t="shared" si="2"/>
        <v>5</v>
      </c>
      <c r="M323" s="3">
        <f t="shared" si="3"/>
        <v>77</v>
      </c>
    </row>
    <row r="324" spans="1:13" ht="15.75" customHeight="1" x14ac:dyDescent="0.2">
      <c r="A324" s="4">
        <v>43705</v>
      </c>
      <c r="B324" s="3" t="s">
        <v>25</v>
      </c>
      <c r="C324" s="3" t="s">
        <v>75</v>
      </c>
      <c r="D324" s="3" t="s">
        <v>34</v>
      </c>
      <c r="E324" s="3" t="str">
        <f ca="1">IFERROR(__xludf.DUMMYFUNCTION("IF(SPLIT(D324, ""/"") = ""/"", ""unclassified"", SPLIT(D324, ""/""))"),"diskon")</f>
        <v>diskon</v>
      </c>
      <c r="F324" s="3" t="str">
        <f ca="1">IFERROR(__xludf.DUMMYFUNCTION("""COMPUTED_VALUE"""),"special-deals")</f>
        <v>special-deals</v>
      </c>
      <c r="H324" s="3">
        <v>1527</v>
      </c>
      <c r="I324" s="3" t="str">
        <f ca="1">IFERROR(__xludf.DUMMYFUNCTION("SPLIT(B324, "" / "")"),"banner")</f>
        <v>banner</v>
      </c>
      <c r="J324" s="3" t="str">
        <f ca="1">IFERROR(__xludf.DUMMYFUNCTION("""COMPUTED_VALUE"""),"richmenu")</f>
        <v>richmenu</v>
      </c>
      <c r="K324" s="5">
        <v>43705</v>
      </c>
      <c r="L324" s="6">
        <f t="shared" si="2"/>
        <v>5</v>
      </c>
      <c r="M324" s="3">
        <f t="shared" si="3"/>
        <v>77</v>
      </c>
    </row>
    <row r="325" spans="1:13" ht="15.75" customHeight="1" x14ac:dyDescent="0.2">
      <c r="A325" s="4">
        <v>43705</v>
      </c>
      <c r="B325" s="3" t="s">
        <v>47</v>
      </c>
      <c r="C325" s="3" t="s">
        <v>68</v>
      </c>
      <c r="D325" s="3" t="s">
        <v>35</v>
      </c>
      <c r="E325" s="3" t="str">
        <f ca="1">IFERROR(__xludf.DUMMYFUNCTION("IF(SPLIT(D325, ""/"") = ""/"", ""unclassified"", SPLIT(D325, ""/""))"),"furniture")</f>
        <v>furniture</v>
      </c>
      <c r="F325" s="3" t="str">
        <f ca="1">IFERROR(__xludf.DUMMYFUNCTION("""COMPUTED_VALUE"""),"furniture-accessories")</f>
        <v>furniture-accessories</v>
      </c>
      <c r="H325" s="3">
        <v>1228</v>
      </c>
      <c r="I325" s="3" t="str">
        <f ca="1">IFERROR(__xludf.DUMMYFUNCTION("SPLIT(B325, "" / "")"),"banner")</f>
        <v>banner</v>
      </c>
      <c r="J325" s="3" t="str">
        <f ca="1">IFERROR(__xludf.DUMMYFUNCTION("""COMPUTED_VALUE"""),"bannerevent")</f>
        <v>bannerevent</v>
      </c>
      <c r="K325" s="5">
        <v>43705</v>
      </c>
      <c r="L325" s="6">
        <f t="shared" si="2"/>
        <v>5</v>
      </c>
      <c r="M325" s="3">
        <f t="shared" si="3"/>
        <v>77</v>
      </c>
    </row>
    <row r="326" spans="1:13" ht="15.75" customHeight="1" x14ac:dyDescent="0.2">
      <c r="A326" s="4">
        <v>43705</v>
      </c>
      <c r="B326" s="3" t="s">
        <v>28</v>
      </c>
      <c r="C326" s="3" t="s">
        <v>18</v>
      </c>
      <c r="D326" s="3" t="s">
        <v>19</v>
      </c>
      <c r="E326" s="3" t="str">
        <f ca="1">IFERROR(__xludf.DUMMYFUNCTION("IF(SPLIT(D326, ""/"") = ""/"", ""unclassified"", SPLIT(D326, ""/""))"),"unclassified")</f>
        <v>unclassified</v>
      </c>
      <c r="H326" s="3">
        <v>978</v>
      </c>
      <c r="I326" s="3" t="str">
        <f ca="1">IFERROR(__xludf.DUMMYFUNCTION("SPLIT(B326, "" / "")"),"homepage_banner_banner")</f>
        <v>homepage_banner_banner</v>
      </c>
      <c r="J326" s="3" t="str">
        <f ca="1">IFERROR(__xludf.DUMMYFUNCTION("""COMPUTED_VALUE"""),"tldigest")</f>
        <v>tldigest</v>
      </c>
      <c r="K326" s="5">
        <v>43705</v>
      </c>
      <c r="L326" s="6">
        <f t="shared" si="2"/>
        <v>5</v>
      </c>
      <c r="M326" s="3">
        <f t="shared" si="3"/>
        <v>77</v>
      </c>
    </row>
    <row r="327" spans="1:13" ht="15.75" customHeight="1" x14ac:dyDescent="0.2">
      <c r="A327" s="4">
        <v>43705</v>
      </c>
      <c r="B327" s="3" t="s">
        <v>14</v>
      </c>
      <c r="C327" s="3" t="s">
        <v>75</v>
      </c>
      <c r="D327" s="3" t="s">
        <v>35</v>
      </c>
      <c r="E327" s="3" t="str">
        <f ca="1">IFERROR(__xludf.DUMMYFUNCTION("IF(SPLIT(D327, ""/"") = ""/"", ""unclassified"", SPLIT(D327, ""/""))"),"furniture")</f>
        <v>furniture</v>
      </c>
      <c r="F327" s="3" t="str">
        <f ca="1">IFERROR(__xludf.DUMMYFUNCTION("""COMPUTED_VALUE"""),"furniture-accessories")</f>
        <v>furniture-accessories</v>
      </c>
      <c r="H327" s="3">
        <v>637</v>
      </c>
      <c r="I327" s="3" t="str">
        <f ca="1">IFERROR(__xludf.DUMMYFUNCTION("SPLIT(B327, "" / "")"),"banner")</f>
        <v>banner</v>
      </c>
      <c r="J327" s="3" t="str">
        <f ca="1">IFERROR(__xludf.DUMMYFUNCTION("""COMPUTED_VALUE"""),"tldigest")</f>
        <v>tldigest</v>
      </c>
      <c r="K327" s="5">
        <v>43705</v>
      </c>
      <c r="L327" s="6">
        <f t="shared" si="2"/>
        <v>5</v>
      </c>
      <c r="M327" s="3">
        <f t="shared" si="3"/>
        <v>77</v>
      </c>
    </row>
    <row r="328" spans="1:13" ht="15.75" customHeight="1" x14ac:dyDescent="0.2">
      <c r="A328" s="4">
        <v>43705</v>
      </c>
      <c r="B328" s="3" t="s">
        <v>42</v>
      </c>
      <c r="C328" s="3" t="s">
        <v>18</v>
      </c>
      <c r="D328" s="3" t="s">
        <v>19</v>
      </c>
      <c r="E328" s="3" t="str">
        <f ca="1">IFERROR(__xludf.DUMMYFUNCTION("IF(SPLIT(D328, ""/"") = ""/"", ""unclassified"", SPLIT(D328, ""/""))"),"unclassified")</f>
        <v>unclassified</v>
      </c>
      <c r="H328" s="3">
        <v>306</v>
      </c>
      <c r="I328" s="3" t="str">
        <f ca="1">IFERROR(__xludf.DUMMYFUNCTION("SPLIT(B328, "" / "")"),"homepage_banner_banner")</f>
        <v>homepage_banner_banner</v>
      </c>
      <c r="J328" s="3" t="str">
        <f ca="1">IFERROR(__xludf.DUMMYFUNCTION("""COMPUTED_VALUE"""),"friends_list")</f>
        <v>friends_list</v>
      </c>
      <c r="K328" s="5">
        <v>43705</v>
      </c>
      <c r="L328" s="6">
        <f t="shared" si="2"/>
        <v>5</v>
      </c>
      <c r="M328" s="3">
        <f t="shared" si="3"/>
        <v>77</v>
      </c>
    </row>
    <row r="329" spans="1:13" ht="15.75" customHeight="1" x14ac:dyDescent="0.2">
      <c r="A329" s="4">
        <v>43705</v>
      </c>
      <c r="B329" s="3" t="s">
        <v>20</v>
      </c>
      <c r="C329" s="3" t="s">
        <v>75</v>
      </c>
      <c r="D329" s="3" t="s">
        <v>35</v>
      </c>
      <c r="E329" s="3" t="str">
        <f ca="1">IFERROR(__xludf.DUMMYFUNCTION("IF(SPLIT(D329, ""/"") = ""/"", ""unclassified"", SPLIT(D329, ""/""))"),"furniture")</f>
        <v>furniture</v>
      </c>
      <c r="F329" s="3" t="str">
        <f ca="1">IFERROR(__xludf.DUMMYFUNCTION("""COMPUTED_VALUE"""),"furniture-accessories")</f>
        <v>furniture-accessories</v>
      </c>
      <c r="H329" s="3">
        <v>255</v>
      </c>
      <c r="I329" s="3" t="str">
        <f ca="1">IFERROR(__xludf.DUMMYFUNCTION("SPLIT(B329, "" / "")"),"banner")</f>
        <v>banner</v>
      </c>
      <c r="J329" s="3" t="str">
        <f ca="1">IFERROR(__xludf.DUMMYFUNCTION("""COMPUTED_VALUE"""),"richmessage")</f>
        <v>richmessage</v>
      </c>
      <c r="K329" s="5">
        <v>43705</v>
      </c>
      <c r="L329" s="6">
        <f t="shared" si="2"/>
        <v>5</v>
      </c>
      <c r="M329" s="3">
        <f t="shared" si="3"/>
        <v>77</v>
      </c>
    </row>
    <row r="330" spans="1:13" ht="15.75" customHeight="1" x14ac:dyDescent="0.2">
      <c r="A330" s="4">
        <v>43705</v>
      </c>
      <c r="B330" s="3" t="s">
        <v>20</v>
      </c>
      <c r="C330" s="3" t="s">
        <v>75</v>
      </c>
      <c r="D330" s="3" t="s">
        <v>31</v>
      </c>
      <c r="E330" s="3" t="str">
        <f ca="1">IFERROR(__xludf.DUMMYFUNCTION("IF(SPLIT(D330, ""/"") = ""/"", ""unclassified"", SPLIT(D330, ""/""))"),"furniture")</f>
        <v>furniture</v>
      </c>
      <c r="F330" s="3" t="str">
        <f ca="1">IFERROR(__xludf.DUMMYFUNCTION("""COMPUTED_VALUE"""),"modern-furniture")</f>
        <v>modern-furniture</v>
      </c>
      <c r="H330" s="3">
        <v>140</v>
      </c>
      <c r="I330" s="3" t="str">
        <f ca="1">IFERROR(__xludf.DUMMYFUNCTION("SPLIT(B330, "" / "")"),"banner")</f>
        <v>banner</v>
      </c>
      <c r="J330" s="3" t="str">
        <f ca="1">IFERROR(__xludf.DUMMYFUNCTION("""COMPUTED_VALUE"""),"richmessage")</f>
        <v>richmessage</v>
      </c>
      <c r="K330" s="5">
        <v>43705</v>
      </c>
      <c r="L330" s="6">
        <f t="shared" si="2"/>
        <v>5</v>
      </c>
      <c r="M330" s="3">
        <f t="shared" si="3"/>
        <v>77</v>
      </c>
    </row>
    <row r="331" spans="1:13" ht="15.75" customHeight="1" x14ac:dyDescent="0.2">
      <c r="A331" s="4">
        <v>43706</v>
      </c>
      <c r="B331" s="3" t="s">
        <v>14</v>
      </c>
      <c r="C331" s="3" t="s">
        <v>77</v>
      </c>
      <c r="D331" s="3" t="s">
        <v>16</v>
      </c>
      <c r="E331" s="3" t="str">
        <f ca="1">IFERROR(__xludf.DUMMYFUNCTION("IF(SPLIT(D331, ""/"") = ""/"", ""unclassified"", SPLIT(D331, ""/""))"),"sofas")</f>
        <v>sofas</v>
      </c>
      <c r="F331" s="3" t="str">
        <f ca="1">IFERROR(__xludf.DUMMYFUNCTION("""COMPUTED_VALUE"""),"modern-sofas")</f>
        <v>modern-sofas</v>
      </c>
      <c r="H331" s="3">
        <v>14869</v>
      </c>
      <c r="I331" s="3" t="str">
        <f ca="1">IFERROR(__xludf.DUMMYFUNCTION("SPLIT(B331, "" / "")"),"banner")</f>
        <v>banner</v>
      </c>
      <c r="J331" s="3" t="str">
        <f ca="1">IFERROR(__xludf.DUMMYFUNCTION("""COMPUTED_VALUE"""),"tldigest")</f>
        <v>tldigest</v>
      </c>
      <c r="K331" s="5">
        <v>43706</v>
      </c>
      <c r="L331" s="6">
        <f t="shared" si="2"/>
        <v>5</v>
      </c>
      <c r="M331" s="3">
        <f t="shared" si="3"/>
        <v>77</v>
      </c>
    </row>
    <row r="332" spans="1:13" ht="15.75" customHeight="1" x14ac:dyDescent="0.2">
      <c r="A332" s="4">
        <v>43706</v>
      </c>
      <c r="B332" s="3" t="s">
        <v>20</v>
      </c>
      <c r="C332" s="3" t="s">
        <v>77</v>
      </c>
      <c r="D332" s="3" t="s">
        <v>63</v>
      </c>
      <c r="E332" s="3" t="str">
        <f ca="1">IFERROR(__xludf.DUMMYFUNCTION("IF(SPLIT(D332, ""/"") = ""/"", ""unclassified"", SPLIT(D332, ""/""))"),"home-decor")</f>
        <v>home-decor</v>
      </c>
      <c r="F332" s="3" t="str">
        <f ca="1">IFERROR(__xludf.DUMMYFUNCTION("""COMPUTED_VALUE"""),"clock")</f>
        <v>clock</v>
      </c>
      <c r="H332" s="3">
        <v>6737</v>
      </c>
      <c r="I332" s="3" t="str">
        <f ca="1">IFERROR(__xludf.DUMMYFUNCTION("SPLIT(B332, "" / "")"),"banner")</f>
        <v>banner</v>
      </c>
      <c r="J332" s="3" t="str">
        <f ca="1">IFERROR(__xludf.DUMMYFUNCTION("""COMPUTED_VALUE"""),"richmessage")</f>
        <v>richmessage</v>
      </c>
      <c r="K332" s="5">
        <v>43706</v>
      </c>
      <c r="L332" s="6">
        <f t="shared" si="2"/>
        <v>5</v>
      </c>
      <c r="M332" s="3">
        <f t="shared" si="3"/>
        <v>77</v>
      </c>
    </row>
    <row r="333" spans="1:13" ht="15.75" customHeight="1" x14ac:dyDescent="0.2">
      <c r="A333" s="4">
        <v>43706</v>
      </c>
      <c r="B333" s="3" t="s">
        <v>62</v>
      </c>
      <c r="C333" s="3" t="s">
        <v>68</v>
      </c>
      <c r="D333" s="3" t="s">
        <v>55</v>
      </c>
      <c r="E333" s="3" t="str">
        <f ca="1">IFERROR(__xludf.DUMMYFUNCTION("IF(SPLIT(D333, ""/"") = ""/"", ""unclassified"", SPLIT(D333, ""/""))"),"samsung")</f>
        <v>samsung</v>
      </c>
      <c r="F333" s="3" t="str">
        <f ca="1">IFERROR(__xludf.DUMMYFUNCTION("""COMPUTED_VALUE"""),"ponsel-tablet")</f>
        <v>ponsel-tablet</v>
      </c>
      <c r="G333" s="3" t="str">
        <f ca="1">IFERROR(__xludf.DUMMYFUNCTION("""COMPUTED_VALUE"""),"smartphone")</f>
        <v>smartphone</v>
      </c>
      <c r="H333" s="3">
        <v>6387</v>
      </c>
      <c r="I333" s="3" t="str">
        <f ca="1">IFERROR(__xludf.DUMMYFUNCTION("SPLIT(B333, "" / "")"),"banner")</f>
        <v>banner</v>
      </c>
      <c r="J333" s="3" t="str">
        <f ca="1">IFERROR(__xludf.DUMMYFUNCTION("""COMPUTED_VALUE"""),"tlads")</f>
        <v>tlads</v>
      </c>
      <c r="K333" s="5">
        <v>43706</v>
      </c>
      <c r="L333" s="6">
        <f t="shared" si="2"/>
        <v>5</v>
      </c>
      <c r="M333" s="3">
        <f t="shared" si="3"/>
        <v>77</v>
      </c>
    </row>
    <row r="334" spans="1:13" ht="15.75" customHeight="1" x14ac:dyDescent="0.2">
      <c r="A334" s="4">
        <v>43706</v>
      </c>
      <c r="B334" s="3" t="s">
        <v>17</v>
      </c>
      <c r="C334" s="3" t="s">
        <v>18</v>
      </c>
      <c r="D334" s="3" t="s">
        <v>19</v>
      </c>
      <c r="E334" s="3" t="str">
        <f ca="1">IFERROR(__xludf.DUMMYFUNCTION("IF(SPLIT(D334, ""/"") = ""/"", ""unclassified"", SPLIT(D334, ""/""))"),"unclassified")</f>
        <v>unclassified</v>
      </c>
      <c r="H334" s="3">
        <v>4679</v>
      </c>
      <c r="I334" s="3" t="str">
        <f ca="1">IFERROR(__xludf.DUMMYFUNCTION("SPLIT(B334, "" / "")"),"homepage_banner_banner")</f>
        <v>homepage_banner_banner</v>
      </c>
      <c r="J334" s="3" t="str">
        <f ca="1">IFERROR(__xludf.DUMMYFUNCTION("""COMPUTED_VALUE"""),"moretab")</f>
        <v>moretab</v>
      </c>
      <c r="K334" s="5">
        <v>43706</v>
      </c>
      <c r="L334" s="6">
        <f t="shared" si="2"/>
        <v>5</v>
      </c>
      <c r="M334" s="3">
        <f t="shared" si="3"/>
        <v>77</v>
      </c>
    </row>
    <row r="335" spans="1:13" ht="15.75" customHeight="1" x14ac:dyDescent="0.2">
      <c r="A335" s="4">
        <v>43706</v>
      </c>
      <c r="B335" s="3" t="s">
        <v>20</v>
      </c>
      <c r="C335" s="3" t="s">
        <v>77</v>
      </c>
      <c r="D335" s="3" t="s">
        <v>78</v>
      </c>
      <c r="E335" s="3" t="str">
        <f ca="1">IFERROR(__xludf.DUMMYFUNCTION("IF(SPLIT(D335, ""/"") = ""/"", ""unclassified"", SPLIT(D335, ""/""))"),"furniture")</f>
        <v>furniture</v>
      </c>
      <c r="F335" s="3" t="str">
        <f ca="1">IFERROR(__xludf.DUMMYFUNCTION("""COMPUTED_VALUE"""),"home-organizers")</f>
        <v>home-organizers</v>
      </c>
      <c r="H335" s="3">
        <v>2601</v>
      </c>
      <c r="I335" s="3" t="str">
        <f ca="1">IFERROR(__xludf.DUMMYFUNCTION("SPLIT(B335, "" / "")"),"banner")</f>
        <v>banner</v>
      </c>
      <c r="J335" s="3" t="str">
        <f ca="1">IFERROR(__xludf.DUMMYFUNCTION("""COMPUTED_VALUE"""),"richmessage")</f>
        <v>richmessage</v>
      </c>
      <c r="K335" s="5">
        <v>43706</v>
      </c>
      <c r="L335" s="6">
        <f t="shared" si="2"/>
        <v>5</v>
      </c>
      <c r="M335" s="3">
        <f t="shared" si="3"/>
        <v>77</v>
      </c>
    </row>
    <row r="336" spans="1:13" ht="15.75" customHeight="1" x14ac:dyDescent="0.2">
      <c r="A336" s="4">
        <v>43706</v>
      </c>
      <c r="B336" s="3" t="s">
        <v>25</v>
      </c>
      <c r="C336" s="3" t="s">
        <v>77</v>
      </c>
      <c r="D336" s="3" t="s">
        <v>16</v>
      </c>
      <c r="E336" s="3" t="str">
        <f ca="1">IFERROR(__xludf.DUMMYFUNCTION("IF(SPLIT(D336, ""/"") = ""/"", ""unclassified"", SPLIT(D336, ""/""))"),"sofas")</f>
        <v>sofas</v>
      </c>
      <c r="F336" s="3" t="str">
        <f ca="1">IFERROR(__xludf.DUMMYFUNCTION("""COMPUTED_VALUE"""),"modern-sofas")</f>
        <v>modern-sofas</v>
      </c>
      <c r="H336" s="3">
        <v>2257</v>
      </c>
      <c r="I336" s="3" t="str">
        <f ca="1">IFERROR(__xludf.DUMMYFUNCTION("SPLIT(B336, "" / "")"),"banner")</f>
        <v>banner</v>
      </c>
      <c r="J336" s="3" t="str">
        <f ca="1">IFERROR(__xludf.DUMMYFUNCTION("""COMPUTED_VALUE"""),"richmenu")</f>
        <v>richmenu</v>
      </c>
      <c r="K336" s="5">
        <v>43706</v>
      </c>
      <c r="L336" s="6">
        <f t="shared" si="2"/>
        <v>5</v>
      </c>
      <c r="M336" s="3">
        <f t="shared" si="3"/>
        <v>77</v>
      </c>
    </row>
    <row r="337" spans="1:13" ht="15.75" customHeight="1" x14ac:dyDescent="0.2">
      <c r="A337" s="4">
        <v>43706</v>
      </c>
      <c r="B337" s="3" t="s">
        <v>25</v>
      </c>
      <c r="C337" s="3" t="s">
        <v>77</v>
      </c>
      <c r="D337" s="3" t="s">
        <v>57</v>
      </c>
      <c r="E337" s="3" t="str">
        <f ca="1">IFERROR(__xludf.DUMMYFUNCTION("IF(SPLIT(D337, ""/"") = ""/"", ""unclassified"", SPLIT(D337, ""/""))"),"uniqlo")</f>
        <v>uniqlo</v>
      </c>
      <c r="F337" s="3" t="str">
        <f ca="1">IFERROR(__xludf.DUMMYFUNCTION("""COMPUTED_VALUE"""),"pakaian")</f>
        <v>pakaian</v>
      </c>
      <c r="G337" s="3" t="str">
        <f ca="1">IFERROR(__xludf.DUMMYFUNCTION("""COMPUTED_VALUE"""),"kaos")</f>
        <v>kaos</v>
      </c>
      <c r="H337" s="3">
        <v>2047</v>
      </c>
      <c r="I337" s="3" t="str">
        <f ca="1">IFERROR(__xludf.DUMMYFUNCTION("SPLIT(B337, "" / "")"),"banner")</f>
        <v>banner</v>
      </c>
      <c r="J337" s="3" t="str">
        <f ca="1">IFERROR(__xludf.DUMMYFUNCTION("""COMPUTED_VALUE"""),"richmenu")</f>
        <v>richmenu</v>
      </c>
      <c r="K337" s="5">
        <v>43706</v>
      </c>
      <c r="L337" s="6">
        <f t="shared" si="2"/>
        <v>5</v>
      </c>
      <c r="M337" s="3">
        <f t="shared" si="3"/>
        <v>77</v>
      </c>
    </row>
    <row r="338" spans="1:13" ht="15.75" customHeight="1" x14ac:dyDescent="0.2">
      <c r="A338" s="4">
        <v>43706</v>
      </c>
      <c r="B338" s="3" t="s">
        <v>23</v>
      </c>
      <c r="C338" s="3" t="s">
        <v>18</v>
      </c>
      <c r="D338" s="3" t="s">
        <v>19</v>
      </c>
      <c r="E338" s="3" t="str">
        <f ca="1">IFERROR(__xludf.DUMMYFUNCTION("IF(SPLIT(D338, ""/"") = ""/"", ""unclassified"", SPLIT(D338, ""/""))"),"unclassified")</f>
        <v>unclassified</v>
      </c>
      <c r="H338" s="3">
        <v>1948</v>
      </c>
      <c r="I338" s="3" t="str">
        <f ca="1">IFERROR(__xludf.DUMMYFUNCTION("SPLIT(B338, "" / "")"),"homepage_banner_banner")</f>
        <v>homepage_banner_banner</v>
      </c>
      <c r="J338" s="3" t="str">
        <f ca="1">IFERROR(__xludf.DUMMYFUNCTION("""COMPUTED_VALUE"""),"bottom_text_article")</f>
        <v>bottom_text_article</v>
      </c>
      <c r="K338" s="5">
        <v>43706</v>
      </c>
      <c r="L338" s="6">
        <f t="shared" si="2"/>
        <v>5</v>
      </c>
      <c r="M338" s="3">
        <f t="shared" si="3"/>
        <v>77</v>
      </c>
    </row>
    <row r="339" spans="1:13" ht="15.75" customHeight="1" x14ac:dyDescent="0.2">
      <c r="A339" s="4">
        <v>43706</v>
      </c>
      <c r="B339" s="3" t="s">
        <v>20</v>
      </c>
      <c r="C339" s="3" t="s">
        <v>75</v>
      </c>
      <c r="D339" s="3" t="s">
        <v>67</v>
      </c>
      <c r="E339" s="3" t="str">
        <f ca="1">IFERROR(__xludf.DUMMYFUNCTION("IF(SPLIT(D339, ""/"") = ""/"", ""unclassified"", SPLIT(D339, ""/""))"),"furniture")</f>
        <v>furniture</v>
      </c>
      <c r="F339" s="3" t="str">
        <f ca="1">IFERROR(__xludf.DUMMYFUNCTION("""COMPUTED_VALUE"""),"sound-systems")</f>
        <v>sound-systems</v>
      </c>
      <c r="H339" s="3">
        <v>1142</v>
      </c>
      <c r="I339" s="3" t="str">
        <f ca="1">IFERROR(__xludf.DUMMYFUNCTION("SPLIT(B339, "" / "")"),"banner")</f>
        <v>banner</v>
      </c>
      <c r="J339" s="3" t="str">
        <f ca="1">IFERROR(__xludf.DUMMYFUNCTION("""COMPUTED_VALUE"""),"richmessage")</f>
        <v>richmessage</v>
      </c>
      <c r="K339" s="5">
        <v>43706</v>
      </c>
      <c r="L339" s="6">
        <f t="shared" si="2"/>
        <v>5</v>
      </c>
      <c r="M339" s="3">
        <f t="shared" si="3"/>
        <v>77</v>
      </c>
    </row>
    <row r="340" spans="1:13" ht="15.75" customHeight="1" x14ac:dyDescent="0.2">
      <c r="A340" s="4">
        <v>43706</v>
      </c>
      <c r="B340" s="3" t="s">
        <v>14</v>
      </c>
      <c r="C340" s="3" t="s">
        <v>75</v>
      </c>
      <c r="D340" s="3" t="s">
        <v>58</v>
      </c>
      <c r="E340" s="3" t="str">
        <f ca="1">IFERROR(__xludf.DUMMYFUNCTION("IF(SPLIT(D340, ""/"") = ""/"", ""unclassified"", SPLIT(D340, ""/""))"),"xiaomi")</f>
        <v>xiaomi</v>
      </c>
      <c r="F340" s="3" t="str">
        <f ca="1">IFERROR(__xludf.DUMMYFUNCTION("""COMPUTED_VALUE"""),"ponsel-tablet")</f>
        <v>ponsel-tablet</v>
      </c>
      <c r="G340" s="3" t="str">
        <f ca="1">IFERROR(__xludf.DUMMYFUNCTION("""COMPUTED_VALUE"""),"smartphone")</f>
        <v>smartphone</v>
      </c>
      <c r="H340" s="3">
        <v>1138</v>
      </c>
      <c r="I340" s="3" t="str">
        <f ca="1">IFERROR(__xludf.DUMMYFUNCTION("SPLIT(B340, "" / "")"),"banner")</f>
        <v>banner</v>
      </c>
      <c r="J340" s="3" t="str">
        <f ca="1">IFERROR(__xludf.DUMMYFUNCTION("""COMPUTED_VALUE"""),"tldigest")</f>
        <v>tldigest</v>
      </c>
      <c r="K340" s="5">
        <v>43706</v>
      </c>
      <c r="L340" s="6">
        <f t="shared" si="2"/>
        <v>5</v>
      </c>
      <c r="M340" s="3">
        <f t="shared" si="3"/>
        <v>77</v>
      </c>
    </row>
    <row r="341" spans="1:13" ht="15.75" customHeight="1" x14ac:dyDescent="0.2">
      <c r="A341" s="4">
        <v>43706</v>
      </c>
      <c r="B341" s="3" t="s">
        <v>47</v>
      </c>
      <c r="C341" s="3" t="s">
        <v>68</v>
      </c>
      <c r="D341" s="3" t="s">
        <v>35</v>
      </c>
      <c r="E341" s="3" t="str">
        <f ca="1">IFERROR(__xludf.DUMMYFUNCTION("IF(SPLIT(D341, ""/"") = ""/"", ""unclassified"", SPLIT(D341, ""/""))"),"furniture")</f>
        <v>furniture</v>
      </c>
      <c r="F341" s="3" t="str">
        <f ca="1">IFERROR(__xludf.DUMMYFUNCTION("""COMPUTED_VALUE"""),"furniture-accessories")</f>
        <v>furniture-accessories</v>
      </c>
      <c r="H341" s="3">
        <v>1098</v>
      </c>
      <c r="I341" s="3" t="str">
        <f ca="1">IFERROR(__xludf.DUMMYFUNCTION("SPLIT(B341, "" / "")"),"banner")</f>
        <v>banner</v>
      </c>
      <c r="J341" s="3" t="str">
        <f ca="1">IFERROR(__xludf.DUMMYFUNCTION("""COMPUTED_VALUE"""),"bannerevent")</f>
        <v>bannerevent</v>
      </c>
      <c r="K341" s="5">
        <v>43706</v>
      </c>
      <c r="L341" s="6">
        <f t="shared" si="2"/>
        <v>5</v>
      </c>
      <c r="M341" s="3">
        <f t="shared" si="3"/>
        <v>77</v>
      </c>
    </row>
    <row r="342" spans="1:13" ht="15.75" customHeight="1" x14ac:dyDescent="0.2">
      <c r="A342" s="4">
        <v>43706</v>
      </c>
      <c r="B342" s="3" t="s">
        <v>28</v>
      </c>
      <c r="C342" s="3" t="s">
        <v>18</v>
      </c>
      <c r="D342" s="3" t="s">
        <v>19</v>
      </c>
      <c r="E342" s="3" t="str">
        <f ca="1">IFERROR(__xludf.DUMMYFUNCTION("IF(SPLIT(D342, ""/"") = ""/"", ""unclassified"", SPLIT(D342, ""/""))"),"unclassified")</f>
        <v>unclassified</v>
      </c>
      <c r="H342" s="3">
        <v>846</v>
      </c>
      <c r="I342" s="3" t="str">
        <f ca="1">IFERROR(__xludf.DUMMYFUNCTION("SPLIT(B342, "" / "")"),"homepage_banner_banner")</f>
        <v>homepage_banner_banner</v>
      </c>
      <c r="J342" s="3" t="str">
        <f ca="1">IFERROR(__xludf.DUMMYFUNCTION("""COMPUTED_VALUE"""),"tldigest")</f>
        <v>tldigest</v>
      </c>
      <c r="K342" s="5">
        <v>43706</v>
      </c>
      <c r="L342" s="6">
        <f t="shared" si="2"/>
        <v>5</v>
      </c>
      <c r="M342" s="3">
        <f t="shared" si="3"/>
        <v>77</v>
      </c>
    </row>
    <row r="343" spans="1:13" ht="15.75" customHeight="1" x14ac:dyDescent="0.2">
      <c r="A343" s="4">
        <v>43707</v>
      </c>
      <c r="B343" s="3" t="s">
        <v>14</v>
      </c>
      <c r="C343" s="3" t="s">
        <v>77</v>
      </c>
      <c r="D343" s="3" t="s">
        <v>55</v>
      </c>
      <c r="E343" s="3" t="str">
        <f ca="1">IFERROR(__xludf.DUMMYFUNCTION("IF(SPLIT(D343, ""/"") = ""/"", ""unclassified"", SPLIT(D343, ""/""))"),"samsung")</f>
        <v>samsung</v>
      </c>
      <c r="F343" s="3" t="str">
        <f ca="1">IFERROR(__xludf.DUMMYFUNCTION("""COMPUTED_VALUE"""),"ponsel-tablet")</f>
        <v>ponsel-tablet</v>
      </c>
      <c r="G343" s="3" t="str">
        <f ca="1">IFERROR(__xludf.DUMMYFUNCTION("""COMPUTED_VALUE"""),"smartphone")</f>
        <v>smartphone</v>
      </c>
      <c r="H343" s="3">
        <v>17886</v>
      </c>
      <c r="I343" s="3" t="str">
        <f ca="1">IFERROR(__xludf.DUMMYFUNCTION("SPLIT(B343, "" / "")"),"banner")</f>
        <v>banner</v>
      </c>
      <c r="J343" s="3" t="str">
        <f ca="1">IFERROR(__xludf.DUMMYFUNCTION("""COMPUTED_VALUE"""),"tldigest")</f>
        <v>tldigest</v>
      </c>
      <c r="K343" s="5">
        <v>43707</v>
      </c>
      <c r="L343" s="6">
        <f t="shared" si="2"/>
        <v>5</v>
      </c>
      <c r="M343" s="3">
        <f t="shared" si="3"/>
        <v>77</v>
      </c>
    </row>
    <row r="344" spans="1:13" ht="15.75" customHeight="1" x14ac:dyDescent="0.2">
      <c r="A344" s="4">
        <v>43707</v>
      </c>
      <c r="B344" s="3" t="s">
        <v>20</v>
      </c>
      <c r="C344" s="3" t="s">
        <v>77</v>
      </c>
      <c r="D344" s="3" t="s">
        <v>16</v>
      </c>
      <c r="E344" s="3" t="str">
        <f ca="1">IFERROR(__xludf.DUMMYFUNCTION("IF(SPLIT(D344, ""/"") = ""/"", ""unclassified"", SPLIT(D344, ""/""))"),"sofas")</f>
        <v>sofas</v>
      </c>
      <c r="F344" s="3" t="str">
        <f ca="1">IFERROR(__xludf.DUMMYFUNCTION("""COMPUTED_VALUE"""),"modern-sofas")</f>
        <v>modern-sofas</v>
      </c>
      <c r="H344" s="3">
        <v>15309</v>
      </c>
      <c r="I344" s="3" t="str">
        <f ca="1">IFERROR(__xludf.DUMMYFUNCTION("SPLIT(B344, "" / "")"),"banner")</f>
        <v>banner</v>
      </c>
      <c r="J344" s="3" t="str">
        <f ca="1">IFERROR(__xludf.DUMMYFUNCTION("""COMPUTED_VALUE"""),"richmessage")</f>
        <v>richmessage</v>
      </c>
      <c r="K344" s="5">
        <v>43707</v>
      </c>
      <c r="L344" s="6">
        <f t="shared" si="2"/>
        <v>5</v>
      </c>
      <c r="M344" s="3">
        <f t="shared" si="3"/>
        <v>77</v>
      </c>
    </row>
    <row r="345" spans="1:13" ht="15.75" customHeight="1" x14ac:dyDescent="0.2">
      <c r="A345" s="4">
        <v>43707</v>
      </c>
      <c r="B345" s="3" t="s">
        <v>62</v>
      </c>
      <c r="C345" s="3" t="s">
        <v>68</v>
      </c>
      <c r="D345" s="3" t="s">
        <v>55</v>
      </c>
      <c r="E345" s="3" t="str">
        <f ca="1">IFERROR(__xludf.DUMMYFUNCTION("IF(SPLIT(D345, ""/"") = ""/"", ""unclassified"", SPLIT(D345, ""/""))"),"samsung")</f>
        <v>samsung</v>
      </c>
      <c r="F345" s="3" t="str">
        <f ca="1">IFERROR(__xludf.DUMMYFUNCTION("""COMPUTED_VALUE"""),"ponsel-tablet")</f>
        <v>ponsel-tablet</v>
      </c>
      <c r="G345" s="3" t="str">
        <f ca="1">IFERROR(__xludf.DUMMYFUNCTION("""COMPUTED_VALUE"""),"smartphone")</f>
        <v>smartphone</v>
      </c>
      <c r="H345" s="3">
        <v>7052</v>
      </c>
      <c r="I345" s="3" t="str">
        <f ca="1">IFERROR(__xludf.DUMMYFUNCTION("SPLIT(B345, "" / "")"),"banner")</f>
        <v>banner</v>
      </c>
      <c r="J345" s="3" t="str">
        <f ca="1">IFERROR(__xludf.DUMMYFUNCTION("""COMPUTED_VALUE"""),"tlads")</f>
        <v>tlads</v>
      </c>
      <c r="K345" s="5">
        <v>43707</v>
      </c>
      <c r="L345" s="6">
        <f t="shared" si="2"/>
        <v>5</v>
      </c>
      <c r="M345" s="3">
        <f t="shared" si="3"/>
        <v>77</v>
      </c>
    </row>
    <row r="346" spans="1:13" ht="15.75" customHeight="1" x14ac:dyDescent="0.2">
      <c r="A346" s="4">
        <v>43707</v>
      </c>
      <c r="B346" s="3" t="s">
        <v>17</v>
      </c>
      <c r="C346" s="3" t="s">
        <v>18</v>
      </c>
      <c r="D346" s="3" t="s">
        <v>19</v>
      </c>
      <c r="E346" s="3" t="str">
        <f ca="1">IFERROR(__xludf.DUMMYFUNCTION("IF(SPLIT(D346, ""/"") = ""/"", ""unclassified"", SPLIT(D346, ""/""))"),"unclassified")</f>
        <v>unclassified</v>
      </c>
      <c r="H346" s="3">
        <v>4380</v>
      </c>
      <c r="I346" s="3" t="str">
        <f ca="1">IFERROR(__xludf.DUMMYFUNCTION("SPLIT(B346, "" / "")"),"homepage_banner_banner")</f>
        <v>homepage_banner_banner</v>
      </c>
      <c r="J346" s="3" t="str">
        <f ca="1">IFERROR(__xludf.DUMMYFUNCTION("""COMPUTED_VALUE"""),"moretab")</f>
        <v>moretab</v>
      </c>
      <c r="K346" s="5">
        <v>43707</v>
      </c>
      <c r="L346" s="6">
        <f t="shared" si="2"/>
        <v>5</v>
      </c>
      <c r="M346" s="3">
        <f t="shared" si="3"/>
        <v>77</v>
      </c>
    </row>
    <row r="347" spans="1:13" ht="15.75" customHeight="1" x14ac:dyDescent="0.2">
      <c r="A347" s="4">
        <v>43707</v>
      </c>
      <c r="B347" s="3" t="s">
        <v>20</v>
      </c>
      <c r="C347" s="3" t="s">
        <v>77</v>
      </c>
      <c r="D347" s="3" t="s">
        <v>71</v>
      </c>
      <c r="E347" s="3" t="str">
        <f ca="1">IFERROR(__xludf.DUMMYFUNCTION("IF(SPLIT(D347, ""/"") = ""/"", ""unclassified"", SPLIT(D347, ""/""))"),"furniture")</f>
        <v>furniture</v>
      </c>
      <c r="F347" s="3" t="str">
        <f ca="1">IFERROR(__xludf.DUMMYFUNCTION("""COMPUTED_VALUE"""),"popular-furniture")</f>
        <v>popular-furniture</v>
      </c>
      <c r="H347" s="3">
        <v>3149</v>
      </c>
      <c r="I347" s="3" t="str">
        <f ca="1">IFERROR(__xludf.DUMMYFUNCTION("SPLIT(B347, "" / "")"),"banner")</f>
        <v>banner</v>
      </c>
      <c r="J347" s="3" t="str">
        <f ca="1">IFERROR(__xludf.DUMMYFUNCTION("""COMPUTED_VALUE"""),"richmessage")</f>
        <v>richmessage</v>
      </c>
      <c r="K347" s="5">
        <v>43707</v>
      </c>
      <c r="L347" s="6">
        <f t="shared" si="2"/>
        <v>5</v>
      </c>
      <c r="M347" s="3">
        <f t="shared" si="3"/>
        <v>77</v>
      </c>
    </row>
    <row r="348" spans="1:13" ht="15.75" customHeight="1" x14ac:dyDescent="0.2">
      <c r="A348" s="4">
        <v>43707</v>
      </c>
      <c r="B348" s="3" t="s">
        <v>20</v>
      </c>
      <c r="C348" s="3" t="s">
        <v>77</v>
      </c>
      <c r="D348" s="3" t="s">
        <v>63</v>
      </c>
      <c r="E348" s="3" t="str">
        <f ca="1">IFERROR(__xludf.DUMMYFUNCTION("IF(SPLIT(D348, ""/"") = ""/"", ""unclassified"", SPLIT(D348, ""/""))"),"home-decor")</f>
        <v>home-decor</v>
      </c>
      <c r="F348" s="3" t="str">
        <f ca="1">IFERROR(__xludf.DUMMYFUNCTION("""COMPUTED_VALUE"""),"clock")</f>
        <v>clock</v>
      </c>
      <c r="H348" s="3">
        <v>2167</v>
      </c>
      <c r="I348" s="3" t="str">
        <f ca="1">IFERROR(__xludf.DUMMYFUNCTION("SPLIT(B348, "" / "")"),"banner")</f>
        <v>banner</v>
      </c>
      <c r="J348" s="3" t="str">
        <f ca="1">IFERROR(__xludf.DUMMYFUNCTION("""COMPUTED_VALUE"""),"richmessage")</f>
        <v>richmessage</v>
      </c>
      <c r="K348" s="5">
        <v>43707</v>
      </c>
      <c r="L348" s="6">
        <f t="shared" si="2"/>
        <v>5</v>
      </c>
      <c r="M348" s="3">
        <f t="shared" si="3"/>
        <v>77</v>
      </c>
    </row>
    <row r="349" spans="1:13" ht="15.75" customHeight="1" x14ac:dyDescent="0.2">
      <c r="A349" s="4">
        <v>43707</v>
      </c>
      <c r="B349" s="3" t="s">
        <v>23</v>
      </c>
      <c r="C349" s="3" t="s">
        <v>18</v>
      </c>
      <c r="D349" s="3" t="s">
        <v>19</v>
      </c>
      <c r="E349" s="3" t="str">
        <f ca="1">IFERROR(__xludf.DUMMYFUNCTION("IF(SPLIT(D349, ""/"") = ""/"", ""unclassified"", SPLIT(D349, ""/""))"),"unclassified")</f>
        <v>unclassified</v>
      </c>
      <c r="H349" s="3">
        <v>1868</v>
      </c>
      <c r="I349" s="3" t="str">
        <f ca="1">IFERROR(__xludf.DUMMYFUNCTION("SPLIT(B349, "" / "")"),"homepage_banner_banner")</f>
        <v>homepage_banner_banner</v>
      </c>
      <c r="J349" s="3" t="str">
        <f ca="1">IFERROR(__xludf.DUMMYFUNCTION("""COMPUTED_VALUE"""),"bottom_text_article")</f>
        <v>bottom_text_article</v>
      </c>
      <c r="K349" s="5">
        <v>43707</v>
      </c>
      <c r="L349" s="6">
        <f t="shared" si="2"/>
        <v>5</v>
      </c>
      <c r="M349" s="3">
        <f t="shared" si="3"/>
        <v>77</v>
      </c>
    </row>
    <row r="350" spans="1:13" ht="15.75" customHeight="1" x14ac:dyDescent="0.2">
      <c r="A350" s="4">
        <v>43707</v>
      </c>
      <c r="B350" s="3" t="s">
        <v>25</v>
      </c>
      <c r="C350" s="3" t="s">
        <v>77</v>
      </c>
      <c r="D350" s="3" t="s">
        <v>16</v>
      </c>
      <c r="E350" s="3" t="str">
        <f ca="1">IFERROR(__xludf.DUMMYFUNCTION("IF(SPLIT(D350, ""/"") = ""/"", ""unclassified"", SPLIT(D350, ""/""))"),"sofas")</f>
        <v>sofas</v>
      </c>
      <c r="F350" s="3" t="str">
        <f ca="1">IFERROR(__xludf.DUMMYFUNCTION("""COMPUTED_VALUE"""),"modern-sofas")</f>
        <v>modern-sofas</v>
      </c>
      <c r="H350" s="3">
        <v>1465</v>
      </c>
      <c r="I350" s="3" t="str">
        <f ca="1">IFERROR(__xludf.DUMMYFUNCTION("SPLIT(B350, "" / "")"),"banner")</f>
        <v>banner</v>
      </c>
      <c r="J350" s="3" t="str">
        <f ca="1">IFERROR(__xludf.DUMMYFUNCTION("""COMPUTED_VALUE"""),"richmenu")</f>
        <v>richmenu</v>
      </c>
      <c r="K350" s="5">
        <v>43707</v>
      </c>
      <c r="L350" s="6">
        <f t="shared" si="2"/>
        <v>5</v>
      </c>
      <c r="M350" s="3">
        <f t="shared" si="3"/>
        <v>77</v>
      </c>
    </row>
    <row r="351" spans="1:13" ht="15.75" customHeight="1" x14ac:dyDescent="0.2">
      <c r="A351" s="4">
        <v>43707</v>
      </c>
      <c r="B351" s="3" t="s">
        <v>47</v>
      </c>
      <c r="C351" s="3" t="s">
        <v>68</v>
      </c>
      <c r="D351" s="3" t="s">
        <v>35</v>
      </c>
      <c r="E351" s="3" t="str">
        <f ca="1">IFERROR(__xludf.DUMMYFUNCTION("IF(SPLIT(D351, ""/"") = ""/"", ""unclassified"", SPLIT(D351, ""/""))"),"furniture")</f>
        <v>furniture</v>
      </c>
      <c r="F351" s="3" t="str">
        <f ca="1">IFERROR(__xludf.DUMMYFUNCTION("""COMPUTED_VALUE"""),"furniture-accessories")</f>
        <v>furniture-accessories</v>
      </c>
      <c r="H351" s="3">
        <v>1270</v>
      </c>
      <c r="I351" s="3" t="str">
        <f ca="1">IFERROR(__xludf.DUMMYFUNCTION("SPLIT(B351, "" / "")"),"banner")</f>
        <v>banner</v>
      </c>
      <c r="J351" s="3" t="str">
        <f ca="1">IFERROR(__xludf.DUMMYFUNCTION("""COMPUTED_VALUE"""),"bannerevent")</f>
        <v>bannerevent</v>
      </c>
      <c r="K351" s="5">
        <v>43707</v>
      </c>
      <c r="L351" s="6">
        <f t="shared" si="2"/>
        <v>5</v>
      </c>
      <c r="M351" s="3">
        <f t="shared" si="3"/>
        <v>77</v>
      </c>
    </row>
    <row r="352" spans="1:13" ht="15.75" customHeight="1" x14ac:dyDescent="0.2">
      <c r="A352" s="4">
        <v>43707</v>
      </c>
      <c r="B352" s="3" t="s">
        <v>28</v>
      </c>
      <c r="C352" s="3" t="s">
        <v>18</v>
      </c>
      <c r="D352" s="3" t="s">
        <v>19</v>
      </c>
      <c r="E352" s="3" t="str">
        <f ca="1">IFERROR(__xludf.DUMMYFUNCTION("IF(SPLIT(D352, ""/"") = ""/"", ""unclassified"", SPLIT(D352, ""/""))"),"unclassified")</f>
        <v>unclassified</v>
      </c>
      <c r="H352" s="3">
        <v>1111</v>
      </c>
      <c r="I352" s="3" t="str">
        <f ca="1">IFERROR(__xludf.DUMMYFUNCTION("SPLIT(B352, "" / "")"),"homepage_banner_banner")</f>
        <v>homepage_banner_banner</v>
      </c>
      <c r="J352" s="3" t="str">
        <f ca="1">IFERROR(__xludf.DUMMYFUNCTION("""COMPUTED_VALUE"""),"tldigest")</f>
        <v>tldigest</v>
      </c>
      <c r="K352" s="5">
        <v>43707</v>
      </c>
      <c r="L352" s="6">
        <f t="shared" si="2"/>
        <v>5</v>
      </c>
      <c r="M352" s="3">
        <f t="shared" si="3"/>
        <v>77</v>
      </c>
    </row>
    <row r="353" spans="1:13" ht="15.75" customHeight="1" x14ac:dyDescent="0.2">
      <c r="A353" s="4">
        <v>43707</v>
      </c>
      <c r="B353" s="3" t="s">
        <v>25</v>
      </c>
      <c r="C353" s="3" t="s">
        <v>77</v>
      </c>
      <c r="D353" s="3" t="s">
        <v>64</v>
      </c>
      <c r="E353" s="3" t="str">
        <f ca="1">IFERROR(__xludf.DUMMYFUNCTION("IF(SPLIT(D353, ""/"") = ""/"", ""unclassified"", SPLIT(D353, ""/""))"),"home-decor")</f>
        <v>home-decor</v>
      </c>
      <c r="F353" s="3" t="str">
        <f ca="1">IFERROR(__xludf.DUMMYFUNCTION("""COMPUTED_VALUE"""),"skincare")</f>
        <v>skincare</v>
      </c>
      <c r="H353" s="3">
        <v>857</v>
      </c>
      <c r="I353" s="3" t="str">
        <f ca="1">IFERROR(__xludf.DUMMYFUNCTION("SPLIT(B353, "" / "")"),"banner")</f>
        <v>banner</v>
      </c>
      <c r="J353" s="3" t="str">
        <f ca="1">IFERROR(__xludf.DUMMYFUNCTION("""COMPUTED_VALUE"""),"richmenu")</f>
        <v>richmenu</v>
      </c>
      <c r="K353" s="5">
        <v>43707</v>
      </c>
      <c r="L353" s="6">
        <f t="shared" si="2"/>
        <v>5</v>
      </c>
      <c r="M353" s="3">
        <f t="shared" si="3"/>
        <v>77</v>
      </c>
    </row>
    <row r="354" spans="1:13" ht="15.75" customHeight="1" x14ac:dyDescent="0.2">
      <c r="A354" s="4">
        <v>43707</v>
      </c>
      <c r="B354" s="3" t="s">
        <v>14</v>
      </c>
      <c r="C354" s="3" t="s">
        <v>77</v>
      </c>
      <c r="D354" s="3" t="s">
        <v>16</v>
      </c>
      <c r="E354" s="3" t="str">
        <f ca="1">IFERROR(__xludf.DUMMYFUNCTION("IF(SPLIT(D354, ""/"") = ""/"", ""unclassified"", SPLIT(D354, ""/""))"),"sofas")</f>
        <v>sofas</v>
      </c>
      <c r="F354" s="3" t="str">
        <f ca="1">IFERROR(__xludf.DUMMYFUNCTION("""COMPUTED_VALUE"""),"modern-sofas")</f>
        <v>modern-sofas</v>
      </c>
      <c r="H354" s="3">
        <v>671</v>
      </c>
      <c r="I354" s="3" t="str">
        <f ca="1">IFERROR(__xludf.DUMMYFUNCTION("SPLIT(B354, "" / "")"),"banner")</f>
        <v>banner</v>
      </c>
      <c r="J354" s="3" t="str">
        <f ca="1">IFERROR(__xludf.DUMMYFUNCTION("""COMPUTED_VALUE"""),"tldigest")</f>
        <v>tldigest</v>
      </c>
      <c r="K354" s="5">
        <v>43707</v>
      </c>
      <c r="L354" s="6">
        <f t="shared" si="2"/>
        <v>5</v>
      </c>
      <c r="M354" s="3">
        <f t="shared" si="3"/>
        <v>77</v>
      </c>
    </row>
    <row r="355" spans="1:13" ht="15.75" customHeight="1" x14ac:dyDescent="0.2">
      <c r="A355" s="4">
        <v>43707</v>
      </c>
      <c r="B355" s="3" t="s">
        <v>20</v>
      </c>
      <c r="C355" s="3" t="s">
        <v>77</v>
      </c>
      <c r="D355" s="3" t="s">
        <v>78</v>
      </c>
      <c r="E355" s="3" t="str">
        <f ca="1">IFERROR(__xludf.DUMMYFUNCTION("IF(SPLIT(D355, ""/"") = ""/"", ""unclassified"", SPLIT(D355, ""/""))"),"furniture")</f>
        <v>furniture</v>
      </c>
      <c r="F355" s="3" t="str">
        <f ca="1">IFERROR(__xludf.DUMMYFUNCTION("""COMPUTED_VALUE"""),"home-organizers")</f>
        <v>home-organizers</v>
      </c>
      <c r="H355" s="3">
        <v>161</v>
      </c>
      <c r="I355" s="3" t="str">
        <f ca="1">IFERROR(__xludf.DUMMYFUNCTION("SPLIT(B355, "" / "")"),"banner")</f>
        <v>banner</v>
      </c>
      <c r="J355" s="3" t="str">
        <f ca="1">IFERROR(__xludf.DUMMYFUNCTION("""COMPUTED_VALUE"""),"richmessage")</f>
        <v>richmessage</v>
      </c>
      <c r="K355" s="5">
        <v>43707</v>
      </c>
      <c r="L355" s="6">
        <f t="shared" si="2"/>
        <v>5</v>
      </c>
      <c r="M355" s="3">
        <f t="shared" si="3"/>
        <v>77</v>
      </c>
    </row>
    <row r="356" spans="1:13" ht="15.75" customHeight="1" x14ac:dyDescent="0.2">
      <c r="A356" s="4">
        <v>43708</v>
      </c>
      <c r="B356" s="3" t="s">
        <v>14</v>
      </c>
      <c r="C356" s="3" t="s">
        <v>77</v>
      </c>
      <c r="D356" s="3" t="s">
        <v>16</v>
      </c>
      <c r="E356" s="3" t="str">
        <f ca="1">IFERROR(__xludf.DUMMYFUNCTION("IF(SPLIT(D356, ""/"") = ""/"", ""unclassified"", SPLIT(D356, ""/""))"),"sofas")</f>
        <v>sofas</v>
      </c>
      <c r="F356" s="3" t="str">
        <f ca="1">IFERROR(__xludf.DUMMYFUNCTION("""COMPUTED_VALUE"""),"modern-sofas")</f>
        <v>modern-sofas</v>
      </c>
      <c r="H356" s="3">
        <v>22171</v>
      </c>
      <c r="I356" s="3" t="str">
        <f ca="1">IFERROR(__xludf.DUMMYFUNCTION("SPLIT(B356, "" / "")"),"banner")</f>
        <v>banner</v>
      </c>
      <c r="J356" s="3" t="str">
        <f ca="1">IFERROR(__xludf.DUMMYFUNCTION("""COMPUTED_VALUE"""),"tldigest")</f>
        <v>tldigest</v>
      </c>
      <c r="K356" s="5">
        <v>43708</v>
      </c>
      <c r="L356" s="6">
        <f t="shared" si="2"/>
        <v>5</v>
      </c>
      <c r="M356" s="3">
        <f t="shared" si="3"/>
        <v>77</v>
      </c>
    </row>
    <row r="357" spans="1:13" ht="15.75" customHeight="1" x14ac:dyDescent="0.2">
      <c r="A357" s="4">
        <v>43708</v>
      </c>
      <c r="B357" s="3" t="s">
        <v>62</v>
      </c>
      <c r="C357" s="3" t="s">
        <v>68</v>
      </c>
      <c r="D357" s="3" t="s">
        <v>55</v>
      </c>
      <c r="E357" s="3" t="str">
        <f ca="1">IFERROR(__xludf.DUMMYFUNCTION("IF(SPLIT(D357, ""/"") = ""/"", ""unclassified"", SPLIT(D357, ""/""))"),"samsung")</f>
        <v>samsung</v>
      </c>
      <c r="F357" s="3" t="str">
        <f ca="1">IFERROR(__xludf.DUMMYFUNCTION("""COMPUTED_VALUE"""),"ponsel-tablet")</f>
        <v>ponsel-tablet</v>
      </c>
      <c r="G357" s="3" t="str">
        <f ca="1">IFERROR(__xludf.DUMMYFUNCTION("""COMPUTED_VALUE"""),"smartphone")</f>
        <v>smartphone</v>
      </c>
      <c r="H357" s="3">
        <v>3369</v>
      </c>
      <c r="I357" s="3" t="str">
        <f ca="1">IFERROR(__xludf.DUMMYFUNCTION("SPLIT(B357, "" / "")"),"banner")</f>
        <v>banner</v>
      </c>
      <c r="J357" s="3" t="str">
        <f ca="1">IFERROR(__xludf.DUMMYFUNCTION("""COMPUTED_VALUE"""),"tlads")</f>
        <v>tlads</v>
      </c>
      <c r="K357" s="5">
        <v>43708</v>
      </c>
      <c r="L357" s="6">
        <f t="shared" si="2"/>
        <v>5</v>
      </c>
      <c r="M357" s="3">
        <f t="shared" si="3"/>
        <v>77</v>
      </c>
    </row>
    <row r="358" spans="1:13" ht="15.75" customHeight="1" x14ac:dyDescent="0.2">
      <c r="A358" s="4">
        <v>43708</v>
      </c>
      <c r="B358" s="3" t="s">
        <v>20</v>
      </c>
      <c r="C358" s="3" t="s">
        <v>77</v>
      </c>
      <c r="D358" s="3" t="s">
        <v>16</v>
      </c>
      <c r="E358" s="3" t="str">
        <f ca="1">IFERROR(__xludf.DUMMYFUNCTION("IF(SPLIT(D358, ""/"") = ""/"", ""unclassified"", SPLIT(D358, ""/""))"),"sofas")</f>
        <v>sofas</v>
      </c>
      <c r="F358" s="3" t="str">
        <f ca="1">IFERROR(__xludf.DUMMYFUNCTION("""COMPUTED_VALUE"""),"modern-sofas")</f>
        <v>modern-sofas</v>
      </c>
      <c r="H358" s="3">
        <v>3233</v>
      </c>
      <c r="I358" s="3" t="str">
        <f ca="1">IFERROR(__xludf.DUMMYFUNCTION("SPLIT(B358, "" / "")"),"banner")</f>
        <v>banner</v>
      </c>
      <c r="J358" s="3" t="str">
        <f ca="1">IFERROR(__xludf.DUMMYFUNCTION("""COMPUTED_VALUE"""),"richmessage")</f>
        <v>richmessage</v>
      </c>
      <c r="K358" s="5">
        <v>43708</v>
      </c>
      <c r="L358" s="6">
        <f t="shared" si="2"/>
        <v>5</v>
      </c>
      <c r="M358" s="3">
        <f t="shared" si="3"/>
        <v>77</v>
      </c>
    </row>
    <row r="359" spans="1:13" ht="15.75" customHeight="1" x14ac:dyDescent="0.2">
      <c r="A359" s="4">
        <v>43708</v>
      </c>
      <c r="B359" s="3" t="s">
        <v>20</v>
      </c>
      <c r="C359" s="3" t="s">
        <v>77</v>
      </c>
      <c r="D359" s="3" t="s">
        <v>16</v>
      </c>
      <c r="E359" s="3" t="str">
        <f ca="1">IFERROR(__xludf.DUMMYFUNCTION("IF(SPLIT(D359, ""/"") = ""/"", ""unclassified"", SPLIT(D359, ""/""))"),"sofas")</f>
        <v>sofas</v>
      </c>
      <c r="F359" s="3" t="str">
        <f ca="1">IFERROR(__xludf.DUMMYFUNCTION("""COMPUTED_VALUE"""),"modern-sofas")</f>
        <v>modern-sofas</v>
      </c>
      <c r="H359" s="3">
        <v>3231</v>
      </c>
      <c r="I359" s="3" t="str">
        <f ca="1">IFERROR(__xludf.DUMMYFUNCTION("SPLIT(B359, "" / "")"),"banner")</f>
        <v>banner</v>
      </c>
      <c r="J359" s="3" t="str">
        <f ca="1">IFERROR(__xludf.DUMMYFUNCTION("""COMPUTED_VALUE"""),"richmessage")</f>
        <v>richmessage</v>
      </c>
      <c r="K359" s="5">
        <v>43708</v>
      </c>
      <c r="L359" s="6">
        <f t="shared" si="2"/>
        <v>5</v>
      </c>
      <c r="M359" s="3">
        <f t="shared" si="3"/>
        <v>77</v>
      </c>
    </row>
    <row r="360" spans="1:13" ht="15.75" customHeight="1" x14ac:dyDescent="0.2">
      <c r="A360" s="4">
        <v>43708</v>
      </c>
      <c r="B360" s="3" t="s">
        <v>17</v>
      </c>
      <c r="C360" s="3" t="s">
        <v>18</v>
      </c>
      <c r="D360" s="3" t="s">
        <v>19</v>
      </c>
      <c r="E360" s="3" t="str">
        <f ca="1">IFERROR(__xludf.DUMMYFUNCTION("IF(SPLIT(D360, ""/"") = ""/"", ""unclassified"", SPLIT(D360, ""/""))"),"unclassified")</f>
        <v>unclassified</v>
      </c>
      <c r="H360" s="3">
        <v>2328</v>
      </c>
      <c r="I360" s="3" t="str">
        <f ca="1">IFERROR(__xludf.DUMMYFUNCTION("SPLIT(B360, "" / "")"),"homepage_banner_banner")</f>
        <v>homepage_banner_banner</v>
      </c>
      <c r="J360" s="3" t="str">
        <f ca="1">IFERROR(__xludf.DUMMYFUNCTION("""COMPUTED_VALUE"""),"moretab")</f>
        <v>moretab</v>
      </c>
      <c r="K360" s="5">
        <v>43708</v>
      </c>
      <c r="L360" s="6">
        <f t="shared" si="2"/>
        <v>5</v>
      </c>
      <c r="M360" s="3">
        <f t="shared" si="3"/>
        <v>77</v>
      </c>
    </row>
    <row r="361" spans="1:13" ht="15.75" customHeight="1" x14ac:dyDescent="0.2">
      <c r="A361" s="4">
        <v>43708</v>
      </c>
      <c r="B361" s="3" t="s">
        <v>20</v>
      </c>
      <c r="C361" s="3" t="s">
        <v>77</v>
      </c>
      <c r="D361" s="3" t="s">
        <v>34</v>
      </c>
      <c r="E361" s="3" t="str">
        <f ca="1">IFERROR(__xludf.DUMMYFUNCTION("IF(SPLIT(D361, ""/"") = ""/"", ""unclassified"", SPLIT(D361, ""/""))"),"diskon")</f>
        <v>diskon</v>
      </c>
      <c r="F361" s="3" t="str">
        <f ca="1">IFERROR(__xludf.DUMMYFUNCTION("""COMPUTED_VALUE"""),"special-deals")</f>
        <v>special-deals</v>
      </c>
      <c r="H361" s="3">
        <v>759</v>
      </c>
      <c r="I361" s="3" t="str">
        <f ca="1">IFERROR(__xludf.DUMMYFUNCTION("SPLIT(B361, "" / "")"),"banner")</f>
        <v>banner</v>
      </c>
      <c r="J361" s="3" t="str">
        <f ca="1">IFERROR(__xludf.DUMMYFUNCTION("""COMPUTED_VALUE"""),"richmessage")</f>
        <v>richmessage</v>
      </c>
      <c r="K361" s="5">
        <v>43708</v>
      </c>
      <c r="L361" s="6">
        <f t="shared" si="2"/>
        <v>5</v>
      </c>
      <c r="M361" s="3">
        <f t="shared" si="3"/>
        <v>77</v>
      </c>
    </row>
    <row r="362" spans="1:13" ht="15.75" customHeight="1" x14ac:dyDescent="0.2">
      <c r="A362" s="4">
        <v>43708</v>
      </c>
      <c r="B362" s="3" t="s">
        <v>14</v>
      </c>
      <c r="C362" s="3" t="s">
        <v>77</v>
      </c>
      <c r="D362" s="3" t="s">
        <v>55</v>
      </c>
      <c r="E362" s="3" t="str">
        <f ca="1">IFERROR(__xludf.DUMMYFUNCTION("IF(SPLIT(D362, ""/"") = ""/"", ""unclassified"", SPLIT(D362, ""/""))"),"samsung")</f>
        <v>samsung</v>
      </c>
      <c r="F362" s="3" t="str">
        <f ca="1">IFERROR(__xludf.DUMMYFUNCTION("""COMPUTED_VALUE"""),"ponsel-tablet")</f>
        <v>ponsel-tablet</v>
      </c>
      <c r="G362" s="3" t="str">
        <f ca="1">IFERROR(__xludf.DUMMYFUNCTION("""COMPUTED_VALUE"""),"smartphone")</f>
        <v>smartphone</v>
      </c>
      <c r="H362" s="3">
        <v>732</v>
      </c>
      <c r="I362" s="3" t="str">
        <f ca="1">IFERROR(__xludf.DUMMYFUNCTION("SPLIT(B362, "" / "")"),"banner")</f>
        <v>banner</v>
      </c>
      <c r="J362" s="3" t="str">
        <f ca="1">IFERROR(__xludf.DUMMYFUNCTION("""COMPUTED_VALUE"""),"tldigest")</f>
        <v>tldigest</v>
      </c>
      <c r="K362" s="5">
        <v>43708</v>
      </c>
      <c r="L362" s="6">
        <f t="shared" si="2"/>
        <v>5</v>
      </c>
      <c r="M362" s="3">
        <f t="shared" si="3"/>
        <v>77</v>
      </c>
    </row>
    <row r="363" spans="1:13" ht="15.75" customHeight="1" x14ac:dyDescent="0.2">
      <c r="A363" s="4">
        <v>43708</v>
      </c>
      <c r="B363" s="3" t="s">
        <v>23</v>
      </c>
      <c r="C363" s="3" t="s">
        <v>18</v>
      </c>
      <c r="D363" s="3" t="s">
        <v>19</v>
      </c>
      <c r="E363" s="3" t="str">
        <f ca="1">IFERROR(__xludf.DUMMYFUNCTION("IF(SPLIT(D363, ""/"") = ""/"", ""unclassified"", SPLIT(D363, ""/""))"),"unclassified")</f>
        <v>unclassified</v>
      </c>
      <c r="H363" s="3">
        <v>653</v>
      </c>
      <c r="I363" s="3" t="str">
        <f ca="1">IFERROR(__xludf.DUMMYFUNCTION("SPLIT(B363, "" / "")"),"homepage_banner_banner")</f>
        <v>homepage_banner_banner</v>
      </c>
      <c r="J363" s="3" t="str">
        <f ca="1">IFERROR(__xludf.DUMMYFUNCTION("""COMPUTED_VALUE"""),"bottom_text_article")</f>
        <v>bottom_text_article</v>
      </c>
      <c r="K363" s="5">
        <v>43708</v>
      </c>
      <c r="L363" s="6">
        <f t="shared" si="2"/>
        <v>5</v>
      </c>
      <c r="M363" s="3">
        <f t="shared" si="3"/>
        <v>77</v>
      </c>
    </row>
    <row r="364" spans="1:13" ht="15.75" customHeight="1" x14ac:dyDescent="0.2">
      <c r="A364" s="4">
        <v>43708</v>
      </c>
      <c r="B364" s="3" t="s">
        <v>47</v>
      </c>
      <c r="C364" s="3" t="s">
        <v>68</v>
      </c>
      <c r="D364" s="3" t="s">
        <v>35</v>
      </c>
      <c r="E364" s="3" t="str">
        <f ca="1">IFERROR(__xludf.DUMMYFUNCTION("IF(SPLIT(D364, ""/"") = ""/"", ""unclassified"", SPLIT(D364, ""/""))"),"furniture")</f>
        <v>furniture</v>
      </c>
      <c r="F364" s="3" t="str">
        <f ca="1">IFERROR(__xludf.DUMMYFUNCTION("""COMPUTED_VALUE"""),"furniture-accessories")</f>
        <v>furniture-accessories</v>
      </c>
      <c r="H364" s="3">
        <v>352</v>
      </c>
      <c r="I364" s="3" t="str">
        <f ca="1">IFERROR(__xludf.DUMMYFUNCTION("SPLIT(B364, "" / "")"),"banner")</f>
        <v>banner</v>
      </c>
      <c r="J364" s="3" t="str">
        <f ca="1">IFERROR(__xludf.DUMMYFUNCTION("""COMPUTED_VALUE"""),"bannerevent")</f>
        <v>bannerevent</v>
      </c>
      <c r="K364" s="5">
        <v>43708</v>
      </c>
      <c r="L364" s="6">
        <f t="shared" si="2"/>
        <v>5</v>
      </c>
      <c r="M364" s="3">
        <f t="shared" si="3"/>
        <v>77</v>
      </c>
    </row>
    <row r="365" spans="1:13" ht="15.75" customHeight="1" x14ac:dyDescent="0.2">
      <c r="A365" s="4">
        <v>43708</v>
      </c>
      <c r="B365" s="3" t="s">
        <v>28</v>
      </c>
      <c r="C365" s="3" t="s">
        <v>18</v>
      </c>
      <c r="D365" s="3" t="s">
        <v>19</v>
      </c>
      <c r="E365" s="3" t="str">
        <f ca="1">IFERROR(__xludf.DUMMYFUNCTION("IF(SPLIT(D365, ""/"") = ""/"", ""unclassified"", SPLIT(D365, ""/""))"),"unclassified")</f>
        <v>unclassified</v>
      </c>
      <c r="H365" s="3">
        <v>325</v>
      </c>
      <c r="I365" s="3" t="str">
        <f ca="1">IFERROR(__xludf.DUMMYFUNCTION("SPLIT(B365, "" / "")"),"homepage_banner_banner")</f>
        <v>homepage_banner_banner</v>
      </c>
      <c r="J365" s="3" t="str">
        <f ca="1">IFERROR(__xludf.DUMMYFUNCTION("""COMPUTED_VALUE"""),"tldigest")</f>
        <v>tldigest</v>
      </c>
      <c r="K365" s="5">
        <v>43708</v>
      </c>
      <c r="L365" s="6">
        <f t="shared" si="2"/>
        <v>5</v>
      </c>
      <c r="M365" s="3">
        <f t="shared" si="3"/>
        <v>77</v>
      </c>
    </row>
    <row r="366" spans="1:13" ht="15.75" customHeight="1" x14ac:dyDescent="0.2">
      <c r="A366" s="4">
        <v>43708</v>
      </c>
      <c r="B366" s="3" t="s">
        <v>33</v>
      </c>
      <c r="C366" s="3" t="s">
        <v>77</v>
      </c>
      <c r="D366" s="3" t="s">
        <v>60</v>
      </c>
      <c r="E366" s="3" t="str">
        <f ca="1">IFERROR(__xludf.DUMMYFUNCTION("IF(SPLIT(D366, ""/"") = ""/"", ""unclassified"", SPLIT(D366, ""/""))"),"kamera-foto")</f>
        <v>kamera-foto</v>
      </c>
      <c r="F366" s="3" t="str">
        <f ca="1">IFERROR(__xludf.DUMMYFUNCTION("""COMPUTED_VALUE"""),"compact")</f>
        <v>compact</v>
      </c>
      <c r="H366" s="3">
        <v>312</v>
      </c>
      <c r="I366" s="3" t="str">
        <f ca="1">IFERROR(__xludf.DUMMYFUNCTION("SPLIT(B366, "" / "")"),"banner")</f>
        <v>banner</v>
      </c>
      <c r="J366" s="3" t="str">
        <f ca="1">IFERROR(__xludf.DUMMYFUNCTION("""COMPUTED_VALUE"""),"tloa")</f>
        <v>tloa</v>
      </c>
      <c r="K366" s="5">
        <v>43708</v>
      </c>
      <c r="L366" s="6">
        <f t="shared" si="2"/>
        <v>5</v>
      </c>
      <c r="M366" s="3">
        <f t="shared" si="3"/>
        <v>77</v>
      </c>
    </row>
    <row r="367" spans="1:13" ht="15.75" customHeight="1" x14ac:dyDescent="0.2">
      <c r="A367" s="4"/>
      <c r="K367" s="5"/>
      <c r="L367" s="5"/>
    </row>
    <row r="368" spans="1:13" ht="15.75" customHeight="1" x14ac:dyDescent="0.2">
      <c r="A368" s="4"/>
      <c r="K368" s="5"/>
      <c r="L368" s="5"/>
    </row>
    <row r="369" spans="1:12" ht="15.75" customHeight="1" x14ac:dyDescent="0.2">
      <c r="A369" s="4"/>
      <c r="K369" s="5"/>
      <c r="L369" s="5"/>
    </row>
    <row r="370" spans="1:12" ht="15.75" customHeight="1" x14ac:dyDescent="0.2">
      <c r="A370" s="4"/>
      <c r="K370" s="5"/>
      <c r="L370" s="5"/>
    </row>
    <row r="371" spans="1:12" ht="15.75" customHeight="1" x14ac:dyDescent="0.2">
      <c r="A371" s="4"/>
      <c r="K371" s="5"/>
      <c r="L371" s="5"/>
    </row>
    <row r="372" spans="1:12" ht="15.75" customHeight="1" x14ac:dyDescent="0.2">
      <c r="A372" s="4"/>
      <c r="K372" s="5"/>
      <c r="L372" s="5"/>
    </row>
    <row r="373" spans="1:12" ht="15.75" customHeight="1" x14ac:dyDescent="0.2">
      <c r="A373" s="4"/>
      <c r="K373" s="5"/>
      <c r="L373" s="5"/>
    </row>
    <row r="374" spans="1:12" ht="15.75" customHeight="1" x14ac:dyDescent="0.2">
      <c r="A374" s="4"/>
      <c r="K374" s="5"/>
      <c r="L374" s="5"/>
    </row>
    <row r="375" spans="1:12" ht="15.75" customHeight="1" x14ac:dyDescent="0.2">
      <c r="A375" s="4"/>
      <c r="K375" s="5"/>
      <c r="L375" s="5"/>
    </row>
    <row r="376" spans="1:12" ht="15.75" customHeight="1" x14ac:dyDescent="0.2">
      <c r="A376" s="4"/>
      <c r="K376" s="5"/>
      <c r="L376" s="5"/>
    </row>
    <row r="377" spans="1:12" ht="15.75" customHeight="1" x14ac:dyDescent="0.2">
      <c r="A377" s="4"/>
      <c r="K377" s="5"/>
      <c r="L377" s="5"/>
    </row>
    <row r="378" spans="1:12" ht="15.75" customHeight="1" x14ac:dyDescent="0.2">
      <c r="A378" s="4"/>
      <c r="K378" s="5"/>
      <c r="L378" s="5"/>
    </row>
    <row r="379" spans="1:12" ht="15.75" customHeight="1" x14ac:dyDescent="0.2">
      <c r="A379" s="4"/>
      <c r="K379" s="5"/>
      <c r="L379" s="5"/>
    </row>
    <row r="380" spans="1:12" ht="15.75" customHeight="1" x14ac:dyDescent="0.2">
      <c r="A380" s="4"/>
      <c r="K380" s="5"/>
      <c r="L380" s="5"/>
    </row>
    <row r="381" spans="1:12" ht="15.75" customHeight="1" x14ac:dyDescent="0.2">
      <c r="A381" s="4"/>
      <c r="K381" s="5"/>
      <c r="L381" s="5"/>
    </row>
    <row r="382" spans="1:12" ht="15.75" customHeight="1" x14ac:dyDescent="0.2">
      <c r="A382" s="4"/>
      <c r="K382" s="5"/>
      <c r="L382" s="5"/>
    </row>
    <row r="383" spans="1:12" ht="15.75" customHeight="1" x14ac:dyDescent="0.2">
      <c r="A383" s="4"/>
      <c r="K383" s="5"/>
      <c r="L383" s="5"/>
    </row>
    <row r="384" spans="1:12" ht="15.75" customHeight="1" x14ac:dyDescent="0.2">
      <c r="A384" s="4"/>
      <c r="K384" s="5"/>
      <c r="L384" s="5"/>
    </row>
    <row r="385" spans="1:12" ht="15.75" customHeight="1" x14ac:dyDescent="0.2">
      <c r="A385" s="4"/>
      <c r="K385" s="5"/>
      <c r="L385" s="5"/>
    </row>
    <row r="386" spans="1:12" ht="15.75" customHeight="1" x14ac:dyDescent="0.2">
      <c r="A386" s="4"/>
      <c r="K386" s="5"/>
      <c r="L386" s="5"/>
    </row>
    <row r="387" spans="1:12" ht="15.75" customHeight="1" x14ac:dyDescent="0.2">
      <c r="A387" s="4"/>
      <c r="K387" s="5"/>
      <c r="L387" s="5"/>
    </row>
    <row r="388" spans="1:12" ht="15.75" customHeight="1" x14ac:dyDescent="0.2">
      <c r="A388" s="4"/>
      <c r="K388" s="5"/>
      <c r="L388" s="5"/>
    </row>
    <row r="389" spans="1:12" ht="15.75" customHeight="1" x14ac:dyDescent="0.2">
      <c r="A389" s="4"/>
      <c r="K389" s="5"/>
      <c r="L389" s="5"/>
    </row>
    <row r="390" spans="1:12" ht="15.75" customHeight="1" x14ac:dyDescent="0.2">
      <c r="A390" s="4"/>
      <c r="K390" s="5"/>
      <c r="L390" s="5"/>
    </row>
    <row r="391" spans="1:12" ht="15.75" customHeight="1" x14ac:dyDescent="0.2">
      <c r="A391" s="4"/>
      <c r="K391" s="5"/>
      <c r="L391" s="5"/>
    </row>
    <row r="392" spans="1:12" ht="15.75" customHeight="1" x14ac:dyDescent="0.2">
      <c r="A392" s="4"/>
      <c r="K392" s="5"/>
      <c r="L392" s="5"/>
    </row>
    <row r="393" spans="1:12" ht="15.75" customHeight="1" x14ac:dyDescent="0.2">
      <c r="A393" s="4"/>
      <c r="K393" s="5"/>
      <c r="L393" s="5"/>
    </row>
    <row r="394" spans="1:12" ht="15.75" customHeight="1" x14ac:dyDescent="0.2">
      <c r="A394" s="4"/>
      <c r="K394" s="5"/>
      <c r="L394" s="5"/>
    </row>
    <row r="395" spans="1:12" ht="15.75" customHeight="1" x14ac:dyDescent="0.2">
      <c r="A395" s="4"/>
      <c r="K395" s="5"/>
      <c r="L395" s="5"/>
    </row>
    <row r="396" spans="1:12" ht="15.75" customHeight="1" x14ac:dyDescent="0.2">
      <c r="A396" s="4"/>
      <c r="K396" s="5"/>
      <c r="L396" s="5"/>
    </row>
    <row r="397" spans="1:12" ht="15.75" customHeight="1" x14ac:dyDescent="0.2">
      <c r="A397" s="4"/>
      <c r="K397" s="5"/>
      <c r="L397" s="5"/>
    </row>
    <row r="398" spans="1:12" ht="15.75" customHeight="1" x14ac:dyDescent="0.2">
      <c r="A398" s="4"/>
      <c r="K398" s="5"/>
      <c r="L398" s="5"/>
    </row>
    <row r="399" spans="1:12" ht="15.75" customHeight="1" x14ac:dyDescent="0.2">
      <c r="A399" s="4"/>
      <c r="K399" s="5"/>
      <c r="L399" s="5"/>
    </row>
    <row r="400" spans="1:12" ht="15.75" customHeight="1" x14ac:dyDescent="0.2">
      <c r="A400" s="4"/>
      <c r="K400" s="5"/>
      <c r="L400" s="5"/>
    </row>
    <row r="401" spans="1:12" ht="15.75" customHeight="1" x14ac:dyDescent="0.2">
      <c r="A401" s="4"/>
      <c r="K401" s="5"/>
      <c r="L401" s="5"/>
    </row>
    <row r="402" spans="1:12" ht="15.75" customHeight="1" x14ac:dyDescent="0.2">
      <c r="A402" s="4"/>
      <c r="K402" s="5"/>
      <c r="L402" s="5"/>
    </row>
    <row r="403" spans="1:12" ht="15.75" customHeight="1" x14ac:dyDescent="0.2">
      <c r="A403" s="4"/>
      <c r="K403" s="5"/>
      <c r="L403" s="5"/>
    </row>
    <row r="404" spans="1:12" ht="15.75" customHeight="1" x14ac:dyDescent="0.2">
      <c r="A404" s="4"/>
      <c r="K404" s="5"/>
      <c r="L404" s="5"/>
    </row>
    <row r="405" spans="1:12" ht="15.75" customHeight="1" x14ac:dyDescent="0.2">
      <c r="A405" s="4"/>
      <c r="K405" s="5"/>
      <c r="L405" s="5"/>
    </row>
    <row r="406" spans="1:12" ht="15.75" customHeight="1" x14ac:dyDescent="0.2">
      <c r="A406" s="4"/>
      <c r="K406" s="5"/>
      <c r="L406" s="5"/>
    </row>
    <row r="407" spans="1:12" ht="15.75" customHeight="1" x14ac:dyDescent="0.2">
      <c r="A407" s="4"/>
      <c r="K407" s="5"/>
      <c r="L407" s="5"/>
    </row>
    <row r="408" spans="1:12" ht="15.75" customHeight="1" x14ac:dyDescent="0.2">
      <c r="A408" s="4"/>
      <c r="K408" s="5"/>
      <c r="L408" s="5"/>
    </row>
    <row r="409" spans="1:12" ht="15.75" customHeight="1" x14ac:dyDescent="0.2">
      <c r="A409" s="4"/>
      <c r="K409" s="5"/>
      <c r="L409" s="5"/>
    </row>
    <row r="410" spans="1:12" ht="15.75" customHeight="1" x14ac:dyDescent="0.2">
      <c r="A410" s="4"/>
      <c r="K410" s="5"/>
      <c r="L410" s="5"/>
    </row>
    <row r="411" spans="1:12" ht="15.75" customHeight="1" x14ac:dyDescent="0.2">
      <c r="A411" s="4"/>
      <c r="K411" s="5"/>
      <c r="L411" s="5"/>
    </row>
    <row r="412" spans="1:12" ht="15.75" customHeight="1" x14ac:dyDescent="0.2">
      <c r="A412" s="4"/>
      <c r="K412" s="5"/>
      <c r="L412" s="5"/>
    </row>
    <row r="413" spans="1:12" ht="15.75" customHeight="1" x14ac:dyDescent="0.2">
      <c r="A413" s="4"/>
      <c r="K413" s="5"/>
      <c r="L413" s="5"/>
    </row>
    <row r="414" spans="1:12" ht="15.75" customHeight="1" x14ac:dyDescent="0.2">
      <c r="A414" s="4"/>
      <c r="K414" s="5"/>
      <c r="L414" s="5"/>
    </row>
    <row r="415" spans="1:12" ht="15.75" customHeight="1" x14ac:dyDescent="0.2">
      <c r="A415" s="4"/>
      <c r="K415" s="5"/>
      <c r="L415" s="5"/>
    </row>
    <row r="416" spans="1:12" ht="15.75" customHeight="1" x14ac:dyDescent="0.2">
      <c r="A416" s="4"/>
      <c r="K416" s="5"/>
      <c r="L416" s="5"/>
    </row>
    <row r="417" spans="1:12" ht="15.75" customHeight="1" x14ac:dyDescent="0.2">
      <c r="A417" s="4"/>
      <c r="K417" s="5"/>
      <c r="L417" s="5"/>
    </row>
    <row r="418" spans="1:12" ht="15.75" customHeight="1" x14ac:dyDescent="0.2">
      <c r="A418" s="4"/>
      <c r="K418" s="5"/>
      <c r="L418" s="5"/>
    </row>
    <row r="419" spans="1:12" ht="15.75" customHeight="1" x14ac:dyDescent="0.2">
      <c r="A419" s="4"/>
      <c r="K419" s="5"/>
      <c r="L419" s="5"/>
    </row>
    <row r="420" spans="1:12" ht="15.75" customHeight="1" x14ac:dyDescent="0.2">
      <c r="A420" s="4"/>
      <c r="K420" s="5"/>
      <c r="L420" s="5"/>
    </row>
    <row r="421" spans="1:12" ht="15.75" customHeight="1" x14ac:dyDescent="0.2">
      <c r="A421" s="4"/>
      <c r="K421" s="5"/>
      <c r="L421" s="5"/>
    </row>
    <row r="422" spans="1:12" ht="15.75" customHeight="1" x14ac:dyDescent="0.2">
      <c r="A422" s="4"/>
      <c r="K422" s="5"/>
      <c r="L422" s="5"/>
    </row>
    <row r="423" spans="1:12" ht="15.75" customHeight="1" x14ac:dyDescent="0.2">
      <c r="A423" s="4"/>
      <c r="K423" s="5"/>
      <c r="L423" s="5"/>
    </row>
    <row r="424" spans="1:12" ht="15.75" customHeight="1" x14ac:dyDescent="0.2">
      <c r="A424" s="4"/>
      <c r="K424" s="5"/>
      <c r="L424" s="5"/>
    </row>
    <row r="425" spans="1:12" ht="15.75" customHeight="1" x14ac:dyDescent="0.2">
      <c r="A425" s="4"/>
      <c r="K425" s="5"/>
      <c r="L425" s="5"/>
    </row>
    <row r="426" spans="1:12" ht="15.75" customHeight="1" x14ac:dyDescent="0.2">
      <c r="A426" s="4"/>
      <c r="K426" s="5"/>
      <c r="L426" s="5"/>
    </row>
    <row r="427" spans="1:12" ht="15.75" customHeight="1" x14ac:dyDescent="0.2">
      <c r="A427" s="4"/>
      <c r="K427" s="5"/>
      <c r="L427" s="5"/>
    </row>
    <row r="428" spans="1:12" ht="15.75" customHeight="1" x14ac:dyDescent="0.2">
      <c r="A428" s="4"/>
      <c r="K428" s="5"/>
      <c r="L428" s="5"/>
    </row>
    <row r="429" spans="1:12" ht="15.75" customHeight="1" x14ac:dyDescent="0.2">
      <c r="A429" s="4"/>
      <c r="K429" s="5"/>
      <c r="L429" s="5"/>
    </row>
    <row r="430" spans="1:12" ht="15.75" customHeight="1" x14ac:dyDescent="0.2">
      <c r="A430" s="4"/>
      <c r="K430" s="5"/>
      <c r="L430" s="5"/>
    </row>
    <row r="431" spans="1:12" ht="15.75" customHeight="1" x14ac:dyDescent="0.2">
      <c r="A431" s="4"/>
      <c r="K431" s="5"/>
      <c r="L431" s="5"/>
    </row>
    <row r="432" spans="1:12" ht="15.75" customHeight="1" x14ac:dyDescent="0.2">
      <c r="A432" s="4"/>
      <c r="K432" s="5"/>
      <c r="L432" s="5"/>
    </row>
    <row r="433" spans="1:12" ht="15.75" customHeight="1" x14ac:dyDescent="0.2">
      <c r="A433" s="4"/>
      <c r="K433" s="5"/>
      <c r="L433" s="5"/>
    </row>
    <row r="434" spans="1:12" ht="15.75" customHeight="1" x14ac:dyDescent="0.2">
      <c r="A434" s="4"/>
      <c r="K434" s="5"/>
      <c r="L434" s="5"/>
    </row>
    <row r="435" spans="1:12" ht="15.75" customHeight="1" x14ac:dyDescent="0.2">
      <c r="A435" s="4"/>
      <c r="K435" s="5"/>
      <c r="L435" s="5"/>
    </row>
    <row r="436" spans="1:12" ht="15.75" customHeight="1" x14ac:dyDescent="0.2">
      <c r="A436" s="4"/>
      <c r="K436" s="5"/>
      <c r="L436" s="5"/>
    </row>
    <row r="437" spans="1:12" ht="15.75" customHeight="1" x14ac:dyDescent="0.2">
      <c r="A437" s="4"/>
      <c r="K437" s="5"/>
      <c r="L437" s="5"/>
    </row>
    <row r="438" spans="1:12" ht="15.75" customHeight="1" x14ac:dyDescent="0.2">
      <c r="A438" s="4"/>
      <c r="K438" s="5"/>
      <c r="L438" s="5"/>
    </row>
    <row r="439" spans="1:12" ht="15.75" customHeight="1" x14ac:dyDescent="0.2">
      <c r="A439" s="4"/>
      <c r="K439" s="5"/>
      <c r="L439" s="5"/>
    </row>
    <row r="440" spans="1:12" ht="15.75" customHeight="1" x14ac:dyDescent="0.2">
      <c r="A440" s="4"/>
      <c r="K440" s="5"/>
      <c r="L440" s="5"/>
    </row>
    <row r="441" spans="1:12" ht="15.75" customHeight="1" x14ac:dyDescent="0.2">
      <c r="A441" s="4"/>
      <c r="K441" s="5"/>
      <c r="L441" s="5"/>
    </row>
    <row r="442" spans="1:12" ht="15.75" customHeight="1" x14ac:dyDescent="0.2">
      <c r="A442" s="4"/>
      <c r="K442" s="5"/>
      <c r="L442" s="5"/>
    </row>
    <row r="443" spans="1:12" ht="15.75" customHeight="1" x14ac:dyDescent="0.2">
      <c r="A443" s="4"/>
      <c r="K443" s="5"/>
      <c r="L443" s="5"/>
    </row>
    <row r="444" spans="1:12" ht="15.75" customHeight="1" x14ac:dyDescent="0.2">
      <c r="A444" s="4"/>
      <c r="K444" s="5"/>
      <c r="L444" s="5"/>
    </row>
    <row r="445" spans="1:12" ht="15.75" customHeight="1" x14ac:dyDescent="0.2">
      <c r="A445" s="4"/>
      <c r="K445" s="5"/>
      <c r="L445" s="5"/>
    </row>
    <row r="446" spans="1:12" ht="15.75" customHeight="1" x14ac:dyDescent="0.2">
      <c r="A446" s="4"/>
      <c r="K446" s="5"/>
      <c r="L446" s="5"/>
    </row>
    <row r="447" spans="1:12" ht="15.75" customHeight="1" x14ac:dyDescent="0.2">
      <c r="A447" s="4"/>
      <c r="K447" s="5"/>
      <c r="L447" s="5"/>
    </row>
    <row r="448" spans="1:12" ht="15.75" customHeight="1" x14ac:dyDescent="0.2">
      <c r="A448" s="4"/>
      <c r="K448" s="5"/>
      <c r="L448" s="5"/>
    </row>
    <row r="449" spans="1:12" ht="15.75" customHeight="1" x14ac:dyDescent="0.2">
      <c r="A449" s="4"/>
      <c r="K449" s="5"/>
      <c r="L449" s="5"/>
    </row>
    <row r="450" spans="1:12" ht="15.75" customHeight="1" x14ac:dyDescent="0.2">
      <c r="A450" s="4"/>
      <c r="K450" s="5"/>
      <c r="L450" s="5"/>
    </row>
    <row r="451" spans="1:12" ht="15.75" customHeight="1" x14ac:dyDescent="0.2">
      <c r="A451" s="4"/>
      <c r="K451" s="5"/>
      <c r="L451" s="5"/>
    </row>
    <row r="452" spans="1:12" ht="15.75" customHeight="1" x14ac:dyDescent="0.2">
      <c r="A452" s="4"/>
      <c r="K452" s="5"/>
      <c r="L452" s="5"/>
    </row>
    <row r="453" spans="1:12" ht="15.75" customHeight="1" x14ac:dyDescent="0.2">
      <c r="A453" s="4"/>
      <c r="K453" s="5"/>
      <c r="L453" s="5"/>
    </row>
    <row r="454" spans="1:12" ht="15.75" customHeight="1" x14ac:dyDescent="0.2">
      <c r="A454" s="4"/>
      <c r="K454" s="5"/>
      <c r="L454" s="5"/>
    </row>
    <row r="455" spans="1:12" ht="15.75" customHeight="1" x14ac:dyDescent="0.2">
      <c r="A455" s="4"/>
      <c r="K455" s="5"/>
      <c r="L455" s="5"/>
    </row>
    <row r="456" spans="1:12" ht="15.75" customHeight="1" x14ac:dyDescent="0.2">
      <c r="A456" s="4"/>
      <c r="K456" s="5"/>
      <c r="L456" s="5"/>
    </row>
    <row r="457" spans="1:12" ht="15.75" customHeight="1" x14ac:dyDescent="0.2">
      <c r="A457" s="4"/>
      <c r="K457" s="5"/>
      <c r="L457" s="5"/>
    </row>
    <row r="458" spans="1:12" ht="15.75" customHeight="1" x14ac:dyDescent="0.2">
      <c r="A458" s="4"/>
      <c r="K458" s="5"/>
      <c r="L458" s="5"/>
    </row>
    <row r="459" spans="1:12" ht="15.75" customHeight="1" x14ac:dyDescent="0.2">
      <c r="A459" s="4"/>
      <c r="K459" s="5"/>
      <c r="L459" s="5"/>
    </row>
    <row r="460" spans="1:12" ht="15.75" customHeight="1" x14ac:dyDescent="0.2">
      <c r="A460" s="4"/>
      <c r="K460" s="5"/>
      <c r="L460" s="5"/>
    </row>
    <row r="461" spans="1:12" ht="15.75" customHeight="1" x14ac:dyDescent="0.2">
      <c r="A461" s="4"/>
      <c r="K461" s="5"/>
      <c r="L461" s="5"/>
    </row>
    <row r="462" spans="1:12" ht="15.75" customHeight="1" x14ac:dyDescent="0.2">
      <c r="A462" s="4"/>
      <c r="K462" s="5"/>
      <c r="L462" s="5"/>
    </row>
    <row r="463" spans="1:12" ht="15.75" customHeight="1" x14ac:dyDescent="0.2">
      <c r="A463" s="4"/>
      <c r="K463" s="5"/>
      <c r="L463" s="5"/>
    </row>
    <row r="464" spans="1:12" ht="15.75" customHeight="1" x14ac:dyDescent="0.2">
      <c r="A464" s="4"/>
      <c r="K464" s="5"/>
      <c r="L464" s="5"/>
    </row>
    <row r="465" spans="1:12" ht="15.75" customHeight="1" x14ac:dyDescent="0.2">
      <c r="A465" s="4"/>
      <c r="K465" s="5"/>
      <c r="L465" s="5"/>
    </row>
    <row r="466" spans="1:12" ht="15.75" customHeight="1" x14ac:dyDescent="0.2">
      <c r="A466" s="4"/>
      <c r="K466" s="5"/>
      <c r="L466" s="5"/>
    </row>
    <row r="467" spans="1:12" ht="15.75" customHeight="1" x14ac:dyDescent="0.2">
      <c r="A467" s="4"/>
      <c r="K467" s="5"/>
      <c r="L467" s="5"/>
    </row>
    <row r="468" spans="1:12" ht="15.75" customHeight="1" x14ac:dyDescent="0.2">
      <c r="A468" s="4"/>
      <c r="K468" s="5"/>
      <c r="L468" s="5"/>
    </row>
    <row r="469" spans="1:12" ht="15.75" customHeight="1" x14ac:dyDescent="0.2">
      <c r="A469" s="4"/>
      <c r="K469" s="5"/>
      <c r="L469" s="5"/>
    </row>
    <row r="470" spans="1:12" ht="15.75" customHeight="1" x14ac:dyDescent="0.2">
      <c r="A470" s="4"/>
      <c r="K470" s="5"/>
      <c r="L470" s="5"/>
    </row>
    <row r="471" spans="1:12" ht="15.75" customHeight="1" x14ac:dyDescent="0.2">
      <c r="A471" s="4"/>
      <c r="K471" s="5"/>
      <c r="L471" s="5"/>
    </row>
    <row r="472" spans="1:12" ht="15.75" customHeight="1" x14ac:dyDescent="0.2">
      <c r="A472" s="4"/>
      <c r="K472" s="5"/>
      <c r="L472" s="5"/>
    </row>
    <row r="473" spans="1:12" ht="15.75" customHeight="1" x14ac:dyDescent="0.2">
      <c r="A473" s="4"/>
      <c r="K473" s="5"/>
      <c r="L473" s="5"/>
    </row>
    <row r="474" spans="1:12" ht="15.75" customHeight="1" x14ac:dyDescent="0.2">
      <c r="A474" s="4"/>
      <c r="K474" s="5"/>
      <c r="L474" s="5"/>
    </row>
    <row r="475" spans="1:12" ht="15.75" customHeight="1" x14ac:dyDescent="0.2">
      <c r="A475" s="4"/>
      <c r="K475" s="5"/>
      <c r="L475" s="5"/>
    </row>
    <row r="476" spans="1:12" ht="15.75" customHeight="1" x14ac:dyDescent="0.2">
      <c r="A476" s="4"/>
      <c r="K476" s="5"/>
      <c r="L476" s="5"/>
    </row>
    <row r="477" spans="1:12" ht="15.75" customHeight="1" x14ac:dyDescent="0.2">
      <c r="A477" s="4"/>
      <c r="K477" s="5"/>
      <c r="L477" s="5"/>
    </row>
    <row r="478" spans="1:12" ht="15.75" customHeight="1" x14ac:dyDescent="0.2">
      <c r="A478" s="4"/>
      <c r="K478" s="5"/>
      <c r="L478" s="5"/>
    </row>
    <row r="479" spans="1:12" ht="15.75" customHeight="1" x14ac:dyDescent="0.2">
      <c r="A479" s="4"/>
      <c r="K479" s="5"/>
      <c r="L479" s="5"/>
    </row>
    <row r="480" spans="1:12" ht="15.75" customHeight="1" x14ac:dyDescent="0.2">
      <c r="A480" s="4"/>
      <c r="K480" s="5"/>
      <c r="L480" s="5"/>
    </row>
    <row r="481" spans="1:12" ht="15.75" customHeight="1" x14ac:dyDescent="0.2">
      <c r="A481" s="4"/>
      <c r="K481" s="5"/>
      <c r="L481" s="5"/>
    </row>
    <row r="482" spans="1:12" ht="15.75" customHeight="1" x14ac:dyDescent="0.2">
      <c r="A482" s="4"/>
      <c r="K482" s="5"/>
      <c r="L482" s="5"/>
    </row>
    <row r="483" spans="1:12" ht="15.75" customHeight="1" x14ac:dyDescent="0.2">
      <c r="A483" s="4"/>
      <c r="K483" s="5"/>
      <c r="L483" s="5"/>
    </row>
    <row r="484" spans="1:12" ht="15.75" customHeight="1" x14ac:dyDescent="0.2">
      <c r="A484" s="4"/>
      <c r="K484" s="5"/>
      <c r="L484" s="5"/>
    </row>
    <row r="485" spans="1:12" ht="15.75" customHeight="1" x14ac:dyDescent="0.2">
      <c r="A485" s="4"/>
      <c r="K485" s="5"/>
      <c r="L485" s="5"/>
    </row>
    <row r="486" spans="1:12" ht="15.75" customHeight="1" x14ac:dyDescent="0.2">
      <c r="A486" s="4"/>
      <c r="K486" s="5"/>
      <c r="L486" s="5"/>
    </row>
    <row r="487" spans="1:12" ht="15.75" customHeight="1" x14ac:dyDescent="0.2">
      <c r="A487" s="4"/>
      <c r="K487" s="5"/>
      <c r="L487" s="5"/>
    </row>
    <row r="488" spans="1:12" ht="15.75" customHeight="1" x14ac:dyDescent="0.2">
      <c r="A488" s="4"/>
      <c r="K488" s="5"/>
      <c r="L488" s="5"/>
    </row>
    <row r="489" spans="1:12" ht="15.75" customHeight="1" x14ac:dyDescent="0.2">
      <c r="A489" s="4"/>
      <c r="K489" s="5"/>
      <c r="L489" s="5"/>
    </row>
    <row r="490" spans="1:12" ht="15.75" customHeight="1" x14ac:dyDescent="0.2">
      <c r="A490" s="4"/>
      <c r="K490" s="5"/>
      <c r="L490" s="5"/>
    </row>
    <row r="491" spans="1:12" ht="15.75" customHeight="1" x14ac:dyDescent="0.2">
      <c r="A491" s="4"/>
      <c r="K491" s="5"/>
      <c r="L491" s="5"/>
    </row>
    <row r="492" spans="1:12" ht="15.75" customHeight="1" x14ac:dyDescent="0.2">
      <c r="A492" s="4"/>
      <c r="K492" s="5"/>
      <c r="L492" s="5"/>
    </row>
    <row r="493" spans="1:12" ht="15.75" customHeight="1" x14ac:dyDescent="0.2">
      <c r="A493" s="4"/>
      <c r="K493" s="5"/>
      <c r="L493" s="5"/>
    </row>
    <row r="494" spans="1:12" ht="15.75" customHeight="1" x14ac:dyDescent="0.2">
      <c r="A494" s="4"/>
      <c r="K494" s="5"/>
      <c r="L494" s="5"/>
    </row>
    <row r="495" spans="1:12" ht="15.75" customHeight="1" x14ac:dyDescent="0.2">
      <c r="A495" s="4"/>
      <c r="K495" s="5"/>
      <c r="L495" s="5"/>
    </row>
    <row r="496" spans="1:12" ht="15.75" customHeight="1" x14ac:dyDescent="0.2">
      <c r="A496" s="4"/>
      <c r="K496" s="5"/>
      <c r="L496" s="5"/>
    </row>
    <row r="497" spans="1:12" ht="15.75" customHeight="1" x14ac:dyDescent="0.2">
      <c r="A497" s="4"/>
      <c r="K497" s="5"/>
      <c r="L497" s="5"/>
    </row>
    <row r="498" spans="1:12" ht="15.75" customHeight="1" x14ac:dyDescent="0.2">
      <c r="A498" s="4"/>
      <c r="K498" s="5"/>
      <c r="L498" s="5"/>
    </row>
    <row r="499" spans="1:12" ht="15.75" customHeight="1" x14ac:dyDescent="0.2">
      <c r="A499" s="4"/>
      <c r="K499" s="5"/>
      <c r="L499" s="5"/>
    </row>
    <row r="500" spans="1:12" ht="15.75" customHeight="1" x14ac:dyDescent="0.2">
      <c r="A500" s="4"/>
      <c r="K500" s="5"/>
      <c r="L500" s="5"/>
    </row>
    <row r="501" spans="1:12" ht="15.75" customHeight="1" x14ac:dyDescent="0.2">
      <c r="A501" s="4"/>
      <c r="K501" s="5"/>
      <c r="L501" s="5"/>
    </row>
    <row r="502" spans="1:12" ht="15.75" customHeight="1" x14ac:dyDescent="0.2">
      <c r="A502" s="4"/>
      <c r="K502" s="5"/>
      <c r="L502" s="5"/>
    </row>
    <row r="503" spans="1:12" ht="15.75" customHeight="1" x14ac:dyDescent="0.2">
      <c r="A503" s="4"/>
      <c r="K503" s="5"/>
      <c r="L503" s="5"/>
    </row>
    <row r="504" spans="1:12" ht="15.75" customHeight="1" x14ac:dyDescent="0.2">
      <c r="A504" s="4"/>
      <c r="K504" s="5"/>
      <c r="L504" s="5"/>
    </row>
    <row r="505" spans="1:12" ht="15.75" customHeight="1" x14ac:dyDescent="0.2">
      <c r="A505" s="4"/>
      <c r="K505" s="5"/>
      <c r="L505" s="5"/>
    </row>
    <row r="506" spans="1:12" ht="15.75" customHeight="1" x14ac:dyDescent="0.2">
      <c r="A506" s="4"/>
      <c r="K506" s="5"/>
      <c r="L506" s="5"/>
    </row>
    <row r="507" spans="1:12" ht="15.75" customHeight="1" x14ac:dyDescent="0.2">
      <c r="A507" s="4"/>
      <c r="K507" s="5"/>
      <c r="L507" s="5"/>
    </row>
    <row r="508" spans="1:12" ht="15.75" customHeight="1" x14ac:dyDescent="0.2">
      <c r="A508" s="4"/>
      <c r="K508" s="5"/>
      <c r="L508" s="5"/>
    </row>
    <row r="509" spans="1:12" ht="15.75" customHeight="1" x14ac:dyDescent="0.2">
      <c r="A509" s="4"/>
      <c r="K509" s="5"/>
      <c r="L509" s="5"/>
    </row>
    <row r="510" spans="1:12" ht="15.75" customHeight="1" x14ac:dyDescent="0.2">
      <c r="A510" s="4"/>
      <c r="K510" s="5"/>
      <c r="L510" s="5"/>
    </row>
    <row r="511" spans="1:12" ht="15.75" customHeight="1" x14ac:dyDescent="0.2">
      <c r="A511" s="4"/>
      <c r="K511" s="5"/>
      <c r="L511" s="5"/>
    </row>
    <row r="512" spans="1:12" ht="15.75" customHeight="1" x14ac:dyDescent="0.2">
      <c r="A512" s="4"/>
      <c r="K512" s="5"/>
      <c r="L512" s="5"/>
    </row>
    <row r="513" spans="1:12" ht="15.75" customHeight="1" x14ac:dyDescent="0.2">
      <c r="A513" s="4"/>
      <c r="K513" s="5"/>
      <c r="L513" s="5"/>
    </row>
    <row r="514" spans="1:12" ht="15.75" customHeight="1" x14ac:dyDescent="0.2">
      <c r="A514" s="4"/>
      <c r="K514" s="5"/>
      <c r="L514" s="5"/>
    </row>
    <row r="515" spans="1:12" ht="15.75" customHeight="1" x14ac:dyDescent="0.2">
      <c r="A515" s="4"/>
      <c r="K515" s="5"/>
      <c r="L515" s="5"/>
    </row>
    <row r="516" spans="1:12" ht="15.75" customHeight="1" x14ac:dyDescent="0.2">
      <c r="A516" s="4"/>
      <c r="K516" s="5"/>
      <c r="L516" s="5"/>
    </row>
    <row r="517" spans="1:12" ht="15.75" customHeight="1" x14ac:dyDescent="0.2">
      <c r="A517" s="4"/>
      <c r="K517" s="5"/>
      <c r="L517" s="5"/>
    </row>
    <row r="518" spans="1:12" ht="15.75" customHeight="1" x14ac:dyDescent="0.2">
      <c r="A518" s="4"/>
      <c r="K518" s="5"/>
      <c r="L518" s="5"/>
    </row>
    <row r="519" spans="1:12" ht="15.75" customHeight="1" x14ac:dyDescent="0.2">
      <c r="A519" s="4"/>
      <c r="K519" s="5"/>
      <c r="L519" s="5"/>
    </row>
    <row r="520" spans="1:12" ht="15.75" customHeight="1" x14ac:dyDescent="0.2">
      <c r="A520" s="4"/>
      <c r="K520" s="5"/>
      <c r="L520" s="5"/>
    </row>
    <row r="521" spans="1:12" ht="15.75" customHeight="1" x14ac:dyDescent="0.2">
      <c r="A521" s="4"/>
      <c r="K521" s="5"/>
      <c r="L521" s="5"/>
    </row>
    <row r="522" spans="1:12" ht="15.75" customHeight="1" x14ac:dyDescent="0.2">
      <c r="A522" s="4"/>
      <c r="K522" s="5"/>
      <c r="L522" s="5"/>
    </row>
    <row r="523" spans="1:12" ht="15.75" customHeight="1" x14ac:dyDescent="0.2">
      <c r="A523" s="4"/>
      <c r="K523" s="5"/>
      <c r="L523" s="5"/>
    </row>
    <row r="524" spans="1:12" ht="15.75" customHeight="1" x14ac:dyDescent="0.2">
      <c r="A524" s="4"/>
      <c r="K524" s="5"/>
      <c r="L524" s="5"/>
    </row>
    <row r="525" spans="1:12" ht="15.75" customHeight="1" x14ac:dyDescent="0.2">
      <c r="A525" s="4"/>
      <c r="K525" s="5"/>
      <c r="L525" s="5"/>
    </row>
    <row r="526" spans="1:12" ht="15.75" customHeight="1" x14ac:dyDescent="0.2">
      <c r="A526" s="4"/>
      <c r="K526" s="5"/>
      <c r="L526" s="5"/>
    </row>
    <row r="527" spans="1:12" ht="15.75" customHeight="1" x14ac:dyDescent="0.2">
      <c r="A527" s="4"/>
      <c r="K527" s="5"/>
      <c r="L527" s="5"/>
    </row>
    <row r="528" spans="1:12" ht="15.75" customHeight="1" x14ac:dyDescent="0.2">
      <c r="A528" s="4"/>
      <c r="K528" s="5"/>
      <c r="L528" s="5"/>
    </row>
    <row r="529" spans="1:12" ht="15.75" customHeight="1" x14ac:dyDescent="0.2">
      <c r="A529" s="4"/>
      <c r="K529" s="5"/>
      <c r="L529" s="5"/>
    </row>
    <row r="530" spans="1:12" ht="15.75" customHeight="1" x14ac:dyDescent="0.2">
      <c r="A530" s="4"/>
      <c r="K530" s="5"/>
      <c r="L530" s="5"/>
    </row>
    <row r="531" spans="1:12" ht="15.75" customHeight="1" x14ac:dyDescent="0.2">
      <c r="A531" s="4"/>
      <c r="K531" s="5"/>
      <c r="L531" s="5"/>
    </row>
    <row r="532" spans="1:12" ht="15.75" customHeight="1" x14ac:dyDescent="0.2">
      <c r="A532" s="4"/>
      <c r="K532" s="5"/>
      <c r="L532" s="5"/>
    </row>
    <row r="533" spans="1:12" ht="15.75" customHeight="1" x14ac:dyDescent="0.2">
      <c r="A533" s="4"/>
      <c r="K533" s="5"/>
      <c r="L533" s="5"/>
    </row>
    <row r="534" spans="1:12" ht="15.75" customHeight="1" x14ac:dyDescent="0.2">
      <c r="A534" s="4"/>
      <c r="K534" s="5"/>
      <c r="L534" s="5"/>
    </row>
    <row r="535" spans="1:12" ht="15.75" customHeight="1" x14ac:dyDescent="0.2">
      <c r="A535" s="4"/>
      <c r="K535" s="5"/>
      <c r="L535" s="5"/>
    </row>
    <row r="536" spans="1:12" ht="15.75" customHeight="1" x14ac:dyDescent="0.2">
      <c r="A536" s="4"/>
      <c r="K536" s="5"/>
      <c r="L536" s="5"/>
    </row>
    <row r="537" spans="1:12" ht="15.75" customHeight="1" x14ac:dyDescent="0.2">
      <c r="A537" s="4"/>
      <c r="K537" s="5"/>
      <c r="L537" s="5"/>
    </row>
    <row r="538" spans="1:12" ht="15.75" customHeight="1" x14ac:dyDescent="0.2">
      <c r="A538" s="4"/>
      <c r="K538" s="5"/>
      <c r="L538" s="5"/>
    </row>
    <row r="539" spans="1:12" ht="15.75" customHeight="1" x14ac:dyDescent="0.2">
      <c r="A539" s="4"/>
      <c r="K539" s="5"/>
      <c r="L539" s="5"/>
    </row>
    <row r="540" spans="1:12" ht="15.75" customHeight="1" x14ac:dyDescent="0.2">
      <c r="A540" s="4"/>
      <c r="K540" s="5"/>
      <c r="L540" s="5"/>
    </row>
    <row r="541" spans="1:12" ht="15.75" customHeight="1" x14ac:dyDescent="0.2">
      <c r="A541" s="4"/>
      <c r="K541" s="5"/>
      <c r="L541" s="5"/>
    </row>
    <row r="542" spans="1:12" ht="15.75" customHeight="1" x14ac:dyDescent="0.2">
      <c r="A542" s="4"/>
      <c r="K542" s="5"/>
      <c r="L542" s="5"/>
    </row>
    <row r="543" spans="1:12" ht="15.75" customHeight="1" x14ac:dyDescent="0.2">
      <c r="A543" s="4"/>
      <c r="K543" s="5"/>
      <c r="L543" s="5"/>
    </row>
    <row r="544" spans="1:12" ht="15.75" customHeight="1" x14ac:dyDescent="0.2">
      <c r="A544" s="4"/>
      <c r="K544" s="5"/>
      <c r="L544" s="5"/>
    </row>
    <row r="545" spans="1:12" ht="15.75" customHeight="1" x14ac:dyDescent="0.2">
      <c r="A545" s="4"/>
      <c r="K545" s="5"/>
      <c r="L545" s="5"/>
    </row>
    <row r="546" spans="1:12" ht="15.75" customHeight="1" x14ac:dyDescent="0.2">
      <c r="A546" s="4"/>
      <c r="K546" s="5"/>
      <c r="L546" s="5"/>
    </row>
    <row r="547" spans="1:12" ht="15.75" customHeight="1" x14ac:dyDescent="0.2">
      <c r="A547" s="4"/>
      <c r="K547" s="5"/>
      <c r="L547" s="5"/>
    </row>
    <row r="548" spans="1:12" ht="15.75" customHeight="1" x14ac:dyDescent="0.2">
      <c r="A548" s="4"/>
      <c r="K548" s="5"/>
      <c r="L548" s="5"/>
    </row>
    <row r="549" spans="1:12" ht="15.75" customHeight="1" x14ac:dyDescent="0.2">
      <c r="A549" s="4"/>
      <c r="K549" s="5"/>
      <c r="L549" s="5"/>
    </row>
    <row r="550" spans="1:12" ht="15.75" customHeight="1" x14ac:dyDescent="0.2">
      <c r="A550" s="4"/>
      <c r="K550" s="5"/>
      <c r="L550" s="5"/>
    </row>
    <row r="551" spans="1:12" ht="15.75" customHeight="1" x14ac:dyDescent="0.2">
      <c r="A551" s="4"/>
      <c r="K551" s="5"/>
      <c r="L551" s="5"/>
    </row>
    <row r="552" spans="1:12" ht="15.75" customHeight="1" x14ac:dyDescent="0.2">
      <c r="A552" s="4"/>
      <c r="K552" s="5"/>
      <c r="L552" s="5"/>
    </row>
    <row r="553" spans="1:12" ht="15.75" customHeight="1" x14ac:dyDescent="0.2">
      <c r="A553" s="4"/>
      <c r="K553" s="5"/>
      <c r="L553" s="5"/>
    </row>
    <row r="554" spans="1:12" ht="15.75" customHeight="1" x14ac:dyDescent="0.2">
      <c r="A554" s="4"/>
      <c r="K554" s="5"/>
      <c r="L554" s="5"/>
    </row>
    <row r="555" spans="1:12" ht="15.75" customHeight="1" x14ac:dyDescent="0.2">
      <c r="A555" s="4"/>
      <c r="K555" s="5"/>
      <c r="L555" s="5"/>
    </row>
    <row r="556" spans="1:12" ht="15.75" customHeight="1" x14ac:dyDescent="0.2">
      <c r="A556" s="4"/>
      <c r="K556" s="5"/>
      <c r="L556" s="5"/>
    </row>
    <row r="557" spans="1:12" ht="15.75" customHeight="1" x14ac:dyDescent="0.2">
      <c r="A557" s="4"/>
      <c r="K557" s="5"/>
      <c r="L557" s="5"/>
    </row>
    <row r="558" spans="1:12" ht="15.75" customHeight="1" x14ac:dyDescent="0.2">
      <c r="A558" s="4"/>
      <c r="K558" s="5"/>
      <c r="L558" s="5"/>
    </row>
    <row r="559" spans="1:12" ht="15.75" customHeight="1" x14ac:dyDescent="0.2">
      <c r="A559" s="4"/>
      <c r="K559" s="5"/>
      <c r="L559" s="5"/>
    </row>
    <row r="560" spans="1:12" ht="15.75" customHeight="1" x14ac:dyDescent="0.2">
      <c r="A560" s="4"/>
      <c r="K560" s="5"/>
      <c r="L560" s="5"/>
    </row>
    <row r="561" spans="1:12" ht="15.75" customHeight="1" x14ac:dyDescent="0.2">
      <c r="A561" s="4"/>
      <c r="K561" s="5"/>
      <c r="L561" s="5"/>
    </row>
    <row r="562" spans="1:12" ht="15.75" customHeight="1" x14ac:dyDescent="0.2">
      <c r="A562" s="4"/>
      <c r="K562" s="5"/>
      <c r="L562" s="5"/>
    </row>
    <row r="563" spans="1:12" ht="15.75" customHeight="1" x14ac:dyDescent="0.2">
      <c r="A563" s="4"/>
      <c r="K563" s="5"/>
      <c r="L563" s="5"/>
    </row>
    <row r="564" spans="1:12" ht="15.75" customHeight="1" x14ac:dyDescent="0.2">
      <c r="A564" s="4"/>
      <c r="K564" s="5"/>
      <c r="L564" s="5"/>
    </row>
    <row r="565" spans="1:12" ht="15.75" customHeight="1" x14ac:dyDescent="0.2">
      <c r="A565" s="4"/>
      <c r="K565" s="5"/>
      <c r="L565" s="5"/>
    </row>
    <row r="566" spans="1:12" ht="15.75" customHeight="1" x14ac:dyDescent="0.2">
      <c r="A566" s="4"/>
      <c r="K566" s="5"/>
      <c r="L566" s="5"/>
    </row>
    <row r="567" spans="1:12" ht="15.75" customHeight="1" x14ac:dyDescent="0.2">
      <c r="A567" s="4"/>
      <c r="K567" s="5"/>
      <c r="L567" s="5"/>
    </row>
    <row r="568" spans="1:12" ht="15.75" customHeight="1" x14ac:dyDescent="0.2">
      <c r="A568" s="4"/>
      <c r="K568" s="5"/>
      <c r="L568" s="5"/>
    </row>
    <row r="569" spans="1:12" ht="15.75" customHeight="1" x14ac:dyDescent="0.2">
      <c r="A569" s="4"/>
      <c r="K569" s="5"/>
      <c r="L569" s="5"/>
    </row>
    <row r="570" spans="1:12" ht="15.75" customHeight="1" x14ac:dyDescent="0.2">
      <c r="A570" s="4"/>
      <c r="K570" s="5"/>
      <c r="L570" s="5"/>
    </row>
    <row r="571" spans="1:12" ht="15.75" customHeight="1" x14ac:dyDescent="0.2">
      <c r="A571" s="4"/>
      <c r="K571" s="5"/>
      <c r="L571" s="5"/>
    </row>
    <row r="572" spans="1:12" ht="15.75" customHeight="1" x14ac:dyDescent="0.2">
      <c r="A572" s="4"/>
      <c r="K572" s="5"/>
      <c r="L572" s="5"/>
    </row>
    <row r="573" spans="1:12" ht="15.75" customHeight="1" x14ac:dyDescent="0.2">
      <c r="A573" s="4"/>
      <c r="K573" s="5"/>
      <c r="L573" s="5"/>
    </row>
    <row r="574" spans="1:12" ht="15.75" customHeight="1" x14ac:dyDescent="0.2">
      <c r="A574" s="4"/>
      <c r="K574" s="5"/>
      <c r="L574" s="5"/>
    </row>
    <row r="575" spans="1:12" ht="15.75" customHeight="1" x14ac:dyDescent="0.2">
      <c r="A575" s="4"/>
      <c r="K575" s="5"/>
      <c r="L575" s="5"/>
    </row>
    <row r="576" spans="1:12" ht="15.75" customHeight="1" x14ac:dyDescent="0.2">
      <c r="A576" s="4"/>
      <c r="K576" s="5"/>
      <c r="L576" s="5"/>
    </row>
    <row r="577" spans="1:12" ht="15.75" customHeight="1" x14ac:dyDescent="0.2">
      <c r="A577" s="4"/>
      <c r="K577" s="5"/>
      <c r="L577" s="5"/>
    </row>
    <row r="578" spans="1:12" ht="15.75" customHeight="1" x14ac:dyDescent="0.2">
      <c r="A578" s="4"/>
      <c r="K578" s="5"/>
      <c r="L578" s="5"/>
    </row>
    <row r="579" spans="1:12" ht="15.75" customHeight="1" x14ac:dyDescent="0.2">
      <c r="A579" s="4"/>
      <c r="K579" s="5"/>
      <c r="L579" s="5"/>
    </row>
    <row r="580" spans="1:12" ht="15.75" customHeight="1" x14ac:dyDescent="0.2">
      <c r="A580" s="4"/>
      <c r="K580" s="5"/>
      <c r="L580" s="5"/>
    </row>
    <row r="581" spans="1:12" ht="15.75" customHeight="1" x14ac:dyDescent="0.2">
      <c r="A581" s="4"/>
      <c r="K581" s="5"/>
      <c r="L581" s="5"/>
    </row>
    <row r="582" spans="1:12" ht="15.75" customHeight="1" x14ac:dyDescent="0.2">
      <c r="A582" s="4"/>
      <c r="K582" s="5"/>
      <c r="L582" s="5"/>
    </row>
    <row r="583" spans="1:12" ht="15.75" customHeight="1" x14ac:dyDescent="0.2">
      <c r="A583" s="4"/>
      <c r="K583" s="5"/>
      <c r="L583" s="5"/>
    </row>
    <row r="584" spans="1:12" ht="15.75" customHeight="1" x14ac:dyDescent="0.2">
      <c r="A584" s="4"/>
      <c r="K584" s="5"/>
      <c r="L584" s="5"/>
    </row>
    <row r="585" spans="1:12" ht="15.75" customHeight="1" x14ac:dyDescent="0.2">
      <c r="A585" s="4"/>
      <c r="K585" s="5"/>
      <c r="L585" s="5"/>
    </row>
    <row r="586" spans="1:12" ht="15.75" customHeight="1" x14ac:dyDescent="0.2">
      <c r="A586" s="4"/>
      <c r="K586" s="5"/>
      <c r="L586" s="5"/>
    </row>
    <row r="587" spans="1:12" ht="15.75" customHeight="1" x14ac:dyDescent="0.2">
      <c r="A587" s="4"/>
      <c r="K587" s="5"/>
      <c r="L587" s="5"/>
    </row>
    <row r="588" spans="1:12" ht="15.75" customHeight="1" x14ac:dyDescent="0.2">
      <c r="A588" s="4"/>
      <c r="K588" s="5"/>
      <c r="L588" s="5"/>
    </row>
    <row r="589" spans="1:12" ht="15.75" customHeight="1" x14ac:dyDescent="0.2">
      <c r="A589" s="4"/>
      <c r="K589" s="5"/>
      <c r="L589" s="5"/>
    </row>
    <row r="590" spans="1:12" ht="15.75" customHeight="1" x14ac:dyDescent="0.2">
      <c r="A590" s="4"/>
      <c r="K590" s="5"/>
      <c r="L590" s="5"/>
    </row>
    <row r="591" spans="1:12" ht="15.75" customHeight="1" x14ac:dyDescent="0.2">
      <c r="A591" s="4"/>
      <c r="K591" s="5"/>
      <c r="L591" s="5"/>
    </row>
    <row r="592" spans="1:12" ht="15.75" customHeight="1" x14ac:dyDescent="0.2">
      <c r="A592" s="4"/>
      <c r="K592" s="5"/>
      <c r="L592" s="5"/>
    </row>
    <row r="593" spans="1:12" ht="15.75" customHeight="1" x14ac:dyDescent="0.2">
      <c r="A593" s="4"/>
      <c r="K593" s="5"/>
      <c r="L593" s="5"/>
    </row>
    <row r="594" spans="1:12" ht="15.75" customHeight="1" x14ac:dyDescent="0.2">
      <c r="A594" s="4"/>
      <c r="K594" s="5"/>
      <c r="L594" s="5"/>
    </row>
    <row r="595" spans="1:12" ht="15.75" customHeight="1" x14ac:dyDescent="0.2">
      <c r="A595" s="4"/>
      <c r="K595" s="5"/>
      <c r="L595" s="5"/>
    </row>
    <row r="596" spans="1:12" ht="15.75" customHeight="1" x14ac:dyDescent="0.2">
      <c r="A596" s="4"/>
      <c r="K596" s="5"/>
      <c r="L596" s="5"/>
    </row>
    <row r="597" spans="1:12" ht="15.75" customHeight="1" x14ac:dyDescent="0.2">
      <c r="A597" s="4"/>
      <c r="K597" s="5"/>
      <c r="L597" s="5"/>
    </row>
    <row r="598" spans="1:12" ht="15.75" customHeight="1" x14ac:dyDescent="0.2">
      <c r="A598" s="4"/>
      <c r="K598" s="5"/>
      <c r="L598" s="5"/>
    </row>
    <row r="599" spans="1:12" ht="15.75" customHeight="1" x14ac:dyDescent="0.2">
      <c r="A599" s="4"/>
      <c r="K599" s="5"/>
      <c r="L599" s="5"/>
    </row>
    <row r="600" spans="1:12" ht="15.75" customHeight="1" x14ac:dyDescent="0.2">
      <c r="A600" s="4"/>
      <c r="K600" s="5"/>
      <c r="L600" s="5"/>
    </row>
    <row r="601" spans="1:12" ht="15.75" customHeight="1" x14ac:dyDescent="0.2">
      <c r="A601" s="4"/>
      <c r="K601" s="5"/>
      <c r="L601" s="5"/>
    </row>
    <row r="602" spans="1:12" ht="15.75" customHeight="1" x14ac:dyDescent="0.2">
      <c r="A602" s="4"/>
      <c r="K602" s="5"/>
      <c r="L602" s="5"/>
    </row>
    <row r="603" spans="1:12" ht="15.75" customHeight="1" x14ac:dyDescent="0.2">
      <c r="A603" s="4"/>
      <c r="K603" s="5"/>
      <c r="L603" s="5"/>
    </row>
    <row r="604" spans="1:12" ht="15.75" customHeight="1" x14ac:dyDescent="0.2">
      <c r="A604" s="4"/>
      <c r="K604" s="5"/>
      <c r="L604" s="5"/>
    </row>
    <row r="605" spans="1:12" ht="15.75" customHeight="1" x14ac:dyDescent="0.2">
      <c r="A605" s="4"/>
      <c r="K605" s="5"/>
      <c r="L605" s="5"/>
    </row>
    <row r="606" spans="1:12" ht="15.75" customHeight="1" x14ac:dyDescent="0.2">
      <c r="A606" s="4"/>
      <c r="K606" s="5"/>
      <c r="L606" s="5"/>
    </row>
    <row r="607" spans="1:12" ht="15.75" customHeight="1" x14ac:dyDescent="0.2">
      <c r="A607" s="4"/>
      <c r="K607" s="5"/>
      <c r="L607" s="5"/>
    </row>
    <row r="608" spans="1:12" ht="15.75" customHeight="1" x14ac:dyDescent="0.2">
      <c r="A608" s="4"/>
      <c r="K608" s="5"/>
      <c r="L608" s="5"/>
    </row>
    <row r="609" spans="1:12" ht="15.75" customHeight="1" x14ac:dyDescent="0.2">
      <c r="A609" s="4"/>
      <c r="K609" s="5"/>
      <c r="L609" s="5"/>
    </row>
    <row r="610" spans="1:12" ht="15.75" customHeight="1" x14ac:dyDescent="0.2">
      <c r="A610" s="4"/>
      <c r="K610" s="5"/>
      <c r="L610" s="5"/>
    </row>
    <row r="611" spans="1:12" ht="15.75" customHeight="1" x14ac:dyDescent="0.2">
      <c r="A611" s="4"/>
      <c r="K611" s="5"/>
      <c r="L611" s="5"/>
    </row>
    <row r="612" spans="1:12" ht="15.75" customHeight="1" x14ac:dyDescent="0.2">
      <c r="A612" s="4"/>
      <c r="K612" s="5"/>
      <c r="L612" s="5"/>
    </row>
    <row r="613" spans="1:12" ht="15.75" customHeight="1" x14ac:dyDescent="0.2">
      <c r="A613" s="4"/>
      <c r="K613" s="5"/>
      <c r="L613" s="5"/>
    </row>
    <row r="614" spans="1:12" ht="15.75" customHeight="1" x14ac:dyDescent="0.2">
      <c r="A614" s="4"/>
      <c r="K614" s="5"/>
      <c r="L614" s="5"/>
    </row>
    <row r="615" spans="1:12" ht="15.75" customHeight="1" x14ac:dyDescent="0.2">
      <c r="A615" s="4"/>
      <c r="K615" s="5"/>
      <c r="L615" s="5"/>
    </row>
    <row r="616" spans="1:12" ht="15.75" customHeight="1" x14ac:dyDescent="0.2">
      <c r="A616" s="4"/>
      <c r="K616" s="5"/>
      <c r="L616" s="5"/>
    </row>
    <row r="617" spans="1:12" ht="15.75" customHeight="1" x14ac:dyDescent="0.2">
      <c r="A617" s="4"/>
      <c r="K617" s="5"/>
      <c r="L617" s="5"/>
    </row>
    <row r="618" spans="1:12" ht="15.75" customHeight="1" x14ac:dyDescent="0.2">
      <c r="A618" s="4"/>
      <c r="K618" s="5"/>
      <c r="L618" s="5"/>
    </row>
    <row r="619" spans="1:12" ht="15.75" customHeight="1" x14ac:dyDescent="0.2">
      <c r="A619" s="4"/>
      <c r="K619" s="5"/>
      <c r="L619" s="5"/>
    </row>
    <row r="620" spans="1:12" ht="15.75" customHeight="1" x14ac:dyDescent="0.2">
      <c r="A620" s="4"/>
      <c r="K620" s="5"/>
      <c r="L620" s="5"/>
    </row>
    <row r="621" spans="1:12" ht="15.75" customHeight="1" x14ac:dyDescent="0.2">
      <c r="A621" s="4"/>
      <c r="K621" s="5"/>
      <c r="L621" s="5"/>
    </row>
    <row r="622" spans="1:12" ht="15.75" customHeight="1" x14ac:dyDescent="0.2">
      <c r="A622" s="4"/>
      <c r="K622" s="5"/>
      <c r="L622" s="5"/>
    </row>
    <row r="623" spans="1:12" ht="15.75" customHeight="1" x14ac:dyDescent="0.2">
      <c r="A623" s="4"/>
      <c r="K623" s="5"/>
      <c r="L623" s="5"/>
    </row>
    <row r="624" spans="1:12" ht="15.75" customHeight="1" x14ac:dyDescent="0.2">
      <c r="A624" s="4"/>
      <c r="K624" s="5"/>
      <c r="L624" s="5"/>
    </row>
    <row r="625" spans="1:12" ht="15.75" customHeight="1" x14ac:dyDescent="0.2">
      <c r="A625" s="4"/>
      <c r="K625" s="5"/>
      <c r="L625" s="5"/>
    </row>
    <row r="626" spans="1:12" ht="15.75" customHeight="1" x14ac:dyDescent="0.2">
      <c r="A626" s="4"/>
      <c r="K626" s="5"/>
      <c r="L626" s="5"/>
    </row>
    <row r="627" spans="1:12" ht="15.75" customHeight="1" x14ac:dyDescent="0.2">
      <c r="A627" s="4"/>
      <c r="K627" s="5"/>
      <c r="L627" s="5"/>
    </row>
    <row r="628" spans="1:12" ht="15.75" customHeight="1" x14ac:dyDescent="0.2">
      <c r="A628" s="4"/>
      <c r="K628" s="5"/>
      <c r="L628" s="5"/>
    </row>
    <row r="629" spans="1:12" ht="15.75" customHeight="1" x14ac:dyDescent="0.2">
      <c r="A629" s="4"/>
      <c r="K629" s="5"/>
      <c r="L629" s="5"/>
    </row>
    <row r="630" spans="1:12" ht="15.75" customHeight="1" x14ac:dyDescent="0.2">
      <c r="A630" s="4"/>
      <c r="K630" s="5"/>
      <c r="L630" s="5"/>
    </row>
    <row r="631" spans="1:12" ht="15.75" customHeight="1" x14ac:dyDescent="0.2">
      <c r="A631" s="4"/>
      <c r="K631" s="5"/>
      <c r="L631" s="5"/>
    </row>
    <row r="632" spans="1:12" ht="15.75" customHeight="1" x14ac:dyDescent="0.2">
      <c r="A632" s="4"/>
      <c r="K632" s="5"/>
      <c r="L632" s="5"/>
    </row>
    <row r="633" spans="1:12" ht="15.75" customHeight="1" x14ac:dyDescent="0.2">
      <c r="A633" s="4"/>
      <c r="K633" s="5"/>
      <c r="L633" s="5"/>
    </row>
    <row r="634" spans="1:12" ht="15.75" customHeight="1" x14ac:dyDescent="0.2">
      <c r="A634" s="4"/>
      <c r="K634" s="5"/>
      <c r="L634" s="5"/>
    </row>
    <row r="635" spans="1:12" ht="15.75" customHeight="1" x14ac:dyDescent="0.2">
      <c r="A635" s="4"/>
      <c r="K635" s="5"/>
      <c r="L635" s="5"/>
    </row>
    <row r="636" spans="1:12" ht="15.75" customHeight="1" x14ac:dyDescent="0.2">
      <c r="A636" s="4"/>
      <c r="K636" s="5"/>
      <c r="L636" s="5"/>
    </row>
    <row r="637" spans="1:12" ht="15.75" customHeight="1" x14ac:dyDescent="0.2">
      <c r="A637" s="4"/>
      <c r="K637" s="5"/>
      <c r="L637" s="5"/>
    </row>
    <row r="638" spans="1:12" ht="15.75" customHeight="1" x14ac:dyDescent="0.2">
      <c r="A638" s="4"/>
      <c r="K638" s="5"/>
      <c r="L638" s="5"/>
    </row>
    <row r="639" spans="1:12" ht="15.75" customHeight="1" x14ac:dyDescent="0.2">
      <c r="A639" s="4"/>
      <c r="K639" s="5"/>
      <c r="L639" s="5"/>
    </row>
    <row r="640" spans="1:12" ht="15.75" customHeight="1" x14ac:dyDescent="0.2">
      <c r="A640" s="4"/>
      <c r="K640" s="5"/>
      <c r="L640" s="5"/>
    </row>
    <row r="641" spans="1:12" ht="15.75" customHeight="1" x14ac:dyDescent="0.2">
      <c r="A641" s="4"/>
      <c r="K641" s="5"/>
      <c r="L641" s="5"/>
    </row>
    <row r="642" spans="1:12" ht="15.75" customHeight="1" x14ac:dyDescent="0.2">
      <c r="A642" s="4"/>
      <c r="K642" s="5"/>
      <c r="L642" s="5"/>
    </row>
    <row r="643" spans="1:12" ht="15.75" customHeight="1" x14ac:dyDescent="0.2">
      <c r="A643" s="4"/>
      <c r="K643" s="5"/>
      <c r="L643" s="5"/>
    </row>
    <row r="644" spans="1:12" ht="15.75" customHeight="1" x14ac:dyDescent="0.2">
      <c r="A644" s="4"/>
      <c r="K644" s="5"/>
      <c r="L644" s="5"/>
    </row>
    <row r="645" spans="1:12" ht="15.75" customHeight="1" x14ac:dyDescent="0.2">
      <c r="A645" s="4"/>
      <c r="K645" s="5"/>
      <c r="L645" s="5"/>
    </row>
    <row r="646" spans="1:12" ht="15.75" customHeight="1" x14ac:dyDescent="0.2">
      <c r="A646" s="4"/>
      <c r="K646" s="5"/>
      <c r="L646" s="5"/>
    </row>
    <row r="647" spans="1:12" ht="15.75" customHeight="1" x14ac:dyDescent="0.2">
      <c r="A647" s="4"/>
      <c r="K647" s="5"/>
      <c r="L647" s="5"/>
    </row>
    <row r="648" spans="1:12" ht="15.75" customHeight="1" x14ac:dyDescent="0.2">
      <c r="A648" s="4"/>
      <c r="K648" s="5"/>
      <c r="L648" s="5"/>
    </row>
    <row r="649" spans="1:12" ht="15.75" customHeight="1" x14ac:dyDescent="0.2">
      <c r="A649" s="4"/>
      <c r="K649" s="5"/>
      <c r="L649" s="5"/>
    </row>
    <row r="650" spans="1:12" ht="15.75" customHeight="1" x14ac:dyDescent="0.2">
      <c r="A650" s="4"/>
      <c r="K650" s="5"/>
      <c r="L650" s="5"/>
    </row>
    <row r="651" spans="1:12" ht="15.75" customHeight="1" x14ac:dyDescent="0.2">
      <c r="A651" s="4"/>
      <c r="K651" s="5"/>
      <c r="L651" s="5"/>
    </row>
    <row r="652" spans="1:12" ht="15.75" customHeight="1" x14ac:dyDescent="0.2">
      <c r="A652" s="4"/>
      <c r="K652" s="5"/>
      <c r="L652" s="5"/>
    </row>
    <row r="653" spans="1:12" ht="15.75" customHeight="1" x14ac:dyDescent="0.2">
      <c r="A653" s="4"/>
      <c r="K653" s="5"/>
      <c r="L653" s="5"/>
    </row>
    <row r="654" spans="1:12" ht="15.75" customHeight="1" x14ac:dyDescent="0.2">
      <c r="A654" s="4"/>
      <c r="K654" s="5"/>
      <c r="L654" s="5"/>
    </row>
    <row r="655" spans="1:12" ht="15.75" customHeight="1" x14ac:dyDescent="0.2">
      <c r="A655" s="4"/>
      <c r="K655" s="5"/>
      <c r="L655" s="5"/>
    </row>
    <row r="656" spans="1:12" ht="15.75" customHeight="1" x14ac:dyDescent="0.2">
      <c r="A656" s="4"/>
      <c r="K656" s="5"/>
      <c r="L656" s="5"/>
    </row>
    <row r="657" spans="1:12" ht="15.75" customHeight="1" x14ac:dyDescent="0.2">
      <c r="A657" s="4"/>
      <c r="K657" s="5"/>
      <c r="L657" s="5"/>
    </row>
    <row r="658" spans="1:12" ht="15.75" customHeight="1" x14ac:dyDescent="0.2">
      <c r="A658" s="4"/>
      <c r="K658" s="5"/>
      <c r="L658" s="5"/>
    </row>
    <row r="659" spans="1:12" ht="15.75" customHeight="1" x14ac:dyDescent="0.2">
      <c r="A659" s="4"/>
      <c r="K659" s="5"/>
      <c r="L659" s="5"/>
    </row>
    <row r="660" spans="1:12" ht="15.75" customHeight="1" x14ac:dyDescent="0.2">
      <c r="A660" s="4"/>
      <c r="K660" s="5"/>
      <c r="L660" s="5"/>
    </row>
    <row r="661" spans="1:12" ht="15.75" customHeight="1" x14ac:dyDescent="0.2">
      <c r="A661" s="4"/>
      <c r="K661" s="5"/>
      <c r="L661" s="5"/>
    </row>
    <row r="662" spans="1:12" ht="15.75" customHeight="1" x14ac:dyDescent="0.2">
      <c r="A662" s="4"/>
      <c r="K662" s="5"/>
      <c r="L662" s="5"/>
    </row>
    <row r="663" spans="1:12" ht="15.75" customHeight="1" x14ac:dyDescent="0.2">
      <c r="A663" s="4"/>
      <c r="K663" s="5"/>
      <c r="L663" s="5"/>
    </row>
    <row r="664" spans="1:12" ht="15.75" customHeight="1" x14ac:dyDescent="0.2">
      <c r="A664" s="4"/>
      <c r="K664" s="5"/>
      <c r="L664" s="5"/>
    </row>
    <row r="665" spans="1:12" ht="15.75" customHeight="1" x14ac:dyDescent="0.2">
      <c r="A665" s="4"/>
      <c r="K665" s="5"/>
      <c r="L665" s="5"/>
    </row>
    <row r="666" spans="1:12" ht="15.75" customHeight="1" x14ac:dyDescent="0.2">
      <c r="A666" s="4"/>
      <c r="K666" s="5"/>
      <c r="L666" s="5"/>
    </row>
    <row r="667" spans="1:12" ht="15.75" customHeight="1" x14ac:dyDescent="0.2">
      <c r="A667" s="4"/>
      <c r="K667" s="5"/>
      <c r="L667" s="5"/>
    </row>
    <row r="668" spans="1:12" ht="15.75" customHeight="1" x14ac:dyDescent="0.2">
      <c r="A668" s="4"/>
      <c r="K668" s="5"/>
      <c r="L668" s="5"/>
    </row>
    <row r="669" spans="1:12" ht="15.75" customHeight="1" x14ac:dyDescent="0.2">
      <c r="A669" s="4"/>
      <c r="K669" s="5"/>
      <c r="L669" s="5"/>
    </row>
    <row r="670" spans="1:12" ht="15.75" customHeight="1" x14ac:dyDescent="0.2">
      <c r="A670" s="4"/>
      <c r="K670" s="5"/>
      <c r="L670" s="5"/>
    </row>
    <row r="671" spans="1:12" ht="15.75" customHeight="1" x14ac:dyDescent="0.2">
      <c r="A671" s="4"/>
      <c r="K671" s="5"/>
      <c r="L671" s="5"/>
    </row>
    <row r="672" spans="1:12" ht="15.75" customHeight="1" x14ac:dyDescent="0.2">
      <c r="A672" s="4"/>
      <c r="K672" s="5"/>
      <c r="L672" s="5"/>
    </row>
    <row r="673" spans="1:12" ht="15.75" customHeight="1" x14ac:dyDescent="0.2">
      <c r="A673" s="4"/>
      <c r="K673" s="5"/>
      <c r="L673" s="5"/>
    </row>
    <row r="674" spans="1:12" ht="15.75" customHeight="1" x14ac:dyDescent="0.2">
      <c r="A674" s="4"/>
      <c r="K674" s="5"/>
      <c r="L674" s="5"/>
    </row>
    <row r="675" spans="1:12" ht="15.75" customHeight="1" x14ac:dyDescent="0.2">
      <c r="A675" s="4"/>
      <c r="K675" s="5"/>
      <c r="L675" s="5"/>
    </row>
    <row r="676" spans="1:12" ht="15.75" customHeight="1" x14ac:dyDescent="0.2">
      <c r="A676" s="4"/>
      <c r="K676" s="5"/>
      <c r="L676" s="5"/>
    </row>
    <row r="677" spans="1:12" ht="15.75" customHeight="1" x14ac:dyDescent="0.2">
      <c r="A677" s="4"/>
      <c r="K677" s="5"/>
      <c r="L677" s="5"/>
    </row>
    <row r="678" spans="1:12" ht="15.75" customHeight="1" x14ac:dyDescent="0.2">
      <c r="A678" s="4"/>
      <c r="K678" s="5"/>
      <c r="L678" s="5"/>
    </row>
    <row r="679" spans="1:12" ht="15.75" customHeight="1" x14ac:dyDescent="0.2">
      <c r="A679" s="4"/>
      <c r="K679" s="5"/>
      <c r="L679" s="5"/>
    </row>
    <row r="680" spans="1:12" ht="15.75" customHeight="1" x14ac:dyDescent="0.2">
      <c r="A680" s="4"/>
      <c r="K680" s="5"/>
      <c r="L680" s="5"/>
    </row>
    <row r="681" spans="1:12" ht="15.75" customHeight="1" x14ac:dyDescent="0.2">
      <c r="A681" s="4"/>
      <c r="K681" s="5"/>
      <c r="L681" s="5"/>
    </row>
    <row r="682" spans="1:12" ht="15.75" customHeight="1" x14ac:dyDescent="0.2">
      <c r="A682" s="4"/>
      <c r="K682" s="5"/>
      <c r="L682" s="5"/>
    </row>
    <row r="683" spans="1:12" ht="15.75" customHeight="1" x14ac:dyDescent="0.2">
      <c r="A683" s="4"/>
      <c r="K683" s="5"/>
      <c r="L683" s="5"/>
    </row>
    <row r="684" spans="1:12" ht="15.75" customHeight="1" x14ac:dyDescent="0.2">
      <c r="A684" s="4"/>
      <c r="K684" s="5"/>
      <c r="L684" s="5"/>
    </row>
    <row r="685" spans="1:12" ht="15.75" customHeight="1" x14ac:dyDescent="0.2">
      <c r="A685" s="4"/>
      <c r="K685" s="5"/>
      <c r="L685" s="5"/>
    </row>
    <row r="686" spans="1:12" ht="15.75" customHeight="1" x14ac:dyDescent="0.2">
      <c r="A686" s="4"/>
      <c r="K686" s="5"/>
      <c r="L686" s="5"/>
    </row>
    <row r="687" spans="1:12" ht="15.75" customHeight="1" x14ac:dyDescent="0.2">
      <c r="A687" s="4"/>
      <c r="K687" s="5"/>
      <c r="L687" s="5"/>
    </row>
    <row r="688" spans="1:12" ht="15.75" customHeight="1" x14ac:dyDescent="0.2">
      <c r="A688" s="4"/>
      <c r="K688" s="5"/>
      <c r="L688" s="5"/>
    </row>
    <row r="689" spans="1:12" ht="15.75" customHeight="1" x14ac:dyDescent="0.2">
      <c r="A689" s="4"/>
      <c r="K689" s="5"/>
      <c r="L689" s="5"/>
    </row>
    <row r="690" spans="1:12" ht="15.75" customHeight="1" x14ac:dyDescent="0.2">
      <c r="A690" s="4"/>
      <c r="K690" s="5"/>
      <c r="L690" s="5"/>
    </row>
    <row r="691" spans="1:12" ht="15.75" customHeight="1" x14ac:dyDescent="0.2">
      <c r="A691" s="4"/>
      <c r="K691" s="5"/>
      <c r="L691" s="5"/>
    </row>
    <row r="692" spans="1:12" ht="15.75" customHeight="1" x14ac:dyDescent="0.2">
      <c r="A692" s="4"/>
      <c r="K692" s="5"/>
      <c r="L692" s="5"/>
    </row>
    <row r="693" spans="1:12" ht="15.75" customHeight="1" x14ac:dyDescent="0.2">
      <c r="A693" s="4"/>
      <c r="K693" s="5"/>
      <c r="L693" s="5"/>
    </row>
    <row r="694" spans="1:12" ht="15.75" customHeight="1" x14ac:dyDescent="0.2">
      <c r="A694" s="4"/>
      <c r="K694" s="5"/>
      <c r="L694" s="5"/>
    </row>
    <row r="695" spans="1:12" ht="15.75" customHeight="1" x14ac:dyDescent="0.2">
      <c r="A695" s="4"/>
      <c r="K695" s="5"/>
      <c r="L695" s="5"/>
    </row>
    <row r="696" spans="1:12" ht="15.75" customHeight="1" x14ac:dyDescent="0.2">
      <c r="A696" s="4"/>
      <c r="K696" s="5"/>
      <c r="L696" s="5"/>
    </row>
    <row r="697" spans="1:12" ht="15.75" customHeight="1" x14ac:dyDescent="0.2">
      <c r="A697" s="4"/>
      <c r="K697" s="5"/>
      <c r="L697" s="5"/>
    </row>
    <row r="698" spans="1:12" ht="15.75" customHeight="1" x14ac:dyDescent="0.2">
      <c r="A698" s="4"/>
      <c r="K698" s="5"/>
      <c r="L698" s="5"/>
    </row>
    <row r="699" spans="1:12" ht="15.75" customHeight="1" x14ac:dyDescent="0.2">
      <c r="A699" s="4"/>
      <c r="K699" s="5"/>
      <c r="L699" s="5"/>
    </row>
    <row r="700" spans="1:12" ht="15.75" customHeight="1" x14ac:dyDescent="0.2">
      <c r="A700" s="4"/>
      <c r="K700" s="5"/>
      <c r="L700" s="5"/>
    </row>
    <row r="701" spans="1:12" ht="15.75" customHeight="1" x14ac:dyDescent="0.2">
      <c r="A701" s="4"/>
      <c r="K701" s="5"/>
      <c r="L701" s="5"/>
    </row>
    <row r="702" spans="1:12" ht="15.75" customHeight="1" x14ac:dyDescent="0.2">
      <c r="A702" s="4"/>
      <c r="K702" s="5"/>
      <c r="L702" s="5"/>
    </row>
    <row r="703" spans="1:12" ht="15.75" customHeight="1" x14ac:dyDescent="0.2">
      <c r="A703" s="4"/>
      <c r="K703" s="5"/>
      <c r="L703" s="5"/>
    </row>
    <row r="704" spans="1:12" ht="15.75" customHeight="1" x14ac:dyDescent="0.2">
      <c r="A704" s="4"/>
      <c r="K704" s="5"/>
      <c r="L704" s="5"/>
    </row>
    <row r="705" spans="1:12" ht="15.75" customHeight="1" x14ac:dyDescent="0.2">
      <c r="A705" s="4"/>
      <c r="K705" s="5"/>
      <c r="L705" s="5"/>
    </row>
    <row r="706" spans="1:12" ht="15.75" customHeight="1" x14ac:dyDescent="0.2">
      <c r="A706" s="4"/>
      <c r="K706" s="5"/>
      <c r="L706" s="5"/>
    </row>
    <row r="707" spans="1:12" ht="15.75" customHeight="1" x14ac:dyDescent="0.2">
      <c r="A707" s="4"/>
      <c r="K707" s="5"/>
      <c r="L707" s="5"/>
    </row>
    <row r="708" spans="1:12" ht="15.75" customHeight="1" x14ac:dyDescent="0.2">
      <c r="A708" s="4"/>
      <c r="K708" s="5"/>
      <c r="L708" s="5"/>
    </row>
    <row r="709" spans="1:12" ht="15.75" customHeight="1" x14ac:dyDescent="0.2">
      <c r="A709" s="4"/>
      <c r="K709" s="5"/>
      <c r="L709" s="5"/>
    </row>
    <row r="710" spans="1:12" ht="15.75" customHeight="1" x14ac:dyDescent="0.2">
      <c r="A710" s="4"/>
      <c r="K710" s="5"/>
      <c r="L710" s="5"/>
    </row>
    <row r="711" spans="1:12" ht="15.75" customHeight="1" x14ac:dyDescent="0.2">
      <c r="A711" s="4"/>
      <c r="K711" s="5"/>
      <c r="L711" s="5"/>
    </row>
    <row r="712" spans="1:12" ht="15.75" customHeight="1" x14ac:dyDescent="0.2">
      <c r="A712" s="4"/>
      <c r="K712" s="5"/>
      <c r="L712" s="5"/>
    </row>
    <row r="713" spans="1:12" ht="15.75" customHeight="1" x14ac:dyDescent="0.2">
      <c r="A713" s="4"/>
      <c r="K713" s="5"/>
      <c r="L713" s="5"/>
    </row>
    <row r="714" spans="1:12" ht="15.75" customHeight="1" x14ac:dyDescent="0.2">
      <c r="A714" s="4"/>
      <c r="K714" s="5"/>
      <c r="L714" s="5"/>
    </row>
    <row r="715" spans="1:12" ht="15.75" customHeight="1" x14ac:dyDescent="0.2">
      <c r="A715" s="4"/>
      <c r="K715" s="5"/>
      <c r="L715" s="5"/>
    </row>
    <row r="716" spans="1:12" ht="15.75" customHeight="1" x14ac:dyDescent="0.2">
      <c r="A716" s="4"/>
      <c r="K716" s="5"/>
      <c r="L716" s="5"/>
    </row>
    <row r="717" spans="1:12" ht="15.75" customHeight="1" x14ac:dyDescent="0.2">
      <c r="A717" s="4"/>
      <c r="K717" s="5"/>
      <c r="L717" s="5"/>
    </row>
    <row r="718" spans="1:12" ht="15.75" customHeight="1" x14ac:dyDescent="0.2">
      <c r="A718" s="4"/>
      <c r="K718" s="5"/>
      <c r="L718" s="5"/>
    </row>
    <row r="719" spans="1:12" ht="15.75" customHeight="1" x14ac:dyDescent="0.2">
      <c r="A719" s="4"/>
      <c r="K719" s="5"/>
      <c r="L719" s="5"/>
    </row>
    <row r="720" spans="1:12" ht="15.75" customHeight="1" x14ac:dyDescent="0.2">
      <c r="A720" s="4"/>
      <c r="K720" s="5"/>
      <c r="L720" s="5"/>
    </row>
    <row r="721" spans="1:12" ht="15.75" customHeight="1" x14ac:dyDescent="0.2">
      <c r="A721" s="4"/>
      <c r="K721" s="5"/>
      <c r="L721" s="5"/>
    </row>
    <row r="722" spans="1:12" ht="15.75" customHeight="1" x14ac:dyDescent="0.2">
      <c r="A722" s="4"/>
      <c r="K722" s="5"/>
      <c r="L722" s="5"/>
    </row>
    <row r="723" spans="1:12" ht="15.75" customHeight="1" x14ac:dyDescent="0.2">
      <c r="A723" s="4"/>
      <c r="K723" s="5"/>
      <c r="L723" s="5"/>
    </row>
    <row r="724" spans="1:12" ht="15.75" customHeight="1" x14ac:dyDescent="0.2">
      <c r="A724" s="4"/>
      <c r="K724" s="5"/>
      <c r="L724" s="5"/>
    </row>
    <row r="725" spans="1:12" ht="15.75" customHeight="1" x14ac:dyDescent="0.2">
      <c r="A725" s="4"/>
      <c r="K725" s="5"/>
      <c r="L725" s="5"/>
    </row>
    <row r="726" spans="1:12" ht="15.75" customHeight="1" x14ac:dyDescent="0.2">
      <c r="A726" s="4"/>
      <c r="K726" s="5"/>
      <c r="L726" s="5"/>
    </row>
    <row r="727" spans="1:12" ht="15.75" customHeight="1" x14ac:dyDescent="0.2">
      <c r="A727" s="4"/>
      <c r="K727" s="5"/>
      <c r="L727" s="5"/>
    </row>
    <row r="728" spans="1:12" ht="15.75" customHeight="1" x14ac:dyDescent="0.2">
      <c r="A728" s="4"/>
      <c r="K728" s="5"/>
      <c r="L728" s="5"/>
    </row>
    <row r="729" spans="1:12" ht="15.75" customHeight="1" x14ac:dyDescent="0.2">
      <c r="A729" s="4"/>
      <c r="K729" s="5"/>
      <c r="L729" s="5"/>
    </row>
    <row r="730" spans="1:12" ht="15.75" customHeight="1" x14ac:dyDescent="0.2">
      <c r="A730" s="4"/>
      <c r="K730" s="5"/>
      <c r="L730" s="5"/>
    </row>
    <row r="731" spans="1:12" ht="15.75" customHeight="1" x14ac:dyDescent="0.2">
      <c r="A731" s="4"/>
      <c r="K731" s="5"/>
      <c r="L731" s="5"/>
    </row>
    <row r="732" spans="1:12" ht="15.75" customHeight="1" x14ac:dyDescent="0.2">
      <c r="A732" s="4"/>
      <c r="K732" s="5"/>
      <c r="L732" s="5"/>
    </row>
    <row r="733" spans="1:12" ht="15.75" customHeight="1" x14ac:dyDescent="0.2">
      <c r="A733" s="4"/>
      <c r="K733" s="5"/>
      <c r="L733" s="5"/>
    </row>
    <row r="734" spans="1:12" ht="15.75" customHeight="1" x14ac:dyDescent="0.2">
      <c r="A734" s="4"/>
      <c r="K734" s="5"/>
      <c r="L734" s="5"/>
    </row>
    <row r="735" spans="1:12" ht="15.75" customHeight="1" x14ac:dyDescent="0.2">
      <c r="A735" s="4"/>
      <c r="K735" s="5"/>
      <c r="L735" s="5"/>
    </row>
    <row r="736" spans="1:12" ht="15.75" customHeight="1" x14ac:dyDescent="0.2">
      <c r="A736" s="4"/>
      <c r="K736" s="5"/>
      <c r="L736" s="5"/>
    </row>
    <row r="737" spans="1:12" ht="15.75" customHeight="1" x14ac:dyDescent="0.2">
      <c r="A737" s="4"/>
      <c r="K737" s="5"/>
      <c r="L737" s="5"/>
    </row>
    <row r="738" spans="1:12" ht="15.75" customHeight="1" x14ac:dyDescent="0.2">
      <c r="A738" s="4"/>
      <c r="K738" s="5"/>
      <c r="L738" s="5"/>
    </row>
    <row r="739" spans="1:12" ht="15.75" customHeight="1" x14ac:dyDescent="0.2">
      <c r="A739" s="4"/>
      <c r="K739" s="5"/>
      <c r="L739" s="5"/>
    </row>
    <row r="740" spans="1:12" ht="15.75" customHeight="1" x14ac:dyDescent="0.2">
      <c r="A740" s="4"/>
      <c r="K740" s="5"/>
      <c r="L740" s="5"/>
    </row>
    <row r="741" spans="1:12" ht="15.75" customHeight="1" x14ac:dyDescent="0.2">
      <c r="A741" s="4"/>
      <c r="K741" s="5"/>
      <c r="L741" s="5"/>
    </row>
    <row r="742" spans="1:12" ht="15.75" customHeight="1" x14ac:dyDescent="0.2">
      <c r="A742" s="4"/>
      <c r="K742" s="5"/>
      <c r="L742" s="5"/>
    </row>
    <row r="743" spans="1:12" ht="15.75" customHeight="1" x14ac:dyDescent="0.2">
      <c r="A743" s="4"/>
      <c r="K743" s="5"/>
      <c r="L743" s="5"/>
    </row>
    <row r="744" spans="1:12" ht="15.75" customHeight="1" x14ac:dyDescent="0.2">
      <c r="A744" s="4"/>
      <c r="K744" s="5"/>
      <c r="L744" s="5"/>
    </row>
    <row r="745" spans="1:12" ht="15.75" customHeight="1" x14ac:dyDescent="0.2">
      <c r="A745" s="4"/>
      <c r="K745" s="5"/>
      <c r="L745" s="5"/>
    </row>
    <row r="746" spans="1:12" ht="15.75" customHeight="1" x14ac:dyDescent="0.2">
      <c r="A746" s="4"/>
      <c r="K746" s="5"/>
      <c r="L746" s="5"/>
    </row>
    <row r="747" spans="1:12" ht="15.75" customHeight="1" x14ac:dyDescent="0.2">
      <c r="A747" s="4"/>
      <c r="K747" s="5"/>
      <c r="L747" s="5"/>
    </row>
    <row r="748" spans="1:12" ht="15.75" customHeight="1" x14ac:dyDescent="0.2">
      <c r="A748" s="4"/>
      <c r="K748" s="5"/>
      <c r="L748" s="5"/>
    </row>
    <row r="749" spans="1:12" ht="15.75" customHeight="1" x14ac:dyDescent="0.2">
      <c r="A749" s="4"/>
      <c r="K749" s="5"/>
      <c r="L749" s="5"/>
    </row>
    <row r="750" spans="1:12" ht="15.75" customHeight="1" x14ac:dyDescent="0.2">
      <c r="A750" s="4"/>
      <c r="K750" s="5"/>
      <c r="L750" s="5"/>
    </row>
    <row r="751" spans="1:12" ht="15.75" customHeight="1" x14ac:dyDescent="0.2">
      <c r="A751" s="4"/>
      <c r="K751" s="5"/>
      <c r="L751" s="5"/>
    </row>
    <row r="752" spans="1:12" ht="15.75" customHeight="1" x14ac:dyDescent="0.2">
      <c r="A752" s="4"/>
      <c r="K752" s="5"/>
      <c r="L752" s="5"/>
    </row>
    <row r="753" spans="1:12" ht="15.75" customHeight="1" x14ac:dyDescent="0.2">
      <c r="A753" s="4"/>
      <c r="K753" s="5"/>
      <c r="L753" s="5"/>
    </row>
    <row r="754" spans="1:12" ht="15.75" customHeight="1" x14ac:dyDescent="0.2">
      <c r="A754" s="4"/>
      <c r="K754" s="5"/>
      <c r="L754" s="5"/>
    </row>
    <row r="755" spans="1:12" ht="15.75" customHeight="1" x14ac:dyDescent="0.2">
      <c r="A755" s="4"/>
      <c r="K755" s="5"/>
      <c r="L755" s="5"/>
    </row>
    <row r="756" spans="1:12" ht="15.75" customHeight="1" x14ac:dyDescent="0.2">
      <c r="A756" s="4"/>
      <c r="K756" s="5"/>
      <c r="L756" s="5"/>
    </row>
    <row r="757" spans="1:12" ht="15.75" customHeight="1" x14ac:dyDescent="0.2">
      <c r="A757" s="4"/>
      <c r="K757" s="5"/>
      <c r="L757" s="5"/>
    </row>
    <row r="758" spans="1:12" ht="15.75" customHeight="1" x14ac:dyDescent="0.2">
      <c r="A758" s="4"/>
      <c r="K758" s="5"/>
      <c r="L758" s="5"/>
    </row>
    <row r="759" spans="1:12" ht="15.75" customHeight="1" x14ac:dyDescent="0.2">
      <c r="A759" s="4"/>
      <c r="K759" s="5"/>
      <c r="L759" s="5"/>
    </row>
    <row r="760" spans="1:12" ht="15.75" customHeight="1" x14ac:dyDescent="0.2">
      <c r="A760" s="4"/>
      <c r="K760" s="5"/>
      <c r="L760" s="5"/>
    </row>
    <row r="761" spans="1:12" ht="15.75" customHeight="1" x14ac:dyDescent="0.2">
      <c r="A761" s="4"/>
      <c r="K761" s="5"/>
      <c r="L761" s="5"/>
    </row>
    <row r="762" spans="1:12" ht="15.75" customHeight="1" x14ac:dyDescent="0.2">
      <c r="A762" s="4"/>
      <c r="K762" s="5"/>
      <c r="L762" s="5"/>
    </row>
    <row r="763" spans="1:12" ht="15.75" customHeight="1" x14ac:dyDescent="0.2">
      <c r="A763" s="4"/>
      <c r="K763" s="5"/>
      <c r="L763" s="5"/>
    </row>
    <row r="764" spans="1:12" ht="15.75" customHeight="1" x14ac:dyDescent="0.2">
      <c r="A764" s="4"/>
      <c r="K764" s="5"/>
      <c r="L764" s="5"/>
    </row>
    <row r="765" spans="1:12" ht="15.75" customHeight="1" x14ac:dyDescent="0.2">
      <c r="A765" s="4"/>
      <c r="K765" s="5"/>
      <c r="L765" s="5"/>
    </row>
    <row r="766" spans="1:12" ht="15.75" customHeight="1" x14ac:dyDescent="0.2">
      <c r="A766" s="4"/>
      <c r="K766" s="5"/>
      <c r="L766" s="5"/>
    </row>
    <row r="767" spans="1:12" ht="15.75" customHeight="1" x14ac:dyDescent="0.2">
      <c r="A767" s="4"/>
      <c r="K767" s="5"/>
      <c r="L767" s="5"/>
    </row>
    <row r="768" spans="1:12" ht="15.75" customHeight="1" x14ac:dyDescent="0.2">
      <c r="A768" s="4"/>
      <c r="K768" s="5"/>
      <c r="L768" s="5"/>
    </row>
    <row r="769" spans="1:12" ht="15.75" customHeight="1" x14ac:dyDescent="0.2">
      <c r="A769" s="4"/>
      <c r="K769" s="5"/>
      <c r="L769" s="5"/>
    </row>
    <row r="770" spans="1:12" ht="15.75" customHeight="1" x14ac:dyDescent="0.2">
      <c r="A770" s="4"/>
      <c r="K770" s="5"/>
      <c r="L770" s="5"/>
    </row>
    <row r="771" spans="1:12" ht="15.75" customHeight="1" x14ac:dyDescent="0.2">
      <c r="A771" s="4"/>
      <c r="K771" s="5"/>
      <c r="L771" s="5"/>
    </row>
    <row r="772" spans="1:12" ht="15.75" customHeight="1" x14ac:dyDescent="0.2">
      <c r="A772" s="4"/>
      <c r="K772" s="5"/>
      <c r="L772" s="5"/>
    </row>
    <row r="773" spans="1:12" ht="15.75" customHeight="1" x14ac:dyDescent="0.2">
      <c r="A773" s="4"/>
      <c r="K773" s="5"/>
      <c r="L773" s="5"/>
    </row>
    <row r="774" spans="1:12" ht="15.75" customHeight="1" x14ac:dyDescent="0.2">
      <c r="A774" s="4"/>
      <c r="K774" s="5"/>
      <c r="L774" s="5"/>
    </row>
    <row r="775" spans="1:12" ht="15.75" customHeight="1" x14ac:dyDescent="0.2">
      <c r="A775" s="4"/>
      <c r="K775" s="5"/>
      <c r="L775" s="5"/>
    </row>
    <row r="776" spans="1:12" ht="15.75" customHeight="1" x14ac:dyDescent="0.2">
      <c r="A776" s="4"/>
      <c r="K776" s="5"/>
      <c r="L776" s="5"/>
    </row>
    <row r="777" spans="1:12" ht="15.75" customHeight="1" x14ac:dyDescent="0.2">
      <c r="A777" s="4"/>
      <c r="K777" s="5"/>
      <c r="L777" s="5"/>
    </row>
    <row r="778" spans="1:12" ht="15.75" customHeight="1" x14ac:dyDescent="0.2">
      <c r="A778" s="4"/>
      <c r="K778" s="5"/>
      <c r="L778" s="5"/>
    </row>
    <row r="779" spans="1:12" ht="15.75" customHeight="1" x14ac:dyDescent="0.2">
      <c r="A779" s="4"/>
      <c r="K779" s="5"/>
      <c r="L779" s="5"/>
    </row>
    <row r="780" spans="1:12" ht="15.75" customHeight="1" x14ac:dyDescent="0.2">
      <c r="A780" s="4"/>
      <c r="K780" s="5"/>
      <c r="L780" s="5"/>
    </row>
    <row r="781" spans="1:12" ht="15.75" customHeight="1" x14ac:dyDescent="0.2">
      <c r="A781" s="4"/>
      <c r="K781" s="5"/>
      <c r="L781" s="5"/>
    </row>
    <row r="782" spans="1:12" ht="15.75" customHeight="1" x14ac:dyDescent="0.2">
      <c r="A782" s="4"/>
      <c r="K782" s="5"/>
      <c r="L782" s="5"/>
    </row>
    <row r="783" spans="1:12" ht="15.75" customHeight="1" x14ac:dyDescent="0.2">
      <c r="A783" s="4"/>
      <c r="K783" s="5"/>
      <c r="L783" s="5"/>
    </row>
    <row r="784" spans="1:12" ht="15.75" customHeight="1" x14ac:dyDescent="0.2">
      <c r="A784" s="4"/>
      <c r="K784" s="5"/>
      <c r="L784" s="5"/>
    </row>
    <row r="785" spans="1:12" ht="15.75" customHeight="1" x14ac:dyDescent="0.2">
      <c r="A785" s="4"/>
      <c r="K785" s="5"/>
      <c r="L785" s="5"/>
    </row>
    <row r="786" spans="1:12" ht="15.75" customHeight="1" x14ac:dyDescent="0.2">
      <c r="A786" s="4"/>
      <c r="K786" s="5"/>
      <c r="L786" s="5"/>
    </row>
    <row r="787" spans="1:12" ht="15.75" customHeight="1" x14ac:dyDescent="0.2">
      <c r="A787" s="4"/>
      <c r="K787" s="5"/>
      <c r="L787" s="5"/>
    </row>
    <row r="788" spans="1:12" ht="15.75" customHeight="1" x14ac:dyDescent="0.2">
      <c r="A788" s="4"/>
      <c r="K788" s="5"/>
      <c r="L788" s="5"/>
    </row>
    <row r="789" spans="1:12" ht="15.75" customHeight="1" x14ac:dyDescent="0.2">
      <c r="A789" s="4"/>
      <c r="K789" s="5"/>
      <c r="L789" s="5"/>
    </row>
    <row r="790" spans="1:12" ht="15.75" customHeight="1" x14ac:dyDescent="0.2">
      <c r="A790" s="4"/>
      <c r="K790" s="5"/>
      <c r="L790" s="5"/>
    </row>
    <row r="791" spans="1:12" ht="15.75" customHeight="1" x14ac:dyDescent="0.2">
      <c r="A791" s="4"/>
      <c r="K791" s="5"/>
      <c r="L791" s="5"/>
    </row>
    <row r="792" spans="1:12" ht="15.75" customHeight="1" x14ac:dyDescent="0.2">
      <c r="A792" s="4"/>
      <c r="K792" s="5"/>
      <c r="L792" s="5"/>
    </row>
    <row r="793" spans="1:12" ht="15.75" customHeight="1" x14ac:dyDescent="0.2">
      <c r="A793" s="4"/>
      <c r="K793" s="5"/>
      <c r="L793" s="5"/>
    </row>
    <row r="794" spans="1:12" ht="15.75" customHeight="1" x14ac:dyDescent="0.2">
      <c r="A794" s="4"/>
      <c r="K794" s="5"/>
      <c r="L794" s="5"/>
    </row>
    <row r="795" spans="1:12" ht="15.75" customHeight="1" x14ac:dyDescent="0.2">
      <c r="A795" s="4"/>
      <c r="K795" s="5"/>
      <c r="L795" s="5"/>
    </row>
    <row r="796" spans="1:12" ht="15.75" customHeight="1" x14ac:dyDescent="0.2">
      <c r="A796" s="4"/>
      <c r="K796" s="5"/>
      <c r="L796" s="5"/>
    </row>
    <row r="797" spans="1:12" ht="15.75" customHeight="1" x14ac:dyDescent="0.2">
      <c r="A797" s="4"/>
      <c r="K797" s="5"/>
      <c r="L797" s="5"/>
    </row>
    <row r="798" spans="1:12" ht="15.75" customHeight="1" x14ac:dyDescent="0.2">
      <c r="A798" s="4"/>
      <c r="K798" s="5"/>
      <c r="L798" s="5"/>
    </row>
    <row r="799" spans="1:12" ht="15.75" customHeight="1" x14ac:dyDescent="0.2">
      <c r="A799" s="4"/>
      <c r="K799" s="5"/>
      <c r="L799" s="5"/>
    </row>
    <row r="800" spans="1:12" ht="15.75" customHeight="1" x14ac:dyDescent="0.2">
      <c r="A800" s="4"/>
      <c r="K800" s="5"/>
      <c r="L800" s="5"/>
    </row>
    <row r="801" spans="1:12" ht="15.75" customHeight="1" x14ac:dyDescent="0.2">
      <c r="A801" s="4"/>
      <c r="K801" s="5"/>
      <c r="L801" s="5"/>
    </row>
    <row r="802" spans="1:12" ht="15.75" customHeight="1" x14ac:dyDescent="0.2">
      <c r="A802" s="4"/>
      <c r="K802" s="5"/>
      <c r="L802" s="5"/>
    </row>
    <row r="803" spans="1:12" ht="15.75" customHeight="1" x14ac:dyDescent="0.2">
      <c r="A803" s="4"/>
      <c r="K803" s="5"/>
      <c r="L803" s="5"/>
    </row>
    <row r="804" spans="1:12" ht="15.75" customHeight="1" x14ac:dyDescent="0.2">
      <c r="A804" s="4"/>
      <c r="K804" s="5"/>
      <c r="L804" s="5"/>
    </row>
    <row r="805" spans="1:12" ht="15.75" customHeight="1" x14ac:dyDescent="0.2">
      <c r="A805" s="4"/>
      <c r="K805" s="5"/>
      <c r="L805" s="5"/>
    </row>
    <row r="806" spans="1:12" ht="15.75" customHeight="1" x14ac:dyDescent="0.2">
      <c r="A806" s="4"/>
      <c r="K806" s="5"/>
      <c r="L806" s="5"/>
    </row>
    <row r="807" spans="1:12" ht="15.75" customHeight="1" x14ac:dyDescent="0.2">
      <c r="A807" s="4"/>
      <c r="K807" s="5"/>
      <c r="L807" s="5"/>
    </row>
    <row r="808" spans="1:12" ht="15.75" customHeight="1" x14ac:dyDescent="0.2">
      <c r="A808" s="4"/>
      <c r="K808" s="5"/>
      <c r="L808" s="5"/>
    </row>
    <row r="809" spans="1:12" ht="15.75" customHeight="1" x14ac:dyDescent="0.2">
      <c r="A809" s="4"/>
      <c r="K809" s="5"/>
      <c r="L809" s="5"/>
    </row>
    <row r="810" spans="1:12" ht="15.75" customHeight="1" x14ac:dyDescent="0.2">
      <c r="A810" s="4"/>
      <c r="K810" s="5"/>
      <c r="L810" s="5"/>
    </row>
    <row r="811" spans="1:12" ht="15.75" customHeight="1" x14ac:dyDescent="0.2">
      <c r="A811" s="4"/>
      <c r="K811" s="5"/>
      <c r="L811" s="5"/>
    </row>
    <row r="812" spans="1:12" ht="15.75" customHeight="1" x14ac:dyDescent="0.2">
      <c r="A812" s="4"/>
      <c r="K812" s="5"/>
      <c r="L812" s="5"/>
    </row>
    <row r="813" spans="1:12" ht="15.75" customHeight="1" x14ac:dyDescent="0.2">
      <c r="A813" s="4"/>
      <c r="K813" s="5"/>
      <c r="L813" s="5"/>
    </row>
    <row r="814" spans="1:12" ht="15.75" customHeight="1" x14ac:dyDescent="0.2">
      <c r="A814" s="4"/>
      <c r="K814" s="5"/>
      <c r="L814" s="5"/>
    </row>
    <row r="815" spans="1:12" ht="15.75" customHeight="1" x14ac:dyDescent="0.2">
      <c r="A815" s="4"/>
      <c r="K815" s="5"/>
      <c r="L815" s="5"/>
    </row>
    <row r="816" spans="1:12" ht="15.75" customHeight="1" x14ac:dyDescent="0.2">
      <c r="A816" s="4"/>
      <c r="K816" s="5"/>
      <c r="L816" s="5"/>
    </row>
    <row r="817" spans="1:12" ht="15.75" customHeight="1" x14ac:dyDescent="0.2">
      <c r="A817" s="4"/>
      <c r="K817" s="5"/>
      <c r="L817" s="5"/>
    </row>
    <row r="818" spans="1:12" ht="15.75" customHeight="1" x14ac:dyDescent="0.2">
      <c r="A818" s="4"/>
      <c r="K818" s="5"/>
      <c r="L818" s="5"/>
    </row>
    <row r="819" spans="1:12" ht="15.75" customHeight="1" x14ac:dyDescent="0.2">
      <c r="A819" s="4"/>
      <c r="K819" s="5"/>
      <c r="L819" s="5"/>
    </row>
    <row r="820" spans="1:12" ht="15.75" customHeight="1" x14ac:dyDescent="0.2">
      <c r="A820" s="4"/>
      <c r="K820" s="5"/>
      <c r="L820" s="5"/>
    </row>
    <row r="821" spans="1:12" ht="15.75" customHeight="1" x14ac:dyDescent="0.2">
      <c r="A821" s="4"/>
      <c r="K821" s="5"/>
      <c r="L821" s="5"/>
    </row>
    <row r="822" spans="1:12" ht="15.75" customHeight="1" x14ac:dyDescent="0.2">
      <c r="A822" s="4"/>
      <c r="K822" s="5"/>
      <c r="L822" s="5"/>
    </row>
    <row r="823" spans="1:12" ht="15.75" customHeight="1" x14ac:dyDescent="0.2">
      <c r="A823" s="4"/>
      <c r="K823" s="5"/>
      <c r="L823" s="5"/>
    </row>
    <row r="824" spans="1:12" ht="15.75" customHeight="1" x14ac:dyDescent="0.2">
      <c r="A824" s="4"/>
      <c r="K824" s="5"/>
      <c r="L824" s="5"/>
    </row>
    <row r="825" spans="1:12" ht="15.75" customHeight="1" x14ac:dyDescent="0.2">
      <c r="A825" s="4"/>
      <c r="K825" s="5"/>
      <c r="L825" s="5"/>
    </row>
    <row r="826" spans="1:12" ht="15.75" customHeight="1" x14ac:dyDescent="0.2">
      <c r="A826" s="4"/>
      <c r="K826" s="5"/>
      <c r="L826" s="5"/>
    </row>
    <row r="827" spans="1:12" ht="15.75" customHeight="1" x14ac:dyDescent="0.2">
      <c r="A827" s="4"/>
      <c r="K827" s="5"/>
      <c r="L827" s="5"/>
    </row>
    <row r="828" spans="1:12" ht="15.75" customHeight="1" x14ac:dyDescent="0.2">
      <c r="A828" s="4"/>
      <c r="K828" s="5"/>
      <c r="L828" s="5"/>
    </row>
    <row r="829" spans="1:12" ht="15.75" customHeight="1" x14ac:dyDescent="0.2">
      <c r="A829" s="4"/>
      <c r="K829" s="5"/>
      <c r="L829" s="5"/>
    </row>
    <row r="830" spans="1:12" ht="15.75" customHeight="1" x14ac:dyDescent="0.2">
      <c r="A830" s="4"/>
      <c r="K830" s="5"/>
      <c r="L830" s="5"/>
    </row>
    <row r="831" spans="1:12" ht="15.75" customHeight="1" x14ac:dyDescent="0.2">
      <c r="A831" s="4"/>
      <c r="K831" s="5"/>
      <c r="L831" s="5"/>
    </row>
    <row r="832" spans="1:12" ht="15.75" customHeight="1" x14ac:dyDescent="0.2">
      <c r="A832" s="4"/>
      <c r="K832" s="5"/>
      <c r="L832" s="5"/>
    </row>
    <row r="833" spans="1:12" ht="15.75" customHeight="1" x14ac:dyDescent="0.2">
      <c r="A833" s="4"/>
      <c r="K833" s="5"/>
      <c r="L833" s="5"/>
    </row>
    <row r="834" spans="1:12" ht="15.75" customHeight="1" x14ac:dyDescent="0.2">
      <c r="A834" s="4"/>
      <c r="K834" s="5"/>
      <c r="L834" s="5"/>
    </row>
    <row r="835" spans="1:12" ht="15.75" customHeight="1" x14ac:dyDescent="0.2">
      <c r="A835" s="4"/>
      <c r="K835" s="5"/>
      <c r="L835" s="5"/>
    </row>
    <row r="836" spans="1:12" ht="15.75" customHeight="1" x14ac:dyDescent="0.2">
      <c r="A836" s="4"/>
      <c r="K836" s="5"/>
      <c r="L836" s="5"/>
    </row>
    <row r="837" spans="1:12" ht="15.75" customHeight="1" x14ac:dyDescent="0.2">
      <c r="A837" s="4"/>
      <c r="K837" s="5"/>
      <c r="L837" s="5"/>
    </row>
    <row r="838" spans="1:12" ht="15.75" customHeight="1" x14ac:dyDescent="0.2">
      <c r="A838" s="4"/>
      <c r="K838" s="5"/>
      <c r="L838" s="5"/>
    </row>
    <row r="839" spans="1:12" ht="15.75" customHeight="1" x14ac:dyDescent="0.2">
      <c r="A839" s="4"/>
      <c r="K839" s="5"/>
      <c r="L839" s="5"/>
    </row>
    <row r="840" spans="1:12" ht="15.75" customHeight="1" x14ac:dyDescent="0.2">
      <c r="A840" s="4"/>
      <c r="K840" s="5"/>
      <c r="L840" s="5"/>
    </row>
    <row r="841" spans="1:12" ht="15.75" customHeight="1" x14ac:dyDescent="0.2">
      <c r="A841" s="4"/>
      <c r="K841" s="5"/>
      <c r="L841" s="5"/>
    </row>
    <row r="842" spans="1:12" ht="15.75" customHeight="1" x14ac:dyDescent="0.2">
      <c r="A842" s="4"/>
      <c r="K842" s="5"/>
      <c r="L842" s="5"/>
    </row>
    <row r="843" spans="1:12" ht="15.75" customHeight="1" x14ac:dyDescent="0.2">
      <c r="A843" s="4"/>
      <c r="K843" s="5"/>
      <c r="L843" s="5"/>
    </row>
    <row r="844" spans="1:12" ht="15.75" customHeight="1" x14ac:dyDescent="0.2">
      <c r="A844" s="4"/>
      <c r="K844" s="5"/>
      <c r="L844" s="5"/>
    </row>
    <row r="845" spans="1:12" ht="15.75" customHeight="1" x14ac:dyDescent="0.2">
      <c r="A845" s="4"/>
      <c r="K845" s="5"/>
      <c r="L845" s="5"/>
    </row>
    <row r="846" spans="1:12" ht="15.75" customHeight="1" x14ac:dyDescent="0.2">
      <c r="A846" s="4"/>
      <c r="K846" s="5"/>
      <c r="L846" s="5"/>
    </row>
    <row r="847" spans="1:12" ht="15.75" customHeight="1" x14ac:dyDescent="0.2">
      <c r="A847" s="4"/>
      <c r="K847" s="5"/>
      <c r="L847" s="5"/>
    </row>
    <row r="848" spans="1:12" ht="15.75" customHeight="1" x14ac:dyDescent="0.2">
      <c r="A848" s="4"/>
      <c r="K848" s="5"/>
      <c r="L848" s="5"/>
    </row>
    <row r="849" spans="1:12" ht="15.75" customHeight="1" x14ac:dyDescent="0.2">
      <c r="A849" s="4"/>
      <c r="K849" s="5"/>
      <c r="L849" s="5"/>
    </row>
    <row r="850" spans="1:12" ht="15.75" customHeight="1" x14ac:dyDescent="0.2">
      <c r="A850" s="4"/>
      <c r="K850" s="5"/>
      <c r="L850" s="5"/>
    </row>
    <row r="851" spans="1:12" ht="15.75" customHeight="1" x14ac:dyDescent="0.2">
      <c r="A851" s="4"/>
      <c r="K851" s="5"/>
      <c r="L851" s="5"/>
    </row>
    <row r="852" spans="1:12" ht="15.75" customHeight="1" x14ac:dyDescent="0.2">
      <c r="A852" s="4"/>
      <c r="K852" s="5"/>
      <c r="L852" s="5"/>
    </row>
    <row r="853" spans="1:12" ht="15.75" customHeight="1" x14ac:dyDescent="0.2">
      <c r="A853" s="4"/>
      <c r="K853" s="5"/>
      <c r="L853" s="5"/>
    </row>
    <row r="854" spans="1:12" ht="15.75" customHeight="1" x14ac:dyDescent="0.2">
      <c r="A854" s="4"/>
      <c r="K854" s="5"/>
      <c r="L854" s="5"/>
    </row>
    <row r="855" spans="1:12" ht="15.75" customHeight="1" x14ac:dyDescent="0.2">
      <c r="A855" s="4"/>
      <c r="K855" s="5"/>
      <c r="L855" s="5"/>
    </row>
    <row r="856" spans="1:12" ht="15.75" customHeight="1" x14ac:dyDescent="0.2">
      <c r="A856" s="4"/>
      <c r="K856" s="5"/>
      <c r="L856" s="5"/>
    </row>
    <row r="857" spans="1:12" ht="15.75" customHeight="1" x14ac:dyDescent="0.2">
      <c r="A857" s="4"/>
      <c r="K857" s="5"/>
      <c r="L857" s="5"/>
    </row>
    <row r="858" spans="1:12" ht="15.75" customHeight="1" x14ac:dyDescent="0.2">
      <c r="A858" s="4"/>
      <c r="K858" s="5"/>
      <c r="L858" s="5"/>
    </row>
    <row r="859" spans="1:12" ht="15.75" customHeight="1" x14ac:dyDescent="0.2">
      <c r="A859" s="4"/>
      <c r="K859" s="5"/>
      <c r="L859" s="5"/>
    </row>
    <row r="860" spans="1:12" ht="15.75" customHeight="1" x14ac:dyDescent="0.2">
      <c r="A860" s="4"/>
      <c r="K860" s="5"/>
      <c r="L860" s="5"/>
    </row>
    <row r="861" spans="1:12" ht="15.75" customHeight="1" x14ac:dyDescent="0.2">
      <c r="A861" s="4"/>
      <c r="K861" s="5"/>
      <c r="L861" s="5"/>
    </row>
    <row r="862" spans="1:12" ht="15.75" customHeight="1" x14ac:dyDescent="0.2">
      <c r="A862" s="4"/>
      <c r="K862" s="5"/>
      <c r="L862" s="5"/>
    </row>
    <row r="863" spans="1:12" ht="15.75" customHeight="1" x14ac:dyDescent="0.2">
      <c r="A863" s="4"/>
      <c r="K863" s="5"/>
      <c r="L863" s="5"/>
    </row>
    <row r="864" spans="1:12" ht="15.75" customHeight="1" x14ac:dyDescent="0.2">
      <c r="A864" s="4"/>
      <c r="K864" s="5"/>
      <c r="L864" s="5"/>
    </row>
    <row r="865" spans="1:12" ht="15.75" customHeight="1" x14ac:dyDescent="0.2">
      <c r="A865" s="4"/>
      <c r="K865" s="5"/>
      <c r="L865" s="5"/>
    </row>
    <row r="866" spans="1:12" ht="15.75" customHeight="1" x14ac:dyDescent="0.2">
      <c r="A866" s="4"/>
      <c r="K866" s="5"/>
      <c r="L866" s="5"/>
    </row>
    <row r="867" spans="1:12" ht="15.75" customHeight="1" x14ac:dyDescent="0.2">
      <c r="A867" s="4"/>
      <c r="K867" s="5"/>
      <c r="L867" s="5"/>
    </row>
    <row r="868" spans="1:12" ht="15.75" customHeight="1" x14ac:dyDescent="0.2">
      <c r="A868" s="4"/>
      <c r="K868" s="5"/>
      <c r="L868" s="5"/>
    </row>
    <row r="869" spans="1:12" ht="15.75" customHeight="1" x14ac:dyDescent="0.2">
      <c r="A869" s="4"/>
      <c r="K869" s="5"/>
      <c r="L869" s="5"/>
    </row>
    <row r="870" spans="1:12" ht="15.75" customHeight="1" x14ac:dyDescent="0.2">
      <c r="A870" s="4"/>
      <c r="K870" s="5"/>
      <c r="L870" s="5"/>
    </row>
    <row r="871" spans="1:12" ht="15.75" customHeight="1" x14ac:dyDescent="0.2">
      <c r="A871" s="4"/>
      <c r="K871" s="5"/>
      <c r="L871" s="5"/>
    </row>
    <row r="872" spans="1:12" ht="15.75" customHeight="1" x14ac:dyDescent="0.2">
      <c r="A872" s="4"/>
      <c r="K872" s="5"/>
      <c r="L872" s="5"/>
    </row>
    <row r="873" spans="1:12" ht="15.75" customHeight="1" x14ac:dyDescent="0.2">
      <c r="A873" s="4"/>
      <c r="K873" s="5"/>
      <c r="L873" s="5"/>
    </row>
    <row r="874" spans="1:12" ht="15.75" customHeight="1" x14ac:dyDescent="0.2">
      <c r="A874" s="4"/>
      <c r="K874" s="5"/>
      <c r="L874" s="5"/>
    </row>
    <row r="875" spans="1:12" ht="15.75" customHeight="1" x14ac:dyDescent="0.2">
      <c r="A875" s="4"/>
      <c r="K875" s="5"/>
      <c r="L875" s="5"/>
    </row>
    <row r="876" spans="1:12" ht="15.75" customHeight="1" x14ac:dyDescent="0.2">
      <c r="A876" s="4"/>
      <c r="K876" s="5"/>
      <c r="L876" s="5"/>
    </row>
    <row r="877" spans="1:12" ht="15.75" customHeight="1" x14ac:dyDescent="0.2">
      <c r="A877" s="4"/>
      <c r="K877" s="5"/>
      <c r="L877" s="5"/>
    </row>
    <row r="878" spans="1:12" ht="15.75" customHeight="1" x14ac:dyDescent="0.2">
      <c r="A878" s="4"/>
      <c r="K878" s="5"/>
      <c r="L878" s="5"/>
    </row>
    <row r="879" spans="1:12" ht="15.75" customHeight="1" x14ac:dyDescent="0.2">
      <c r="A879" s="4"/>
      <c r="K879" s="5"/>
      <c r="L879" s="5"/>
    </row>
    <row r="880" spans="1:12" ht="15.75" customHeight="1" x14ac:dyDescent="0.2">
      <c r="A880" s="4"/>
      <c r="K880" s="5"/>
      <c r="L880" s="5"/>
    </row>
    <row r="881" spans="1:12" ht="15.75" customHeight="1" x14ac:dyDescent="0.2">
      <c r="A881" s="4"/>
      <c r="K881" s="5"/>
      <c r="L881" s="5"/>
    </row>
    <row r="882" spans="1:12" ht="15.75" customHeight="1" x14ac:dyDescent="0.2">
      <c r="A882" s="4"/>
      <c r="K882" s="5"/>
      <c r="L882" s="5"/>
    </row>
    <row r="883" spans="1:12" ht="15.75" customHeight="1" x14ac:dyDescent="0.2">
      <c r="A883" s="4"/>
      <c r="K883" s="5"/>
      <c r="L883" s="5"/>
    </row>
    <row r="884" spans="1:12" ht="15.75" customHeight="1" x14ac:dyDescent="0.2">
      <c r="A884" s="4"/>
      <c r="K884" s="5"/>
      <c r="L884" s="5"/>
    </row>
    <row r="885" spans="1:12" ht="15.75" customHeight="1" x14ac:dyDescent="0.2">
      <c r="A885" s="4"/>
      <c r="K885" s="5"/>
      <c r="L885" s="5"/>
    </row>
    <row r="886" spans="1:12" ht="15.75" customHeight="1" x14ac:dyDescent="0.2">
      <c r="A886" s="4"/>
      <c r="K886" s="5"/>
      <c r="L886" s="5"/>
    </row>
    <row r="887" spans="1:12" ht="15.75" customHeight="1" x14ac:dyDescent="0.2">
      <c r="A887" s="4"/>
      <c r="K887" s="5"/>
      <c r="L887" s="5"/>
    </row>
    <row r="888" spans="1:12" ht="15.75" customHeight="1" x14ac:dyDescent="0.2">
      <c r="A888" s="4"/>
      <c r="K888" s="5"/>
      <c r="L888" s="5"/>
    </row>
    <row r="889" spans="1:12" ht="15.75" customHeight="1" x14ac:dyDescent="0.2">
      <c r="A889" s="4"/>
      <c r="K889" s="5"/>
      <c r="L889" s="5"/>
    </row>
    <row r="890" spans="1:12" ht="15.75" customHeight="1" x14ac:dyDescent="0.2">
      <c r="A890" s="4"/>
      <c r="K890" s="5"/>
      <c r="L890" s="5"/>
    </row>
    <row r="891" spans="1:12" ht="15.75" customHeight="1" x14ac:dyDescent="0.2">
      <c r="A891" s="4"/>
      <c r="K891" s="5"/>
      <c r="L891" s="5"/>
    </row>
    <row r="892" spans="1:12" ht="15.75" customHeight="1" x14ac:dyDescent="0.2">
      <c r="A892" s="4"/>
      <c r="K892" s="5"/>
      <c r="L892" s="5"/>
    </row>
    <row r="893" spans="1:12" ht="15.75" customHeight="1" x14ac:dyDescent="0.2">
      <c r="A893" s="4"/>
      <c r="K893" s="5"/>
      <c r="L893" s="5"/>
    </row>
    <row r="894" spans="1:12" ht="15.75" customHeight="1" x14ac:dyDescent="0.2">
      <c r="A894" s="4"/>
      <c r="K894" s="5"/>
      <c r="L894" s="5"/>
    </row>
    <row r="895" spans="1:12" ht="15.75" customHeight="1" x14ac:dyDescent="0.2">
      <c r="A895" s="4"/>
      <c r="K895" s="5"/>
      <c r="L895" s="5"/>
    </row>
    <row r="896" spans="1:12" ht="15.75" customHeight="1" x14ac:dyDescent="0.2">
      <c r="A896" s="4"/>
      <c r="K896" s="5"/>
      <c r="L896" s="5"/>
    </row>
    <row r="897" spans="1:12" ht="15.75" customHeight="1" x14ac:dyDescent="0.2">
      <c r="A897" s="4"/>
      <c r="K897" s="5"/>
      <c r="L897" s="5"/>
    </row>
    <row r="898" spans="1:12" ht="15.75" customHeight="1" x14ac:dyDescent="0.2">
      <c r="A898" s="4"/>
      <c r="K898" s="5"/>
      <c r="L898" s="5"/>
    </row>
    <row r="899" spans="1:12" ht="15.75" customHeight="1" x14ac:dyDescent="0.2">
      <c r="A899" s="4"/>
      <c r="K899" s="5"/>
      <c r="L899" s="5"/>
    </row>
    <row r="900" spans="1:12" ht="15.75" customHeight="1" x14ac:dyDescent="0.2">
      <c r="A900" s="4"/>
      <c r="K900" s="5"/>
      <c r="L900" s="5"/>
    </row>
    <row r="901" spans="1:12" ht="15.75" customHeight="1" x14ac:dyDescent="0.2">
      <c r="A901" s="4"/>
      <c r="K901" s="5"/>
      <c r="L901" s="5"/>
    </row>
    <row r="902" spans="1:12" ht="15.75" customHeight="1" x14ac:dyDescent="0.2">
      <c r="A902" s="4"/>
      <c r="K902" s="5"/>
      <c r="L902" s="5"/>
    </row>
    <row r="903" spans="1:12" ht="15.75" customHeight="1" x14ac:dyDescent="0.2">
      <c r="A903" s="4"/>
      <c r="K903" s="5"/>
      <c r="L903" s="5"/>
    </row>
    <row r="904" spans="1:12" ht="15.75" customHeight="1" x14ac:dyDescent="0.2">
      <c r="A904" s="4"/>
      <c r="K904" s="5"/>
      <c r="L904" s="5"/>
    </row>
    <row r="905" spans="1:12" ht="15.75" customHeight="1" x14ac:dyDescent="0.2">
      <c r="A905" s="4"/>
      <c r="K905" s="5"/>
      <c r="L905" s="5"/>
    </row>
    <row r="906" spans="1:12" ht="15.75" customHeight="1" x14ac:dyDescent="0.2">
      <c r="A906" s="4"/>
      <c r="K906" s="5"/>
      <c r="L906" s="5"/>
    </row>
    <row r="907" spans="1:12" ht="15.75" customHeight="1" x14ac:dyDescent="0.2">
      <c r="A907" s="4"/>
      <c r="K907" s="5"/>
      <c r="L907" s="5"/>
    </row>
    <row r="908" spans="1:12" ht="15.75" customHeight="1" x14ac:dyDescent="0.2">
      <c r="A908" s="4"/>
      <c r="K908" s="5"/>
      <c r="L908" s="5"/>
    </row>
    <row r="909" spans="1:12" ht="15.75" customHeight="1" x14ac:dyDescent="0.2">
      <c r="A909" s="4"/>
      <c r="K909" s="5"/>
      <c r="L909" s="5"/>
    </row>
    <row r="910" spans="1:12" ht="15.75" customHeight="1" x14ac:dyDescent="0.2">
      <c r="A910" s="4"/>
      <c r="K910" s="5"/>
      <c r="L910" s="5"/>
    </row>
    <row r="911" spans="1:12" ht="15.75" customHeight="1" x14ac:dyDescent="0.2">
      <c r="A911" s="4"/>
      <c r="K911" s="5"/>
      <c r="L911" s="5"/>
    </row>
    <row r="912" spans="1:12" ht="15.75" customHeight="1" x14ac:dyDescent="0.2">
      <c r="A912" s="4"/>
      <c r="K912" s="5"/>
      <c r="L912" s="5"/>
    </row>
    <row r="913" spans="1:12" ht="15.75" customHeight="1" x14ac:dyDescent="0.2">
      <c r="A913" s="4"/>
      <c r="K913" s="5"/>
      <c r="L913" s="5"/>
    </row>
    <row r="914" spans="1:12" ht="15.75" customHeight="1" x14ac:dyDescent="0.2">
      <c r="A914" s="4"/>
      <c r="K914" s="5"/>
      <c r="L914" s="5"/>
    </row>
    <row r="915" spans="1:12" ht="15.75" customHeight="1" x14ac:dyDescent="0.2">
      <c r="A915" s="4"/>
      <c r="K915" s="5"/>
      <c r="L915" s="5"/>
    </row>
    <row r="916" spans="1:12" ht="15.75" customHeight="1" x14ac:dyDescent="0.2">
      <c r="A916" s="4"/>
      <c r="K916" s="5"/>
      <c r="L916" s="5"/>
    </row>
    <row r="917" spans="1:12" ht="15.75" customHeight="1" x14ac:dyDescent="0.2">
      <c r="A917" s="4"/>
      <c r="K917" s="5"/>
      <c r="L917" s="5"/>
    </row>
    <row r="918" spans="1:12" ht="15.75" customHeight="1" x14ac:dyDescent="0.2">
      <c r="A918" s="4"/>
      <c r="K918" s="5"/>
      <c r="L918" s="5"/>
    </row>
    <row r="919" spans="1:12" ht="15.75" customHeight="1" x14ac:dyDescent="0.2">
      <c r="A919" s="4"/>
      <c r="K919" s="5"/>
      <c r="L919" s="5"/>
    </row>
    <row r="920" spans="1:12" ht="15.75" customHeight="1" x14ac:dyDescent="0.2">
      <c r="A920" s="4"/>
      <c r="K920" s="5"/>
      <c r="L920" s="5"/>
    </row>
    <row r="921" spans="1:12" ht="15.75" customHeight="1" x14ac:dyDescent="0.2">
      <c r="A921" s="4"/>
      <c r="K921" s="5"/>
      <c r="L921" s="5"/>
    </row>
    <row r="922" spans="1:12" ht="15.75" customHeight="1" x14ac:dyDescent="0.2">
      <c r="A922" s="4"/>
      <c r="K922" s="5"/>
      <c r="L922" s="5"/>
    </row>
    <row r="923" spans="1:12" ht="15.75" customHeight="1" x14ac:dyDescent="0.2">
      <c r="A923" s="4"/>
      <c r="K923" s="5"/>
      <c r="L923" s="5"/>
    </row>
    <row r="924" spans="1:12" ht="15.75" customHeight="1" x14ac:dyDescent="0.2">
      <c r="A924" s="4"/>
      <c r="K924" s="5"/>
      <c r="L924" s="5"/>
    </row>
    <row r="925" spans="1:12" ht="15.75" customHeight="1" x14ac:dyDescent="0.2">
      <c r="A925" s="4"/>
      <c r="K925" s="5"/>
      <c r="L925" s="5"/>
    </row>
    <row r="926" spans="1:12" ht="15.75" customHeight="1" x14ac:dyDescent="0.2">
      <c r="A926" s="4"/>
      <c r="K926" s="5"/>
      <c r="L926" s="5"/>
    </row>
    <row r="927" spans="1:12" ht="15.75" customHeight="1" x14ac:dyDescent="0.2">
      <c r="A927" s="4"/>
      <c r="K927" s="5"/>
      <c r="L927" s="5"/>
    </row>
    <row r="928" spans="1:12" ht="15.75" customHeight="1" x14ac:dyDescent="0.2">
      <c r="A928" s="4"/>
      <c r="K928" s="5"/>
      <c r="L928" s="5"/>
    </row>
    <row r="929" spans="1:12" ht="15.75" customHeight="1" x14ac:dyDescent="0.2">
      <c r="A929" s="4"/>
      <c r="K929" s="5"/>
      <c r="L929" s="5"/>
    </row>
    <row r="930" spans="1:12" ht="15.75" customHeight="1" x14ac:dyDescent="0.2">
      <c r="A930" s="4"/>
      <c r="K930" s="5"/>
      <c r="L930" s="5"/>
    </row>
    <row r="931" spans="1:12" ht="15.75" customHeight="1" x14ac:dyDescent="0.2">
      <c r="A931" s="4"/>
      <c r="K931" s="5"/>
      <c r="L931" s="5"/>
    </row>
    <row r="932" spans="1:12" ht="15.75" customHeight="1" x14ac:dyDescent="0.2">
      <c r="A932" s="4"/>
      <c r="K932" s="5"/>
      <c r="L932" s="5"/>
    </row>
    <row r="933" spans="1:12" ht="15.75" customHeight="1" x14ac:dyDescent="0.2">
      <c r="A933" s="4"/>
      <c r="K933" s="5"/>
      <c r="L933" s="5"/>
    </row>
    <row r="934" spans="1:12" ht="15.75" customHeight="1" x14ac:dyDescent="0.2">
      <c r="A934" s="4"/>
      <c r="K934" s="5"/>
      <c r="L934" s="5"/>
    </row>
    <row r="935" spans="1:12" ht="15.75" customHeight="1" x14ac:dyDescent="0.2">
      <c r="A935" s="4"/>
      <c r="K935" s="5"/>
      <c r="L935" s="5"/>
    </row>
    <row r="936" spans="1:12" ht="15.75" customHeight="1" x14ac:dyDescent="0.2">
      <c r="A936" s="4"/>
      <c r="K936" s="5"/>
      <c r="L936" s="5"/>
    </row>
    <row r="937" spans="1:12" ht="15.75" customHeight="1" x14ac:dyDescent="0.2">
      <c r="A937" s="4"/>
      <c r="K937" s="5"/>
      <c r="L937" s="5"/>
    </row>
    <row r="938" spans="1:12" ht="15.75" customHeight="1" x14ac:dyDescent="0.2">
      <c r="A938" s="4"/>
      <c r="K938" s="5"/>
      <c r="L938" s="5"/>
    </row>
    <row r="939" spans="1:12" ht="15.75" customHeight="1" x14ac:dyDescent="0.2">
      <c r="A939" s="4"/>
      <c r="K939" s="5"/>
      <c r="L939" s="5"/>
    </row>
    <row r="940" spans="1:12" ht="15.75" customHeight="1" x14ac:dyDescent="0.2">
      <c r="A940" s="4"/>
      <c r="K940" s="5"/>
      <c r="L940" s="5"/>
    </row>
    <row r="941" spans="1:12" ht="15.75" customHeight="1" x14ac:dyDescent="0.2">
      <c r="A941" s="4"/>
      <c r="K941" s="5"/>
      <c r="L941" s="5"/>
    </row>
    <row r="942" spans="1:12" ht="15.75" customHeight="1" x14ac:dyDescent="0.2">
      <c r="A942" s="4"/>
      <c r="K942" s="5"/>
      <c r="L942" s="5"/>
    </row>
    <row r="943" spans="1:12" ht="15.75" customHeight="1" x14ac:dyDescent="0.2">
      <c r="A943" s="4"/>
      <c r="K943" s="5"/>
      <c r="L943" s="5"/>
    </row>
    <row r="944" spans="1:12" ht="15.75" customHeight="1" x14ac:dyDescent="0.2">
      <c r="A944" s="4"/>
      <c r="K944" s="5"/>
      <c r="L944" s="5"/>
    </row>
    <row r="945" spans="1:12" ht="15.75" customHeight="1" x14ac:dyDescent="0.2">
      <c r="A945" s="4"/>
      <c r="K945" s="5"/>
      <c r="L945" s="5"/>
    </row>
    <row r="946" spans="1:12" ht="15.75" customHeight="1" x14ac:dyDescent="0.2">
      <c r="A946" s="4"/>
      <c r="K946" s="5"/>
      <c r="L946" s="5"/>
    </row>
    <row r="947" spans="1:12" ht="15.75" customHeight="1" x14ac:dyDescent="0.2">
      <c r="A947" s="4"/>
      <c r="K947" s="5"/>
      <c r="L947" s="5"/>
    </row>
    <row r="948" spans="1:12" ht="15.75" customHeight="1" x14ac:dyDescent="0.2">
      <c r="A948" s="4"/>
      <c r="K948" s="5"/>
      <c r="L948" s="5"/>
    </row>
    <row r="949" spans="1:12" ht="15.75" customHeight="1" x14ac:dyDescent="0.2">
      <c r="A949" s="4"/>
      <c r="K949" s="5"/>
      <c r="L949" s="5"/>
    </row>
    <row r="950" spans="1:12" ht="15.75" customHeight="1" x14ac:dyDescent="0.2">
      <c r="A950" s="4"/>
      <c r="K950" s="5"/>
      <c r="L950" s="5"/>
    </row>
    <row r="951" spans="1:12" ht="15.75" customHeight="1" x14ac:dyDescent="0.2">
      <c r="A951" s="4"/>
      <c r="K951" s="5"/>
      <c r="L951" s="5"/>
    </row>
    <row r="952" spans="1:12" ht="15.75" customHeight="1" x14ac:dyDescent="0.2">
      <c r="A952" s="4"/>
      <c r="K952" s="5"/>
      <c r="L952" s="5"/>
    </row>
    <row r="953" spans="1:12" ht="15.75" customHeight="1" x14ac:dyDescent="0.2">
      <c r="A953" s="4"/>
      <c r="K953" s="5"/>
      <c r="L953" s="5"/>
    </row>
    <row r="954" spans="1:12" ht="15.75" customHeight="1" x14ac:dyDescent="0.2">
      <c r="A954" s="4"/>
      <c r="K954" s="5"/>
      <c r="L954" s="5"/>
    </row>
    <row r="955" spans="1:12" ht="15.75" customHeight="1" x14ac:dyDescent="0.2">
      <c r="A955" s="4"/>
      <c r="K955" s="5"/>
      <c r="L955" s="5"/>
    </row>
    <row r="956" spans="1:12" ht="15.75" customHeight="1" x14ac:dyDescent="0.2">
      <c r="A956" s="4"/>
      <c r="K956" s="5"/>
      <c r="L956" s="5"/>
    </row>
    <row r="957" spans="1:12" ht="15.75" customHeight="1" x14ac:dyDescent="0.2">
      <c r="A957" s="4"/>
      <c r="K957" s="5"/>
      <c r="L957" s="5"/>
    </row>
    <row r="958" spans="1:12" ht="15.75" customHeight="1" x14ac:dyDescent="0.2">
      <c r="A958" s="4"/>
      <c r="K958" s="5"/>
      <c r="L958" s="5"/>
    </row>
    <row r="959" spans="1:12" ht="15.75" customHeight="1" x14ac:dyDescent="0.2">
      <c r="A959" s="4"/>
      <c r="K959" s="5"/>
      <c r="L959" s="5"/>
    </row>
    <row r="960" spans="1:12" ht="15.75" customHeight="1" x14ac:dyDescent="0.2">
      <c r="A960" s="4"/>
      <c r="K960" s="5"/>
      <c r="L960" s="5"/>
    </row>
    <row r="961" spans="1:12" ht="15.75" customHeight="1" x14ac:dyDescent="0.2">
      <c r="A961" s="4"/>
      <c r="K961" s="5"/>
      <c r="L961" s="5"/>
    </row>
    <row r="962" spans="1:12" ht="15.75" customHeight="1" x14ac:dyDescent="0.2">
      <c r="A962" s="4"/>
      <c r="K962" s="5"/>
      <c r="L962" s="5"/>
    </row>
    <row r="963" spans="1:12" ht="15.75" customHeight="1" x14ac:dyDescent="0.2">
      <c r="A963" s="4"/>
      <c r="K963" s="5"/>
      <c r="L963" s="5"/>
    </row>
    <row r="964" spans="1:12" ht="15.75" customHeight="1" x14ac:dyDescent="0.2">
      <c r="A964" s="4"/>
      <c r="K964" s="5"/>
      <c r="L964" s="5"/>
    </row>
    <row r="965" spans="1:12" ht="15.75" customHeight="1" x14ac:dyDescent="0.2">
      <c r="A965" s="4"/>
      <c r="K965" s="5"/>
      <c r="L965" s="5"/>
    </row>
    <row r="966" spans="1:12" ht="15.75" customHeight="1" x14ac:dyDescent="0.2">
      <c r="A966" s="4"/>
      <c r="K966" s="5"/>
      <c r="L966" s="5"/>
    </row>
    <row r="967" spans="1:12" ht="15.75" customHeight="1" x14ac:dyDescent="0.2">
      <c r="A967" s="4"/>
      <c r="K967" s="5"/>
      <c r="L967" s="5"/>
    </row>
    <row r="968" spans="1:12" ht="15.75" customHeight="1" x14ac:dyDescent="0.2">
      <c r="A968" s="4"/>
      <c r="K968" s="5"/>
      <c r="L968" s="5"/>
    </row>
    <row r="969" spans="1:12" ht="15.75" customHeight="1" x14ac:dyDescent="0.2">
      <c r="A969" s="4"/>
      <c r="K969" s="5"/>
      <c r="L969" s="5"/>
    </row>
    <row r="970" spans="1:12" ht="15.75" customHeight="1" x14ac:dyDescent="0.2">
      <c r="A970" s="4"/>
      <c r="K970" s="5"/>
      <c r="L970" s="5"/>
    </row>
    <row r="971" spans="1:12" ht="15.75" customHeight="1" x14ac:dyDescent="0.2">
      <c r="A971" s="4"/>
      <c r="K971" s="5"/>
      <c r="L971" s="5"/>
    </row>
    <row r="972" spans="1:12" ht="15.75" customHeight="1" x14ac:dyDescent="0.2">
      <c r="A972" s="4"/>
      <c r="K972" s="5"/>
      <c r="L972" s="5"/>
    </row>
    <row r="973" spans="1:12" ht="15.75" customHeight="1" x14ac:dyDescent="0.2">
      <c r="A973" s="4"/>
      <c r="K973" s="5"/>
      <c r="L973" s="5"/>
    </row>
    <row r="974" spans="1:12" ht="15.75" customHeight="1" x14ac:dyDescent="0.2">
      <c r="A974" s="4"/>
      <c r="K974" s="5"/>
      <c r="L974" s="5"/>
    </row>
    <row r="975" spans="1:12" ht="15.75" customHeight="1" x14ac:dyDescent="0.2">
      <c r="A975" s="4"/>
      <c r="K975" s="5"/>
      <c r="L975" s="5"/>
    </row>
    <row r="976" spans="1:12" ht="15.75" customHeight="1" x14ac:dyDescent="0.2">
      <c r="A976" s="4"/>
      <c r="K976" s="5"/>
      <c r="L976" s="5"/>
    </row>
    <row r="977" spans="1:12" ht="15.75" customHeight="1" x14ac:dyDescent="0.2">
      <c r="A977" s="4"/>
      <c r="K977" s="5"/>
      <c r="L977" s="5"/>
    </row>
    <row r="978" spans="1:12" ht="15.75" customHeight="1" x14ac:dyDescent="0.2">
      <c r="A978" s="4"/>
      <c r="K978" s="5"/>
      <c r="L978" s="5"/>
    </row>
    <row r="979" spans="1:12" ht="15.75" customHeight="1" x14ac:dyDescent="0.2">
      <c r="A979" s="4"/>
      <c r="K979" s="5"/>
      <c r="L979" s="5"/>
    </row>
    <row r="980" spans="1:12" ht="15.75" customHeight="1" x14ac:dyDescent="0.2">
      <c r="A980" s="4"/>
      <c r="K980" s="5"/>
      <c r="L980" s="5"/>
    </row>
    <row r="981" spans="1:12" ht="15.75" customHeight="1" x14ac:dyDescent="0.2">
      <c r="A981" s="4"/>
      <c r="K981" s="5"/>
      <c r="L981" s="5"/>
    </row>
    <row r="982" spans="1:12" ht="15.75" customHeight="1" x14ac:dyDescent="0.2">
      <c r="A982" s="4"/>
      <c r="K982" s="5"/>
      <c r="L982" s="5"/>
    </row>
    <row r="983" spans="1:12" ht="15.75" customHeight="1" x14ac:dyDescent="0.2">
      <c r="A983" s="4"/>
      <c r="K983" s="5"/>
      <c r="L983" s="5"/>
    </row>
    <row r="984" spans="1:12" ht="15.75" customHeight="1" x14ac:dyDescent="0.2">
      <c r="A984" s="4"/>
      <c r="K984" s="5"/>
      <c r="L984" s="5"/>
    </row>
    <row r="985" spans="1:12" ht="15.75" customHeight="1" x14ac:dyDescent="0.2">
      <c r="A985" s="4"/>
      <c r="K985" s="5"/>
      <c r="L985" s="5"/>
    </row>
    <row r="986" spans="1:12" ht="15.75" customHeight="1" x14ac:dyDescent="0.2">
      <c r="A986" s="4"/>
      <c r="K986" s="5"/>
      <c r="L986" s="5"/>
    </row>
    <row r="987" spans="1:12" ht="15.75" customHeight="1" x14ac:dyDescent="0.2">
      <c r="A987" s="4"/>
      <c r="K987" s="5"/>
      <c r="L987" s="5"/>
    </row>
    <row r="988" spans="1:12" ht="15.75" customHeight="1" x14ac:dyDescent="0.2">
      <c r="A988" s="4"/>
      <c r="K988" s="5"/>
      <c r="L988" s="5"/>
    </row>
    <row r="989" spans="1:12" ht="15.75" customHeight="1" x14ac:dyDescent="0.2">
      <c r="A989" s="4"/>
      <c r="K989" s="5"/>
      <c r="L989" s="5"/>
    </row>
    <row r="990" spans="1:12" ht="15.75" customHeight="1" x14ac:dyDescent="0.2">
      <c r="A990" s="4"/>
      <c r="K990" s="5"/>
      <c r="L990" s="5"/>
    </row>
    <row r="991" spans="1:12" ht="15.75" customHeight="1" x14ac:dyDescent="0.2">
      <c r="A991" s="4"/>
      <c r="K991" s="5"/>
      <c r="L991" s="5"/>
    </row>
    <row r="992" spans="1:12" ht="15.75" customHeight="1" x14ac:dyDescent="0.2">
      <c r="A992" s="4"/>
      <c r="K992" s="5"/>
      <c r="L992" s="5"/>
    </row>
    <row r="993" spans="1:12" ht="15.75" customHeight="1" x14ac:dyDescent="0.2">
      <c r="A993" s="4"/>
      <c r="K993" s="5"/>
      <c r="L993" s="5"/>
    </row>
    <row r="994" spans="1:12" ht="15.75" customHeight="1" x14ac:dyDescent="0.2">
      <c r="A994" s="4"/>
      <c r="K994" s="5"/>
      <c r="L994" s="5"/>
    </row>
    <row r="995" spans="1:12" ht="15.75" customHeight="1" x14ac:dyDescent="0.2">
      <c r="A995" s="4"/>
      <c r="K995" s="5"/>
      <c r="L995" s="5"/>
    </row>
    <row r="996" spans="1:12" ht="15.75" customHeight="1" x14ac:dyDescent="0.2">
      <c r="A996" s="4"/>
      <c r="K996" s="5"/>
      <c r="L996" s="5"/>
    </row>
    <row r="997" spans="1:12" ht="15.75" customHeight="1" x14ac:dyDescent="0.2">
      <c r="A997" s="4"/>
      <c r="K997" s="5"/>
      <c r="L997" s="5"/>
    </row>
    <row r="998" spans="1:12" ht="15.75" customHeight="1" x14ac:dyDescent="0.2">
      <c r="A998" s="4"/>
      <c r="K998" s="5"/>
      <c r="L998" s="5"/>
    </row>
    <row r="999" spans="1:12" ht="15.75" customHeight="1" x14ac:dyDescent="0.2">
      <c r="A999" s="4"/>
      <c r="K999" s="5"/>
      <c r="L999" s="5"/>
    </row>
    <row r="1000" spans="1:12" ht="15.75" customHeight="1" x14ac:dyDescent="0.2">
      <c r="A1000" s="4"/>
      <c r="K1000" s="5"/>
      <c r="L1000" s="5"/>
    </row>
    <row r="1001" spans="1:12" ht="15.75" customHeight="1" x14ac:dyDescent="0.2">
      <c r="A1001" s="4"/>
      <c r="K1001" s="5"/>
      <c r="L1001" s="5"/>
    </row>
    <row r="1002" spans="1:12" ht="15.75" customHeight="1" x14ac:dyDescent="0.2">
      <c r="A1002" s="4"/>
      <c r="K1002" s="5"/>
      <c r="L1002" s="5"/>
    </row>
    <row r="1003" spans="1:12" ht="15.75" customHeight="1" x14ac:dyDescent="0.2">
      <c r="A1003" s="4"/>
      <c r="K1003" s="5"/>
      <c r="L1003" s="5"/>
    </row>
    <row r="1004" spans="1:12" ht="15.75" customHeight="1" x14ac:dyDescent="0.2">
      <c r="A1004" s="4"/>
      <c r="K1004" s="5"/>
      <c r="L1004" s="5"/>
    </row>
    <row r="1005" spans="1:12" ht="15.75" customHeight="1" x14ac:dyDescent="0.2">
      <c r="A1005" s="4"/>
      <c r="K1005" s="5"/>
      <c r="L1005" s="5"/>
    </row>
    <row r="1006" spans="1:12" ht="15.75" customHeight="1" x14ac:dyDescent="0.2">
      <c r="A1006" s="4"/>
      <c r="K1006" s="5"/>
      <c r="L1006" s="5"/>
    </row>
    <row r="1007" spans="1:12" ht="15.75" customHeight="1" x14ac:dyDescent="0.2">
      <c r="A1007" s="4"/>
      <c r="K1007" s="5"/>
      <c r="L1007" s="5"/>
    </row>
    <row r="1008" spans="1:12" ht="15.75" customHeight="1" x14ac:dyDescent="0.2">
      <c r="A1008" s="4"/>
      <c r="K1008" s="5"/>
      <c r="L1008" s="5"/>
    </row>
    <row r="1009" spans="1:12" ht="15.75" customHeight="1" x14ac:dyDescent="0.2">
      <c r="A1009" s="4"/>
      <c r="K1009" s="5"/>
      <c r="L1009" s="5"/>
    </row>
    <row r="1010" spans="1:12" ht="15.75" customHeight="1" x14ac:dyDescent="0.2">
      <c r="A1010" s="4"/>
      <c r="K1010" s="5"/>
      <c r="L1010" s="5"/>
    </row>
    <row r="1011" spans="1:12" ht="15.75" customHeight="1" x14ac:dyDescent="0.2">
      <c r="A1011" s="4"/>
      <c r="K1011" s="5"/>
      <c r="L1011" s="5"/>
    </row>
    <row r="1012" spans="1:12" ht="15.75" customHeight="1" x14ac:dyDescent="0.2">
      <c r="A1012" s="4"/>
      <c r="K1012" s="5"/>
      <c r="L1012" s="5"/>
    </row>
    <row r="1013" spans="1:12" ht="15.75" customHeight="1" x14ac:dyDescent="0.2">
      <c r="A1013" s="4"/>
      <c r="K1013" s="5"/>
      <c r="L1013" s="5"/>
    </row>
    <row r="1014" spans="1:12" ht="15.75" customHeight="1" x14ac:dyDescent="0.2">
      <c r="A1014" s="4"/>
      <c r="K1014" s="5"/>
      <c r="L1014" s="5"/>
    </row>
    <row r="1015" spans="1:12" ht="15.75" customHeight="1" x14ac:dyDescent="0.2">
      <c r="A1015" s="4"/>
      <c r="K1015" s="5"/>
      <c r="L1015" s="5"/>
    </row>
    <row r="1016" spans="1:12" ht="15.75" customHeight="1" x14ac:dyDescent="0.2">
      <c r="A1016" s="4"/>
      <c r="K1016" s="5"/>
      <c r="L1016" s="5"/>
    </row>
    <row r="1017" spans="1:12" ht="15.75" customHeight="1" x14ac:dyDescent="0.2">
      <c r="A1017" s="4"/>
      <c r="K1017" s="5"/>
      <c r="L1017" s="5"/>
    </row>
    <row r="1018" spans="1:12" ht="15.75" customHeight="1" x14ac:dyDescent="0.2">
      <c r="A1018" s="4"/>
      <c r="K1018" s="5"/>
      <c r="L1018" s="5"/>
    </row>
    <row r="1019" spans="1:12" ht="15.75" customHeight="1" x14ac:dyDescent="0.2">
      <c r="A1019" s="4"/>
      <c r="K1019" s="5"/>
      <c r="L1019" s="5"/>
    </row>
    <row r="1020" spans="1:12" ht="15.75" customHeight="1" x14ac:dyDescent="0.2">
      <c r="A1020" s="4"/>
      <c r="K1020" s="5"/>
      <c r="L1020" s="5"/>
    </row>
    <row r="1021" spans="1:12" ht="15.75" customHeight="1" x14ac:dyDescent="0.2">
      <c r="A1021" s="4"/>
      <c r="K1021" s="5"/>
      <c r="L1021" s="5"/>
    </row>
    <row r="1022" spans="1:12" ht="15.75" customHeight="1" x14ac:dyDescent="0.2">
      <c r="A1022" s="4"/>
      <c r="K1022" s="5"/>
      <c r="L1022" s="5"/>
    </row>
    <row r="1023" spans="1:12" ht="15.75" customHeight="1" x14ac:dyDescent="0.2">
      <c r="A1023" s="4"/>
      <c r="K1023" s="5"/>
      <c r="L1023" s="5"/>
    </row>
    <row r="1024" spans="1:12" ht="15.75" customHeight="1" x14ac:dyDescent="0.2">
      <c r="A1024" s="4"/>
      <c r="K1024" s="5"/>
      <c r="L1024" s="5"/>
    </row>
    <row r="1025" spans="1:12" ht="15.75" customHeight="1" x14ac:dyDescent="0.2">
      <c r="A1025" s="4"/>
      <c r="K1025" s="5"/>
      <c r="L1025" s="5"/>
    </row>
    <row r="1026" spans="1:12" ht="15.75" customHeight="1" x14ac:dyDescent="0.2">
      <c r="A1026" s="4"/>
      <c r="K1026" s="5"/>
      <c r="L1026" s="5"/>
    </row>
    <row r="1027" spans="1:12" ht="15.75" customHeight="1" x14ac:dyDescent="0.2">
      <c r="A1027" s="4"/>
      <c r="K1027" s="5"/>
      <c r="L1027" s="5"/>
    </row>
    <row r="1028" spans="1:12" ht="15.75" customHeight="1" x14ac:dyDescent="0.2">
      <c r="A1028" s="4"/>
      <c r="K1028" s="5"/>
      <c r="L1028" s="5"/>
    </row>
    <row r="1029" spans="1:12" ht="15.75" customHeight="1" x14ac:dyDescent="0.2">
      <c r="A1029" s="4"/>
      <c r="K1029" s="5"/>
      <c r="L1029" s="5"/>
    </row>
    <row r="1030" spans="1:12" ht="15.75" customHeight="1" x14ac:dyDescent="0.2">
      <c r="A1030" s="4"/>
      <c r="K1030" s="5"/>
      <c r="L1030" s="5"/>
    </row>
    <row r="1031" spans="1:12" ht="15.75" customHeight="1" x14ac:dyDescent="0.2">
      <c r="A1031" s="4"/>
      <c r="K1031" s="5"/>
      <c r="L1031" s="5"/>
    </row>
    <row r="1032" spans="1:12" ht="15.75" customHeight="1" x14ac:dyDescent="0.2">
      <c r="A1032" s="4"/>
      <c r="K1032" s="5"/>
      <c r="L1032" s="5"/>
    </row>
    <row r="1033" spans="1:12" ht="15.75" customHeight="1" x14ac:dyDescent="0.2">
      <c r="A1033" s="4"/>
      <c r="K1033" s="5"/>
      <c r="L1033" s="5"/>
    </row>
    <row r="1034" spans="1:12" ht="15.75" customHeight="1" x14ac:dyDescent="0.2">
      <c r="A1034" s="4"/>
      <c r="K1034" s="5"/>
      <c r="L1034" s="5"/>
    </row>
    <row r="1035" spans="1:12" ht="15.75" customHeight="1" x14ac:dyDescent="0.2">
      <c r="A1035" s="4"/>
      <c r="K1035" s="5"/>
      <c r="L1035" s="5"/>
    </row>
    <row r="1036" spans="1:12" ht="15.75" customHeight="1" x14ac:dyDescent="0.2">
      <c r="A1036" s="4"/>
      <c r="K1036" s="5"/>
      <c r="L1036" s="5"/>
    </row>
    <row r="1037" spans="1:12" ht="15.75" customHeight="1" x14ac:dyDescent="0.2">
      <c r="A1037" s="4"/>
      <c r="K1037" s="5"/>
      <c r="L1037" s="5"/>
    </row>
    <row r="1038" spans="1:12" ht="15.75" customHeight="1" x14ac:dyDescent="0.2">
      <c r="A1038" s="4"/>
      <c r="K1038" s="5"/>
      <c r="L1038" s="5"/>
    </row>
    <row r="1039" spans="1:12" ht="15.75" customHeight="1" x14ac:dyDescent="0.2">
      <c r="A1039" s="4"/>
      <c r="K1039" s="5"/>
      <c r="L1039" s="5"/>
    </row>
    <row r="1040" spans="1:12" ht="15.75" customHeight="1" x14ac:dyDescent="0.2">
      <c r="A1040" s="4"/>
      <c r="K1040" s="5"/>
      <c r="L1040" s="5"/>
    </row>
    <row r="1041" spans="1:12" ht="15.75" customHeight="1" x14ac:dyDescent="0.2">
      <c r="A1041" s="4"/>
      <c r="K1041" s="5"/>
      <c r="L1041" s="5"/>
    </row>
    <row r="1042" spans="1:12" ht="15.75" customHeight="1" x14ac:dyDescent="0.2">
      <c r="A1042" s="4"/>
      <c r="K1042" s="5"/>
      <c r="L1042" s="5"/>
    </row>
    <row r="1043" spans="1:12" ht="15.75" customHeight="1" x14ac:dyDescent="0.2">
      <c r="A1043" s="4"/>
      <c r="K1043" s="5"/>
      <c r="L1043" s="5"/>
    </row>
    <row r="1044" spans="1:12" ht="15.75" customHeight="1" x14ac:dyDescent="0.2">
      <c r="A1044" s="4"/>
      <c r="K1044" s="5"/>
      <c r="L1044" s="5"/>
    </row>
    <row r="1045" spans="1:12" ht="15.75" customHeight="1" x14ac:dyDescent="0.2">
      <c r="A1045" s="4"/>
      <c r="K1045" s="5"/>
      <c r="L1045" s="5"/>
    </row>
    <row r="1046" spans="1:12" ht="15.75" customHeight="1" x14ac:dyDescent="0.2">
      <c r="A1046" s="4"/>
      <c r="K1046" s="5"/>
      <c r="L1046" s="5"/>
    </row>
    <row r="1047" spans="1:12" ht="15.75" customHeight="1" x14ac:dyDescent="0.2">
      <c r="A1047" s="4"/>
      <c r="K1047" s="5"/>
      <c r="L1047" s="5"/>
    </row>
    <row r="1048" spans="1:12" ht="15.75" customHeight="1" x14ac:dyDescent="0.2">
      <c r="A1048" s="4"/>
      <c r="K1048" s="5"/>
      <c r="L1048" s="5"/>
    </row>
    <row r="1049" spans="1:12" ht="15.75" customHeight="1" x14ac:dyDescent="0.2">
      <c r="A1049" s="4"/>
      <c r="K1049" s="5"/>
      <c r="L1049" s="5"/>
    </row>
    <row r="1050" spans="1:12" ht="15.75" customHeight="1" x14ac:dyDescent="0.2">
      <c r="A1050" s="4"/>
      <c r="K1050" s="5"/>
      <c r="L1050" s="5"/>
    </row>
    <row r="1051" spans="1:12" ht="15.75" customHeight="1" x14ac:dyDescent="0.2">
      <c r="A1051" s="4"/>
      <c r="K1051" s="5"/>
      <c r="L1051" s="5"/>
    </row>
    <row r="1052" spans="1:12" ht="15.75" customHeight="1" x14ac:dyDescent="0.2">
      <c r="A1052" s="4"/>
      <c r="K1052" s="5"/>
      <c r="L1052" s="5"/>
    </row>
    <row r="1053" spans="1:12" ht="15.75" customHeight="1" x14ac:dyDescent="0.2">
      <c r="A1053" s="4"/>
      <c r="K1053" s="5"/>
      <c r="L1053" s="5"/>
    </row>
    <row r="1054" spans="1:12" ht="15.75" customHeight="1" x14ac:dyDescent="0.2">
      <c r="A1054" s="4"/>
      <c r="K1054" s="5"/>
      <c r="L1054" s="5"/>
    </row>
    <row r="1055" spans="1:12" ht="15.75" customHeight="1" x14ac:dyDescent="0.2">
      <c r="A1055" s="4"/>
      <c r="K1055" s="5"/>
      <c r="L1055" s="5"/>
    </row>
    <row r="1056" spans="1:12" ht="15.75" customHeight="1" x14ac:dyDescent="0.2">
      <c r="A1056" s="4"/>
      <c r="K1056" s="5"/>
      <c r="L1056" s="5"/>
    </row>
    <row r="1057" spans="1:12" ht="15.75" customHeight="1" x14ac:dyDescent="0.2">
      <c r="A1057" s="4"/>
      <c r="K1057" s="5"/>
      <c r="L1057" s="5"/>
    </row>
    <row r="1058" spans="1:12" ht="15.75" customHeight="1" x14ac:dyDescent="0.2">
      <c r="A1058" s="4"/>
      <c r="K1058" s="5"/>
      <c r="L1058" s="5"/>
    </row>
    <row r="1059" spans="1:12" ht="15.75" customHeight="1" x14ac:dyDescent="0.2">
      <c r="A1059" s="4"/>
      <c r="K1059" s="5"/>
      <c r="L1059" s="5"/>
    </row>
    <row r="1060" spans="1:12" ht="15.75" customHeight="1" x14ac:dyDescent="0.2">
      <c r="A1060" s="4"/>
      <c r="K1060" s="5"/>
      <c r="L1060" s="5"/>
    </row>
    <row r="1061" spans="1:12" ht="15.75" customHeight="1" x14ac:dyDescent="0.2">
      <c r="A1061" s="4"/>
      <c r="K1061" s="5"/>
      <c r="L1061" s="5"/>
    </row>
    <row r="1062" spans="1:12" ht="15.75" customHeight="1" x14ac:dyDescent="0.2">
      <c r="A1062" s="4"/>
      <c r="K1062" s="5"/>
      <c r="L1062" s="5"/>
    </row>
    <row r="1063" spans="1:12" ht="15.75" customHeight="1" x14ac:dyDescent="0.2">
      <c r="A1063" s="4"/>
      <c r="K1063" s="5"/>
      <c r="L1063" s="5"/>
    </row>
    <row r="1064" spans="1:12" ht="15.75" customHeight="1" x14ac:dyDescent="0.2">
      <c r="A1064" s="4"/>
      <c r="K1064" s="5"/>
      <c r="L1064" s="5"/>
    </row>
    <row r="1065" spans="1:12" ht="15.75" customHeight="1" x14ac:dyDescent="0.2">
      <c r="A1065" s="4"/>
      <c r="K1065" s="5"/>
      <c r="L1065" s="5"/>
    </row>
    <row r="1066" spans="1:12" ht="15.75" customHeight="1" x14ac:dyDescent="0.2">
      <c r="A1066" s="4"/>
      <c r="K1066" s="5"/>
      <c r="L1066" s="5"/>
    </row>
    <row r="1067" spans="1:12" ht="15.75" customHeight="1" x14ac:dyDescent="0.2">
      <c r="A1067" s="4"/>
      <c r="K1067" s="5"/>
      <c r="L1067" s="5"/>
    </row>
    <row r="1068" spans="1:12" ht="15.75" customHeight="1" x14ac:dyDescent="0.2">
      <c r="A1068" s="4"/>
      <c r="K1068" s="5"/>
      <c r="L1068" s="5"/>
    </row>
    <row r="1069" spans="1:12" ht="15.75" customHeight="1" x14ac:dyDescent="0.2">
      <c r="A1069" s="4"/>
      <c r="K1069" s="5"/>
      <c r="L1069" s="5"/>
    </row>
    <row r="1070" spans="1:12" ht="15.75" customHeight="1" x14ac:dyDescent="0.2">
      <c r="A1070" s="4"/>
      <c r="K1070" s="5"/>
      <c r="L1070" s="5"/>
    </row>
    <row r="1071" spans="1:12" ht="15.75" customHeight="1" x14ac:dyDescent="0.2">
      <c r="A1071" s="4"/>
      <c r="K1071" s="5"/>
      <c r="L1071" s="5"/>
    </row>
    <row r="1072" spans="1:12" ht="15.75" customHeight="1" x14ac:dyDescent="0.2">
      <c r="A1072" s="4"/>
      <c r="K1072" s="5"/>
      <c r="L1072" s="5"/>
    </row>
    <row r="1073" spans="1:12" ht="15.75" customHeight="1" x14ac:dyDescent="0.2">
      <c r="A1073" s="4"/>
      <c r="K1073" s="5"/>
      <c r="L1073" s="5"/>
    </row>
    <row r="1074" spans="1:12" ht="15.75" customHeight="1" x14ac:dyDescent="0.2">
      <c r="A1074" s="4"/>
      <c r="K1074" s="5"/>
      <c r="L1074" s="5"/>
    </row>
    <row r="1075" spans="1:12" ht="15.75" customHeight="1" x14ac:dyDescent="0.2">
      <c r="A1075" s="4"/>
      <c r="K1075" s="5"/>
      <c r="L1075" s="5"/>
    </row>
    <row r="1076" spans="1:12" ht="15.75" customHeight="1" x14ac:dyDescent="0.2">
      <c r="A1076" s="4"/>
      <c r="K1076" s="5"/>
      <c r="L1076" s="5"/>
    </row>
    <row r="1077" spans="1:12" ht="15.75" customHeight="1" x14ac:dyDescent="0.2">
      <c r="A1077" s="4"/>
      <c r="K1077" s="5"/>
      <c r="L1077" s="5"/>
    </row>
    <row r="1078" spans="1:12" ht="15.75" customHeight="1" x14ac:dyDescent="0.2">
      <c r="A1078" s="4"/>
      <c r="K1078" s="5"/>
      <c r="L1078" s="5"/>
    </row>
    <row r="1079" spans="1:12" ht="15.75" customHeight="1" x14ac:dyDescent="0.2">
      <c r="A1079" s="4"/>
      <c r="K1079" s="5"/>
      <c r="L1079" s="5"/>
    </row>
    <row r="1080" spans="1:12" ht="15.75" customHeight="1" x14ac:dyDescent="0.2">
      <c r="A1080" s="4"/>
      <c r="K1080" s="5"/>
      <c r="L1080" s="5"/>
    </row>
    <row r="1081" spans="1:12" ht="15.75" customHeight="1" x14ac:dyDescent="0.2">
      <c r="A1081" s="4"/>
      <c r="K1081" s="5"/>
      <c r="L1081" s="5"/>
    </row>
    <row r="1082" spans="1:12" ht="15.75" customHeight="1" x14ac:dyDescent="0.2">
      <c r="A1082" s="4"/>
      <c r="K1082" s="5"/>
      <c r="L1082" s="5"/>
    </row>
    <row r="1083" spans="1:12" ht="15.75" customHeight="1" x14ac:dyDescent="0.2">
      <c r="A1083" s="4"/>
      <c r="K1083" s="5"/>
      <c r="L1083" s="5"/>
    </row>
    <row r="1084" spans="1:12" ht="15.75" customHeight="1" x14ac:dyDescent="0.2">
      <c r="A1084" s="4"/>
      <c r="K1084" s="5"/>
      <c r="L1084" s="5"/>
    </row>
    <row r="1085" spans="1:12" ht="15.75" customHeight="1" x14ac:dyDescent="0.2">
      <c r="A1085" s="4"/>
      <c r="K1085" s="5"/>
      <c r="L1085" s="5"/>
    </row>
    <row r="1086" spans="1:12" ht="15.75" customHeight="1" x14ac:dyDescent="0.2">
      <c r="A1086" s="4"/>
      <c r="K1086" s="5"/>
      <c r="L1086" s="5"/>
    </row>
    <row r="1087" spans="1:12" ht="15.75" customHeight="1" x14ac:dyDescent="0.2">
      <c r="A1087" s="4"/>
      <c r="K1087" s="5"/>
      <c r="L1087" s="5"/>
    </row>
    <row r="1088" spans="1:12" ht="15.75" customHeight="1" x14ac:dyDescent="0.2">
      <c r="A1088" s="4"/>
      <c r="K1088" s="5"/>
      <c r="L1088" s="5"/>
    </row>
    <row r="1089" spans="1:12" ht="15.75" customHeight="1" x14ac:dyDescent="0.2">
      <c r="A1089" s="4"/>
      <c r="K1089" s="5"/>
      <c r="L1089" s="5"/>
    </row>
    <row r="1090" spans="1:12" ht="15.75" customHeight="1" x14ac:dyDescent="0.2">
      <c r="A1090" s="4"/>
      <c r="K1090" s="5"/>
      <c r="L1090" s="5"/>
    </row>
    <row r="1091" spans="1:12" ht="15.75" customHeight="1" x14ac:dyDescent="0.2">
      <c r="A1091" s="4"/>
      <c r="K1091" s="5"/>
      <c r="L1091" s="5"/>
    </row>
    <row r="1092" spans="1:12" ht="15.75" customHeight="1" x14ac:dyDescent="0.2">
      <c r="A1092" s="4"/>
      <c r="K1092" s="5"/>
      <c r="L1092" s="5"/>
    </row>
    <row r="1093" spans="1:12" ht="15.75" customHeight="1" x14ac:dyDescent="0.2">
      <c r="A1093" s="4"/>
      <c r="K1093" s="5"/>
      <c r="L1093" s="5"/>
    </row>
    <row r="1094" spans="1:12" ht="15.75" customHeight="1" x14ac:dyDescent="0.2">
      <c r="A1094" s="4"/>
      <c r="K1094" s="5"/>
      <c r="L1094" s="5"/>
    </row>
    <row r="1095" spans="1:12" ht="15.75" customHeight="1" x14ac:dyDescent="0.2">
      <c r="A1095" s="4"/>
      <c r="K1095" s="5"/>
      <c r="L1095" s="5"/>
    </row>
    <row r="1096" spans="1:12" ht="15.75" customHeight="1" x14ac:dyDescent="0.2">
      <c r="A1096" s="4"/>
      <c r="K1096" s="5"/>
      <c r="L1096" s="5"/>
    </row>
    <row r="1097" spans="1:12" ht="15.75" customHeight="1" x14ac:dyDescent="0.2">
      <c r="A1097" s="4"/>
      <c r="K1097" s="5"/>
      <c r="L1097" s="5"/>
    </row>
    <row r="1098" spans="1:12" ht="15.75" customHeight="1" x14ac:dyDescent="0.2">
      <c r="A1098" s="4"/>
      <c r="K1098" s="5"/>
      <c r="L1098" s="5"/>
    </row>
    <row r="1099" spans="1:12" ht="15.75" customHeight="1" x14ac:dyDescent="0.2">
      <c r="A1099" s="4"/>
      <c r="K1099" s="5"/>
      <c r="L1099" s="5"/>
    </row>
    <row r="1100" spans="1:12" ht="15.75" customHeight="1" x14ac:dyDescent="0.2">
      <c r="A1100" s="4"/>
      <c r="K1100" s="5"/>
      <c r="L1100" s="5"/>
    </row>
    <row r="1101" spans="1:12" ht="15.75" customHeight="1" x14ac:dyDescent="0.2">
      <c r="A1101" s="4"/>
      <c r="K1101" s="5"/>
      <c r="L1101" s="5"/>
    </row>
    <row r="1102" spans="1:12" ht="15.75" customHeight="1" x14ac:dyDescent="0.2">
      <c r="A1102" s="4"/>
      <c r="K1102" s="5"/>
      <c r="L1102" s="5"/>
    </row>
    <row r="1103" spans="1:12" ht="15.75" customHeight="1" x14ac:dyDescent="0.2">
      <c r="A1103" s="4"/>
      <c r="K1103" s="5"/>
      <c r="L1103" s="5"/>
    </row>
    <row r="1104" spans="1:12" ht="15.75" customHeight="1" x14ac:dyDescent="0.2">
      <c r="A1104" s="4"/>
      <c r="K1104" s="5"/>
      <c r="L1104" s="5"/>
    </row>
    <row r="1105" spans="1:12" ht="15.75" customHeight="1" x14ac:dyDescent="0.2">
      <c r="A1105" s="4"/>
      <c r="K1105" s="5"/>
      <c r="L1105" s="5"/>
    </row>
    <row r="1106" spans="1:12" ht="15.75" customHeight="1" x14ac:dyDescent="0.2">
      <c r="A1106" s="4"/>
      <c r="K1106" s="5"/>
      <c r="L1106" s="5"/>
    </row>
    <row r="1107" spans="1:12" ht="15.75" customHeight="1" x14ac:dyDescent="0.2">
      <c r="A1107" s="4"/>
      <c r="K1107" s="5"/>
      <c r="L1107" s="5"/>
    </row>
    <row r="1108" spans="1:12" ht="15.75" customHeight="1" x14ac:dyDescent="0.2">
      <c r="A1108" s="4"/>
      <c r="K1108" s="5"/>
      <c r="L1108" s="5"/>
    </row>
    <row r="1109" spans="1:12" ht="15.75" customHeight="1" x14ac:dyDescent="0.2">
      <c r="A1109" s="4"/>
      <c r="K1109" s="5"/>
      <c r="L1109" s="5"/>
    </row>
    <row r="1110" spans="1:12" ht="15.75" customHeight="1" x14ac:dyDescent="0.2">
      <c r="A1110" s="4"/>
      <c r="K1110" s="5"/>
      <c r="L1110" s="5"/>
    </row>
    <row r="1111" spans="1:12" ht="15.75" customHeight="1" x14ac:dyDescent="0.2">
      <c r="A1111" s="4"/>
      <c r="K1111" s="5"/>
      <c r="L1111" s="5"/>
    </row>
    <row r="1112" spans="1:12" ht="15.75" customHeight="1" x14ac:dyDescent="0.2">
      <c r="A1112" s="4"/>
      <c r="K1112" s="5"/>
      <c r="L1112" s="5"/>
    </row>
    <row r="1113" spans="1:12" ht="15.75" customHeight="1" x14ac:dyDescent="0.2">
      <c r="A1113" s="4"/>
      <c r="K1113" s="5"/>
      <c r="L1113" s="5"/>
    </row>
    <row r="1114" spans="1:12" ht="15.75" customHeight="1" x14ac:dyDescent="0.2">
      <c r="A1114" s="4"/>
      <c r="K1114" s="5"/>
      <c r="L1114" s="5"/>
    </row>
    <row r="1115" spans="1:12" ht="15.75" customHeight="1" x14ac:dyDescent="0.2">
      <c r="A1115" s="4"/>
      <c r="K1115" s="5"/>
      <c r="L1115" s="5"/>
    </row>
    <row r="1116" spans="1:12" ht="15.75" customHeight="1" x14ac:dyDescent="0.2">
      <c r="A1116" s="4"/>
      <c r="K1116" s="5"/>
      <c r="L1116" s="5"/>
    </row>
    <row r="1117" spans="1:12" ht="15.75" customHeight="1" x14ac:dyDescent="0.2">
      <c r="A1117" s="4"/>
      <c r="K1117" s="5"/>
      <c r="L1117" s="5"/>
    </row>
    <row r="1118" spans="1:12" ht="15.75" customHeight="1" x14ac:dyDescent="0.2">
      <c r="A1118" s="4"/>
      <c r="K1118" s="5"/>
      <c r="L1118" s="5"/>
    </row>
    <row r="1119" spans="1:12" ht="15.75" customHeight="1" x14ac:dyDescent="0.2">
      <c r="A1119" s="4"/>
      <c r="K1119" s="5"/>
      <c r="L1119" s="5"/>
    </row>
    <row r="1120" spans="1:12" ht="15.75" customHeight="1" x14ac:dyDescent="0.2">
      <c r="A1120" s="4"/>
      <c r="K1120" s="5"/>
      <c r="L1120" s="5"/>
    </row>
    <row r="1121" spans="1:12" ht="15.75" customHeight="1" x14ac:dyDescent="0.2">
      <c r="A1121" s="4"/>
      <c r="K1121" s="5"/>
      <c r="L1121" s="5"/>
    </row>
    <row r="1122" spans="1:12" ht="15.75" customHeight="1" x14ac:dyDescent="0.2">
      <c r="A1122" s="4"/>
      <c r="K1122" s="5"/>
      <c r="L1122" s="5"/>
    </row>
    <row r="1123" spans="1:12" ht="15.75" customHeight="1" x14ac:dyDescent="0.2">
      <c r="A1123" s="4"/>
      <c r="K1123" s="5"/>
      <c r="L1123" s="5"/>
    </row>
    <row r="1124" spans="1:12" ht="15.75" customHeight="1" x14ac:dyDescent="0.2">
      <c r="A1124" s="4"/>
      <c r="K1124" s="5"/>
      <c r="L1124" s="5"/>
    </row>
    <row r="1125" spans="1:12" ht="15.75" customHeight="1" x14ac:dyDescent="0.2">
      <c r="A1125" s="4"/>
      <c r="K1125" s="5"/>
      <c r="L1125" s="5"/>
    </row>
    <row r="1126" spans="1:12" ht="15.75" customHeight="1" x14ac:dyDescent="0.2">
      <c r="A1126" s="4"/>
      <c r="K1126" s="5"/>
      <c r="L1126" s="5"/>
    </row>
    <row r="1127" spans="1:12" ht="15.75" customHeight="1" x14ac:dyDescent="0.2">
      <c r="A1127" s="4"/>
      <c r="K1127" s="5"/>
      <c r="L1127" s="5"/>
    </row>
    <row r="1128" spans="1:12" ht="15.75" customHeight="1" x14ac:dyDescent="0.2">
      <c r="A1128" s="4"/>
      <c r="K1128" s="5"/>
      <c r="L1128" s="5"/>
    </row>
    <row r="1129" spans="1:12" ht="15.75" customHeight="1" x14ac:dyDescent="0.2">
      <c r="A1129" s="4"/>
      <c r="K1129" s="5"/>
      <c r="L1129" s="5"/>
    </row>
    <row r="1130" spans="1:12" ht="15.75" customHeight="1" x14ac:dyDescent="0.2">
      <c r="A1130" s="4"/>
      <c r="K1130" s="5"/>
      <c r="L1130" s="5"/>
    </row>
    <row r="1131" spans="1:12" ht="15.75" customHeight="1" x14ac:dyDescent="0.2">
      <c r="A1131" s="4"/>
      <c r="K1131" s="5"/>
      <c r="L1131" s="5"/>
    </row>
    <row r="1132" spans="1:12" ht="15.75" customHeight="1" x14ac:dyDescent="0.2">
      <c r="A1132" s="4"/>
      <c r="K1132" s="5"/>
      <c r="L1132" s="5"/>
    </row>
    <row r="1133" spans="1:12" ht="15.75" customHeight="1" x14ac:dyDescent="0.2">
      <c r="A1133" s="4"/>
      <c r="K1133" s="5"/>
      <c r="L1133" s="5"/>
    </row>
    <row r="1134" spans="1:12" ht="15.75" customHeight="1" x14ac:dyDescent="0.2">
      <c r="A1134" s="4"/>
      <c r="K1134" s="5"/>
      <c r="L1134" s="5"/>
    </row>
    <row r="1135" spans="1:12" ht="15.75" customHeight="1" x14ac:dyDescent="0.2">
      <c r="A1135" s="4"/>
      <c r="K1135" s="5"/>
      <c r="L1135" s="5"/>
    </row>
    <row r="1136" spans="1:12" ht="15.75" customHeight="1" x14ac:dyDescent="0.2">
      <c r="A1136" s="4"/>
      <c r="K1136" s="5"/>
      <c r="L1136" s="5"/>
    </row>
    <row r="1137" spans="1:12" ht="15.75" customHeight="1" x14ac:dyDescent="0.2">
      <c r="A1137" s="4"/>
      <c r="K1137" s="5"/>
      <c r="L1137" s="5"/>
    </row>
    <row r="1138" spans="1:12" ht="15.75" customHeight="1" x14ac:dyDescent="0.2">
      <c r="A1138" s="4"/>
      <c r="K1138" s="5"/>
      <c r="L1138" s="5"/>
    </row>
    <row r="1139" spans="1:12" ht="15.75" customHeight="1" x14ac:dyDescent="0.2">
      <c r="A1139" s="4"/>
      <c r="K1139" s="5"/>
      <c r="L1139" s="5"/>
    </row>
    <row r="1140" spans="1:12" ht="15.75" customHeight="1" x14ac:dyDescent="0.2">
      <c r="A1140" s="4"/>
      <c r="K1140" s="5"/>
      <c r="L1140" s="5"/>
    </row>
    <row r="1141" spans="1:12" ht="15.75" customHeight="1" x14ac:dyDescent="0.2">
      <c r="A1141" s="4"/>
      <c r="K1141" s="5"/>
      <c r="L1141" s="5"/>
    </row>
    <row r="1142" spans="1:12" ht="15.75" customHeight="1" x14ac:dyDescent="0.2">
      <c r="A1142" s="4"/>
      <c r="K1142" s="5"/>
      <c r="L1142" s="5"/>
    </row>
    <row r="1143" spans="1:12" ht="15.75" customHeight="1" x14ac:dyDescent="0.2">
      <c r="A1143" s="4"/>
      <c r="K1143" s="5"/>
      <c r="L1143" s="5"/>
    </row>
    <row r="1144" spans="1:12" ht="15.75" customHeight="1" x14ac:dyDescent="0.2">
      <c r="A1144" s="4"/>
      <c r="K1144" s="5"/>
      <c r="L1144" s="5"/>
    </row>
    <row r="1145" spans="1:12" ht="15.75" customHeight="1" x14ac:dyDescent="0.2">
      <c r="A1145" s="4"/>
      <c r="K1145" s="5"/>
      <c r="L1145" s="5"/>
    </row>
    <row r="1146" spans="1:12" ht="15.75" customHeight="1" x14ac:dyDescent="0.2">
      <c r="A1146" s="4"/>
      <c r="K1146" s="5"/>
      <c r="L1146" s="5"/>
    </row>
    <row r="1147" spans="1:12" ht="15.75" customHeight="1" x14ac:dyDescent="0.2">
      <c r="A1147" s="4"/>
      <c r="K1147" s="5"/>
      <c r="L1147" s="5"/>
    </row>
    <row r="1148" spans="1:12" ht="15.75" customHeight="1" x14ac:dyDescent="0.2">
      <c r="A1148" s="4"/>
      <c r="K1148" s="5"/>
      <c r="L1148" s="5"/>
    </row>
    <row r="1149" spans="1:12" ht="15.75" customHeight="1" x14ac:dyDescent="0.2">
      <c r="A1149" s="4"/>
      <c r="K1149" s="5"/>
      <c r="L1149" s="5"/>
    </row>
    <row r="1150" spans="1:12" ht="15.75" customHeight="1" x14ac:dyDescent="0.2">
      <c r="A1150" s="4"/>
      <c r="K1150" s="5"/>
      <c r="L1150" s="5"/>
    </row>
    <row r="1151" spans="1:12" ht="15.75" customHeight="1" x14ac:dyDescent="0.2">
      <c r="A1151" s="4"/>
      <c r="K1151" s="5"/>
      <c r="L1151" s="5"/>
    </row>
    <row r="1152" spans="1:12" ht="15.75" customHeight="1" x14ac:dyDescent="0.2">
      <c r="A1152" s="4"/>
      <c r="K1152" s="5"/>
      <c r="L1152" s="5"/>
    </row>
    <row r="1153" spans="1:12" ht="15.75" customHeight="1" x14ac:dyDescent="0.2">
      <c r="A1153" s="4"/>
      <c r="K1153" s="5"/>
      <c r="L1153" s="5"/>
    </row>
    <row r="1154" spans="1:12" ht="15.75" customHeight="1" x14ac:dyDescent="0.2">
      <c r="A1154" s="4"/>
      <c r="K1154" s="5"/>
      <c r="L1154" s="5"/>
    </row>
    <row r="1155" spans="1:12" ht="15.75" customHeight="1" x14ac:dyDescent="0.2">
      <c r="A1155" s="4"/>
      <c r="K1155" s="5"/>
      <c r="L1155" s="5"/>
    </row>
    <row r="1156" spans="1:12" ht="15.75" customHeight="1" x14ac:dyDescent="0.2">
      <c r="A1156" s="4"/>
      <c r="K1156" s="5"/>
      <c r="L1156" s="5"/>
    </row>
    <row r="1157" spans="1:12" ht="15.75" customHeight="1" x14ac:dyDescent="0.2">
      <c r="A1157" s="4"/>
      <c r="K1157" s="5"/>
      <c r="L1157" s="5"/>
    </row>
    <row r="1158" spans="1:12" ht="15.75" customHeight="1" x14ac:dyDescent="0.2">
      <c r="A1158" s="4"/>
      <c r="K1158" s="5"/>
      <c r="L1158" s="5"/>
    </row>
    <row r="1159" spans="1:12" ht="15.75" customHeight="1" x14ac:dyDescent="0.2">
      <c r="A1159" s="4"/>
      <c r="K1159" s="5"/>
      <c r="L1159" s="5"/>
    </row>
    <row r="1160" spans="1:12" ht="15.75" customHeight="1" x14ac:dyDescent="0.2">
      <c r="A1160" s="4"/>
      <c r="K1160" s="5"/>
      <c r="L1160" s="5"/>
    </row>
    <row r="1161" spans="1:12" ht="15.75" customHeight="1" x14ac:dyDescent="0.2">
      <c r="A1161" s="4"/>
      <c r="K1161" s="5"/>
      <c r="L1161" s="5"/>
    </row>
    <row r="1162" spans="1:12" ht="15.75" customHeight="1" x14ac:dyDescent="0.2">
      <c r="A1162" s="4"/>
      <c r="K1162" s="5"/>
      <c r="L1162" s="5"/>
    </row>
    <row r="1163" spans="1:12" ht="15.75" customHeight="1" x14ac:dyDescent="0.2">
      <c r="A1163" s="4"/>
      <c r="K1163" s="5"/>
      <c r="L1163" s="5"/>
    </row>
    <row r="1164" spans="1:12" ht="15.75" customHeight="1" x14ac:dyDescent="0.2">
      <c r="A1164" s="4"/>
      <c r="K1164" s="5"/>
      <c r="L1164" s="5"/>
    </row>
    <row r="1165" spans="1:12" ht="15.75" customHeight="1" x14ac:dyDescent="0.2">
      <c r="A1165" s="4"/>
      <c r="K1165" s="5"/>
      <c r="L1165" s="5"/>
    </row>
    <row r="1166" spans="1:12" ht="15.75" customHeight="1" x14ac:dyDescent="0.2">
      <c r="A1166" s="4"/>
      <c r="K1166" s="5"/>
      <c r="L1166" s="5"/>
    </row>
    <row r="1167" spans="1:12" ht="15.75" customHeight="1" x14ac:dyDescent="0.2">
      <c r="A1167" s="4"/>
      <c r="K1167" s="5"/>
      <c r="L1167" s="5"/>
    </row>
    <row r="1168" spans="1:12" ht="15.75" customHeight="1" x14ac:dyDescent="0.2">
      <c r="A1168" s="4"/>
      <c r="K1168" s="5"/>
      <c r="L1168" s="5"/>
    </row>
    <row r="1169" spans="1:12" ht="15.75" customHeight="1" x14ac:dyDescent="0.2">
      <c r="A1169" s="4"/>
      <c r="K1169" s="5"/>
      <c r="L1169" s="5"/>
    </row>
    <row r="1170" spans="1:12" ht="15.75" customHeight="1" x14ac:dyDescent="0.2">
      <c r="A1170" s="4"/>
      <c r="K1170" s="5"/>
      <c r="L1170" s="5"/>
    </row>
    <row r="1171" spans="1:12" ht="15.75" customHeight="1" x14ac:dyDescent="0.2">
      <c r="A1171" s="4"/>
      <c r="K1171" s="5"/>
      <c r="L1171" s="5"/>
    </row>
    <row r="1172" spans="1:12" ht="15.75" customHeight="1" x14ac:dyDescent="0.2">
      <c r="A1172" s="4"/>
      <c r="K1172" s="5"/>
      <c r="L1172" s="5"/>
    </row>
    <row r="1173" spans="1:12" ht="15.75" customHeight="1" x14ac:dyDescent="0.2">
      <c r="A1173" s="4"/>
      <c r="K1173" s="5"/>
      <c r="L1173" s="5"/>
    </row>
    <row r="1174" spans="1:12" ht="15.75" customHeight="1" x14ac:dyDescent="0.2">
      <c r="A1174" s="4"/>
      <c r="K1174" s="5"/>
      <c r="L1174" s="5"/>
    </row>
    <row r="1175" spans="1:12" ht="15.75" customHeight="1" x14ac:dyDescent="0.2">
      <c r="A1175" s="4"/>
      <c r="K1175" s="5"/>
      <c r="L1175" s="5"/>
    </row>
    <row r="1176" spans="1:12" ht="15.75" customHeight="1" x14ac:dyDescent="0.2">
      <c r="A1176" s="4"/>
      <c r="K1176" s="5"/>
      <c r="L1176" s="5"/>
    </row>
    <row r="1177" spans="1:12" ht="15.75" customHeight="1" x14ac:dyDescent="0.2">
      <c r="A1177" s="4"/>
      <c r="K1177" s="5"/>
      <c r="L1177" s="5"/>
    </row>
    <row r="1178" spans="1:12" ht="15.75" customHeight="1" x14ac:dyDescent="0.2">
      <c r="A1178" s="4"/>
      <c r="K1178" s="5"/>
      <c r="L1178" s="5"/>
    </row>
    <row r="1179" spans="1:12" ht="15.75" customHeight="1" x14ac:dyDescent="0.2">
      <c r="A1179" s="4"/>
      <c r="K1179" s="5"/>
      <c r="L1179" s="5"/>
    </row>
    <row r="1180" spans="1:12" ht="15.75" customHeight="1" x14ac:dyDescent="0.2">
      <c r="A1180" s="4"/>
      <c r="K1180" s="5"/>
      <c r="L1180" s="5"/>
    </row>
    <row r="1181" spans="1:12" ht="15.75" customHeight="1" x14ac:dyDescent="0.2">
      <c r="A1181" s="4"/>
      <c r="K1181" s="5"/>
      <c r="L1181" s="5"/>
    </row>
    <row r="1182" spans="1:12" ht="15.75" customHeight="1" x14ac:dyDescent="0.2">
      <c r="A1182" s="4"/>
      <c r="K1182" s="5"/>
      <c r="L1182" s="5"/>
    </row>
    <row r="1183" spans="1:12" ht="15.75" customHeight="1" x14ac:dyDescent="0.2">
      <c r="A1183" s="4"/>
      <c r="K1183" s="5"/>
      <c r="L1183" s="5"/>
    </row>
    <row r="1184" spans="1:12" ht="15.75" customHeight="1" x14ac:dyDescent="0.2">
      <c r="A1184" s="4"/>
      <c r="K1184" s="5"/>
      <c r="L1184" s="5"/>
    </row>
    <row r="1185" spans="1:12" ht="15.75" customHeight="1" x14ac:dyDescent="0.2">
      <c r="A1185" s="4"/>
      <c r="K1185" s="5"/>
      <c r="L1185" s="5"/>
    </row>
    <row r="1186" spans="1:12" ht="15.75" customHeight="1" x14ac:dyDescent="0.2">
      <c r="A1186" s="4"/>
      <c r="K1186" s="5"/>
      <c r="L1186" s="5"/>
    </row>
    <row r="1187" spans="1:12" ht="15.75" customHeight="1" x14ac:dyDescent="0.2">
      <c r="A1187" s="4"/>
      <c r="K1187" s="5"/>
      <c r="L1187" s="5"/>
    </row>
    <row r="1188" spans="1:12" ht="15.75" customHeight="1" x14ac:dyDescent="0.2">
      <c r="A1188" s="4"/>
      <c r="K1188" s="5"/>
      <c r="L1188" s="5"/>
    </row>
    <row r="1189" spans="1:12" ht="15.75" customHeight="1" x14ac:dyDescent="0.2">
      <c r="A1189" s="4"/>
      <c r="K1189" s="5"/>
      <c r="L1189" s="5"/>
    </row>
    <row r="1190" spans="1:12" ht="15.75" customHeight="1" x14ac:dyDescent="0.2">
      <c r="A1190" s="4"/>
      <c r="K1190" s="5"/>
      <c r="L1190" s="5"/>
    </row>
    <row r="1191" spans="1:12" ht="15.75" customHeight="1" x14ac:dyDescent="0.2">
      <c r="A1191" s="4"/>
      <c r="K1191" s="5"/>
      <c r="L1191" s="5"/>
    </row>
    <row r="1192" spans="1:12" ht="15.75" customHeight="1" x14ac:dyDescent="0.2">
      <c r="A1192" s="4"/>
      <c r="K1192" s="5"/>
      <c r="L1192" s="5"/>
    </row>
    <row r="1193" spans="1:12" ht="15.75" customHeight="1" x14ac:dyDescent="0.2">
      <c r="A1193" s="4"/>
      <c r="K1193" s="5"/>
      <c r="L1193" s="5"/>
    </row>
    <row r="1194" spans="1:12" ht="15.75" customHeight="1" x14ac:dyDescent="0.2">
      <c r="A1194" s="4"/>
      <c r="K1194" s="5"/>
      <c r="L1194" s="5"/>
    </row>
    <row r="1195" spans="1:12" ht="15.75" customHeight="1" x14ac:dyDescent="0.2">
      <c r="A1195" s="4"/>
      <c r="K1195" s="5"/>
      <c r="L1195" s="5"/>
    </row>
    <row r="1196" spans="1:12" ht="15.75" customHeight="1" x14ac:dyDescent="0.2">
      <c r="A1196" s="4"/>
      <c r="K1196" s="5"/>
      <c r="L1196" s="5"/>
    </row>
    <row r="1197" spans="1:12" ht="15.75" customHeight="1" x14ac:dyDescent="0.2">
      <c r="A1197" s="4"/>
      <c r="K1197" s="5"/>
      <c r="L1197" s="5"/>
    </row>
    <row r="1198" spans="1:12" ht="15.75" customHeight="1" x14ac:dyDescent="0.2">
      <c r="A1198" s="4"/>
      <c r="K1198" s="5"/>
      <c r="L1198" s="5"/>
    </row>
    <row r="1199" spans="1:12" ht="15.75" customHeight="1" x14ac:dyDescent="0.2">
      <c r="A1199" s="4"/>
      <c r="K1199" s="5"/>
      <c r="L1199" s="5"/>
    </row>
    <row r="1200" spans="1:12" ht="15.75" customHeight="1" x14ac:dyDescent="0.2">
      <c r="A1200" s="4"/>
      <c r="K1200" s="5"/>
      <c r="L1200" s="5"/>
    </row>
    <row r="1201" spans="1:12" ht="15.75" customHeight="1" x14ac:dyDescent="0.2">
      <c r="A1201" s="4"/>
      <c r="K1201" s="5"/>
      <c r="L1201" s="5"/>
    </row>
    <row r="1202" spans="1:12" ht="15.75" customHeight="1" x14ac:dyDescent="0.2">
      <c r="A1202" s="4"/>
      <c r="K1202" s="5"/>
      <c r="L1202" s="5"/>
    </row>
    <row r="1203" spans="1:12" ht="15.75" customHeight="1" x14ac:dyDescent="0.2">
      <c r="A1203" s="4"/>
      <c r="K1203" s="5"/>
      <c r="L1203" s="5"/>
    </row>
    <row r="1204" spans="1:12" ht="15.75" customHeight="1" x14ac:dyDescent="0.2">
      <c r="A1204" s="4"/>
      <c r="K1204" s="5"/>
      <c r="L1204" s="5"/>
    </row>
    <row r="1205" spans="1:12" ht="15.75" customHeight="1" x14ac:dyDescent="0.2">
      <c r="A1205" s="4"/>
      <c r="K1205" s="5"/>
      <c r="L1205" s="5"/>
    </row>
    <row r="1206" spans="1:12" ht="15.75" customHeight="1" x14ac:dyDescent="0.2">
      <c r="A1206" s="4"/>
      <c r="K1206" s="5"/>
      <c r="L1206" s="5"/>
    </row>
    <row r="1207" spans="1:12" ht="15.75" customHeight="1" x14ac:dyDescent="0.2">
      <c r="A1207" s="4"/>
      <c r="K1207" s="5"/>
      <c r="L1207" s="5"/>
    </row>
    <row r="1208" spans="1:12" ht="15.75" customHeight="1" x14ac:dyDescent="0.2">
      <c r="A1208" s="4"/>
      <c r="K1208" s="5"/>
      <c r="L1208" s="5"/>
    </row>
    <row r="1209" spans="1:12" ht="15.75" customHeight="1" x14ac:dyDescent="0.2">
      <c r="A1209" s="4"/>
      <c r="K1209" s="5"/>
      <c r="L1209" s="5"/>
    </row>
    <row r="1210" spans="1:12" ht="15.75" customHeight="1" x14ac:dyDescent="0.2">
      <c r="A1210" s="4"/>
      <c r="K1210" s="5"/>
      <c r="L1210" s="5"/>
    </row>
    <row r="1211" spans="1:12" ht="15.75" customHeight="1" x14ac:dyDescent="0.2">
      <c r="A1211" s="4"/>
      <c r="K1211" s="5"/>
      <c r="L1211" s="5"/>
    </row>
    <row r="1212" spans="1:12" ht="15.75" customHeight="1" x14ac:dyDescent="0.2">
      <c r="A1212" s="4"/>
      <c r="K1212" s="5"/>
      <c r="L1212" s="5"/>
    </row>
    <row r="1213" spans="1:12" ht="15.75" customHeight="1" x14ac:dyDescent="0.2">
      <c r="A1213" s="4"/>
      <c r="K1213" s="5"/>
      <c r="L1213" s="5"/>
    </row>
    <row r="1214" spans="1:12" ht="15.75" customHeight="1" x14ac:dyDescent="0.2">
      <c r="A1214" s="4"/>
      <c r="K1214" s="5"/>
      <c r="L1214" s="5"/>
    </row>
    <row r="1215" spans="1:12" ht="15.75" customHeight="1" x14ac:dyDescent="0.2">
      <c r="A1215" s="4"/>
      <c r="K1215" s="5"/>
      <c r="L1215" s="5"/>
    </row>
    <row r="1216" spans="1:12" ht="15.75" customHeight="1" x14ac:dyDescent="0.2">
      <c r="A1216" s="4"/>
      <c r="K1216" s="5"/>
      <c r="L1216" s="5"/>
    </row>
    <row r="1217" spans="1:12" ht="15.75" customHeight="1" x14ac:dyDescent="0.2">
      <c r="A1217" s="4"/>
      <c r="K1217" s="5"/>
      <c r="L1217" s="5"/>
    </row>
    <row r="1218" spans="1:12" ht="15.75" customHeight="1" x14ac:dyDescent="0.2">
      <c r="A1218" s="4"/>
      <c r="K1218" s="5"/>
      <c r="L1218" s="5"/>
    </row>
    <row r="1219" spans="1:12" ht="15.75" customHeight="1" x14ac:dyDescent="0.2">
      <c r="A1219" s="4"/>
      <c r="K1219" s="5"/>
      <c r="L1219" s="5"/>
    </row>
    <row r="1220" spans="1:12" ht="15.75" customHeight="1" x14ac:dyDescent="0.2">
      <c r="A1220" s="4"/>
      <c r="K1220" s="5"/>
      <c r="L1220" s="5"/>
    </row>
    <row r="1221" spans="1:12" ht="15.75" customHeight="1" x14ac:dyDescent="0.2">
      <c r="A1221" s="4"/>
      <c r="K1221" s="5"/>
      <c r="L1221" s="5"/>
    </row>
    <row r="1222" spans="1:12" ht="15.75" customHeight="1" x14ac:dyDescent="0.2">
      <c r="A1222" s="4"/>
      <c r="K1222" s="5"/>
      <c r="L1222" s="5"/>
    </row>
    <row r="1223" spans="1:12" ht="15.75" customHeight="1" x14ac:dyDescent="0.2">
      <c r="A1223" s="4"/>
      <c r="K1223" s="5"/>
      <c r="L1223" s="5"/>
    </row>
    <row r="1224" spans="1:12" ht="15.75" customHeight="1" x14ac:dyDescent="0.2">
      <c r="A1224" s="4"/>
      <c r="K1224" s="5"/>
      <c r="L1224" s="5"/>
    </row>
    <row r="1225" spans="1:12" ht="15.75" customHeight="1" x14ac:dyDescent="0.2">
      <c r="A1225" s="4"/>
      <c r="K1225" s="5"/>
      <c r="L1225" s="5"/>
    </row>
    <row r="1226" spans="1:12" ht="15.75" customHeight="1" x14ac:dyDescent="0.2">
      <c r="A1226" s="4"/>
      <c r="K1226" s="5"/>
      <c r="L1226" s="5"/>
    </row>
    <row r="1227" spans="1:12" ht="15.75" customHeight="1" x14ac:dyDescent="0.2">
      <c r="A1227" s="4"/>
      <c r="K1227" s="5"/>
      <c r="L1227" s="5"/>
    </row>
    <row r="1228" spans="1:12" ht="15.75" customHeight="1" x14ac:dyDescent="0.2">
      <c r="A1228" s="4"/>
      <c r="K1228" s="5"/>
      <c r="L1228" s="5"/>
    </row>
    <row r="1229" spans="1:12" ht="15.75" customHeight="1" x14ac:dyDescent="0.2">
      <c r="A1229" s="4"/>
      <c r="K1229" s="5"/>
      <c r="L1229" s="5"/>
    </row>
    <row r="1230" spans="1:12" ht="15.75" customHeight="1" x14ac:dyDescent="0.2">
      <c r="A1230" s="4"/>
      <c r="K1230" s="5"/>
      <c r="L1230" s="5"/>
    </row>
    <row r="1231" spans="1:12" ht="15.75" customHeight="1" x14ac:dyDescent="0.2">
      <c r="A1231" s="4"/>
      <c r="K1231" s="5"/>
      <c r="L1231" s="5"/>
    </row>
    <row r="1232" spans="1:12" ht="15.75" customHeight="1" x14ac:dyDescent="0.2">
      <c r="A1232" s="4"/>
      <c r="K1232" s="5"/>
      <c r="L1232" s="5"/>
    </row>
    <row r="1233" spans="1:12" ht="15.75" customHeight="1" x14ac:dyDescent="0.2">
      <c r="A1233" s="4"/>
      <c r="K1233" s="5"/>
      <c r="L1233" s="5"/>
    </row>
    <row r="1234" spans="1:12" ht="15.75" customHeight="1" x14ac:dyDescent="0.2">
      <c r="A1234" s="4"/>
      <c r="K1234" s="5"/>
      <c r="L1234" s="5"/>
    </row>
    <row r="1235" spans="1:12" ht="15.75" customHeight="1" x14ac:dyDescent="0.2">
      <c r="A1235" s="4"/>
      <c r="K1235" s="5"/>
      <c r="L1235" s="5"/>
    </row>
    <row r="1236" spans="1:12" ht="15.75" customHeight="1" x14ac:dyDescent="0.2">
      <c r="A1236" s="4"/>
      <c r="K1236" s="5"/>
      <c r="L1236" s="5"/>
    </row>
    <row r="1237" spans="1:12" ht="15.75" customHeight="1" x14ac:dyDescent="0.2">
      <c r="A1237" s="4"/>
      <c r="K1237" s="5"/>
      <c r="L1237" s="5"/>
    </row>
    <row r="1238" spans="1:12" ht="15.75" customHeight="1" x14ac:dyDescent="0.2">
      <c r="A1238" s="4"/>
      <c r="K1238" s="5"/>
      <c r="L1238" s="5"/>
    </row>
    <row r="1239" spans="1:12" ht="15.75" customHeight="1" x14ac:dyDescent="0.2">
      <c r="A1239" s="4"/>
      <c r="K1239" s="5"/>
      <c r="L1239" s="5"/>
    </row>
    <row r="1240" spans="1:12" ht="15.75" customHeight="1" x14ac:dyDescent="0.2">
      <c r="A1240" s="4"/>
      <c r="K1240" s="5"/>
      <c r="L1240" s="5"/>
    </row>
    <row r="1241" spans="1:12" ht="15.75" customHeight="1" x14ac:dyDescent="0.2">
      <c r="A1241" s="4"/>
      <c r="K1241" s="5"/>
      <c r="L1241" s="5"/>
    </row>
    <row r="1242" spans="1:12" ht="15.75" customHeight="1" x14ac:dyDescent="0.2">
      <c r="A1242" s="4"/>
      <c r="K1242" s="5"/>
      <c r="L1242" s="5"/>
    </row>
    <row r="1243" spans="1:12" ht="15.75" customHeight="1" x14ac:dyDescent="0.2">
      <c r="A1243" s="4"/>
      <c r="K1243" s="5"/>
      <c r="L1243" s="5"/>
    </row>
    <row r="1244" spans="1:12" ht="15.75" customHeight="1" x14ac:dyDescent="0.2">
      <c r="A1244" s="4"/>
      <c r="K1244" s="5"/>
      <c r="L1244" s="5"/>
    </row>
    <row r="1245" spans="1:12" ht="15.75" customHeight="1" x14ac:dyDescent="0.2">
      <c r="A1245" s="4"/>
      <c r="K1245" s="5"/>
      <c r="L1245" s="5"/>
    </row>
    <row r="1246" spans="1:12" ht="15.75" customHeight="1" x14ac:dyDescent="0.2">
      <c r="A1246" s="4"/>
      <c r="K1246" s="5"/>
      <c r="L1246" s="5"/>
    </row>
    <row r="1247" spans="1:12" ht="15.75" customHeight="1" x14ac:dyDescent="0.2">
      <c r="A1247" s="4"/>
      <c r="K1247" s="5"/>
      <c r="L1247" s="5"/>
    </row>
    <row r="1248" spans="1:12" ht="15.75" customHeight="1" x14ac:dyDescent="0.2">
      <c r="A1248" s="4"/>
      <c r="K1248" s="5"/>
      <c r="L1248" s="5"/>
    </row>
    <row r="1249" spans="1:12" ht="15.75" customHeight="1" x14ac:dyDescent="0.2">
      <c r="A1249" s="4"/>
      <c r="K1249" s="5"/>
      <c r="L1249" s="5"/>
    </row>
    <row r="1250" spans="1:12" ht="15.75" customHeight="1" x14ac:dyDescent="0.2">
      <c r="A1250" s="4"/>
      <c r="K1250" s="5"/>
      <c r="L1250" s="5"/>
    </row>
    <row r="1251" spans="1:12" ht="15.75" customHeight="1" x14ac:dyDescent="0.2">
      <c r="A1251" s="4"/>
      <c r="K1251" s="5"/>
      <c r="L1251" s="5"/>
    </row>
    <row r="1252" spans="1:12" ht="15.75" customHeight="1" x14ac:dyDescent="0.2">
      <c r="A1252" s="4"/>
      <c r="K1252" s="5"/>
      <c r="L1252" s="5"/>
    </row>
    <row r="1253" spans="1:12" ht="15.75" customHeight="1" x14ac:dyDescent="0.2">
      <c r="A1253" s="4"/>
      <c r="K1253" s="5"/>
      <c r="L1253" s="5"/>
    </row>
    <row r="1254" spans="1:12" ht="15.75" customHeight="1" x14ac:dyDescent="0.2">
      <c r="A1254" s="4"/>
      <c r="K1254" s="5"/>
      <c r="L1254" s="5"/>
    </row>
    <row r="1255" spans="1:12" ht="15.75" customHeight="1" x14ac:dyDescent="0.2">
      <c r="A1255" s="4"/>
      <c r="K1255" s="5"/>
      <c r="L1255" s="5"/>
    </row>
    <row r="1256" spans="1:12" ht="15.75" customHeight="1" x14ac:dyDescent="0.2">
      <c r="A1256" s="4"/>
      <c r="K1256" s="5"/>
      <c r="L1256" s="5"/>
    </row>
    <row r="1257" spans="1:12" ht="15.75" customHeight="1" x14ac:dyDescent="0.2">
      <c r="A1257" s="4"/>
      <c r="K1257" s="5"/>
      <c r="L1257" s="5"/>
    </row>
    <row r="1258" spans="1:12" ht="15.75" customHeight="1" x14ac:dyDescent="0.2">
      <c r="A1258" s="4"/>
      <c r="K1258" s="5"/>
      <c r="L1258" s="5"/>
    </row>
    <row r="1259" spans="1:12" ht="15.75" customHeight="1" x14ac:dyDescent="0.2">
      <c r="A1259" s="4"/>
      <c r="K1259" s="5"/>
      <c r="L1259" s="5"/>
    </row>
    <row r="1260" spans="1:12" ht="15.75" customHeight="1" x14ac:dyDescent="0.2">
      <c r="A1260" s="4"/>
      <c r="K1260" s="5"/>
      <c r="L1260" s="5"/>
    </row>
    <row r="1261" spans="1:12" ht="15.75" customHeight="1" x14ac:dyDescent="0.2">
      <c r="A1261" s="4"/>
      <c r="K1261" s="5"/>
      <c r="L1261" s="5"/>
    </row>
    <row r="1262" spans="1:12" ht="15.75" customHeight="1" x14ac:dyDescent="0.2">
      <c r="A1262" s="4"/>
      <c r="K1262" s="5"/>
      <c r="L1262" s="5"/>
    </row>
    <row r="1263" spans="1:12" ht="15.75" customHeight="1" x14ac:dyDescent="0.2">
      <c r="A1263" s="4"/>
      <c r="K1263" s="5"/>
      <c r="L1263" s="5"/>
    </row>
    <row r="1264" spans="1:12" ht="15.75" customHeight="1" x14ac:dyDescent="0.2">
      <c r="A1264" s="4"/>
      <c r="K1264" s="5"/>
      <c r="L1264" s="5"/>
    </row>
    <row r="1265" spans="1:12" ht="15.75" customHeight="1" x14ac:dyDescent="0.2">
      <c r="A1265" s="4"/>
      <c r="K1265" s="5"/>
      <c r="L1265" s="5"/>
    </row>
    <row r="1266" spans="1:12" ht="15.75" customHeight="1" x14ac:dyDescent="0.2">
      <c r="A1266" s="4"/>
      <c r="K1266" s="5"/>
      <c r="L1266" s="5"/>
    </row>
    <row r="1267" spans="1:12" ht="15.75" customHeight="1" x14ac:dyDescent="0.2">
      <c r="A1267" s="4"/>
      <c r="K1267" s="5"/>
      <c r="L1267" s="5"/>
    </row>
    <row r="1268" spans="1:12" ht="15.75" customHeight="1" x14ac:dyDescent="0.2">
      <c r="A1268" s="4"/>
      <c r="K1268" s="5"/>
      <c r="L1268" s="5"/>
    </row>
    <row r="1269" spans="1:12" ht="15.75" customHeight="1" x14ac:dyDescent="0.2">
      <c r="A1269" s="4"/>
      <c r="K1269" s="5"/>
      <c r="L1269" s="5"/>
    </row>
    <row r="1270" spans="1:12" ht="15.75" customHeight="1" x14ac:dyDescent="0.2">
      <c r="A1270" s="4"/>
      <c r="K1270" s="5"/>
      <c r="L1270" s="5"/>
    </row>
    <row r="1271" spans="1:12" ht="15.75" customHeight="1" x14ac:dyDescent="0.2">
      <c r="A1271" s="4"/>
      <c r="K1271" s="5"/>
      <c r="L1271" s="5"/>
    </row>
    <row r="1272" spans="1:12" ht="15.75" customHeight="1" x14ac:dyDescent="0.2">
      <c r="A1272" s="4"/>
      <c r="K1272" s="5"/>
      <c r="L1272" s="5"/>
    </row>
    <row r="1273" spans="1:12" ht="15.75" customHeight="1" x14ac:dyDescent="0.2">
      <c r="A1273" s="4"/>
      <c r="K1273" s="5"/>
      <c r="L1273" s="5"/>
    </row>
    <row r="1274" spans="1:12" ht="15.75" customHeight="1" x14ac:dyDescent="0.2">
      <c r="A1274" s="4"/>
      <c r="K1274" s="5"/>
      <c r="L1274" s="5"/>
    </row>
    <row r="1275" spans="1:12" ht="15.75" customHeight="1" x14ac:dyDescent="0.2">
      <c r="A1275" s="4"/>
      <c r="K1275" s="5"/>
      <c r="L1275" s="5"/>
    </row>
    <row r="1276" spans="1:12" ht="15.75" customHeight="1" x14ac:dyDescent="0.2">
      <c r="A1276" s="4"/>
      <c r="K1276" s="5"/>
      <c r="L1276" s="5"/>
    </row>
    <row r="1277" spans="1:12" ht="15.75" customHeight="1" x14ac:dyDescent="0.2">
      <c r="A1277" s="4"/>
      <c r="K1277" s="5"/>
      <c r="L1277" s="5"/>
    </row>
    <row r="1278" spans="1:12" ht="15.75" customHeight="1" x14ac:dyDescent="0.2">
      <c r="A1278" s="4"/>
      <c r="K1278" s="5"/>
      <c r="L1278" s="5"/>
    </row>
    <row r="1279" spans="1:12" ht="15.75" customHeight="1" x14ac:dyDescent="0.2">
      <c r="A1279" s="4"/>
      <c r="K1279" s="5"/>
      <c r="L1279" s="5"/>
    </row>
    <row r="1280" spans="1:12" ht="15.75" customHeight="1" x14ac:dyDescent="0.2">
      <c r="A1280" s="4"/>
      <c r="K1280" s="5"/>
      <c r="L1280" s="5"/>
    </row>
    <row r="1281" spans="1:12" ht="15.75" customHeight="1" x14ac:dyDescent="0.2">
      <c r="A1281" s="4"/>
      <c r="K1281" s="5"/>
      <c r="L1281" s="5"/>
    </row>
    <row r="1282" spans="1:12" ht="15.75" customHeight="1" x14ac:dyDescent="0.2">
      <c r="A1282" s="4"/>
      <c r="K1282" s="5"/>
      <c r="L1282" s="5"/>
    </row>
    <row r="1283" spans="1:12" ht="15.75" customHeight="1" x14ac:dyDescent="0.2">
      <c r="A1283" s="4"/>
      <c r="K1283" s="5"/>
      <c r="L1283" s="5"/>
    </row>
    <row r="1284" spans="1:12" ht="15.75" customHeight="1" x14ac:dyDescent="0.2">
      <c r="A1284" s="4"/>
      <c r="K1284" s="5"/>
      <c r="L1284" s="5"/>
    </row>
    <row r="1285" spans="1:12" ht="15.75" customHeight="1" x14ac:dyDescent="0.2">
      <c r="A1285" s="4"/>
      <c r="K1285" s="5"/>
      <c r="L1285" s="5"/>
    </row>
    <row r="1286" spans="1:12" ht="15.75" customHeight="1" x14ac:dyDescent="0.2">
      <c r="A1286" s="4"/>
      <c r="K1286" s="5"/>
      <c r="L1286" s="5"/>
    </row>
    <row r="1287" spans="1:12" ht="15.75" customHeight="1" x14ac:dyDescent="0.2">
      <c r="A1287" s="4"/>
      <c r="K1287" s="5"/>
      <c r="L1287" s="5"/>
    </row>
    <row r="1288" spans="1:12" ht="15.75" customHeight="1" x14ac:dyDescent="0.2">
      <c r="A1288" s="4"/>
      <c r="K1288" s="5"/>
      <c r="L1288" s="5"/>
    </row>
    <row r="1289" spans="1:12" ht="15.75" customHeight="1" x14ac:dyDescent="0.2">
      <c r="A1289" s="4"/>
      <c r="K1289" s="5"/>
      <c r="L1289" s="5"/>
    </row>
    <row r="1290" spans="1:12" ht="15.75" customHeight="1" x14ac:dyDescent="0.2">
      <c r="A1290" s="4"/>
      <c r="K1290" s="5"/>
      <c r="L1290" s="5"/>
    </row>
    <row r="1291" spans="1:12" ht="15.75" customHeight="1" x14ac:dyDescent="0.2">
      <c r="A1291" s="4"/>
      <c r="K1291" s="5"/>
      <c r="L1291" s="5"/>
    </row>
    <row r="1292" spans="1:12" ht="15.75" customHeight="1" x14ac:dyDescent="0.2">
      <c r="A1292" s="4"/>
      <c r="K1292" s="5"/>
      <c r="L1292" s="5"/>
    </row>
    <row r="1293" spans="1:12" ht="15.75" customHeight="1" x14ac:dyDescent="0.2">
      <c r="A1293" s="4"/>
      <c r="K1293" s="5"/>
      <c r="L1293" s="5"/>
    </row>
    <row r="1294" spans="1:12" ht="15.75" customHeight="1" x14ac:dyDescent="0.2">
      <c r="A1294" s="4"/>
      <c r="K1294" s="5"/>
      <c r="L1294" s="5"/>
    </row>
    <row r="1295" spans="1:12" ht="15.75" customHeight="1" x14ac:dyDescent="0.2">
      <c r="A1295" s="4"/>
      <c r="K1295" s="5"/>
      <c r="L1295" s="5"/>
    </row>
    <row r="1296" spans="1:12" ht="15.75" customHeight="1" x14ac:dyDescent="0.2">
      <c r="A1296" s="4"/>
      <c r="K1296" s="5"/>
      <c r="L1296" s="5"/>
    </row>
    <row r="1297" spans="1:12" ht="15.75" customHeight="1" x14ac:dyDescent="0.2">
      <c r="A1297" s="4"/>
      <c r="K1297" s="5"/>
      <c r="L1297" s="5"/>
    </row>
    <row r="1298" spans="1:12" ht="15.75" customHeight="1" x14ac:dyDescent="0.2">
      <c r="A1298" s="4"/>
      <c r="K1298" s="5"/>
      <c r="L1298" s="5"/>
    </row>
    <row r="1299" spans="1:12" ht="15.75" customHeight="1" x14ac:dyDescent="0.2">
      <c r="A1299" s="4"/>
      <c r="K1299" s="5"/>
      <c r="L1299" s="5"/>
    </row>
    <row r="1300" spans="1:12" ht="15.75" customHeight="1" x14ac:dyDescent="0.2">
      <c r="A1300" s="4"/>
      <c r="K1300" s="5"/>
      <c r="L1300" s="5"/>
    </row>
    <row r="1301" spans="1:12" ht="15.75" customHeight="1" x14ac:dyDescent="0.2">
      <c r="A1301" s="4"/>
      <c r="K1301" s="5"/>
      <c r="L1301" s="5"/>
    </row>
    <row r="1302" spans="1:12" ht="15.75" customHeight="1" x14ac:dyDescent="0.2">
      <c r="A1302" s="4"/>
      <c r="K1302" s="5"/>
      <c r="L1302" s="5"/>
    </row>
    <row r="1303" spans="1:12" ht="15.75" customHeight="1" x14ac:dyDescent="0.2">
      <c r="A1303" s="4"/>
      <c r="K1303" s="5"/>
      <c r="L1303" s="5"/>
    </row>
    <row r="1304" spans="1:12" ht="15.75" customHeight="1" x14ac:dyDescent="0.2">
      <c r="A1304" s="4"/>
      <c r="K1304" s="5"/>
      <c r="L1304" s="5"/>
    </row>
    <row r="1305" spans="1:12" ht="15.75" customHeight="1" x14ac:dyDescent="0.2">
      <c r="A1305" s="4"/>
      <c r="K1305" s="5"/>
      <c r="L1305" s="5"/>
    </row>
    <row r="1306" spans="1:12" ht="15.75" customHeight="1" x14ac:dyDescent="0.2">
      <c r="A1306" s="4"/>
      <c r="K1306" s="5"/>
      <c r="L1306" s="5"/>
    </row>
    <row r="1307" spans="1:12" ht="15.75" customHeight="1" x14ac:dyDescent="0.2">
      <c r="A1307" s="4"/>
      <c r="K1307" s="5"/>
      <c r="L1307" s="5"/>
    </row>
    <row r="1308" spans="1:12" ht="15.75" customHeight="1" x14ac:dyDescent="0.2">
      <c r="A1308" s="4"/>
      <c r="K1308" s="5"/>
      <c r="L1308" s="5"/>
    </row>
    <row r="1309" spans="1:12" ht="15.75" customHeight="1" x14ac:dyDescent="0.2">
      <c r="A1309" s="4"/>
      <c r="K1309" s="5"/>
      <c r="L1309" s="5"/>
    </row>
    <row r="1310" spans="1:12" ht="15.75" customHeight="1" x14ac:dyDescent="0.2">
      <c r="A1310" s="4"/>
      <c r="K1310" s="5"/>
      <c r="L1310" s="5"/>
    </row>
    <row r="1311" spans="1:12" ht="15.75" customHeight="1" x14ac:dyDescent="0.2">
      <c r="A1311" s="4"/>
      <c r="K1311" s="5"/>
      <c r="L1311" s="5"/>
    </row>
    <row r="1312" spans="1:12" ht="15.75" customHeight="1" x14ac:dyDescent="0.2">
      <c r="A1312" s="4"/>
      <c r="K1312" s="5"/>
      <c r="L1312" s="5"/>
    </row>
    <row r="1313" spans="1:12" ht="15.75" customHeight="1" x14ac:dyDescent="0.2">
      <c r="A1313" s="4"/>
      <c r="K1313" s="5"/>
      <c r="L1313" s="5"/>
    </row>
    <row r="1314" spans="1:12" ht="15.75" customHeight="1" x14ac:dyDescent="0.2">
      <c r="A1314" s="4"/>
      <c r="K1314" s="5"/>
      <c r="L1314" s="5"/>
    </row>
    <row r="1315" spans="1:12" ht="15.75" customHeight="1" x14ac:dyDescent="0.2">
      <c r="A1315" s="4"/>
      <c r="K1315" s="5"/>
      <c r="L1315" s="5"/>
    </row>
    <row r="1316" spans="1:12" ht="15.75" customHeight="1" x14ac:dyDescent="0.2">
      <c r="A1316" s="4"/>
      <c r="K1316" s="5"/>
      <c r="L1316" s="5"/>
    </row>
    <row r="1317" spans="1:12" ht="15.75" customHeight="1" x14ac:dyDescent="0.2">
      <c r="A1317" s="4"/>
      <c r="K1317" s="5"/>
      <c r="L1317" s="5"/>
    </row>
    <row r="1318" spans="1:12" ht="15.75" customHeight="1" x14ac:dyDescent="0.2">
      <c r="A1318" s="4"/>
      <c r="K1318" s="5"/>
      <c r="L1318" s="5"/>
    </row>
    <row r="1319" spans="1:12" ht="15.75" customHeight="1" x14ac:dyDescent="0.2">
      <c r="A1319" s="4"/>
      <c r="K1319" s="5"/>
      <c r="L1319" s="5"/>
    </row>
    <row r="1320" spans="1:12" ht="15.75" customHeight="1" x14ac:dyDescent="0.2">
      <c r="A1320" s="4"/>
      <c r="K1320" s="5"/>
      <c r="L1320" s="5"/>
    </row>
    <row r="1321" spans="1:12" ht="15.75" customHeight="1" x14ac:dyDescent="0.2">
      <c r="A1321" s="4"/>
      <c r="K1321" s="5"/>
      <c r="L1321" s="5"/>
    </row>
    <row r="1322" spans="1:12" ht="15.75" customHeight="1" x14ac:dyDescent="0.2">
      <c r="A1322" s="4"/>
      <c r="K1322" s="5"/>
      <c r="L1322" s="5"/>
    </row>
    <row r="1323" spans="1:12" ht="15.75" customHeight="1" x14ac:dyDescent="0.2">
      <c r="A1323" s="4"/>
      <c r="K1323" s="5"/>
      <c r="L1323" s="5"/>
    </row>
    <row r="1324" spans="1:12" ht="15.75" customHeight="1" x14ac:dyDescent="0.2">
      <c r="A1324" s="4"/>
      <c r="K1324" s="5"/>
      <c r="L1324" s="5"/>
    </row>
    <row r="1325" spans="1:12" ht="15.75" customHeight="1" x14ac:dyDescent="0.2">
      <c r="A1325" s="4"/>
      <c r="K1325" s="5"/>
      <c r="L1325" s="5"/>
    </row>
    <row r="1326" spans="1:12" ht="15.75" customHeight="1" x14ac:dyDescent="0.2">
      <c r="A1326" s="4"/>
      <c r="K1326" s="5"/>
      <c r="L1326" s="5"/>
    </row>
    <row r="1327" spans="1:12" ht="15.75" customHeight="1" x14ac:dyDescent="0.2">
      <c r="A1327" s="4"/>
      <c r="K1327" s="5"/>
      <c r="L1327" s="5"/>
    </row>
    <row r="1328" spans="1:12" ht="15.75" customHeight="1" x14ac:dyDescent="0.2">
      <c r="A1328" s="4"/>
      <c r="K1328" s="5"/>
      <c r="L1328" s="5"/>
    </row>
    <row r="1329" spans="1:12" ht="15.75" customHeight="1" x14ac:dyDescent="0.2">
      <c r="A1329" s="4"/>
      <c r="K1329" s="5"/>
      <c r="L1329" s="5"/>
    </row>
    <row r="1330" spans="1:12" ht="15.75" customHeight="1" x14ac:dyDescent="0.2">
      <c r="A1330" s="4"/>
      <c r="K1330" s="5"/>
      <c r="L1330" s="5"/>
    </row>
    <row r="1331" spans="1:12" ht="15.75" customHeight="1" x14ac:dyDescent="0.2">
      <c r="A1331" s="4"/>
      <c r="K1331" s="5"/>
      <c r="L1331" s="5"/>
    </row>
    <row r="1332" spans="1:12" ht="15.75" customHeight="1" x14ac:dyDescent="0.2">
      <c r="A1332" s="4"/>
      <c r="K1332" s="5"/>
      <c r="L1332" s="5"/>
    </row>
    <row r="1333" spans="1:12" ht="15.75" customHeight="1" x14ac:dyDescent="0.2">
      <c r="A1333" s="4"/>
      <c r="K1333" s="5"/>
      <c r="L1333" s="5"/>
    </row>
    <row r="1334" spans="1:12" ht="15.75" customHeight="1" x14ac:dyDescent="0.2">
      <c r="A1334" s="4"/>
      <c r="K1334" s="5"/>
      <c r="L1334" s="5"/>
    </row>
    <row r="1335" spans="1:12" ht="15.75" customHeight="1" x14ac:dyDescent="0.2">
      <c r="A1335" s="4"/>
      <c r="K1335" s="5"/>
      <c r="L1335" s="5"/>
    </row>
    <row r="1336" spans="1:12" ht="15.75" customHeight="1" x14ac:dyDescent="0.2">
      <c r="A1336" s="4"/>
      <c r="K1336" s="5"/>
      <c r="L1336" s="5"/>
    </row>
    <row r="1337" spans="1:12" ht="15.75" customHeight="1" x14ac:dyDescent="0.2">
      <c r="A1337" s="4"/>
      <c r="K1337" s="5"/>
      <c r="L1337" s="5"/>
    </row>
    <row r="1338" spans="1:12" ht="15.75" customHeight="1" x14ac:dyDescent="0.2">
      <c r="A1338" s="4"/>
      <c r="K1338" s="5"/>
      <c r="L1338" s="5"/>
    </row>
    <row r="1339" spans="1:12" ht="15.75" customHeight="1" x14ac:dyDescent="0.2">
      <c r="A1339" s="4"/>
      <c r="K1339" s="5"/>
      <c r="L1339" s="5"/>
    </row>
    <row r="1340" spans="1:12" ht="15.75" customHeight="1" x14ac:dyDescent="0.2">
      <c r="A1340" s="4"/>
      <c r="K1340" s="5"/>
      <c r="L1340" s="5"/>
    </row>
    <row r="1341" spans="1:12" ht="15.75" customHeight="1" x14ac:dyDescent="0.2">
      <c r="A1341" s="4"/>
      <c r="K1341" s="5"/>
      <c r="L1341" s="5"/>
    </row>
    <row r="1342" spans="1:12" ht="15.75" customHeight="1" x14ac:dyDescent="0.2">
      <c r="A1342" s="4"/>
      <c r="K1342" s="5"/>
      <c r="L1342" s="5"/>
    </row>
    <row r="1343" spans="1:12" ht="15.75" customHeight="1" x14ac:dyDescent="0.2">
      <c r="A1343" s="4"/>
      <c r="K1343" s="5"/>
      <c r="L1343" s="5"/>
    </row>
    <row r="1344" spans="1:12" ht="15.75" customHeight="1" x14ac:dyDescent="0.2">
      <c r="A1344" s="4"/>
      <c r="K1344" s="5"/>
      <c r="L1344" s="5"/>
    </row>
    <row r="1345" spans="1:12" ht="15.75" customHeight="1" x14ac:dyDescent="0.2">
      <c r="A1345" s="4"/>
      <c r="K1345" s="5"/>
      <c r="L1345" s="5"/>
    </row>
    <row r="1346" spans="1:12" ht="15.75" customHeight="1" x14ac:dyDescent="0.2">
      <c r="A1346" s="4"/>
      <c r="K1346" s="5"/>
      <c r="L1346" s="5"/>
    </row>
    <row r="1347" spans="1:12" ht="15.75" customHeight="1" x14ac:dyDescent="0.2">
      <c r="A1347" s="4"/>
      <c r="K1347" s="5"/>
      <c r="L1347" s="5"/>
    </row>
    <row r="1348" spans="1:12" ht="15.75" customHeight="1" x14ac:dyDescent="0.2">
      <c r="A1348" s="4"/>
      <c r="K1348" s="5"/>
      <c r="L1348" s="5"/>
    </row>
    <row r="1349" spans="1:12" ht="15.75" customHeight="1" x14ac:dyDescent="0.2">
      <c r="A1349" s="4"/>
      <c r="K1349" s="5"/>
      <c r="L1349" s="5"/>
    </row>
    <row r="1350" spans="1:12" ht="15.75" customHeight="1" x14ac:dyDescent="0.2">
      <c r="A1350" s="4"/>
      <c r="K1350" s="5"/>
      <c r="L1350" s="5"/>
    </row>
    <row r="1351" spans="1:12" ht="15.75" customHeight="1" x14ac:dyDescent="0.2">
      <c r="A1351" s="4"/>
      <c r="K1351" s="5"/>
      <c r="L1351" s="5"/>
    </row>
    <row r="1352" spans="1:12" ht="15.75" customHeight="1" x14ac:dyDescent="0.2">
      <c r="A1352" s="4"/>
      <c r="K1352" s="5"/>
      <c r="L1352" s="5"/>
    </row>
    <row r="1353" spans="1:12" ht="15.75" customHeight="1" x14ac:dyDescent="0.2">
      <c r="A1353" s="4"/>
      <c r="K1353" s="5"/>
      <c r="L1353" s="5"/>
    </row>
    <row r="1354" spans="1:12" ht="15.75" customHeight="1" x14ac:dyDescent="0.2">
      <c r="A1354" s="4"/>
      <c r="K1354" s="5"/>
      <c r="L1354" s="5"/>
    </row>
    <row r="1355" spans="1:12" ht="15.75" customHeight="1" x14ac:dyDescent="0.2">
      <c r="A1355" s="4"/>
      <c r="K1355" s="5"/>
      <c r="L1355" s="5"/>
    </row>
    <row r="1356" spans="1:12" ht="15.75" customHeight="1" x14ac:dyDescent="0.2">
      <c r="A1356" s="4"/>
      <c r="K1356" s="5"/>
      <c r="L1356" s="5"/>
    </row>
    <row r="1357" spans="1:12" ht="15.75" customHeight="1" x14ac:dyDescent="0.2">
      <c r="A1357" s="4"/>
      <c r="K1357" s="5"/>
      <c r="L1357" s="5"/>
    </row>
    <row r="1358" spans="1:12" ht="15.75" customHeight="1" x14ac:dyDescent="0.2">
      <c r="A1358" s="4"/>
      <c r="K1358" s="5"/>
      <c r="L1358" s="5"/>
    </row>
    <row r="1359" spans="1:12" ht="15.75" customHeight="1" x14ac:dyDescent="0.2">
      <c r="A1359" s="4"/>
      <c r="K1359" s="5"/>
      <c r="L1359" s="5"/>
    </row>
    <row r="1360" spans="1:12" ht="15.75" customHeight="1" x14ac:dyDescent="0.2">
      <c r="A1360" s="4"/>
      <c r="K1360" s="5"/>
      <c r="L1360" s="5"/>
    </row>
    <row r="1361" spans="1:12" ht="15.75" customHeight="1" x14ac:dyDescent="0.2">
      <c r="A1361" s="4"/>
      <c r="K1361" s="5"/>
      <c r="L1361" s="5"/>
    </row>
    <row r="1362" spans="1:12" ht="15.75" customHeight="1" x14ac:dyDescent="0.2">
      <c r="A1362" s="4"/>
      <c r="K1362" s="5"/>
      <c r="L1362" s="5"/>
    </row>
    <row r="1363" spans="1:12" ht="15.75" customHeight="1" x14ac:dyDescent="0.2">
      <c r="A1363" s="4"/>
      <c r="K1363" s="5"/>
      <c r="L1363" s="5"/>
    </row>
    <row r="1364" spans="1:12" ht="15.75" customHeight="1" x14ac:dyDescent="0.2">
      <c r="A1364" s="4"/>
      <c r="K1364" s="5"/>
      <c r="L1364" s="5"/>
    </row>
    <row r="1365" spans="1:12" ht="15.75" customHeight="1" x14ac:dyDescent="0.2">
      <c r="A1365" s="4"/>
      <c r="K1365" s="5"/>
      <c r="L1365" s="5"/>
    </row>
    <row r="1366" spans="1:12" ht="15.75" customHeight="1" x14ac:dyDescent="0.2">
      <c r="A1366" s="4"/>
      <c r="K1366" s="5"/>
      <c r="L1366" s="5"/>
    </row>
    <row r="1367" spans="1:12" ht="15.75" customHeight="1" x14ac:dyDescent="0.2">
      <c r="A1367" s="4"/>
      <c r="K1367" s="5"/>
      <c r="L1367" s="5"/>
    </row>
    <row r="1368" spans="1:12" ht="15.75" customHeight="1" x14ac:dyDescent="0.2">
      <c r="A1368" s="4"/>
      <c r="K1368" s="5"/>
      <c r="L1368" s="5"/>
    </row>
    <row r="1369" spans="1:12" ht="15.75" customHeight="1" x14ac:dyDescent="0.2">
      <c r="A1369" s="4"/>
      <c r="K1369" s="5"/>
      <c r="L1369" s="5"/>
    </row>
    <row r="1370" spans="1:12" ht="15.75" customHeight="1" x14ac:dyDescent="0.2">
      <c r="A1370" s="4"/>
      <c r="K1370" s="5"/>
      <c r="L1370" s="5"/>
    </row>
    <row r="1371" spans="1:12" ht="15.75" customHeight="1" x14ac:dyDescent="0.2">
      <c r="A1371" s="4"/>
      <c r="K1371" s="5"/>
      <c r="L1371" s="5"/>
    </row>
    <row r="1372" spans="1:12" ht="15.75" customHeight="1" x14ac:dyDescent="0.2">
      <c r="A1372" s="4"/>
      <c r="K1372" s="5"/>
      <c r="L1372" s="5"/>
    </row>
    <row r="1373" spans="1:12" ht="15.75" customHeight="1" x14ac:dyDescent="0.2">
      <c r="A1373" s="4"/>
      <c r="K1373" s="5"/>
      <c r="L1373" s="5"/>
    </row>
    <row r="1374" spans="1:12" ht="15.75" customHeight="1" x14ac:dyDescent="0.2">
      <c r="A1374" s="4"/>
      <c r="K1374" s="5"/>
      <c r="L1374" s="5"/>
    </row>
    <row r="1375" spans="1:12" ht="15.75" customHeight="1" x14ac:dyDescent="0.2">
      <c r="A1375" s="4"/>
      <c r="K1375" s="5"/>
      <c r="L1375" s="5"/>
    </row>
    <row r="1376" spans="1:12" ht="15.75" customHeight="1" x14ac:dyDescent="0.2">
      <c r="A1376" s="4"/>
      <c r="K1376" s="5"/>
      <c r="L1376" s="5"/>
    </row>
    <row r="1377" spans="1:12" ht="15.75" customHeight="1" x14ac:dyDescent="0.2">
      <c r="A1377" s="4"/>
      <c r="K1377" s="5"/>
      <c r="L1377" s="5"/>
    </row>
    <row r="1378" spans="1:12" ht="15.75" customHeight="1" x14ac:dyDescent="0.2">
      <c r="A1378" s="4"/>
      <c r="K1378" s="5"/>
      <c r="L1378" s="5"/>
    </row>
    <row r="1379" spans="1:12" ht="15.75" customHeight="1" x14ac:dyDescent="0.2">
      <c r="A1379" s="4"/>
      <c r="K1379" s="5"/>
      <c r="L1379" s="5"/>
    </row>
    <row r="1380" spans="1:12" ht="15.75" customHeight="1" x14ac:dyDescent="0.2">
      <c r="A1380" s="4"/>
      <c r="K1380" s="5"/>
      <c r="L1380" s="5"/>
    </row>
    <row r="1381" spans="1:12" ht="15.75" customHeight="1" x14ac:dyDescent="0.2">
      <c r="A1381" s="4"/>
      <c r="K1381" s="5"/>
      <c r="L1381" s="5"/>
    </row>
    <row r="1382" spans="1:12" ht="15.75" customHeight="1" x14ac:dyDescent="0.2">
      <c r="A1382" s="4"/>
      <c r="K1382" s="5"/>
      <c r="L1382" s="5"/>
    </row>
    <row r="1383" spans="1:12" ht="15.75" customHeight="1" x14ac:dyDescent="0.2">
      <c r="A1383" s="4"/>
      <c r="K1383" s="5"/>
      <c r="L1383" s="5"/>
    </row>
    <row r="1384" spans="1:12" ht="15.75" customHeight="1" x14ac:dyDescent="0.2">
      <c r="A1384" s="4"/>
      <c r="K1384" s="5"/>
      <c r="L1384" s="5"/>
    </row>
    <row r="1385" spans="1:12" ht="15.75" customHeight="1" x14ac:dyDescent="0.2">
      <c r="A1385" s="4"/>
      <c r="K1385" s="5"/>
      <c r="L1385" s="5"/>
    </row>
    <row r="1386" spans="1:12" ht="15.75" customHeight="1" x14ac:dyDescent="0.2">
      <c r="A1386" s="4"/>
      <c r="K1386" s="5"/>
      <c r="L1386" s="5"/>
    </row>
    <row r="1387" spans="1:12" ht="15.75" customHeight="1" x14ac:dyDescent="0.2">
      <c r="A1387" s="4"/>
      <c r="K1387" s="5"/>
      <c r="L1387" s="5"/>
    </row>
    <row r="1388" spans="1:12" ht="15.75" customHeight="1" x14ac:dyDescent="0.2">
      <c r="A1388" s="4"/>
      <c r="K1388" s="5"/>
      <c r="L1388" s="5"/>
    </row>
    <row r="1389" spans="1:12" ht="15.75" customHeight="1" x14ac:dyDescent="0.2">
      <c r="A1389" s="4"/>
      <c r="K1389" s="5"/>
      <c r="L1389" s="5"/>
    </row>
    <row r="1390" spans="1:12" ht="15.75" customHeight="1" x14ac:dyDescent="0.2">
      <c r="A1390" s="4"/>
      <c r="K1390" s="5"/>
      <c r="L1390" s="5"/>
    </row>
    <row r="1391" spans="1:12" ht="15.75" customHeight="1" x14ac:dyDescent="0.2">
      <c r="A1391" s="4"/>
      <c r="K1391" s="5"/>
      <c r="L1391" s="5"/>
    </row>
    <row r="1392" spans="1:12" ht="15.75" customHeight="1" x14ac:dyDescent="0.2">
      <c r="A1392" s="4"/>
      <c r="K1392" s="5"/>
      <c r="L1392" s="5"/>
    </row>
    <row r="1393" spans="1:12" ht="15.75" customHeight="1" x14ac:dyDescent="0.2">
      <c r="A1393" s="4"/>
      <c r="K1393" s="5"/>
      <c r="L1393" s="5"/>
    </row>
    <row r="1394" spans="1:12" ht="15.75" customHeight="1" x14ac:dyDescent="0.2">
      <c r="A1394" s="4"/>
      <c r="K1394" s="5"/>
      <c r="L1394" s="5"/>
    </row>
    <row r="1395" spans="1:12" ht="15.75" customHeight="1" x14ac:dyDescent="0.2">
      <c r="A1395" s="4"/>
      <c r="K1395" s="5"/>
      <c r="L1395" s="5"/>
    </row>
    <row r="1396" spans="1:12" ht="15.75" customHeight="1" x14ac:dyDescent="0.2">
      <c r="A1396" s="4"/>
      <c r="K1396" s="5"/>
      <c r="L1396" s="5"/>
    </row>
    <row r="1397" spans="1:12" ht="15.75" customHeight="1" x14ac:dyDescent="0.2">
      <c r="A1397" s="4"/>
      <c r="K1397" s="5"/>
      <c r="L1397" s="5"/>
    </row>
    <row r="1398" spans="1:12" ht="15.75" customHeight="1" x14ac:dyDescent="0.2">
      <c r="A1398" s="4"/>
      <c r="K1398" s="5"/>
      <c r="L1398" s="5"/>
    </row>
    <row r="1399" spans="1:12" ht="15.75" customHeight="1" x14ac:dyDescent="0.2">
      <c r="A1399" s="4"/>
      <c r="K1399" s="5"/>
      <c r="L1399" s="5"/>
    </row>
    <row r="1400" spans="1:12" ht="15.75" customHeight="1" x14ac:dyDescent="0.2">
      <c r="A1400" s="4"/>
      <c r="K1400" s="5"/>
      <c r="L1400" s="5"/>
    </row>
    <row r="1401" spans="1:12" ht="15.75" customHeight="1" x14ac:dyDescent="0.2">
      <c r="A1401" s="4"/>
      <c r="K1401" s="5"/>
      <c r="L1401" s="5"/>
    </row>
    <row r="1402" spans="1:12" ht="15.75" customHeight="1" x14ac:dyDescent="0.2">
      <c r="A1402" s="4"/>
      <c r="K1402" s="5"/>
      <c r="L1402" s="5"/>
    </row>
    <row r="1403" spans="1:12" ht="15.75" customHeight="1" x14ac:dyDescent="0.2">
      <c r="A1403" s="4"/>
      <c r="K1403" s="5"/>
      <c r="L1403" s="5"/>
    </row>
    <row r="1404" spans="1:12" ht="15.75" customHeight="1" x14ac:dyDescent="0.2">
      <c r="A1404" s="4"/>
      <c r="K1404" s="5"/>
      <c r="L1404" s="5"/>
    </row>
    <row r="1405" spans="1:12" ht="15.75" customHeight="1" x14ac:dyDescent="0.2">
      <c r="A1405" s="4"/>
      <c r="K1405" s="5"/>
      <c r="L1405" s="5"/>
    </row>
    <row r="1406" spans="1:12" ht="15.75" customHeight="1" x14ac:dyDescent="0.2">
      <c r="A1406" s="4"/>
      <c r="K1406" s="5"/>
      <c r="L1406" s="5"/>
    </row>
    <row r="1407" spans="1:12" ht="15.75" customHeight="1" x14ac:dyDescent="0.2">
      <c r="A1407" s="4"/>
      <c r="K1407" s="5"/>
      <c r="L1407" s="5"/>
    </row>
    <row r="1408" spans="1:12" ht="15.75" customHeight="1" x14ac:dyDescent="0.2">
      <c r="A1408" s="4"/>
      <c r="K1408" s="5"/>
      <c r="L1408" s="5"/>
    </row>
    <row r="1409" spans="1:12" ht="15.75" customHeight="1" x14ac:dyDescent="0.2">
      <c r="A1409" s="4"/>
      <c r="K1409" s="5"/>
      <c r="L1409" s="5"/>
    </row>
    <row r="1410" spans="1:12" ht="15.75" customHeight="1" x14ac:dyDescent="0.2">
      <c r="A1410" s="4"/>
      <c r="K1410" s="5"/>
      <c r="L1410" s="5"/>
    </row>
    <row r="1411" spans="1:12" ht="15.75" customHeight="1" x14ac:dyDescent="0.2">
      <c r="A1411" s="4"/>
      <c r="K1411" s="5"/>
      <c r="L1411" s="5"/>
    </row>
    <row r="1412" spans="1:12" ht="15.75" customHeight="1" x14ac:dyDescent="0.2">
      <c r="A1412" s="4"/>
      <c r="K1412" s="5"/>
      <c r="L1412" s="5"/>
    </row>
    <row r="1413" spans="1:12" ht="15.75" customHeight="1" x14ac:dyDescent="0.2">
      <c r="A1413" s="4"/>
      <c r="K1413" s="5"/>
      <c r="L1413" s="5"/>
    </row>
    <row r="1414" spans="1:12" ht="15.75" customHeight="1" x14ac:dyDescent="0.2">
      <c r="A1414" s="4"/>
      <c r="K1414" s="5"/>
      <c r="L1414" s="5"/>
    </row>
    <row r="1415" spans="1:12" ht="15.75" customHeight="1" x14ac:dyDescent="0.2">
      <c r="A1415" s="4"/>
      <c r="K1415" s="5"/>
      <c r="L1415" s="5"/>
    </row>
    <row r="1416" spans="1:12" ht="15.75" customHeight="1" x14ac:dyDescent="0.2">
      <c r="A1416" s="4"/>
      <c r="K1416" s="5"/>
      <c r="L1416" s="5"/>
    </row>
    <row r="1417" spans="1:12" ht="15.75" customHeight="1" x14ac:dyDescent="0.2">
      <c r="A1417" s="4"/>
      <c r="K1417" s="5"/>
      <c r="L1417" s="5"/>
    </row>
    <row r="1418" spans="1:12" ht="15.75" customHeight="1" x14ac:dyDescent="0.2">
      <c r="A1418" s="4"/>
      <c r="K1418" s="5"/>
      <c r="L1418" s="5"/>
    </row>
    <row r="1419" spans="1:12" ht="15.75" customHeight="1" x14ac:dyDescent="0.2">
      <c r="A1419" s="4"/>
      <c r="K1419" s="5"/>
      <c r="L1419" s="5"/>
    </row>
    <row r="1420" spans="1:12" ht="15.75" customHeight="1" x14ac:dyDescent="0.2">
      <c r="A1420" s="4"/>
      <c r="K1420" s="5"/>
      <c r="L1420" s="5"/>
    </row>
    <row r="1421" spans="1:12" ht="15.75" customHeight="1" x14ac:dyDescent="0.2">
      <c r="A1421" s="4"/>
      <c r="K1421" s="5"/>
      <c r="L1421" s="5"/>
    </row>
    <row r="1422" spans="1:12" ht="15.75" customHeight="1" x14ac:dyDescent="0.2">
      <c r="A1422" s="4"/>
      <c r="K1422" s="5"/>
      <c r="L1422" s="5"/>
    </row>
    <row r="1423" spans="1:12" ht="15.75" customHeight="1" x14ac:dyDescent="0.2">
      <c r="A1423" s="4"/>
      <c r="K1423" s="5"/>
      <c r="L1423" s="5"/>
    </row>
    <row r="1424" spans="1:12" ht="15.75" customHeight="1" x14ac:dyDescent="0.2">
      <c r="A1424" s="4"/>
      <c r="K1424" s="5"/>
      <c r="L1424" s="5"/>
    </row>
    <row r="1425" spans="1:12" ht="15.75" customHeight="1" x14ac:dyDescent="0.2">
      <c r="A1425" s="4"/>
      <c r="K1425" s="5"/>
      <c r="L1425" s="5"/>
    </row>
    <row r="1426" spans="1:12" ht="15.75" customHeight="1" x14ac:dyDescent="0.2">
      <c r="A1426" s="4"/>
      <c r="K1426" s="5"/>
      <c r="L1426" s="5"/>
    </row>
    <row r="1427" spans="1:12" ht="15.75" customHeight="1" x14ac:dyDescent="0.2">
      <c r="A1427" s="4"/>
      <c r="K1427" s="5"/>
      <c r="L1427" s="5"/>
    </row>
    <row r="1428" spans="1:12" ht="15.75" customHeight="1" x14ac:dyDescent="0.2">
      <c r="A1428" s="4"/>
      <c r="K1428" s="5"/>
      <c r="L1428" s="5"/>
    </row>
    <row r="1429" spans="1:12" ht="15.75" customHeight="1" x14ac:dyDescent="0.2">
      <c r="A1429" s="4"/>
      <c r="K1429" s="5"/>
      <c r="L1429" s="5"/>
    </row>
    <row r="1430" spans="1:12" ht="15.75" customHeight="1" x14ac:dyDescent="0.2">
      <c r="A1430" s="4"/>
      <c r="K1430" s="5"/>
      <c r="L1430" s="5"/>
    </row>
    <row r="1431" spans="1:12" ht="15.75" customHeight="1" x14ac:dyDescent="0.2">
      <c r="A1431" s="4"/>
      <c r="K1431" s="5"/>
      <c r="L1431" s="5"/>
    </row>
    <row r="1432" spans="1:12" ht="15.75" customHeight="1" x14ac:dyDescent="0.2">
      <c r="A1432" s="4"/>
      <c r="K1432" s="5"/>
      <c r="L1432" s="5"/>
    </row>
    <row r="1433" spans="1:12" ht="15.75" customHeight="1" x14ac:dyDescent="0.2">
      <c r="A1433" s="4"/>
      <c r="K1433" s="5"/>
      <c r="L1433" s="5"/>
    </row>
    <row r="1434" spans="1:12" ht="15.75" customHeight="1" x14ac:dyDescent="0.2">
      <c r="A1434" s="4"/>
      <c r="K1434" s="5"/>
      <c r="L1434" s="5"/>
    </row>
    <row r="1435" spans="1:12" ht="15.75" customHeight="1" x14ac:dyDescent="0.2">
      <c r="A1435" s="4"/>
      <c r="K1435" s="5"/>
      <c r="L1435" s="5"/>
    </row>
    <row r="1436" spans="1:12" ht="15.75" customHeight="1" x14ac:dyDescent="0.2">
      <c r="A1436" s="4"/>
      <c r="K1436" s="5"/>
      <c r="L1436" s="5"/>
    </row>
    <row r="1437" spans="1:12" ht="15.75" customHeight="1" x14ac:dyDescent="0.2">
      <c r="A1437" s="4"/>
      <c r="K1437" s="5"/>
      <c r="L1437" s="5"/>
    </row>
    <row r="1438" spans="1:12" ht="15.75" customHeight="1" x14ac:dyDescent="0.2">
      <c r="A1438" s="4"/>
      <c r="K1438" s="5"/>
      <c r="L1438" s="5"/>
    </row>
    <row r="1439" spans="1:12" ht="15.75" customHeight="1" x14ac:dyDescent="0.2">
      <c r="A1439" s="4"/>
      <c r="K1439" s="5"/>
      <c r="L1439" s="5"/>
    </row>
    <row r="1440" spans="1:12" ht="15.75" customHeight="1" x14ac:dyDescent="0.2">
      <c r="A1440" s="4"/>
      <c r="K1440" s="5"/>
      <c r="L1440" s="5"/>
    </row>
    <row r="1441" spans="1:12" ht="15.75" customHeight="1" x14ac:dyDescent="0.2">
      <c r="A1441" s="4"/>
      <c r="K1441" s="5"/>
      <c r="L1441" s="5"/>
    </row>
    <row r="1442" spans="1:12" ht="15.75" customHeight="1" x14ac:dyDescent="0.2">
      <c r="A1442" s="4"/>
      <c r="K1442" s="5"/>
      <c r="L1442" s="5"/>
    </row>
    <row r="1443" spans="1:12" ht="15.75" customHeight="1" x14ac:dyDescent="0.2">
      <c r="A1443" s="4"/>
      <c r="K1443" s="5"/>
      <c r="L1443" s="5"/>
    </row>
    <row r="1444" spans="1:12" ht="15.75" customHeight="1" x14ac:dyDescent="0.2">
      <c r="A1444" s="4"/>
      <c r="K1444" s="5"/>
      <c r="L1444" s="5"/>
    </row>
    <row r="1445" spans="1:12" ht="15.75" customHeight="1" x14ac:dyDescent="0.2">
      <c r="A1445" s="4"/>
      <c r="K1445" s="5"/>
      <c r="L1445" s="5"/>
    </row>
    <row r="1446" spans="1:12" ht="15.75" customHeight="1" x14ac:dyDescent="0.2">
      <c r="A1446" s="4"/>
      <c r="K1446" s="5"/>
      <c r="L1446" s="5"/>
    </row>
    <row r="1447" spans="1:12" ht="15.75" customHeight="1" x14ac:dyDescent="0.2">
      <c r="A1447" s="4"/>
      <c r="K1447" s="5"/>
      <c r="L1447" s="5"/>
    </row>
    <row r="1448" spans="1:12" ht="15.75" customHeight="1" x14ac:dyDescent="0.2">
      <c r="A1448" s="4"/>
      <c r="K1448" s="5"/>
      <c r="L1448" s="5"/>
    </row>
    <row r="1449" spans="1:12" ht="15.75" customHeight="1" x14ac:dyDescent="0.2">
      <c r="A1449" s="4"/>
      <c r="K1449" s="5"/>
      <c r="L1449" s="5"/>
    </row>
    <row r="1450" spans="1:12" ht="15.75" customHeight="1" x14ac:dyDescent="0.2">
      <c r="A1450" s="4"/>
      <c r="K1450" s="5"/>
      <c r="L1450" s="5"/>
    </row>
    <row r="1451" spans="1:12" ht="15.75" customHeight="1" x14ac:dyDescent="0.2">
      <c r="A1451" s="4"/>
      <c r="K1451" s="5"/>
      <c r="L1451" s="5"/>
    </row>
    <row r="1452" spans="1:12" ht="15.75" customHeight="1" x14ac:dyDescent="0.2">
      <c r="A1452" s="4"/>
      <c r="K1452" s="5"/>
      <c r="L1452" s="5"/>
    </row>
    <row r="1453" spans="1:12" ht="15.75" customHeight="1" x14ac:dyDescent="0.2">
      <c r="A1453" s="4"/>
      <c r="K1453" s="5"/>
      <c r="L1453" s="5"/>
    </row>
    <row r="1454" spans="1:12" ht="15.75" customHeight="1" x14ac:dyDescent="0.2">
      <c r="A1454" s="4"/>
      <c r="K1454" s="5"/>
      <c r="L1454" s="5"/>
    </row>
    <row r="1455" spans="1:12" ht="15.75" customHeight="1" x14ac:dyDescent="0.2">
      <c r="A1455" s="4"/>
      <c r="K1455" s="5"/>
      <c r="L1455" s="5"/>
    </row>
    <row r="1456" spans="1:12" ht="15.75" customHeight="1" x14ac:dyDescent="0.2">
      <c r="A1456" s="4"/>
      <c r="K1456" s="5"/>
      <c r="L1456" s="5"/>
    </row>
    <row r="1457" spans="1:12" ht="15.75" customHeight="1" x14ac:dyDescent="0.2">
      <c r="A1457" s="4"/>
      <c r="K1457" s="5"/>
      <c r="L1457" s="5"/>
    </row>
    <row r="1458" spans="1:12" ht="15.75" customHeight="1" x14ac:dyDescent="0.2">
      <c r="A1458" s="4"/>
      <c r="K1458" s="5"/>
      <c r="L1458" s="5"/>
    </row>
    <row r="1459" spans="1:12" ht="15.75" customHeight="1" x14ac:dyDescent="0.2">
      <c r="A1459" s="4"/>
      <c r="K1459" s="5"/>
      <c r="L1459" s="5"/>
    </row>
    <row r="1460" spans="1:12" ht="15.75" customHeight="1" x14ac:dyDescent="0.2">
      <c r="A1460" s="4"/>
      <c r="K1460" s="5"/>
      <c r="L1460" s="5"/>
    </row>
    <row r="1461" spans="1:12" ht="15.75" customHeight="1" x14ac:dyDescent="0.2">
      <c r="A1461" s="4"/>
      <c r="K1461" s="5"/>
      <c r="L1461" s="5"/>
    </row>
    <row r="1462" spans="1:12" ht="15.75" customHeight="1" x14ac:dyDescent="0.2">
      <c r="A1462" s="4"/>
      <c r="K1462" s="5"/>
      <c r="L1462" s="5"/>
    </row>
    <row r="1463" spans="1:12" ht="15.75" customHeight="1" x14ac:dyDescent="0.2">
      <c r="A1463" s="4"/>
      <c r="K1463" s="5"/>
      <c r="L1463" s="5"/>
    </row>
    <row r="1464" spans="1:12" ht="15.75" customHeight="1" x14ac:dyDescent="0.2">
      <c r="A1464" s="4"/>
      <c r="K1464" s="5"/>
      <c r="L1464" s="5"/>
    </row>
    <row r="1465" spans="1:12" ht="15.75" customHeight="1" x14ac:dyDescent="0.2">
      <c r="A1465" s="4"/>
      <c r="K1465" s="5"/>
      <c r="L1465" s="5"/>
    </row>
    <row r="1466" spans="1:12" ht="15.75" customHeight="1" x14ac:dyDescent="0.2">
      <c r="A1466" s="4"/>
      <c r="K1466" s="5"/>
      <c r="L1466" s="5"/>
    </row>
    <row r="1467" spans="1:12" ht="15.75" customHeight="1" x14ac:dyDescent="0.2">
      <c r="A1467" s="4"/>
      <c r="K1467" s="5"/>
      <c r="L1467" s="5"/>
    </row>
    <row r="1468" spans="1:12" ht="15.75" customHeight="1" x14ac:dyDescent="0.2">
      <c r="A1468" s="4"/>
      <c r="K1468" s="5"/>
      <c r="L1468" s="5"/>
    </row>
    <row r="1469" spans="1:12" ht="15.75" customHeight="1" x14ac:dyDescent="0.2">
      <c r="A1469" s="4"/>
      <c r="K1469" s="5"/>
      <c r="L1469" s="5"/>
    </row>
    <row r="1470" spans="1:12" ht="15.75" customHeight="1" x14ac:dyDescent="0.2">
      <c r="A1470" s="4"/>
      <c r="K1470" s="5"/>
      <c r="L1470" s="5"/>
    </row>
    <row r="1471" spans="1:12" ht="15.75" customHeight="1" x14ac:dyDescent="0.2">
      <c r="A1471" s="4"/>
      <c r="K1471" s="5"/>
      <c r="L1471" s="5"/>
    </row>
    <row r="1472" spans="1:12" ht="15.75" customHeight="1" x14ac:dyDescent="0.2">
      <c r="A1472" s="4"/>
      <c r="K1472" s="5"/>
      <c r="L1472" s="5"/>
    </row>
    <row r="1473" spans="1:12" ht="15.75" customHeight="1" x14ac:dyDescent="0.2">
      <c r="A1473" s="4"/>
      <c r="K1473" s="5"/>
      <c r="L1473" s="5"/>
    </row>
    <row r="1474" spans="1:12" ht="15.75" customHeight="1" x14ac:dyDescent="0.2">
      <c r="A1474" s="4"/>
      <c r="K1474" s="5"/>
      <c r="L1474" s="5"/>
    </row>
    <row r="1475" spans="1:12" ht="15.75" customHeight="1" x14ac:dyDescent="0.2">
      <c r="A1475" s="4"/>
      <c r="K1475" s="5"/>
      <c r="L1475" s="5"/>
    </row>
    <row r="1476" spans="1:12" ht="15.75" customHeight="1" x14ac:dyDescent="0.2">
      <c r="A1476" s="4"/>
      <c r="K1476" s="5"/>
      <c r="L1476" s="5"/>
    </row>
    <row r="1477" spans="1:12" ht="15.75" customHeight="1" x14ac:dyDescent="0.2">
      <c r="A1477" s="4"/>
      <c r="K1477" s="5"/>
      <c r="L1477" s="5"/>
    </row>
    <row r="1478" spans="1:12" ht="15.75" customHeight="1" x14ac:dyDescent="0.2">
      <c r="A1478" s="4"/>
      <c r="K1478" s="5"/>
      <c r="L1478" s="5"/>
    </row>
    <row r="1479" spans="1:12" ht="15.75" customHeight="1" x14ac:dyDescent="0.2">
      <c r="A1479" s="4"/>
      <c r="K1479" s="5"/>
      <c r="L1479" s="5"/>
    </row>
    <row r="1480" spans="1:12" ht="15.75" customHeight="1" x14ac:dyDescent="0.2">
      <c r="A1480" s="4"/>
      <c r="K1480" s="5"/>
      <c r="L1480" s="5"/>
    </row>
    <row r="1481" spans="1:12" ht="15.75" customHeight="1" x14ac:dyDescent="0.2">
      <c r="A1481" s="4"/>
      <c r="K1481" s="5"/>
      <c r="L1481" s="5"/>
    </row>
    <row r="1482" spans="1:12" ht="15.75" customHeight="1" x14ac:dyDescent="0.2">
      <c r="A1482" s="4"/>
      <c r="K1482" s="5"/>
      <c r="L1482" s="5"/>
    </row>
    <row r="1483" spans="1:12" ht="15.75" customHeight="1" x14ac:dyDescent="0.2">
      <c r="A1483" s="4"/>
      <c r="K1483" s="5"/>
      <c r="L1483" s="5"/>
    </row>
    <row r="1484" spans="1:12" ht="15.75" customHeight="1" x14ac:dyDescent="0.2">
      <c r="A1484" s="4"/>
      <c r="K1484" s="5"/>
      <c r="L1484" s="5"/>
    </row>
    <row r="1485" spans="1:12" ht="15.75" customHeight="1" x14ac:dyDescent="0.2">
      <c r="A1485" s="4"/>
      <c r="K1485" s="5"/>
      <c r="L1485" s="5"/>
    </row>
    <row r="1486" spans="1:12" ht="15.75" customHeight="1" x14ac:dyDescent="0.2">
      <c r="A1486" s="4"/>
      <c r="K1486" s="5"/>
      <c r="L1486" s="5"/>
    </row>
    <row r="1487" spans="1:12" ht="15.75" customHeight="1" x14ac:dyDescent="0.2">
      <c r="A1487" s="4"/>
      <c r="K1487" s="5"/>
      <c r="L1487" s="5"/>
    </row>
    <row r="1488" spans="1:12" ht="15.75" customHeight="1" x14ac:dyDescent="0.2">
      <c r="A1488" s="4"/>
      <c r="K1488" s="5"/>
      <c r="L1488" s="5"/>
    </row>
    <row r="1489" spans="1:12" ht="15.75" customHeight="1" x14ac:dyDescent="0.2">
      <c r="A1489" s="4"/>
      <c r="K1489" s="5"/>
      <c r="L1489" s="5"/>
    </row>
    <row r="1490" spans="1:12" ht="15.75" customHeight="1" x14ac:dyDescent="0.2">
      <c r="A1490" s="4"/>
      <c r="K1490" s="5"/>
      <c r="L1490" s="5"/>
    </row>
    <row r="1491" spans="1:12" ht="15.75" customHeight="1" x14ac:dyDescent="0.2">
      <c r="A1491" s="4"/>
      <c r="K1491" s="5"/>
      <c r="L1491" s="5"/>
    </row>
    <row r="1492" spans="1:12" ht="15.75" customHeight="1" x14ac:dyDescent="0.2">
      <c r="A1492" s="4"/>
      <c r="K1492" s="5"/>
      <c r="L1492" s="5"/>
    </row>
    <row r="1493" spans="1:12" ht="15.75" customHeight="1" x14ac:dyDescent="0.2">
      <c r="A1493" s="4"/>
      <c r="K1493" s="5"/>
      <c r="L1493" s="5"/>
    </row>
    <row r="1494" spans="1:12" ht="15.75" customHeight="1" x14ac:dyDescent="0.2">
      <c r="A1494" s="4"/>
      <c r="K1494" s="5"/>
      <c r="L1494" s="5"/>
    </row>
    <row r="1495" spans="1:12" ht="15.75" customHeight="1" x14ac:dyDescent="0.2">
      <c r="A1495" s="4"/>
      <c r="K1495" s="5"/>
      <c r="L1495" s="5"/>
    </row>
    <row r="1496" spans="1:12" ht="15.75" customHeight="1" x14ac:dyDescent="0.2">
      <c r="A1496" s="4"/>
      <c r="K1496" s="5"/>
      <c r="L1496" s="5"/>
    </row>
    <row r="1497" spans="1:12" ht="15.75" customHeight="1" x14ac:dyDescent="0.2">
      <c r="A1497" s="4"/>
      <c r="K1497" s="5"/>
      <c r="L1497" s="5"/>
    </row>
    <row r="1498" spans="1:12" ht="15.75" customHeight="1" x14ac:dyDescent="0.2">
      <c r="A1498" s="4"/>
      <c r="K1498" s="5"/>
      <c r="L1498" s="5"/>
    </row>
    <row r="1499" spans="1:12" ht="15.75" customHeight="1" x14ac:dyDescent="0.2">
      <c r="A1499" s="4"/>
      <c r="K1499" s="5"/>
      <c r="L1499" s="5"/>
    </row>
    <row r="1500" spans="1:12" ht="15.75" customHeight="1" x14ac:dyDescent="0.2">
      <c r="A1500" s="4"/>
      <c r="K1500" s="5"/>
      <c r="L1500" s="5"/>
    </row>
    <row r="1501" spans="1:12" ht="15.75" customHeight="1" x14ac:dyDescent="0.2">
      <c r="A1501" s="4"/>
      <c r="K1501" s="5"/>
      <c r="L1501" s="5"/>
    </row>
    <row r="1502" spans="1:12" ht="15.75" customHeight="1" x14ac:dyDescent="0.2">
      <c r="A1502" s="4"/>
      <c r="K1502" s="5"/>
      <c r="L1502" s="5"/>
    </row>
    <row r="1503" spans="1:12" ht="15.75" customHeight="1" x14ac:dyDescent="0.2">
      <c r="A1503" s="4"/>
      <c r="K1503" s="5"/>
      <c r="L1503" s="5"/>
    </row>
    <row r="1504" spans="1:12" ht="15.75" customHeight="1" x14ac:dyDescent="0.2">
      <c r="A1504" s="4"/>
      <c r="K1504" s="5"/>
      <c r="L1504" s="5"/>
    </row>
    <row r="1505" spans="1:12" ht="15.75" customHeight="1" x14ac:dyDescent="0.2">
      <c r="A1505" s="4"/>
      <c r="K1505" s="5"/>
      <c r="L1505" s="5"/>
    </row>
    <row r="1506" spans="1:12" ht="15.75" customHeight="1" x14ac:dyDescent="0.2">
      <c r="A1506" s="4"/>
      <c r="K1506" s="5"/>
      <c r="L1506" s="5"/>
    </row>
    <row r="1507" spans="1:12" ht="15.75" customHeight="1" x14ac:dyDescent="0.2">
      <c r="A1507" s="4"/>
      <c r="K1507" s="5"/>
      <c r="L1507" s="5"/>
    </row>
    <row r="1508" spans="1:12" ht="15.75" customHeight="1" x14ac:dyDescent="0.2">
      <c r="A1508" s="4"/>
      <c r="K1508" s="5"/>
      <c r="L1508" s="5"/>
    </row>
    <row r="1509" spans="1:12" ht="15.75" customHeight="1" x14ac:dyDescent="0.2">
      <c r="A1509" s="4"/>
      <c r="K1509" s="5"/>
      <c r="L1509" s="5"/>
    </row>
    <row r="1510" spans="1:12" ht="15.75" customHeight="1" x14ac:dyDescent="0.2">
      <c r="A1510" s="4"/>
      <c r="K1510" s="5"/>
      <c r="L1510" s="5"/>
    </row>
    <row r="1511" spans="1:12" ht="15.75" customHeight="1" x14ac:dyDescent="0.2">
      <c r="A1511" s="4"/>
      <c r="K1511" s="5"/>
      <c r="L1511" s="5"/>
    </row>
    <row r="1512" spans="1:12" ht="15.75" customHeight="1" x14ac:dyDescent="0.2">
      <c r="A1512" s="4"/>
      <c r="K1512" s="5"/>
      <c r="L1512" s="5"/>
    </row>
    <row r="1513" spans="1:12" ht="15.75" customHeight="1" x14ac:dyDescent="0.2">
      <c r="A1513" s="4"/>
      <c r="K1513" s="5"/>
      <c r="L1513" s="5"/>
    </row>
    <row r="1514" spans="1:12" ht="15.75" customHeight="1" x14ac:dyDescent="0.2">
      <c r="A1514" s="4"/>
      <c r="K1514" s="5"/>
      <c r="L1514" s="5"/>
    </row>
    <row r="1515" spans="1:12" ht="15.75" customHeight="1" x14ac:dyDescent="0.2">
      <c r="A1515" s="4"/>
      <c r="K1515" s="5"/>
      <c r="L1515" s="5"/>
    </row>
    <row r="1516" spans="1:12" ht="15.75" customHeight="1" x14ac:dyDescent="0.2">
      <c r="A1516" s="4"/>
      <c r="K1516" s="5"/>
      <c r="L1516" s="5"/>
    </row>
    <row r="1517" spans="1:12" ht="15.75" customHeight="1" x14ac:dyDescent="0.2">
      <c r="A1517" s="4"/>
      <c r="K1517" s="5"/>
      <c r="L1517" s="5"/>
    </row>
    <row r="1518" spans="1:12" ht="15.75" customHeight="1" x14ac:dyDescent="0.2">
      <c r="A1518" s="4"/>
      <c r="K1518" s="5"/>
      <c r="L1518" s="5"/>
    </row>
    <row r="1519" spans="1:12" ht="15.75" customHeight="1" x14ac:dyDescent="0.2">
      <c r="A1519" s="4"/>
      <c r="K1519" s="5"/>
      <c r="L1519" s="5"/>
    </row>
    <row r="1520" spans="1:12" ht="15.75" customHeight="1" x14ac:dyDescent="0.2">
      <c r="A1520" s="4"/>
      <c r="K1520" s="5"/>
      <c r="L1520" s="5"/>
    </row>
    <row r="1521" spans="1:12" ht="15.75" customHeight="1" x14ac:dyDescent="0.2">
      <c r="A1521" s="4"/>
      <c r="K1521" s="5"/>
      <c r="L1521" s="5"/>
    </row>
    <row r="1522" spans="1:12" ht="15.75" customHeight="1" x14ac:dyDescent="0.2">
      <c r="A1522" s="4"/>
      <c r="K1522" s="5"/>
      <c r="L1522" s="5"/>
    </row>
    <row r="1523" spans="1:12" ht="15.75" customHeight="1" x14ac:dyDescent="0.2">
      <c r="A1523" s="4"/>
      <c r="K1523" s="5"/>
      <c r="L1523" s="5"/>
    </row>
    <row r="1524" spans="1:12" ht="15.75" customHeight="1" x14ac:dyDescent="0.2">
      <c r="A1524" s="4"/>
      <c r="K1524" s="5"/>
      <c r="L1524" s="5"/>
    </row>
    <row r="1525" spans="1:12" ht="15.75" customHeight="1" x14ac:dyDescent="0.2">
      <c r="A1525" s="4"/>
      <c r="K1525" s="5"/>
      <c r="L1525" s="5"/>
    </row>
    <row r="1526" spans="1:12" ht="15.75" customHeight="1" x14ac:dyDescent="0.2">
      <c r="A1526" s="4"/>
      <c r="K1526" s="5"/>
      <c r="L1526" s="5"/>
    </row>
    <row r="1527" spans="1:12" ht="15.75" customHeight="1" x14ac:dyDescent="0.2">
      <c r="A1527" s="4"/>
      <c r="K1527" s="5"/>
      <c r="L1527" s="5"/>
    </row>
    <row r="1528" spans="1:12" ht="15.75" customHeight="1" x14ac:dyDescent="0.2">
      <c r="A1528" s="4"/>
      <c r="K1528" s="5"/>
      <c r="L1528" s="5"/>
    </row>
    <row r="1529" spans="1:12" ht="15.75" customHeight="1" x14ac:dyDescent="0.2">
      <c r="A1529" s="4"/>
      <c r="K1529" s="5"/>
      <c r="L1529" s="5"/>
    </row>
    <row r="1530" spans="1:12" ht="15.75" customHeight="1" x14ac:dyDescent="0.2">
      <c r="A1530" s="4"/>
      <c r="K1530" s="5"/>
      <c r="L1530" s="5"/>
    </row>
    <row r="1531" spans="1:12" ht="15.75" customHeight="1" x14ac:dyDescent="0.2">
      <c r="A1531" s="4"/>
      <c r="K1531" s="5"/>
      <c r="L1531" s="5"/>
    </row>
    <row r="1532" spans="1:12" ht="15.75" customHeight="1" x14ac:dyDescent="0.2">
      <c r="A1532" s="4"/>
      <c r="K1532" s="5"/>
      <c r="L1532" s="5"/>
    </row>
    <row r="1533" spans="1:12" ht="15.75" customHeight="1" x14ac:dyDescent="0.2">
      <c r="A1533" s="4"/>
      <c r="K1533" s="5"/>
      <c r="L1533" s="5"/>
    </row>
    <row r="1534" spans="1:12" ht="15.75" customHeight="1" x14ac:dyDescent="0.2">
      <c r="A1534" s="4"/>
      <c r="K1534" s="5"/>
      <c r="L1534" s="5"/>
    </row>
    <row r="1535" spans="1:12" ht="15.75" customHeight="1" x14ac:dyDescent="0.2">
      <c r="A1535" s="4"/>
      <c r="K1535" s="5"/>
      <c r="L1535" s="5"/>
    </row>
    <row r="1536" spans="1:12" ht="15.75" customHeight="1" x14ac:dyDescent="0.2">
      <c r="A1536" s="4"/>
      <c r="K1536" s="5"/>
      <c r="L1536" s="5"/>
    </row>
    <row r="1537" spans="1:12" ht="15.75" customHeight="1" x14ac:dyDescent="0.2">
      <c r="A1537" s="4"/>
      <c r="K1537" s="5"/>
      <c r="L1537" s="5"/>
    </row>
    <row r="1538" spans="1:12" ht="15.75" customHeight="1" x14ac:dyDescent="0.2">
      <c r="A1538" s="4"/>
      <c r="K1538" s="5"/>
      <c r="L1538" s="5"/>
    </row>
    <row r="1539" spans="1:12" ht="15.75" customHeight="1" x14ac:dyDescent="0.2">
      <c r="A1539" s="4"/>
      <c r="K1539" s="5"/>
      <c r="L1539" s="5"/>
    </row>
    <row r="1540" spans="1:12" ht="15.75" customHeight="1" x14ac:dyDescent="0.2">
      <c r="A1540" s="4"/>
      <c r="K1540" s="5"/>
      <c r="L1540" s="5"/>
    </row>
    <row r="1541" spans="1:12" ht="15.75" customHeight="1" x14ac:dyDescent="0.2">
      <c r="A1541" s="4"/>
      <c r="K1541" s="5"/>
      <c r="L1541" s="5"/>
    </row>
    <row r="1542" spans="1:12" ht="15.75" customHeight="1" x14ac:dyDescent="0.2">
      <c r="A1542" s="4"/>
      <c r="K1542" s="5"/>
      <c r="L1542" s="5"/>
    </row>
    <row r="1543" spans="1:12" ht="15.75" customHeight="1" x14ac:dyDescent="0.2">
      <c r="A1543" s="4"/>
      <c r="K1543" s="5"/>
      <c r="L1543" s="5"/>
    </row>
    <row r="1544" spans="1:12" ht="15.75" customHeight="1" x14ac:dyDescent="0.2">
      <c r="A1544" s="4"/>
      <c r="K1544" s="5"/>
      <c r="L1544" s="5"/>
    </row>
    <row r="1545" spans="1:12" ht="15.75" customHeight="1" x14ac:dyDescent="0.2">
      <c r="A1545" s="4"/>
      <c r="K1545" s="5"/>
      <c r="L1545" s="5"/>
    </row>
    <row r="1546" spans="1:12" ht="15.75" customHeight="1" x14ac:dyDescent="0.2">
      <c r="A1546" s="4"/>
      <c r="K1546" s="5"/>
      <c r="L1546" s="5"/>
    </row>
    <row r="1547" spans="1:12" ht="15.75" customHeight="1" x14ac:dyDescent="0.2">
      <c r="A1547" s="4"/>
      <c r="K1547" s="5"/>
      <c r="L1547" s="5"/>
    </row>
    <row r="1548" spans="1:12" ht="15.75" customHeight="1" x14ac:dyDescent="0.2">
      <c r="A1548" s="4"/>
      <c r="K1548" s="5"/>
      <c r="L1548" s="5"/>
    </row>
    <row r="1549" spans="1:12" ht="15.75" customHeight="1" x14ac:dyDescent="0.2">
      <c r="A1549" s="4"/>
      <c r="K1549" s="5"/>
      <c r="L1549" s="5"/>
    </row>
    <row r="1550" spans="1:12" ht="15.75" customHeight="1" x14ac:dyDescent="0.2">
      <c r="A1550" s="4"/>
      <c r="K1550" s="5"/>
      <c r="L1550" s="5"/>
    </row>
    <row r="1551" spans="1:12" ht="15.75" customHeight="1" x14ac:dyDescent="0.2">
      <c r="A1551" s="4"/>
      <c r="K1551" s="5"/>
      <c r="L1551" s="5"/>
    </row>
    <row r="1552" spans="1:12" ht="15.75" customHeight="1" x14ac:dyDescent="0.2">
      <c r="A1552" s="4"/>
      <c r="K1552" s="5"/>
      <c r="L1552" s="5"/>
    </row>
    <row r="1553" spans="1:12" ht="15.75" customHeight="1" x14ac:dyDescent="0.2">
      <c r="A1553" s="4"/>
      <c r="K1553" s="5"/>
      <c r="L1553" s="5"/>
    </row>
    <row r="1554" spans="1:12" ht="15.75" customHeight="1" x14ac:dyDescent="0.2">
      <c r="A1554" s="4"/>
      <c r="K1554" s="5"/>
      <c r="L1554" s="5"/>
    </row>
    <row r="1555" spans="1:12" ht="15.75" customHeight="1" x14ac:dyDescent="0.2">
      <c r="A1555" s="4"/>
      <c r="K1555" s="5"/>
      <c r="L1555" s="5"/>
    </row>
    <row r="1556" spans="1:12" ht="15.75" customHeight="1" x14ac:dyDescent="0.2">
      <c r="A1556" s="4"/>
      <c r="K1556" s="5"/>
      <c r="L1556" s="5"/>
    </row>
    <row r="1557" spans="1:12" ht="15.75" customHeight="1" x14ac:dyDescent="0.2">
      <c r="A1557" s="4"/>
      <c r="K1557" s="5"/>
      <c r="L1557" s="5"/>
    </row>
    <row r="1558" spans="1:12" ht="15.75" customHeight="1" x14ac:dyDescent="0.2">
      <c r="A1558" s="4"/>
      <c r="K1558" s="5"/>
      <c r="L1558" s="5"/>
    </row>
    <row r="1559" spans="1:12" ht="15.75" customHeight="1" x14ac:dyDescent="0.2">
      <c r="A1559" s="4"/>
      <c r="K1559" s="5"/>
      <c r="L1559" s="5"/>
    </row>
    <row r="1560" spans="1:12" ht="15.75" customHeight="1" x14ac:dyDescent="0.2">
      <c r="A1560" s="4"/>
      <c r="K1560" s="5"/>
      <c r="L1560" s="5"/>
    </row>
    <row r="1561" spans="1:12" ht="15.75" customHeight="1" x14ac:dyDescent="0.2">
      <c r="A1561" s="4"/>
      <c r="K1561" s="5"/>
      <c r="L1561" s="5"/>
    </row>
    <row r="1562" spans="1:12" ht="15.75" customHeight="1" x14ac:dyDescent="0.2">
      <c r="A1562" s="4"/>
      <c r="K1562" s="5"/>
      <c r="L1562" s="5"/>
    </row>
    <row r="1563" spans="1:12" ht="15.75" customHeight="1" x14ac:dyDescent="0.2">
      <c r="A1563" s="4"/>
      <c r="K1563" s="5"/>
      <c r="L1563" s="5"/>
    </row>
    <row r="1564" spans="1:12" ht="15.75" customHeight="1" x14ac:dyDescent="0.2">
      <c r="A1564" s="4"/>
      <c r="K1564" s="5"/>
      <c r="L1564" s="5"/>
    </row>
    <row r="1565" spans="1:12" ht="15.75" customHeight="1" x14ac:dyDescent="0.2">
      <c r="A1565" s="4"/>
      <c r="K1565" s="5"/>
      <c r="L1565" s="5"/>
    </row>
    <row r="1566" spans="1:12" ht="15.75" customHeight="1" x14ac:dyDescent="0.2">
      <c r="A1566" s="4"/>
      <c r="K1566" s="5"/>
      <c r="L1566" s="5"/>
    </row>
    <row r="1567" spans="1:12" ht="15.75" customHeight="1" x14ac:dyDescent="0.2">
      <c r="A1567" s="4"/>
      <c r="K1567" s="5"/>
      <c r="L1567" s="5"/>
    </row>
    <row r="1568" spans="1:12" ht="15.75" customHeight="1" x14ac:dyDescent="0.2">
      <c r="A1568" s="4"/>
      <c r="K1568" s="5"/>
      <c r="L1568" s="5"/>
    </row>
    <row r="1569" spans="1:12" ht="15.75" customHeight="1" x14ac:dyDescent="0.2">
      <c r="A1569" s="4"/>
      <c r="K1569" s="5"/>
      <c r="L1569" s="5"/>
    </row>
    <row r="1570" spans="1:12" ht="15.75" customHeight="1" x14ac:dyDescent="0.2">
      <c r="A1570" s="4"/>
      <c r="K1570" s="5"/>
      <c r="L1570" s="5"/>
    </row>
    <row r="1571" spans="1:12" ht="15.75" customHeight="1" x14ac:dyDescent="0.2">
      <c r="A1571" s="4"/>
      <c r="K1571" s="5"/>
      <c r="L1571" s="5"/>
    </row>
    <row r="1572" spans="1:12" ht="15.75" customHeight="1" x14ac:dyDescent="0.2">
      <c r="A1572" s="4"/>
      <c r="K1572" s="5"/>
      <c r="L1572" s="5"/>
    </row>
    <row r="1573" spans="1:12" ht="15.75" customHeight="1" x14ac:dyDescent="0.2">
      <c r="A1573" s="4"/>
      <c r="K1573" s="5"/>
      <c r="L1573" s="5"/>
    </row>
    <row r="1574" spans="1:12" ht="15.75" customHeight="1" x14ac:dyDescent="0.2">
      <c r="A1574" s="4"/>
      <c r="K1574" s="5"/>
      <c r="L1574" s="5"/>
    </row>
    <row r="1575" spans="1:12" ht="15.75" customHeight="1" x14ac:dyDescent="0.2">
      <c r="A1575" s="4"/>
      <c r="K1575" s="5"/>
      <c r="L1575" s="5"/>
    </row>
    <row r="1576" spans="1:12" ht="15.75" customHeight="1" x14ac:dyDescent="0.2">
      <c r="A1576" s="4"/>
      <c r="K1576" s="5"/>
      <c r="L1576" s="5"/>
    </row>
    <row r="1577" spans="1:12" ht="15.75" customHeight="1" x14ac:dyDescent="0.2">
      <c r="A1577" s="4"/>
      <c r="K1577" s="5"/>
      <c r="L1577" s="5"/>
    </row>
    <row r="1578" spans="1:12" ht="15.75" customHeight="1" x14ac:dyDescent="0.2">
      <c r="A1578" s="4"/>
      <c r="K1578" s="5"/>
      <c r="L1578" s="5"/>
    </row>
    <row r="1579" spans="1:12" ht="15.75" customHeight="1" x14ac:dyDescent="0.2">
      <c r="A1579" s="4"/>
      <c r="K1579" s="5"/>
      <c r="L1579" s="5"/>
    </row>
    <row r="1580" spans="1:12" ht="15.75" customHeight="1" x14ac:dyDescent="0.2">
      <c r="A1580" s="4"/>
      <c r="K1580" s="5"/>
      <c r="L1580" s="5"/>
    </row>
    <row r="1581" spans="1:12" ht="15.75" customHeight="1" x14ac:dyDescent="0.2">
      <c r="A1581" s="4"/>
      <c r="K1581" s="5"/>
      <c r="L1581" s="5"/>
    </row>
    <row r="1582" spans="1:12" ht="15.75" customHeight="1" x14ac:dyDescent="0.2">
      <c r="A1582" s="4"/>
      <c r="K1582" s="5"/>
      <c r="L1582" s="5"/>
    </row>
    <row r="1583" spans="1:12" ht="15.75" customHeight="1" x14ac:dyDescent="0.2">
      <c r="A1583" s="4"/>
      <c r="K1583" s="5"/>
      <c r="L1583" s="5"/>
    </row>
    <row r="1584" spans="1:12" ht="15.75" customHeight="1" x14ac:dyDescent="0.2">
      <c r="A1584" s="4"/>
      <c r="K1584" s="5"/>
      <c r="L1584" s="5"/>
    </row>
    <row r="1585" spans="1:12" ht="15.75" customHeight="1" x14ac:dyDescent="0.2">
      <c r="A1585" s="4"/>
      <c r="K1585" s="5"/>
      <c r="L1585" s="5"/>
    </row>
    <row r="1586" spans="1:12" ht="15.75" customHeight="1" x14ac:dyDescent="0.2">
      <c r="A1586" s="4"/>
      <c r="K1586" s="5"/>
      <c r="L1586" s="5"/>
    </row>
    <row r="1587" spans="1:12" ht="15.75" customHeight="1" x14ac:dyDescent="0.2">
      <c r="A1587" s="4"/>
      <c r="K1587" s="5"/>
      <c r="L1587" s="5"/>
    </row>
    <row r="1588" spans="1:12" ht="15.75" customHeight="1" x14ac:dyDescent="0.2">
      <c r="A1588" s="4"/>
      <c r="K1588" s="5"/>
      <c r="L1588" s="5"/>
    </row>
    <row r="1589" spans="1:12" ht="15.75" customHeight="1" x14ac:dyDescent="0.2">
      <c r="A1589" s="4"/>
      <c r="K1589" s="5"/>
      <c r="L1589" s="5"/>
    </row>
    <row r="1590" spans="1:12" ht="15.75" customHeight="1" x14ac:dyDescent="0.2">
      <c r="A1590" s="4"/>
      <c r="K1590" s="5"/>
      <c r="L1590" s="5"/>
    </row>
    <row r="1591" spans="1:12" ht="15.75" customHeight="1" x14ac:dyDescent="0.2">
      <c r="A1591" s="4"/>
      <c r="K1591" s="5"/>
      <c r="L1591" s="5"/>
    </row>
    <row r="1592" spans="1:12" ht="15.75" customHeight="1" x14ac:dyDescent="0.2">
      <c r="A1592" s="4"/>
      <c r="K1592" s="5"/>
      <c r="L1592" s="5"/>
    </row>
    <row r="1593" spans="1:12" ht="15.75" customHeight="1" x14ac:dyDescent="0.2">
      <c r="A1593" s="4"/>
      <c r="K1593" s="5"/>
      <c r="L1593" s="5"/>
    </row>
    <row r="1594" spans="1:12" ht="15.75" customHeight="1" x14ac:dyDescent="0.2">
      <c r="A1594" s="4"/>
      <c r="K1594" s="5"/>
      <c r="L1594" s="5"/>
    </row>
    <row r="1595" spans="1:12" ht="15.75" customHeight="1" x14ac:dyDescent="0.2">
      <c r="A1595" s="4"/>
      <c r="K1595" s="5"/>
      <c r="L1595" s="5"/>
    </row>
    <row r="1596" spans="1:12" ht="15.75" customHeight="1" x14ac:dyDescent="0.2">
      <c r="A1596" s="4"/>
      <c r="K1596" s="5"/>
      <c r="L1596" s="5"/>
    </row>
    <row r="1597" spans="1:12" ht="15.75" customHeight="1" x14ac:dyDescent="0.2">
      <c r="A1597" s="4"/>
      <c r="K1597" s="5"/>
      <c r="L1597" s="5"/>
    </row>
    <row r="1598" spans="1:12" ht="15.75" customHeight="1" x14ac:dyDescent="0.2">
      <c r="A1598" s="4"/>
      <c r="K1598" s="5"/>
      <c r="L1598" s="5"/>
    </row>
    <row r="1599" spans="1:12" ht="15.75" customHeight="1" x14ac:dyDescent="0.2">
      <c r="A1599" s="4"/>
      <c r="K1599" s="5"/>
      <c r="L1599" s="5"/>
    </row>
    <row r="1600" spans="1:12" ht="15.75" customHeight="1" x14ac:dyDescent="0.2">
      <c r="A1600" s="4"/>
      <c r="K1600" s="5"/>
      <c r="L1600" s="5"/>
    </row>
    <row r="1601" spans="1:12" ht="15.75" customHeight="1" x14ac:dyDescent="0.2">
      <c r="A1601" s="4"/>
      <c r="K1601" s="5"/>
      <c r="L1601" s="5"/>
    </row>
    <row r="1602" spans="1:12" ht="15.75" customHeight="1" x14ac:dyDescent="0.2">
      <c r="A1602" s="4"/>
      <c r="K1602" s="5"/>
      <c r="L1602" s="5"/>
    </row>
    <row r="1603" spans="1:12" ht="15.75" customHeight="1" x14ac:dyDescent="0.2">
      <c r="A1603" s="4"/>
      <c r="K1603" s="5"/>
      <c r="L1603" s="5"/>
    </row>
    <row r="1604" spans="1:12" ht="15.75" customHeight="1" x14ac:dyDescent="0.2">
      <c r="A1604" s="4"/>
      <c r="K1604" s="5"/>
      <c r="L1604" s="5"/>
    </row>
    <row r="1605" spans="1:12" ht="15.75" customHeight="1" x14ac:dyDescent="0.2">
      <c r="A1605" s="4"/>
      <c r="K1605" s="5"/>
      <c r="L1605" s="5"/>
    </row>
    <row r="1606" spans="1:12" ht="15.75" customHeight="1" x14ac:dyDescent="0.2">
      <c r="A1606" s="4"/>
      <c r="K1606" s="5"/>
      <c r="L1606" s="5"/>
    </row>
    <row r="1607" spans="1:12" ht="15.75" customHeight="1" x14ac:dyDescent="0.2">
      <c r="A1607" s="4"/>
      <c r="K1607" s="5"/>
      <c r="L1607" s="5"/>
    </row>
    <row r="1608" spans="1:12" ht="15.75" customHeight="1" x14ac:dyDescent="0.2">
      <c r="A1608" s="4"/>
      <c r="K1608" s="5"/>
      <c r="L1608" s="5"/>
    </row>
    <row r="1609" spans="1:12" ht="15.75" customHeight="1" x14ac:dyDescent="0.2">
      <c r="A1609" s="4"/>
      <c r="K1609" s="5"/>
      <c r="L1609" s="5"/>
    </row>
    <row r="1610" spans="1:12" ht="15.75" customHeight="1" x14ac:dyDescent="0.2">
      <c r="A1610" s="4"/>
      <c r="K1610" s="5"/>
      <c r="L1610" s="5"/>
    </row>
    <row r="1611" spans="1:12" ht="15.75" customHeight="1" x14ac:dyDescent="0.2">
      <c r="A1611" s="4"/>
      <c r="K1611" s="5"/>
      <c r="L1611" s="5"/>
    </row>
    <row r="1612" spans="1:12" ht="15.75" customHeight="1" x14ac:dyDescent="0.2">
      <c r="A1612" s="4"/>
      <c r="K1612" s="5"/>
      <c r="L1612" s="5"/>
    </row>
    <row r="1613" spans="1:12" ht="15.75" customHeight="1" x14ac:dyDescent="0.2">
      <c r="A1613" s="4"/>
      <c r="K1613" s="5"/>
      <c r="L1613" s="5"/>
    </row>
    <row r="1614" spans="1:12" ht="15.75" customHeight="1" x14ac:dyDescent="0.2">
      <c r="A1614" s="4"/>
      <c r="K1614" s="5"/>
      <c r="L1614" s="5"/>
    </row>
    <row r="1615" spans="1:12" ht="15.75" customHeight="1" x14ac:dyDescent="0.2">
      <c r="A1615" s="4"/>
      <c r="K1615" s="5"/>
      <c r="L1615" s="5"/>
    </row>
    <row r="1616" spans="1:12" ht="15.75" customHeight="1" x14ac:dyDescent="0.2">
      <c r="A1616" s="4"/>
      <c r="K1616" s="5"/>
      <c r="L1616" s="5"/>
    </row>
    <row r="1617" spans="1:12" ht="15.75" customHeight="1" x14ac:dyDescent="0.2">
      <c r="A1617" s="4"/>
      <c r="K1617" s="5"/>
      <c r="L1617" s="5"/>
    </row>
    <row r="1618" spans="1:12" ht="15.75" customHeight="1" x14ac:dyDescent="0.2">
      <c r="A1618" s="4"/>
      <c r="K1618" s="5"/>
      <c r="L1618" s="5"/>
    </row>
    <row r="1619" spans="1:12" ht="15.75" customHeight="1" x14ac:dyDescent="0.2">
      <c r="A1619" s="4"/>
      <c r="K1619" s="5"/>
      <c r="L1619" s="5"/>
    </row>
    <row r="1620" spans="1:12" ht="15.75" customHeight="1" x14ac:dyDescent="0.2">
      <c r="A1620" s="4"/>
      <c r="K1620" s="5"/>
      <c r="L1620" s="5"/>
    </row>
    <row r="1621" spans="1:12" ht="15.75" customHeight="1" x14ac:dyDescent="0.2">
      <c r="A1621" s="4"/>
      <c r="K1621" s="5"/>
      <c r="L1621" s="5"/>
    </row>
    <row r="1622" spans="1:12" ht="15.75" customHeight="1" x14ac:dyDescent="0.2">
      <c r="A1622" s="4"/>
      <c r="K1622" s="5"/>
      <c r="L1622" s="5"/>
    </row>
    <row r="1623" spans="1:12" ht="15.75" customHeight="1" x14ac:dyDescent="0.2">
      <c r="A1623" s="4"/>
      <c r="K1623" s="5"/>
      <c r="L1623" s="5"/>
    </row>
    <row r="1624" spans="1:12" ht="15.75" customHeight="1" x14ac:dyDescent="0.2">
      <c r="A1624" s="4"/>
      <c r="K1624" s="5"/>
      <c r="L1624" s="5"/>
    </row>
    <row r="1625" spans="1:12" ht="15.75" customHeight="1" x14ac:dyDescent="0.2">
      <c r="A1625" s="4"/>
      <c r="K1625" s="5"/>
      <c r="L1625" s="5"/>
    </row>
    <row r="1626" spans="1:12" ht="15.75" customHeight="1" x14ac:dyDescent="0.2">
      <c r="A1626" s="4"/>
      <c r="K1626" s="5"/>
      <c r="L1626" s="5"/>
    </row>
    <row r="1627" spans="1:12" ht="15.75" customHeight="1" x14ac:dyDescent="0.2">
      <c r="A1627" s="4"/>
      <c r="K1627" s="5"/>
      <c r="L1627" s="5"/>
    </row>
    <row r="1628" spans="1:12" ht="15.75" customHeight="1" x14ac:dyDescent="0.2">
      <c r="A1628" s="4"/>
      <c r="K1628" s="5"/>
      <c r="L1628" s="5"/>
    </row>
    <row r="1629" spans="1:12" ht="15.75" customHeight="1" x14ac:dyDescent="0.2">
      <c r="A1629" s="4"/>
      <c r="K1629" s="5"/>
      <c r="L1629" s="5"/>
    </row>
    <row r="1630" spans="1:12" ht="15.75" customHeight="1" x14ac:dyDescent="0.2">
      <c r="A1630" s="4"/>
      <c r="K1630" s="5"/>
      <c r="L1630" s="5"/>
    </row>
    <row r="1631" spans="1:12" ht="15.75" customHeight="1" x14ac:dyDescent="0.2">
      <c r="A1631" s="4"/>
      <c r="K1631" s="5"/>
      <c r="L1631" s="5"/>
    </row>
    <row r="1632" spans="1:12" ht="15.75" customHeight="1" x14ac:dyDescent="0.2">
      <c r="A1632" s="4"/>
      <c r="K1632" s="5"/>
      <c r="L1632" s="5"/>
    </row>
    <row r="1633" spans="1:12" ht="15.75" customHeight="1" x14ac:dyDescent="0.2">
      <c r="A1633" s="4"/>
      <c r="K1633" s="5"/>
      <c r="L1633" s="5"/>
    </row>
    <row r="1634" spans="1:12" ht="15.75" customHeight="1" x14ac:dyDescent="0.2">
      <c r="A1634" s="4"/>
      <c r="K1634" s="5"/>
      <c r="L1634" s="5"/>
    </row>
    <row r="1635" spans="1:12" ht="15.75" customHeight="1" x14ac:dyDescent="0.2">
      <c r="A1635" s="4"/>
      <c r="K1635" s="5"/>
      <c r="L1635" s="5"/>
    </row>
    <row r="1636" spans="1:12" ht="15.75" customHeight="1" x14ac:dyDescent="0.2">
      <c r="A1636" s="4"/>
      <c r="K1636" s="5"/>
      <c r="L1636" s="5"/>
    </row>
    <row r="1637" spans="1:12" ht="15.75" customHeight="1" x14ac:dyDescent="0.2">
      <c r="A1637" s="4"/>
      <c r="K1637" s="5"/>
      <c r="L1637" s="5"/>
    </row>
    <row r="1638" spans="1:12" ht="15.75" customHeight="1" x14ac:dyDescent="0.2">
      <c r="A1638" s="4"/>
      <c r="K1638" s="5"/>
      <c r="L1638" s="5"/>
    </row>
    <row r="1639" spans="1:12" ht="15.75" customHeight="1" x14ac:dyDescent="0.2">
      <c r="A1639" s="4"/>
      <c r="K1639" s="5"/>
      <c r="L1639" s="5"/>
    </row>
    <row r="1640" spans="1:12" ht="15.75" customHeight="1" x14ac:dyDescent="0.2">
      <c r="A1640" s="4"/>
      <c r="K1640" s="5"/>
      <c r="L1640" s="5"/>
    </row>
    <row r="1641" spans="1:12" ht="15.75" customHeight="1" x14ac:dyDescent="0.2">
      <c r="A1641" s="4"/>
      <c r="K1641" s="5"/>
      <c r="L1641" s="5"/>
    </row>
    <row r="1642" spans="1:12" ht="15.75" customHeight="1" x14ac:dyDescent="0.2">
      <c r="A1642" s="4"/>
      <c r="K1642" s="5"/>
      <c r="L1642" s="5"/>
    </row>
    <row r="1643" spans="1:12" ht="15.75" customHeight="1" x14ac:dyDescent="0.2">
      <c r="A1643" s="4"/>
      <c r="K1643" s="5"/>
      <c r="L1643" s="5"/>
    </row>
    <row r="1644" spans="1:12" ht="15.75" customHeight="1" x14ac:dyDescent="0.2">
      <c r="A1644" s="4"/>
      <c r="K1644" s="5"/>
      <c r="L1644" s="5"/>
    </row>
    <row r="1645" spans="1:12" ht="15.75" customHeight="1" x14ac:dyDescent="0.2">
      <c r="A1645" s="4"/>
      <c r="K1645" s="5"/>
      <c r="L1645" s="5"/>
    </row>
    <row r="1646" spans="1:12" ht="15.75" customHeight="1" x14ac:dyDescent="0.2">
      <c r="A1646" s="4"/>
      <c r="K1646" s="5"/>
      <c r="L1646" s="5"/>
    </row>
    <row r="1647" spans="1:12" ht="15.75" customHeight="1" x14ac:dyDescent="0.2">
      <c r="A1647" s="4"/>
      <c r="K1647" s="5"/>
      <c r="L1647" s="5"/>
    </row>
    <row r="1648" spans="1:12" ht="15.75" customHeight="1" x14ac:dyDescent="0.2">
      <c r="A1648" s="4"/>
      <c r="K1648" s="5"/>
      <c r="L1648" s="5"/>
    </row>
    <row r="1649" spans="1:12" ht="15.75" customHeight="1" x14ac:dyDescent="0.2">
      <c r="A1649" s="4"/>
      <c r="K1649" s="5"/>
      <c r="L1649" s="5"/>
    </row>
    <row r="1650" spans="1:12" ht="15.75" customHeight="1" x14ac:dyDescent="0.2">
      <c r="A1650" s="4"/>
      <c r="K1650" s="5"/>
      <c r="L1650" s="5"/>
    </row>
    <row r="1651" spans="1:12" ht="15.75" customHeight="1" x14ac:dyDescent="0.2">
      <c r="A1651" s="4"/>
      <c r="K1651" s="5"/>
      <c r="L1651" s="5"/>
    </row>
    <row r="1652" spans="1:12" ht="15.75" customHeight="1" x14ac:dyDescent="0.2">
      <c r="A1652" s="4"/>
      <c r="K1652" s="5"/>
      <c r="L1652" s="5"/>
    </row>
    <row r="1653" spans="1:12" ht="15.75" customHeight="1" x14ac:dyDescent="0.2">
      <c r="A1653" s="4"/>
      <c r="K1653" s="5"/>
      <c r="L1653" s="5"/>
    </row>
    <row r="1654" spans="1:12" ht="15.75" customHeight="1" x14ac:dyDescent="0.2">
      <c r="A1654" s="4"/>
      <c r="K1654" s="5"/>
      <c r="L1654" s="5"/>
    </row>
    <row r="1655" spans="1:12" ht="15.75" customHeight="1" x14ac:dyDescent="0.2">
      <c r="A1655" s="4"/>
      <c r="K1655" s="5"/>
      <c r="L1655" s="5"/>
    </row>
    <row r="1656" spans="1:12" ht="15.75" customHeight="1" x14ac:dyDescent="0.2">
      <c r="A1656" s="4"/>
      <c r="K1656" s="5"/>
      <c r="L1656" s="5"/>
    </row>
    <row r="1657" spans="1:12" ht="15.75" customHeight="1" x14ac:dyDescent="0.2">
      <c r="A1657" s="4"/>
      <c r="K1657" s="5"/>
      <c r="L1657" s="5"/>
    </row>
    <row r="1658" spans="1:12" ht="15.75" customHeight="1" x14ac:dyDescent="0.2">
      <c r="A1658" s="4"/>
      <c r="K1658" s="5"/>
      <c r="L1658" s="5"/>
    </row>
    <row r="1659" spans="1:12" ht="15.75" customHeight="1" x14ac:dyDescent="0.2">
      <c r="A1659" s="4"/>
      <c r="K1659" s="5"/>
      <c r="L1659" s="5"/>
    </row>
    <row r="1660" spans="1:12" ht="15.75" customHeight="1" x14ac:dyDescent="0.2">
      <c r="A1660" s="4"/>
      <c r="K1660" s="5"/>
      <c r="L1660" s="5"/>
    </row>
    <row r="1661" spans="1:12" ht="15.75" customHeight="1" x14ac:dyDescent="0.2">
      <c r="A1661" s="4"/>
      <c r="K1661" s="5"/>
      <c r="L1661" s="5"/>
    </row>
    <row r="1662" spans="1:12" ht="15.75" customHeight="1" x14ac:dyDescent="0.2">
      <c r="A1662" s="4"/>
      <c r="K1662" s="5"/>
      <c r="L1662" s="5"/>
    </row>
    <row r="1663" spans="1:12" ht="15.75" customHeight="1" x14ac:dyDescent="0.2">
      <c r="A1663" s="4"/>
      <c r="K1663" s="5"/>
      <c r="L1663" s="5"/>
    </row>
    <row r="1664" spans="1:12" ht="15.75" customHeight="1" x14ac:dyDescent="0.2">
      <c r="A1664" s="4"/>
      <c r="K1664" s="5"/>
      <c r="L1664" s="5"/>
    </row>
    <row r="1665" spans="1:12" ht="15.75" customHeight="1" x14ac:dyDescent="0.2">
      <c r="A1665" s="4"/>
      <c r="K1665" s="5"/>
      <c r="L1665" s="5"/>
    </row>
    <row r="1666" spans="1:12" ht="15.75" customHeight="1" x14ac:dyDescent="0.2">
      <c r="A1666" s="4"/>
      <c r="K1666" s="5"/>
      <c r="L1666" s="5"/>
    </row>
    <row r="1667" spans="1:12" ht="15.75" customHeight="1" x14ac:dyDescent="0.2">
      <c r="A1667" s="4"/>
      <c r="K1667" s="5"/>
      <c r="L1667" s="5"/>
    </row>
    <row r="1668" spans="1:12" ht="15.75" customHeight="1" x14ac:dyDescent="0.2">
      <c r="A1668" s="4"/>
      <c r="K1668" s="5"/>
      <c r="L1668" s="5"/>
    </row>
    <row r="1669" spans="1:12" ht="15.75" customHeight="1" x14ac:dyDescent="0.2">
      <c r="A1669" s="4"/>
      <c r="K1669" s="5"/>
      <c r="L1669" s="5"/>
    </row>
    <row r="1670" spans="1:12" ht="15.75" customHeight="1" x14ac:dyDescent="0.2">
      <c r="A1670" s="4"/>
      <c r="K1670" s="5"/>
      <c r="L1670" s="5"/>
    </row>
    <row r="1671" spans="1:12" ht="15.75" customHeight="1" x14ac:dyDescent="0.2">
      <c r="A1671" s="4"/>
      <c r="K1671" s="5"/>
      <c r="L1671" s="5"/>
    </row>
    <row r="1672" spans="1:12" ht="15.75" customHeight="1" x14ac:dyDescent="0.2">
      <c r="A1672" s="4"/>
      <c r="K1672" s="5"/>
      <c r="L1672" s="5"/>
    </row>
    <row r="1673" spans="1:12" ht="15.75" customHeight="1" x14ac:dyDescent="0.2">
      <c r="A1673" s="4"/>
      <c r="K1673" s="5"/>
      <c r="L1673" s="5"/>
    </row>
    <row r="1674" spans="1:12" ht="15.75" customHeight="1" x14ac:dyDescent="0.2">
      <c r="A1674" s="4"/>
      <c r="K1674" s="5"/>
      <c r="L1674" s="5"/>
    </row>
    <row r="1675" spans="1:12" ht="15.75" customHeight="1" x14ac:dyDescent="0.2">
      <c r="A1675" s="4"/>
      <c r="K1675" s="5"/>
      <c r="L1675" s="5"/>
    </row>
    <row r="1676" spans="1:12" ht="15.75" customHeight="1" x14ac:dyDescent="0.2">
      <c r="A1676" s="4"/>
      <c r="K1676" s="5"/>
      <c r="L1676" s="5"/>
    </row>
    <row r="1677" spans="1:12" ht="15.75" customHeight="1" x14ac:dyDescent="0.2">
      <c r="A1677" s="4"/>
      <c r="K1677" s="5"/>
      <c r="L1677" s="5"/>
    </row>
    <row r="1678" spans="1:12" ht="15.75" customHeight="1" x14ac:dyDescent="0.2">
      <c r="A1678" s="4"/>
      <c r="K1678" s="5"/>
      <c r="L1678" s="5"/>
    </row>
    <row r="1679" spans="1:12" ht="15.75" customHeight="1" x14ac:dyDescent="0.2">
      <c r="A1679" s="4"/>
      <c r="K1679" s="5"/>
      <c r="L1679" s="5"/>
    </row>
    <row r="1680" spans="1:12" ht="15.75" customHeight="1" x14ac:dyDescent="0.2">
      <c r="A1680" s="4"/>
      <c r="K1680" s="5"/>
      <c r="L1680" s="5"/>
    </row>
    <row r="1681" spans="1:12" ht="15.75" customHeight="1" x14ac:dyDescent="0.2">
      <c r="A1681" s="4"/>
      <c r="K1681" s="5"/>
      <c r="L1681" s="5"/>
    </row>
    <row r="1682" spans="1:12" ht="15.75" customHeight="1" x14ac:dyDescent="0.2">
      <c r="A1682" s="4"/>
      <c r="K1682" s="5"/>
      <c r="L1682" s="5"/>
    </row>
    <row r="1683" spans="1:12" ht="15.75" customHeight="1" x14ac:dyDescent="0.2">
      <c r="A1683" s="4"/>
      <c r="K1683" s="5"/>
      <c r="L1683" s="5"/>
    </row>
    <row r="1684" spans="1:12" ht="15.75" customHeight="1" x14ac:dyDescent="0.2">
      <c r="A1684" s="4"/>
      <c r="K1684" s="5"/>
      <c r="L1684" s="5"/>
    </row>
    <row r="1685" spans="1:12" ht="15.75" customHeight="1" x14ac:dyDescent="0.2">
      <c r="A1685" s="4"/>
      <c r="K1685" s="5"/>
      <c r="L1685" s="5"/>
    </row>
    <row r="1686" spans="1:12" ht="15.75" customHeight="1" x14ac:dyDescent="0.2">
      <c r="A1686" s="4"/>
      <c r="K1686" s="5"/>
      <c r="L1686" s="5"/>
    </row>
    <row r="1687" spans="1:12" ht="15.75" customHeight="1" x14ac:dyDescent="0.2">
      <c r="A1687" s="4"/>
      <c r="K1687" s="5"/>
      <c r="L1687" s="5"/>
    </row>
    <row r="1688" spans="1:12" ht="15.75" customHeight="1" x14ac:dyDescent="0.2">
      <c r="A1688" s="4"/>
      <c r="K1688" s="5"/>
      <c r="L1688" s="5"/>
    </row>
    <row r="1689" spans="1:12" ht="15.75" customHeight="1" x14ac:dyDescent="0.2">
      <c r="A1689" s="4"/>
      <c r="K1689" s="5"/>
      <c r="L1689" s="5"/>
    </row>
    <row r="1690" spans="1:12" ht="15.75" customHeight="1" x14ac:dyDescent="0.2">
      <c r="A1690" s="4"/>
      <c r="K1690" s="5"/>
      <c r="L1690" s="5"/>
    </row>
    <row r="1691" spans="1:12" ht="15.75" customHeight="1" x14ac:dyDescent="0.2">
      <c r="A1691" s="4"/>
      <c r="K1691" s="5"/>
      <c r="L1691" s="5"/>
    </row>
    <row r="1692" spans="1:12" ht="15.75" customHeight="1" x14ac:dyDescent="0.2">
      <c r="A1692" s="4"/>
      <c r="K1692" s="5"/>
      <c r="L1692" s="5"/>
    </row>
    <row r="1693" spans="1:12" ht="15.75" customHeight="1" x14ac:dyDescent="0.2">
      <c r="A1693" s="4"/>
      <c r="K1693" s="5"/>
      <c r="L1693" s="5"/>
    </row>
    <row r="1694" spans="1:12" ht="15.75" customHeight="1" x14ac:dyDescent="0.2">
      <c r="A1694" s="4"/>
      <c r="K1694" s="5"/>
      <c r="L1694" s="5"/>
    </row>
    <row r="1695" spans="1:12" ht="15.75" customHeight="1" x14ac:dyDescent="0.2">
      <c r="A1695" s="4"/>
      <c r="K1695" s="5"/>
      <c r="L1695" s="5"/>
    </row>
    <row r="1696" spans="1:12" ht="15.75" customHeight="1" x14ac:dyDescent="0.2">
      <c r="A1696" s="4"/>
      <c r="K1696" s="5"/>
      <c r="L1696" s="5"/>
    </row>
    <row r="1697" spans="1:12" ht="15.75" customHeight="1" x14ac:dyDescent="0.2">
      <c r="A1697" s="4"/>
      <c r="K1697" s="5"/>
      <c r="L1697" s="5"/>
    </row>
    <row r="1698" spans="1:12" ht="15.75" customHeight="1" x14ac:dyDescent="0.2">
      <c r="A1698" s="4"/>
      <c r="K1698" s="5"/>
      <c r="L1698" s="5"/>
    </row>
    <row r="1699" spans="1:12" ht="15.75" customHeight="1" x14ac:dyDescent="0.2">
      <c r="A1699" s="4"/>
      <c r="K1699" s="5"/>
      <c r="L1699" s="5"/>
    </row>
    <row r="1700" spans="1:12" ht="15.75" customHeight="1" x14ac:dyDescent="0.2">
      <c r="A1700" s="4"/>
      <c r="K1700" s="5"/>
      <c r="L1700" s="5"/>
    </row>
    <row r="1701" spans="1:12" ht="15.75" customHeight="1" x14ac:dyDescent="0.2">
      <c r="A1701" s="4"/>
      <c r="K1701" s="5"/>
      <c r="L1701" s="5"/>
    </row>
    <row r="1702" spans="1:12" ht="15.75" customHeight="1" x14ac:dyDescent="0.2">
      <c r="A1702" s="4"/>
      <c r="K1702" s="5"/>
      <c r="L1702" s="5"/>
    </row>
    <row r="1703" spans="1:12" ht="15.75" customHeight="1" x14ac:dyDescent="0.2">
      <c r="A1703" s="4"/>
      <c r="K1703" s="5"/>
      <c r="L1703" s="5"/>
    </row>
    <row r="1704" spans="1:12" ht="15.75" customHeight="1" x14ac:dyDescent="0.2">
      <c r="A1704" s="4"/>
      <c r="K1704" s="5"/>
      <c r="L1704" s="5"/>
    </row>
    <row r="1705" spans="1:12" ht="15.75" customHeight="1" x14ac:dyDescent="0.2">
      <c r="A1705" s="4"/>
      <c r="K1705" s="5"/>
      <c r="L1705" s="5"/>
    </row>
    <row r="1706" spans="1:12" ht="15.75" customHeight="1" x14ac:dyDescent="0.2">
      <c r="A1706" s="4"/>
      <c r="K1706" s="5"/>
      <c r="L1706" s="5"/>
    </row>
    <row r="1707" spans="1:12" ht="15.75" customHeight="1" x14ac:dyDescent="0.2">
      <c r="A1707" s="4"/>
      <c r="K1707" s="5"/>
      <c r="L1707" s="5"/>
    </row>
    <row r="1708" spans="1:12" ht="15.75" customHeight="1" x14ac:dyDescent="0.2">
      <c r="A1708" s="4"/>
      <c r="K1708" s="5"/>
      <c r="L1708" s="5"/>
    </row>
    <row r="1709" spans="1:12" ht="15.75" customHeight="1" x14ac:dyDescent="0.2">
      <c r="A1709" s="4"/>
      <c r="K1709" s="5"/>
      <c r="L1709" s="5"/>
    </row>
    <row r="1710" spans="1:12" ht="15.75" customHeight="1" x14ac:dyDescent="0.2">
      <c r="A1710" s="4"/>
      <c r="K1710" s="5"/>
      <c r="L1710" s="5"/>
    </row>
    <row r="1711" spans="1:12" ht="15.75" customHeight="1" x14ac:dyDescent="0.2">
      <c r="A1711" s="4"/>
      <c r="K1711" s="5"/>
      <c r="L1711" s="5"/>
    </row>
    <row r="1712" spans="1:12" ht="15.75" customHeight="1" x14ac:dyDescent="0.2">
      <c r="A1712" s="4"/>
      <c r="K1712" s="5"/>
      <c r="L1712" s="5"/>
    </row>
    <row r="1713" spans="1:12" ht="15.75" customHeight="1" x14ac:dyDescent="0.2">
      <c r="A1713" s="4"/>
      <c r="K1713" s="5"/>
      <c r="L1713" s="5"/>
    </row>
    <row r="1714" spans="1:12" ht="15.75" customHeight="1" x14ac:dyDescent="0.2">
      <c r="A1714" s="4"/>
      <c r="K1714" s="5"/>
      <c r="L1714" s="5"/>
    </row>
    <row r="1715" spans="1:12" ht="15.75" customHeight="1" x14ac:dyDescent="0.2">
      <c r="A1715" s="4"/>
      <c r="K1715" s="5"/>
      <c r="L1715" s="5"/>
    </row>
    <row r="1716" spans="1:12" ht="15.75" customHeight="1" x14ac:dyDescent="0.2">
      <c r="A1716" s="4"/>
      <c r="K1716" s="5"/>
      <c r="L1716" s="5"/>
    </row>
    <row r="1717" spans="1:12" ht="15.75" customHeight="1" x14ac:dyDescent="0.2">
      <c r="A1717" s="4"/>
      <c r="K1717" s="5"/>
      <c r="L1717" s="5"/>
    </row>
    <row r="1718" spans="1:12" ht="15.75" customHeight="1" x14ac:dyDescent="0.2">
      <c r="A1718" s="4"/>
      <c r="K1718" s="5"/>
      <c r="L1718" s="5"/>
    </row>
    <row r="1719" spans="1:12" ht="15.75" customHeight="1" x14ac:dyDescent="0.2">
      <c r="A1719" s="4"/>
      <c r="K1719" s="5"/>
      <c r="L1719" s="5"/>
    </row>
    <row r="1720" spans="1:12" ht="15.75" customHeight="1" x14ac:dyDescent="0.2">
      <c r="A1720" s="4"/>
      <c r="K1720" s="5"/>
      <c r="L1720" s="5"/>
    </row>
    <row r="1721" spans="1:12" ht="15.75" customHeight="1" x14ac:dyDescent="0.2">
      <c r="A1721" s="4"/>
      <c r="K1721" s="5"/>
      <c r="L1721" s="5"/>
    </row>
    <row r="1722" spans="1:12" ht="15.75" customHeight="1" x14ac:dyDescent="0.2">
      <c r="A1722" s="4"/>
      <c r="K1722" s="5"/>
      <c r="L1722" s="5"/>
    </row>
    <row r="1723" spans="1:12" ht="15.75" customHeight="1" x14ac:dyDescent="0.2">
      <c r="A1723" s="4"/>
      <c r="K1723" s="5"/>
      <c r="L1723" s="5"/>
    </row>
    <row r="1724" spans="1:12" ht="15.75" customHeight="1" x14ac:dyDescent="0.2">
      <c r="A1724" s="4"/>
      <c r="K1724" s="5"/>
      <c r="L1724" s="5"/>
    </row>
    <row r="1725" spans="1:12" ht="15.75" customHeight="1" x14ac:dyDescent="0.2">
      <c r="A1725" s="4"/>
      <c r="K1725" s="5"/>
      <c r="L1725" s="5"/>
    </row>
    <row r="1726" spans="1:12" ht="15.75" customHeight="1" x14ac:dyDescent="0.2">
      <c r="A1726" s="4"/>
      <c r="K1726" s="5"/>
      <c r="L1726" s="5"/>
    </row>
    <row r="1727" spans="1:12" ht="15.75" customHeight="1" x14ac:dyDescent="0.2">
      <c r="A1727" s="4"/>
      <c r="K1727" s="5"/>
      <c r="L1727" s="5"/>
    </row>
    <row r="1728" spans="1:12" ht="15.75" customHeight="1" x14ac:dyDescent="0.2">
      <c r="A1728" s="4"/>
      <c r="K1728" s="5"/>
      <c r="L1728" s="5"/>
    </row>
    <row r="1729" spans="1:12" ht="15.75" customHeight="1" x14ac:dyDescent="0.2">
      <c r="A1729" s="4"/>
      <c r="K1729" s="5"/>
      <c r="L1729" s="5"/>
    </row>
    <row r="1730" spans="1:12" ht="15.75" customHeight="1" x14ac:dyDescent="0.2">
      <c r="A1730" s="4"/>
      <c r="K1730" s="5"/>
      <c r="L1730" s="5"/>
    </row>
    <row r="1731" spans="1:12" ht="15.75" customHeight="1" x14ac:dyDescent="0.2">
      <c r="A1731" s="4"/>
      <c r="K1731" s="5"/>
      <c r="L1731" s="5"/>
    </row>
    <row r="1732" spans="1:12" ht="15.75" customHeight="1" x14ac:dyDescent="0.2">
      <c r="A1732" s="4"/>
      <c r="K1732" s="5"/>
      <c r="L1732" s="5"/>
    </row>
    <row r="1733" spans="1:12" ht="15.75" customHeight="1" x14ac:dyDescent="0.2">
      <c r="A1733" s="4"/>
      <c r="K1733" s="5"/>
      <c r="L1733" s="5"/>
    </row>
    <row r="1734" spans="1:12" ht="15.75" customHeight="1" x14ac:dyDescent="0.2">
      <c r="A1734" s="4"/>
      <c r="K1734" s="5"/>
      <c r="L1734" s="5"/>
    </row>
    <row r="1735" spans="1:12" ht="15.75" customHeight="1" x14ac:dyDescent="0.2">
      <c r="A1735" s="4"/>
      <c r="K1735" s="5"/>
      <c r="L1735" s="5"/>
    </row>
    <row r="1736" spans="1:12" ht="15.75" customHeight="1" x14ac:dyDescent="0.2">
      <c r="A1736" s="4"/>
      <c r="K1736" s="5"/>
      <c r="L1736" s="5"/>
    </row>
    <row r="1737" spans="1:12" ht="15.75" customHeight="1" x14ac:dyDescent="0.2">
      <c r="A1737" s="4"/>
      <c r="K1737" s="5"/>
      <c r="L1737" s="5"/>
    </row>
    <row r="1738" spans="1:12" ht="15.75" customHeight="1" x14ac:dyDescent="0.2">
      <c r="A1738" s="4"/>
      <c r="K1738" s="5"/>
      <c r="L1738" s="5"/>
    </row>
    <row r="1739" spans="1:12" ht="15.75" customHeight="1" x14ac:dyDescent="0.2">
      <c r="A1739" s="4"/>
      <c r="K1739" s="5"/>
      <c r="L1739" s="5"/>
    </row>
    <row r="1740" spans="1:12" ht="15.75" customHeight="1" x14ac:dyDescent="0.2">
      <c r="A1740" s="4"/>
      <c r="K1740" s="5"/>
      <c r="L1740" s="5"/>
    </row>
    <row r="1741" spans="1:12" ht="15.75" customHeight="1" x14ac:dyDescent="0.2">
      <c r="A1741" s="4"/>
      <c r="K1741" s="5"/>
      <c r="L1741" s="5"/>
    </row>
    <row r="1742" spans="1:12" ht="15.75" customHeight="1" x14ac:dyDescent="0.2">
      <c r="A1742" s="4"/>
      <c r="K1742" s="5"/>
      <c r="L1742" s="5"/>
    </row>
    <row r="1743" spans="1:12" ht="15.75" customHeight="1" x14ac:dyDescent="0.2">
      <c r="A1743" s="4"/>
      <c r="K1743" s="5"/>
      <c r="L1743" s="5"/>
    </row>
    <row r="1744" spans="1:12" ht="15.75" customHeight="1" x14ac:dyDescent="0.2">
      <c r="A1744" s="4"/>
      <c r="K1744" s="5"/>
      <c r="L1744" s="5"/>
    </row>
    <row r="1745" spans="1:12" ht="15.75" customHeight="1" x14ac:dyDescent="0.2">
      <c r="A1745" s="4"/>
      <c r="K1745" s="5"/>
      <c r="L1745" s="5"/>
    </row>
    <row r="1746" spans="1:12" ht="15.75" customHeight="1" x14ac:dyDescent="0.2">
      <c r="A1746" s="4"/>
      <c r="K1746" s="5"/>
      <c r="L1746" s="5"/>
    </row>
    <row r="1747" spans="1:12" ht="15.75" customHeight="1" x14ac:dyDescent="0.2">
      <c r="A1747" s="4"/>
      <c r="K1747" s="5"/>
      <c r="L1747" s="5"/>
    </row>
    <row r="1748" spans="1:12" ht="15.75" customHeight="1" x14ac:dyDescent="0.2">
      <c r="A1748" s="4"/>
      <c r="K1748" s="5"/>
      <c r="L1748" s="5"/>
    </row>
    <row r="1749" spans="1:12" ht="15.75" customHeight="1" x14ac:dyDescent="0.2">
      <c r="A1749" s="4"/>
      <c r="K1749" s="5"/>
      <c r="L1749" s="5"/>
    </row>
    <row r="1750" spans="1:12" ht="15.75" customHeight="1" x14ac:dyDescent="0.2">
      <c r="A1750" s="4"/>
      <c r="K1750" s="5"/>
      <c r="L1750" s="5"/>
    </row>
    <row r="1751" spans="1:12" ht="15.75" customHeight="1" x14ac:dyDescent="0.2">
      <c r="A1751" s="4"/>
      <c r="K1751" s="5"/>
      <c r="L1751" s="5"/>
    </row>
    <row r="1752" spans="1:12" ht="15.75" customHeight="1" x14ac:dyDescent="0.2">
      <c r="A1752" s="4"/>
      <c r="K1752" s="5"/>
      <c r="L1752" s="5"/>
    </row>
    <row r="1753" spans="1:12" ht="15.75" customHeight="1" x14ac:dyDescent="0.2">
      <c r="A1753" s="4"/>
      <c r="K1753" s="5"/>
      <c r="L1753" s="5"/>
    </row>
    <row r="1754" spans="1:12" ht="15.75" customHeight="1" x14ac:dyDescent="0.2">
      <c r="A1754" s="4"/>
      <c r="K1754" s="5"/>
      <c r="L1754" s="5"/>
    </row>
    <row r="1755" spans="1:12" ht="15.75" customHeight="1" x14ac:dyDescent="0.2">
      <c r="A1755" s="4"/>
      <c r="K1755" s="5"/>
      <c r="L1755" s="5"/>
    </row>
    <row r="1756" spans="1:12" ht="15.75" customHeight="1" x14ac:dyDescent="0.2">
      <c r="A1756" s="4"/>
      <c r="K1756" s="5"/>
      <c r="L1756" s="5"/>
    </row>
    <row r="1757" spans="1:12" ht="15.75" customHeight="1" x14ac:dyDescent="0.2">
      <c r="A1757" s="4"/>
      <c r="K1757" s="5"/>
      <c r="L1757" s="5"/>
    </row>
    <row r="1758" spans="1:12" ht="15.75" customHeight="1" x14ac:dyDescent="0.2">
      <c r="A1758" s="4"/>
      <c r="K1758" s="5"/>
      <c r="L1758" s="5"/>
    </row>
    <row r="1759" spans="1:12" ht="15.75" customHeight="1" x14ac:dyDescent="0.2">
      <c r="A1759" s="4"/>
      <c r="K1759" s="5"/>
      <c r="L1759" s="5"/>
    </row>
    <row r="1760" spans="1:12" ht="15.75" customHeight="1" x14ac:dyDescent="0.2">
      <c r="A1760" s="4"/>
      <c r="K1760" s="5"/>
      <c r="L1760" s="5"/>
    </row>
    <row r="1761" spans="1:12" ht="15.75" customHeight="1" x14ac:dyDescent="0.2">
      <c r="A1761" s="4"/>
      <c r="K1761" s="5"/>
      <c r="L1761" s="5"/>
    </row>
    <row r="1762" spans="1:12" ht="15.75" customHeight="1" x14ac:dyDescent="0.2">
      <c r="A1762" s="4"/>
      <c r="K1762" s="5"/>
      <c r="L1762" s="5"/>
    </row>
    <row r="1763" spans="1:12" ht="15.75" customHeight="1" x14ac:dyDescent="0.2">
      <c r="A1763" s="4"/>
      <c r="K1763" s="5"/>
      <c r="L1763" s="5"/>
    </row>
    <row r="1764" spans="1:12" ht="15.75" customHeight="1" x14ac:dyDescent="0.2">
      <c r="A1764" s="4"/>
      <c r="K1764" s="5"/>
      <c r="L1764" s="5"/>
    </row>
    <row r="1765" spans="1:12" ht="15.75" customHeight="1" x14ac:dyDescent="0.2">
      <c r="A1765" s="4"/>
      <c r="K1765" s="5"/>
      <c r="L1765" s="5"/>
    </row>
    <row r="1766" spans="1:12" ht="15.75" customHeight="1" x14ac:dyDescent="0.2">
      <c r="A1766" s="4"/>
      <c r="K1766" s="5"/>
      <c r="L1766" s="5"/>
    </row>
    <row r="1767" spans="1:12" ht="15.75" customHeight="1" x14ac:dyDescent="0.2">
      <c r="A1767" s="4"/>
      <c r="K1767" s="5"/>
      <c r="L1767" s="5"/>
    </row>
    <row r="1768" spans="1:12" ht="15.75" customHeight="1" x14ac:dyDescent="0.2">
      <c r="A1768" s="4"/>
      <c r="K1768" s="5"/>
      <c r="L1768" s="5"/>
    </row>
    <row r="1769" spans="1:12" ht="15.75" customHeight="1" x14ac:dyDescent="0.2">
      <c r="A1769" s="4"/>
      <c r="K1769" s="5"/>
      <c r="L1769" s="5"/>
    </row>
    <row r="1770" spans="1:12" ht="15.75" customHeight="1" x14ac:dyDescent="0.2">
      <c r="A1770" s="4"/>
      <c r="K1770" s="5"/>
      <c r="L1770" s="5"/>
    </row>
    <row r="1771" spans="1:12" ht="15.75" customHeight="1" x14ac:dyDescent="0.2">
      <c r="A1771" s="4"/>
      <c r="K1771" s="5"/>
      <c r="L1771" s="5"/>
    </row>
    <row r="1772" spans="1:12" ht="15.75" customHeight="1" x14ac:dyDescent="0.2">
      <c r="A1772" s="4"/>
      <c r="K1772" s="5"/>
      <c r="L1772" s="5"/>
    </row>
    <row r="1773" spans="1:12" ht="15.75" customHeight="1" x14ac:dyDescent="0.2">
      <c r="A1773" s="4"/>
      <c r="K1773" s="5"/>
      <c r="L1773" s="5"/>
    </row>
    <row r="1774" spans="1:12" ht="15.75" customHeight="1" x14ac:dyDescent="0.2">
      <c r="A1774" s="4"/>
      <c r="K1774" s="5"/>
      <c r="L1774" s="5"/>
    </row>
    <row r="1775" spans="1:12" ht="15.75" customHeight="1" x14ac:dyDescent="0.2">
      <c r="A1775" s="4"/>
      <c r="K1775" s="5"/>
      <c r="L1775" s="5"/>
    </row>
    <row r="1776" spans="1:12" ht="15.75" customHeight="1" x14ac:dyDescent="0.2">
      <c r="A1776" s="4"/>
      <c r="K1776" s="5"/>
      <c r="L1776" s="5"/>
    </row>
    <row r="1777" spans="1:12" ht="15.75" customHeight="1" x14ac:dyDescent="0.2">
      <c r="A1777" s="4"/>
      <c r="K1777" s="5"/>
      <c r="L1777" s="5"/>
    </row>
    <row r="1778" spans="1:12" ht="15.75" customHeight="1" x14ac:dyDescent="0.2">
      <c r="A1778" s="4"/>
      <c r="K1778" s="5"/>
      <c r="L1778" s="5"/>
    </row>
    <row r="1779" spans="1:12" ht="15.75" customHeight="1" x14ac:dyDescent="0.2">
      <c r="A1779" s="4"/>
      <c r="K1779" s="5"/>
      <c r="L1779" s="5"/>
    </row>
    <row r="1780" spans="1:12" ht="15.75" customHeight="1" x14ac:dyDescent="0.2">
      <c r="A1780" s="4"/>
      <c r="K1780" s="5"/>
      <c r="L1780" s="5"/>
    </row>
    <row r="1781" spans="1:12" ht="15.75" customHeight="1" x14ac:dyDescent="0.2">
      <c r="A1781" s="4"/>
      <c r="K1781" s="5"/>
      <c r="L1781" s="5"/>
    </row>
    <row r="1782" spans="1:12" ht="15.75" customHeight="1" x14ac:dyDescent="0.2">
      <c r="A1782" s="4"/>
      <c r="K1782" s="5"/>
      <c r="L1782" s="5"/>
    </row>
    <row r="1783" spans="1:12" ht="15.75" customHeight="1" x14ac:dyDescent="0.2">
      <c r="A1783" s="4"/>
      <c r="K1783" s="5"/>
      <c r="L1783" s="5"/>
    </row>
    <row r="1784" spans="1:12" ht="15.75" customHeight="1" x14ac:dyDescent="0.2">
      <c r="A1784" s="4"/>
      <c r="K1784" s="5"/>
      <c r="L1784" s="5"/>
    </row>
    <row r="1785" spans="1:12" ht="15.75" customHeight="1" x14ac:dyDescent="0.2">
      <c r="A1785" s="4"/>
      <c r="K1785" s="5"/>
      <c r="L1785" s="5"/>
    </row>
    <row r="1786" spans="1:12" ht="15.75" customHeight="1" x14ac:dyDescent="0.2">
      <c r="A1786" s="4"/>
      <c r="K1786" s="5"/>
      <c r="L1786" s="5"/>
    </row>
    <row r="1787" spans="1:12" ht="15.75" customHeight="1" x14ac:dyDescent="0.2">
      <c r="A1787" s="4"/>
      <c r="K1787" s="5"/>
      <c r="L1787" s="5"/>
    </row>
    <row r="1788" spans="1:12" ht="15.75" customHeight="1" x14ac:dyDescent="0.2">
      <c r="A1788" s="4"/>
      <c r="K1788" s="5"/>
      <c r="L1788" s="5"/>
    </row>
    <row r="1789" spans="1:12" ht="15.75" customHeight="1" x14ac:dyDescent="0.2">
      <c r="A1789" s="4"/>
      <c r="K1789" s="5"/>
      <c r="L1789" s="5"/>
    </row>
    <row r="1790" spans="1:12" ht="15.75" customHeight="1" x14ac:dyDescent="0.2">
      <c r="A1790" s="4"/>
      <c r="K1790" s="5"/>
      <c r="L1790" s="5"/>
    </row>
    <row r="1791" spans="1:12" ht="15.75" customHeight="1" x14ac:dyDescent="0.2">
      <c r="A1791" s="4"/>
      <c r="K1791" s="5"/>
      <c r="L1791" s="5"/>
    </row>
    <row r="1792" spans="1:12" ht="15.75" customHeight="1" x14ac:dyDescent="0.2">
      <c r="A1792" s="4"/>
      <c r="K1792" s="5"/>
      <c r="L1792" s="5"/>
    </row>
    <row r="1793" spans="1:12" ht="15.75" customHeight="1" x14ac:dyDescent="0.2">
      <c r="A1793" s="4"/>
      <c r="K1793" s="5"/>
      <c r="L1793" s="5"/>
    </row>
    <row r="1794" spans="1:12" ht="15.75" customHeight="1" x14ac:dyDescent="0.2">
      <c r="A1794" s="4"/>
      <c r="K1794" s="5"/>
      <c r="L1794" s="5"/>
    </row>
    <row r="1795" spans="1:12" ht="15.75" customHeight="1" x14ac:dyDescent="0.2">
      <c r="A1795" s="4"/>
      <c r="K1795" s="5"/>
      <c r="L1795" s="5"/>
    </row>
    <row r="1796" spans="1:12" ht="15.75" customHeight="1" x14ac:dyDescent="0.2">
      <c r="A1796" s="4"/>
      <c r="K1796" s="5"/>
      <c r="L1796" s="5"/>
    </row>
    <row r="1797" spans="1:12" ht="15.75" customHeight="1" x14ac:dyDescent="0.2">
      <c r="A1797" s="4"/>
      <c r="K1797" s="5"/>
      <c r="L1797" s="5"/>
    </row>
    <row r="1798" spans="1:12" ht="15.75" customHeight="1" x14ac:dyDescent="0.2">
      <c r="A1798" s="4"/>
      <c r="K1798" s="5"/>
      <c r="L1798" s="5"/>
    </row>
    <row r="1799" spans="1:12" ht="15.75" customHeight="1" x14ac:dyDescent="0.2">
      <c r="A1799" s="4"/>
      <c r="K1799" s="5"/>
      <c r="L1799" s="5"/>
    </row>
    <row r="1800" spans="1:12" ht="15.75" customHeight="1" x14ac:dyDescent="0.2">
      <c r="A1800" s="4"/>
      <c r="K1800" s="5"/>
      <c r="L1800" s="5"/>
    </row>
    <row r="1801" spans="1:12" ht="15.75" customHeight="1" x14ac:dyDescent="0.2">
      <c r="A1801" s="4"/>
      <c r="K1801" s="5"/>
      <c r="L1801" s="5"/>
    </row>
    <row r="1802" spans="1:12" ht="15.75" customHeight="1" x14ac:dyDescent="0.2">
      <c r="A1802" s="4"/>
      <c r="K1802" s="5"/>
      <c r="L1802" s="5"/>
    </row>
    <row r="1803" spans="1:12" ht="15.75" customHeight="1" x14ac:dyDescent="0.2">
      <c r="A1803" s="4"/>
      <c r="K1803" s="5"/>
      <c r="L1803" s="5"/>
    </row>
    <row r="1804" spans="1:12" ht="15.75" customHeight="1" x14ac:dyDescent="0.2">
      <c r="A1804" s="4"/>
      <c r="K1804" s="5"/>
      <c r="L1804" s="5"/>
    </row>
    <row r="1805" spans="1:12" ht="15.75" customHeight="1" x14ac:dyDescent="0.2">
      <c r="A1805" s="4"/>
      <c r="K1805" s="5"/>
      <c r="L1805" s="5"/>
    </row>
    <row r="1806" spans="1:12" ht="15.75" customHeight="1" x14ac:dyDescent="0.2">
      <c r="A1806" s="4"/>
      <c r="K1806" s="5"/>
      <c r="L1806" s="5"/>
    </row>
    <row r="1807" spans="1:12" ht="15.75" customHeight="1" x14ac:dyDescent="0.2">
      <c r="A1807" s="4"/>
      <c r="K1807" s="5"/>
      <c r="L1807" s="5"/>
    </row>
    <row r="1808" spans="1:12" ht="15.75" customHeight="1" x14ac:dyDescent="0.2">
      <c r="A1808" s="4"/>
      <c r="K1808" s="5"/>
      <c r="L1808" s="5"/>
    </row>
    <row r="1809" spans="1:12" ht="15.75" customHeight="1" x14ac:dyDescent="0.2">
      <c r="A1809" s="4"/>
      <c r="K1809" s="5"/>
      <c r="L1809" s="5"/>
    </row>
    <row r="1810" spans="1:12" ht="15.75" customHeight="1" x14ac:dyDescent="0.2">
      <c r="A1810" s="4"/>
      <c r="K1810" s="5"/>
      <c r="L1810" s="5"/>
    </row>
    <row r="1811" spans="1:12" ht="15.75" customHeight="1" x14ac:dyDescent="0.2">
      <c r="A1811" s="4"/>
      <c r="K1811" s="5"/>
      <c r="L1811" s="5"/>
    </row>
    <row r="1812" spans="1:12" ht="15.75" customHeight="1" x14ac:dyDescent="0.2">
      <c r="A1812" s="4"/>
      <c r="K1812" s="5"/>
      <c r="L1812" s="5"/>
    </row>
    <row r="1813" spans="1:12" ht="15.75" customHeight="1" x14ac:dyDescent="0.2">
      <c r="A1813" s="4"/>
      <c r="K1813" s="5"/>
      <c r="L1813" s="5"/>
    </row>
    <row r="1814" spans="1:12" ht="15.75" customHeight="1" x14ac:dyDescent="0.2">
      <c r="A1814" s="4"/>
      <c r="K1814" s="5"/>
      <c r="L1814" s="5"/>
    </row>
    <row r="1815" spans="1:12" ht="15.75" customHeight="1" x14ac:dyDescent="0.2">
      <c r="A1815" s="4"/>
      <c r="K1815" s="5"/>
      <c r="L1815" s="5"/>
    </row>
    <row r="1816" spans="1:12" ht="15.75" customHeight="1" x14ac:dyDescent="0.2">
      <c r="A1816" s="4"/>
      <c r="K1816" s="5"/>
      <c r="L1816" s="5"/>
    </row>
    <row r="1817" spans="1:12" ht="15.75" customHeight="1" x14ac:dyDescent="0.2">
      <c r="A1817" s="4"/>
      <c r="K1817" s="5"/>
      <c r="L1817" s="5"/>
    </row>
    <row r="1818" spans="1:12" ht="15.75" customHeight="1" x14ac:dyDescent="0.2">
      <c r="A1818" s="4"/>
      <c r="K1818" s="5"/>
      <c r="L1818" s="5"/>
    </row>
    <row r="1819" spans="1:12" ht="15.75" customHeight="1" x14ac:dyDescent="0.2">
      <c r="A1819" s="4"/>
      <c r="K1819" s="5"/>
      <c r="L1819" s="5"/>
    </row>
    <row r="1820" spans="1:12" ht="15.75" customHeight="1" x14ac:dyDescent="0.2">
      <c r="A1820" s="4"/>
      <c r="K1820" s="5"/>
      <c r="L1820" s="5"/>
    </row>
    <row r="1821" spans="1:12" ht="15.75" customHeight="1" x14ac:dyDescent="0.2">
      <c r="A1821" s="4"/>
      <c r="K1821" s="5"/>
      <c r="L1821" s="5"/>
    </row>
    <row r="1822" spans="1:12" ht="15.75" customHeight="1" x14ac:dyDescent="0.2">
      <c r="A1822" s="4"/>
      <c r="K1822" s="5"/>
      <c r="L1822" s="5"/>
    </row>
    <row r="1823" spans="1:12" ht="15.75" customHeight="1" x14ac:dyDescent="0.2">
      <c r="A1823" s="4"/>
      <c r="K1823" s="5"/>
      <c r="L1823" s="5"/>
    </row>
    <row r="1824" spans="1:12" ht="15.75" customHeight="1" x14ac:dyDescent="0.2">
      <c r="A1824" s="4"/>
      <c r="K1824" s="5"/>
      <c r="L1824" s="5"/>
    </row>
    <row r="1825" spans="1:12" ht="15.75" customHeight="1" x14ac:dyDescent="0.2">
      <c r="A1825" s="4"/>
      <c r="K1825" s="5"/>
      <c r="L1825" s="5"/>
    </row>
    <row r="1826" spans="1:12" ht="15.75" customHeight="1" x14ac:dyDescent="0.2">
      <c r="A1826" s="4"/>
      <c r="K1826" s="5"/>
      <c r="L1826" s="5"/>
    </row>
    <row r="1827" spans="1:12" ht="15.75" customHeight="1" x14ac:dyDescent="0.2">
      <c r="A1827" s="4"/>
      <c r="K1827" s="5"/>
      <c r="L1827" s="5"/>
    </row>
    <row r="1828" spans="1:12" ht="15.75" customHeight="1" x14ac:dyDescent="0.2">
      <c r="A1828" s="4"/>
      <c r="K1828" s="5"/>
      <c r="L1828" s="5"/>
    </row>
    <row r="1829" spans="1:12" ht="15.75" customHeight="1" x14ac:dyDescent="0.2">
      <c r="A1829" s="4"/>
      <c r="K1829" s="5"/>
      <c r="L1829" s="5"/>
    </row>
    <row r="1830" spans="1:12" ht="15.75" customHeight="1" x14ac:dyDescent="0.2">
      <c r="A1830" s="4"/>
      <c r="K1830" s="5"/>
      <c r="L1830" s="5"/>
    </row>
    <row r="1831" spans="1:12" ht="15.75" customHeight="1" x14ac:dyDescent="0.2">
      <c r="A1831" s="4"/>
      <c r="K1831" s="5"/>
      <c r="L1831" s="5"/>
    </row>
    <row r="1832" spans="1:12" ht="15.75" customHeight="1" x14ac:dyDescent="0.2">
      <c r="A1832" s="4"/>
      <c r="K1832" s="5"/>
      <c r="L1832" s="5"/>
    </row>
    <row r="1833" spans="1:12" ht="15.75" customHeight="1" x14ac:dyDescent="0.2">
      <c r="A1833" s="4"/>
      <c r="K1833" s="5"/>
      <c r="L1833" s="5"/>
    </row>
    <row r="1834" spans="1:12" ht="15.75" customHeight="1" x14ac:dyDescent="0.2">
      <c r="A1834" s="4"/>
      <c r="K1834" s="5"/>
      <c r="L1834" s="5"/>
    </row>
    <row r="1835" spans="1:12" ht="15.75" customHeight="1" x14ac:dyDescent="0.2">
      <c r="A1835" s="4"/>
      <c r="K1835" s="5"/>
      <c r="L1835" s="5"/>
    </row>
    <row r="1836" spans="1:12" ht="15.75" customHeight="1" x14ac:dyDescent="0.2">
      <c r="A1836" s="4"/>
      <c r="K1836" s="5"/>
      <c r="L1836" s="5"/>
    </row>
    <row r="1837" spans="1:12" ht="15.75" customHeight="1" x14ac:dyDescent="0.2">
      <c r="A1837" s="4"/>
      <c r="K1837" s="5"/>
      <c r="L1837" s="5"/>
    </row>
    <row r="1838" spans="1:12" ht="15.75" customHeight="1" x14ac:dyDescent="0.2">
      <c r="A1838" s="4"/>
      <c r="K1838" s="5"/>
      <c r="L1838" s="5"/>
    </row>
    <row r="1839" spans="1:12" ht="15.75" customHeight="1" x14ac:dyDescent="0.2">
      <c r="A1839" s="4"/>
      <c r="K1839" s="5"/>
      <c r="L1839" s="5"/>
    </row>
    <row r="1840" spans="1:12" ht="15.75" customHeight="1" x14ac:dyDescent="0.2">
      <c r="A1840" s="4"/>
      <c r="K1840" s="5"/>
      <c r="L1840" s="5"/>
    </row>
    <row r="1841" spans="1:12" ht="15.75" customHeight="1" x14ac:dyDescent="0.2">
      <c r="A1841" s="4"/>
      <c r="K1841" s="5"/>
      <c r="L1841" s="5"/>
    </row>
    <row r="1842" spans="1:12" ht="15.75" customHeight="1" x14ac:dyDescent="0.2">
      <c r="A1842" s="4"/>
      <c r="K1842" s="5"/>
      <c r="L1842" s="5"/>
    </row>
    <row r="1843" spans="1:12" ht="15.75" customHeight="1" x14ac:dyDescent="0.2">
      <c r="A1843" s="4"/>
      <c r="K1843" s="5"/>
      <c r="L1843" s="5"/>
    </row>
    <row r="1844" spans="1:12" ht="15.75" customHeight="1" x14ac:dyDescent="0.2">
      <c r="A1844" s="4"/>
      <c r="K1844" s="5"/>
      <c r="L1844" s="5"/>
    </row>
    <row r="1845" spans="1:12" ht="15.75" customHeight="1" x14ac:dyDescent="0.2">
      <c r="A1845" s="4"/>
      <c r="K1845" s="5"/>
      <c r="L1845" s="5"/>
    </row>
    <row r="1846" spans="1:12" ht="15.75" customHeight="1" x14ac:dyDescent="0.2">
      <c r="A1846" s="4"/>
      <c r="K1846" s="5"/>
      <c r="L1846" s="5"/>
    </row>
    <row r="1847" spans="1:12" ht="15.75" customHeight="1" x14ac:dyDescent="0.2">
      <c r="A1847" s="4"/>
      <c r="K1847" s="5"/>
      <c r="L1847" s="5"/>
    </row>
    <row r="1848" spans="1:12" ht="15.75" customHeight="1" x14ac:dyDescent="0.2">
      <c r="A1848" s="4"/>
      <c r="K1848" s="5"/>
      <c r="L1848" s="5"/>
    </row>
    <row r="1849" spans="1:12" ht="15.75" customHeight="1" x14ac:dyDescent="0.2">
      <c r="A1849" s="4"/>
      <c r="K1849" s="5"/>
      <c r="L1849" s="5"/>
    </row>
    <row r="1850" spans="1:12" ht="15.75" customHeight="1" x14ac:dyDescent="0.2">
      <c r="A1850" s="4"/>
      <c r="K1850" s="5"/>
      <c r="L1850" s="5"/>
    </row>
    <row r="1851" spans="1:12" ht="15.75" customHeight="1" x14ac:dyDescent="0.2">
      <c r="A1851" s="4"/>
      <c r="K1851" s="5"/>
      <c r="L1851" s="5"/>
    </row>
    <row r="1852" spans="1:12" ht="15.75" customHeight="1" x14ac:dyDescent="0.2">
      <c r="A1852" s="4"/>
      <c r="K1852" s="5"/>
      <c r="L1852" s="5"/>
    </row>
    <row r="1853" spans="1:12" ht="15.75" customHeight="1" x14ac:dyDescent="0.2">
      <c r="A1853" s="4"/>
      <c r="K1853" s="5"/>
      <c r="L1853" s="5"/>
    </row>
    <row r="1854" spans="1:12" ht="15.75" customHeight="1" x14ac:dyDescent="0.2">
      <c r="A1854" s="4"/>
      <c r="K1854" s="5"/>
      <c r="L1854" s="5"/>
    </row>
    <row r="1855" spans="1:12" ht="15.75" customHeight="1" x14ac:dyDescent="0.2">
      <c r="A1855" s="4"/>
      <c r="K1855" s="5"/>
      <c r="L1855" s="5"/>
    </row>
    <row r="1856" spans="1:12" ht="15.75" customHeight="1" x14ac:dyDescent="0.2">
      <c r="A1856" s="4"/>
      <c r="K1856" s="5"/>
      <c r="L1856" s="5"/>
    </row>
    <row r="1857" spans="1:12" ht="15.75" customHeight="1" x14ac:dyDescent="0.2">
      <c r="A1857" s="4"/>
      <c r="K1857" s="5"/>
      <c r="L1857" s="5"/>
    </row>
    <row r="1858" spans="1:12" ht="15.75" customHeight="1" x14ac:dyDescent="0.2">
      <c r="A1858" s="4"/>
      <c r="K1858" s="5"/>
      <c r="L1858" s="5"/>
    </row>
    <row r="1859" spans="1:12" ht="15.75" customHeight="1" x14ac:dyDescent="0.2">
      <c r="A1859" s="4"/>
      <c r="K1859" s="5"/>
      <c r="L1859" s="5"/>
    </row>
    <row r="1860" spans="1:12" ht="15.75" customHeight="1" x14ac:dyDescent="0.2">
      <c r="A1860" s="4"/>
      <c r="K1860" s="5"/>
      <c r="L1860" s="5"/>
    </row>
    <row r="1861" spans="1:12" ht="15.75" customHeight="1" x14ac:dyDescent="0.2">
      <c r="A1861" s="4"/>
      <c r="K1861" s="5"/>
      <c r="L1861" s="5"/>
    </row>
    <row r="1862" spans="1:12" ht="15.75" customHeight="1" x14ac:dyDescent="0.2">
      <c r="A1862" s="4"/>
      <c r="K1862" s="5"/>
      <c r="L1862" s="5"/>
    </row>
    <row r="1863" spans="1:12" ht="15.75" customHeight="1" x14ac:dyDescent="0.2">
      <c r="A1863" s="4"/>
      <c r="K1863" s="5"/>
      <c r="L1863" s="5"/>
    </row>
    <row r="1864" spans="1:12" ht="15.75" customHeight="1" x14ac:dyDescent="0.2">
      <c r="A1864" s="4"/>
      <c r="K1864" s="5"/>
      <c r="L1864" s="5"/>
    </row>
    <row r="1865" spans="1:12" ht="15.75" customHeight="1" x14ac:dyDescent="0.2">
      <c r="A1865" s="4"/>
      <c r="K1865" s="5"/>
      <c r="L1865" s="5"/>
    </row>
    <row r="1866" spans="1:12" ht="15.75" customHeight="1" x14ac:dyDescent="0.2">
      <c r="A1866" s="4"/>
      <c r="K1866" s="5"/>
      <c r="L1866" s="5"/>
    </row>
    <row r="1867" spans="1:12" ht="15.75" customHeight="1" x14ac:dyDescent="0.2">
      <c r="A1867" s="4"/>
      <c r="K1867" s="5"/>
      <c r="L1867" s="5"/>
    </row>
    <row r="1868" spans="1:12" ht="15.75" customHeight="1" x14ac:dyDescent="0.2">
      <c r="A1868" s="4"/>
      <c r="K1868" s="5"/>
      <c r="L1868" s="5"/>
    </row>
    <row r="1869" spans="1:12" ht="15.75" customHeight="1" x14ac:dyDescent="0.2">
      <c r="A1869" s="4"/>
      <c r="K1869" s="5"/>
      <c r="L1869" s="5"/>
    </row>
    <row r="1870" spans="1:12" ht="15.75" customHeight="1" x14ac:dyDescent="0.2">
      <c r="A1870" s="4"/>
      <c r="K1870" s="5"/>
      <c r="L1870" s="5"/>
    </row>
    <row r="1871" spans="1:12" ht="15.75" customHeight="1" x14ac:dyDescent="0.2">
      <c r="A1871" s="4"/>
      <c r="K1871" s="5"/>
      <c r="L1871" s="5"/>
    </row>
    <row r="1872" spans="1:12" ht="15.75" customHeight="1" x14ac:dyDescent="0.2">
      <c r="A1872" s="4"/>
      <c r="K1872" s="5"/>
      <c r="L1872" s="5"/>
    </row>
    <row r="1873" spans="1:12" ht="15.75" customHeight="1" x14ac:dyDescent="0.2">
      <c r="A1873" s="4"/>
      <c r="K1873" s="5"/>
      <c r="L1873" s="5"/>
    </row>
    <row r="1874" spans="1:12" ht="15.75" customHeight="1" x14ac:dyDescent="0.2">
      <c r="A1874" s="4"/>
      <c r="K1874" s="5"/>
      <c r="L1874" s="5"/>
    </row>
    <row r="1875" spans="1:12" ht="15.75" customHeight="1" x14ac:dyDescent="0.2">
      <c r="A1875" s="4"/>
      <c r="K1875" s="5"/>
      <c r="L1875" s="5"/>
    </row>
    <row r="1876" spans="1:12" ht="15.75" customHeight="1" x14ac:dyDescent="0.2">
      <c r="A1876" s="4"/>
      <c r="K1876" s="5"/>
      <c r="L1876" s="5"/>
    </row>
    <row r="1877" spans="1:12" ht="15.75" customHeight="1" x14ac:dyDescent="0.2">
      <c r="A1877" s="4"/>
      <c r="K1877" s="5"/>
      <c r="L1877" s="5"/>
    </row>
    <row r="1878" spans="1:12" ht="15.75" customHeight="1" x14ac:dyDescent="0.2">
      <c r="A1878" s="4"/>
      <c r="K1878" s="5"/>
      <c r="L1878" s="5"/>
    </row>
    <row r="1879" spans="1:12" ht="15.75" customHeight="1" x14ac:dyDescent="0.2">
      <c r="A1879" s="4"/>
      <c r="K1879" s="5"/>
      <c r="L1879" s="5"/>
    </row>
    <row r="1880" spans="1:12" ht="15.75" customHeight="1" x14ac:dyDescent="0.2">
      <c r="A1880" s="4"/>
      <c r="K1880" s="5"/>
      <c r="L1880" s="5"/>
    </row>
    <row r="1881" spans="1:12" ht="15.75" customHeight="1" x14ac:dyDescent="0.2">
      <c r="A1881" s="4"/>
      <c r="K1881" s="5"/>
      <c r="L1881" s="5"/>
    </row>
    <row r="1882" spans="1:12" ht="15.75" customHeight="1" x14ac:dyDescent="0.2">
      <c r="A1882" s="4"/>
      <c r="K1882" s="5"/>
      <c r="L1882" s="5"/>
    </row>
    <row r="1883" spans="1:12" ht="15.75" customHeight="1" x14ac:dyDescent="0.2">
      <c r="A1883" s="4"/>
      <c r="K1883" s="5"/>
      <c r="L1883" s="5"/>
    </row>
    <row r="1884" spans="1:12" ht="15.75" customHeight="1" x14ac:dyDescent="0.2">
      <c r="A1884" s="4"/>
      <c r="K1884" s="5"/>
      <c r="L1884" s="5"/>
    </row>
    <row r="1885" spans="1:12" ht="15.75" customHeight="1" x14ac:dyDescent="0.2">
      <c r="A1885" s="4"/>
      <c r="K1885" s="5"/>
      <c r="L1885" s="5"/>
    </row>
    <row r="1886" spans="1:12" ht="15.75" customHeight="1" x14ac:dyDescent="0.2">
      <c r="A1886" s="4"/>
      <c r="K1886" s="5"/>
      <c r="L1886" s="5"/>
    </row>
    <row r="1887" spans="1:12" ht="15.75" customHeight="1" x14ac:dyDescent="0.2">
      <c r="A1887" s="4"/>
      <c r="K1887" s="5"/>
      <c r="L1887" s="5"/>
    </row>
    <row r="1888" spans="1:12" ht="15.75" customHeight="1" x14ac:dyDescent="0.2">
      <c r="A1888" s="4"/>
      <c r="K1888" s="5"/>
      <c r="L1888" s="5"/>
    </row>
    <row r="1889" spans="1:12" ht="15.75" customHeight="1" x14ac:dyDescent="0.2">
      <c r="A1889" s="4"/>
      <c r="K1889" s="5"/>
      <c r="L1889" s="5"/>
    </row>
    <row r="1890" spans="1:12" ht="15.75" customHeight="1" x14ac:dyDescent="0.2">
      <c r="A1890" s="4"/>
      <c r="K1890" s="5"/>
      <c r="L1890" s="5"/>
    </row>
    <row r="1891" spans="1:12" ht="15.75" customHeight="1" x14ac:dyDescent="0.2">
      <c r="A1891" s="4"/>
      <c r="K1891" s="5"/>
      <c r="L1891" s="5"/>
    </row>
    <row r="1892" spans="1:12" ht="15.75" customHeight="1" x14ac:dyDescent="0.2">
      <c r="A1892" s="4"/>
      <c r="K1892" s="5"/>
      <c r="L1892" s="5"/>
    </row>
    <row r="1893" spans="1:12" ht="15.75" customHeight="1" x14ac:dyDescent="0.2">
      <c r="A1893" s="4"/>
      <c r="K1893" s="5"/>
      <c r="L1893" s="5"/>
    </row>
    <row r="1894" spans="1:12" ht="15.75" customHeight="1" x14ac:dyDescent="0.2">
      <c r="A1894" s="4"/>
      <c r="K1894" s="5"/>
      <c r="L1894" s="5"/>
    </row>
    <row r="1895" spans="1:12" ht="15.75" customHeight="1" x14ac:dyDescent="0.2">
      <c r="A1895" s="4"/>
      <c r="K1895" s="5"/>
      <c r="L1895" s="5"/>
    </row>
    <row r="1896" spans="1:12" ht="15.75" customHeight="1" x14ac:dyDescent="0.2">
      <c r="A1896" s="4"/>
      <c r="K1896" s="5"/>
      <c r="L1896" s="5"/>
    </row>
    <row r="1897" spans="1:12" ht="15.75" customHeight="1" x14ac:dyDescent="0.2">
      <c r="A1897" s="4"/>
      <c r="K1897" s="5"/>
      <c r="L1897" s="5"/>
    </row>
    <row r="1898" spans="1:12" ht="15.75" customHeight="1" x14ac:dyDescent="0.2">
      <c r="A1898" s="4"/>
      <c r="K1898" s="5"/>
      <c r="L1898" s="5"/>
    </row>
    <row r="1899" spans="1:12" ht="15.75" customHeight="1" x14ac:dyDescent="0.2">
      <c r="A1899" s="4"/>
      <c r="K1899" s="5"/>
      <c r="L1899" s="5"/>
    </row>
    <row r="1900" spans="1:12" ht="15.75" customHeight="1" x14ac:dyDescent="0.2">
      <c r="A1900" s="4"/>
      <c r="K1900" s="5"/>
      <c r="L1900" s="5"/>
    </row>
    <row r="1901" spans="1:12" ht="15.75" customHeight="1" x14ac:dyDescent="0.2">
      <c r="A1901" s="4"/>
      <c r="K1901" s="5"/>
      <c r="L1901" s="5"/>
    </row>
    <row r="1902" spans="1:12" ht="15.75" customHeight="1" x14ac:dyDescent="0.2">
      <c r="A1902" s="4"/>
      <c r="K1902" s="5"/>
      <c r="L1902" s="5"/>
    </row>
    <row r="1903" spans="1:12" ht="15.75" customHeight="1" x14ac:dyDescent="0.2">
      <c r="A1903" s="4"/>
      <c r="K1903" s="5"/>
      <c r="L1903" s="5"/>
    </row>
    <row r="1904" spans="1:12" ht="15.75" customHeight="1" x14ac:dyDescent="0.2">
      <c r="A1904" s="4"/>
      <c r="K1904" s="5"/>
      <c r="L1904" s="5"/>
    </row>
    <row r="1905" spans="1:12" ht="15.75" customHeight="1" x14ac:dyDescent="0.2">
      <c r="A1905" s="4"/>
      <c r="K1905" s="5"/>
      <c r="L1905" s="5"/>
    </row>
    <row r="1906" spans="1:12" ht="15.75" customHeight="1" x14ac:dyDescent="0.2">
      <c r="A1906" s="4"/>
      <c r="K1906" s="5"/>
      <c r="L1906" s="5"/>
    </row>
    <row r="1907" spans="1:12" ht="15.75" customHeight="1" x14ac:dyDescent="0.2">
      <c r="A1907" s="4"/>
      <c r="K1907" s="5"/>
      <c r="L1907" s="5"/>
    </row>
    <row r="1908" spans="1:12" ht="15.75" customHeight="1" x14ac:dyDescent="0.2">
      <c r="A1908" s="4"/>
      <c r="K1908" s="5"/>
      <c r="L1908" s="5"/>
    </row>
    <row r="1909" spans="1:12" ht="15.75" customHeight="1" x14ac:dyDescent="0.2">
      <c r="A1909" s="4"/>
      <c r="K1909" s="5"/>
      <c r="L1909" s="5"/>
    </row>
    <row r="1910" spans="1:12" ht="15.75" customHeight="1" x14ac:dyDescent="0.2">
      <c r="A1910" s="4"/>
      <c r="K1910" s="5"/>
      <c r="L1910" s="5"/>
    </row>
    <row r="1911" spans="1:12" ht="15.75" customHeight="1" x14ac:dyDescent="0.2">
      <c r="A1911" s="4"/>
      <c r="K1911" s="5"/>
      <c r="L1911" s="5"/>
    </row>
    <row r="1912" spans="1:12" ht="15.75" customHeight="1" x14ac:dyDescent="0.2">
      <c r="A1912" s="4"/>
      <c r="K1912" s="5"/>
      <c r="L1912" s="5"/>
    </row>
    <row r="1913" spans="1:12" ht="15.75" customHeight="1" x14ac:dyDescent="0.2">
      <c r="A1913" s="4"/>
      <c r="K1913" s="5"/>
      <c r="L1913" s="5"/>
    </row>
    <row r="1914" spans="1:12" ht="15.75" customHeight="1" x14ac:dyDescent="0.2">
      <c r="A1914" s="4"/>
      <c r="K1914" s="5"/>
      <c r="L1914" s="5"/>
    </row>
    <row r="1915" spans="1:12" ht="15.75" customHeight="1" x14ac:dyDescent="0.2">
      <c r="A1915" s="4"/>
      <c r="K1915" s="5"/>
      <c r="L1915" s="5"/>
    </row>
    <row r="1916" spans="1:12" ht="15.75" customHeight="1" x14ac:dyDescent="0.2">
      <c r="A1916" s="4"/>
      <c r="K1916" s="5"/>
      <c r="L1916" s="5"/>
    </row>
    <row r="1917" spans="1:12" ht="15.75" customHeight="1" x14ac:dyDescent="0.2">
      <c r="A1917" s="4"/>
      <c r="K1917" s="5"/>
      <c r="L1917" s="5"/>
    </row>
    <row r="1918" spans="1:12" ht="15.75" customHeight="1" x14ac:dyDescent="0.2">
      <c r="A1918" s="4"/>
      <c r="K1918" s="5"/>
      <c r="L1918" s="5"/>
    </row>
    <row r="1919" spans="1:12" ht="15.75" customHeight="1" x14ac:dyDescent="0.2">
      <c r="A1919" s="4"/>
      <c r="K1919" s="5"/>
      <c r="L1919" s="5"/>
    </row>
    <row r="1920" spans="1:12" ht="15.75" customHeight="1" x14ac:dyDescent="0.2">
      <c r="A1920" s="4"/>
      <c r="K1920" s="5"/>
      <c r="L1920" s="5"/>
    </row>
    <row r="1921" spans="1:12" ht="15.75" customHeight="1" x14ac:dyDescent="0.2">
      <c r="A1921" s="4"/>
      <c r="K1921" s="5"/>
      <c r="L1921" s="5"/>
    </row>
    <row r="1922" spans="1:12" ht="15.75" customHeight="1" x14ac:dyDescent="0.2">
      <c r="A1922" s="4"/>
      <c r="K1922" s="5"/>
      <c r="L1922" s="5"/>
    </row>
    <row r="1923" spans="1:12" ht="15.75" customHeight="1" x14ac:dyDescent="0.2">
      <c r="A1923" s="4"/>
      <c r="K1923" s="5"/>
      <c r="L1923" s="5"/>
    </row>
    <row r="1924" spans="1:12" ht="15.75" customHeight="1" x14ac:dyDescent="0.2">
      <c r="A1924" s="4"/>
      <c r="K1924" s="5"/>
      <c r="L1924" s="5"/>
    </row>
    <row r="1925" spans="1:12" ht="15.75" customHeight="1" x14ac:dyDescent="0.2">
      <c r="A1925" s="4"/>
      <c r="K1925" s="5"/>
      <c r="L1925" s="5"/>
    </row>
    <row r="1926" spans="1:12" ht="15.75" customHeight="1" x14ac:dyDescent="0.2">
      <c r="A1926" s="4"/>
      <c r="K1926" s="5"/>
      <c r="L1926" s="5"/>
    </row>
    <row r="1927" spans="1:12" ht="15.75" customHeight="1" x14ac:dyDescent="0.2">
      <c r="A1927" s="4"/>
      <c r="K1927" s="5"/>
      <c r="L1927" s="5"/>
    </row>
    <row r="1928" spans="1:12" ht="15.75" customHeight="1" x14ac:dyDescent="0.2">
      <c r="A1928" s="4"/>
      <c r="K1928" s="5"/>
      <c r="L1928" s="5"/>
    </row>
    <row r="1929" spans="1:12" ht="15.75" customHeight="1" x14ac:dyDescent="0.2">
      <c r="A1929" s="4"/>
      <c r="K1929" s="5"/>
      <c r="L1929" s="5"/>
    </row>
    <row r="1930" spans="1:12" ht="15.75" customHeight="1" x14ac:dyDescent="0.2">
      <c r="A1930" s="4"/>
      <c r="K1930" s="5"/>
      <c r="L1930" s="5"/>
    </row>
    <row r="1931" spans="1:12" ht="15.75" customHeight="1" x14ac:dyDescent="0.2">
      <c r="A1931" s="4"/>
      <c r="K1931" s="5"/>
      <c r="L1931" s="5"/>
    </row>
    <row r="1932" spans="1:12" ht="15.75" customHeight="1" x14ac:dyDescent="0.2">
      <c r="A1932" s="4"/>
      <c r="K1932" s="5"/>
      <c r="L1932" s="5"/>
    </row>
    <row r="1933" spans="1:12" ht="15.75" customHeight="1" x14ac:dyDescent="0.2">
      <c r="A1933" s="4"/>
      <c r="K1933" s="5"/>
      <c r="L1933" s="5"/>
    </row>
    <row r="1934" spans="1:12" ht="15.75" customHeight="1" x14ac:dyDescent="0.2">
      <c r="A1934" s="4"/>
      <c r="K1934" s="5"/>
      <c r="L1934" s="5"/>
    </row>
    <row r="1935" spans="1:12" ht="15.75" customHeight="1" x14ac:dyDescent="0.2">
      <c r="A1935" s="4"/>
      <c r="K1935" s="5"/>
      <c r="L1935" s="5"/>
    </row>
    <row r="1936" spans="1:12" ht="15.75" customHeight="1" x14ac:dyDescent="0.2">
      <c r="A1936" s="4"/>
      <c r="K1936" s="5"/>
      <c r="L1936" s="5"/>
    </row>
    <row r="1937" spans="1:12" ht="15.75" customHeight="1" x14ac:dyDescent="0.2">
      <c r="A1937" s="4"/>
      <c r="K1937" s="5"/>
      <c r="L1937" s="5"/>
    </row>
    <row r="1938" spans="1:12" ht="15.75" customHeight="1" x14ac:dyDescent="0.2">
      <c r="A1938" s="4"/>
      <c r="K1938" s="5"/>
      <c r="L1938" s="5"/>
    </row>
    <row r="1939" spans="1:12" ht="15.75" customHeight="1" x14ac:dyDescent="0.2">
      <c r="A1939" s="4"/>
      <c r="K1939" s="5"/>
      <c r="L1939" s="5"/>
    </row>
    <row r="1940" spans="1:12" ht="15.75" customHeight="1" x14ac:dyDescent="0.2">
      <c r="A1940" s="4"/>
      <c r="K1940" s="5"/>
      <c r="L1940" s="5"/>
    </row>
    <row r="1941" spans="1:12" ht="15.75" customHeight="1" x14ac:dyDescent="0.2">
      <c r="A1941" s="4"/>
      <c r="K1941" s="5"/>
      <c r="L1941" s="5"/>
    </row>
    <row r="1942" spans="1:12" ht="15.75" customHeight="1" x14ac:dyDescent="0.2">
      <c r="A1942" s="4"/>
      <c r="K1942" s="5"/>
      <c r="L1942" s="5"/>
    </row>
    <row r="1943" spans="1:12" ht="15.75" customHeight="1" x14ac:dyDescent="0.2">
      <c r="A1943" s="4"/>
      <c r="K1943" s="5"/>
      <c r="L1943" s="5"/>
    </row>
    <row r="1944" spans="1:12" ht="15.75" customHeight="1" x14ac:dyDescent="0.2">
      <c r="A1944" s="4"/>
      <c r="K1944" s="5"/>
      <c r="L1944" s="5"/>
    </row>
    <row r="1945" spans="1:12" ht="15.75" customHeight="1" x14ac:dyDescent="0.2">
      <c r="A1945" s="4"/>
      <c r="K1945" s="5"/>
      <c r="L1945" s="5"/>
    </row>
    <row r="1946" spans="1:12" ht="15.75" customHeight="1" x14ac:dyDescent="0.2">
      <c r="A1946" s="4"/>
      <c r="K1946" s="5"/>
      <c r="L1946" s="5"/>
    </row>
    <row r="1947" spans="1:12" ht="15.75" customHeight="1" x14ac:dyDescent="0.2">
      <c r="A1947" s="4"/>
      <c r="K1947" s="5"/>
      <c r="L1947" s="5"/>
    </row>
    <row r="1948" spans="1:12" ht="15.75" customHeight="1" x14ac:dyDescent="0.2">
      <c r="A1948" s="4"/>
      <c r="K1948" s="5"/>
      <c r="L1948" s="5"/>
    </row>
    <row r="1949" spans="1:12" ht="15.75" customHeight="1" x14ac:dyDescent="0.2">
      <c r="A1949" s="4"/>
      <c r="K1949" s="5"/>
      <c r="L1949" s="5"/>
    </row>
    <row r="1950" spans="1:12" ht="15.75" customHeight="1" x14ac:dyDescent="0.2">
      <c r="A1950" s="4"/>
      <c r="K1950" s="5"/>
      <c r="L1950" s="5"/>
    </row>
    <row r="1951" spans="1:12" ht="15.75" customHeight="1" x14ac:dyDescent="0.2">
      <c r="A1951" s="4"/>
      <c r="K1951" s="5"/>
      <c r="L1951" s="5"/>
    </row>
    <row r="1952" spans="1:12" ht="15.75" customHeight="1" x14ac:dyDescent="0.2">
      <c r="A1952" s="4"/>
      <c r="K1952" s="5"/>
      <c r="L1952" s="5"/>
    </row>
    <row r="1953" spans="1:12" ht="15.75" customHeight="1" x14ac:dyDescent="0.2">
      <c r="A1953" s="4"/>
      <c r="K1953" s="5"/>
      <c r="L1953" s="5"/>
    </row>
    <row r="1954" spans="1:12" ht="15.75" customHeight="1" x14ac:dyDescent="0.2">
      <c r="A1954" s="4"/>
      <c r="K1954" s="5"/>
      <c r="L1954" s="5"/>
    </row>
    <row r="1955" spans="1:12" ht="15.75" customHeight="1" x14ac:dyDescent="0.2">
      <c r="A1955" s="4"/>
      <c r="K1955" s="5"/>
      <c r="L1955" s="5"/>
    </row>
    <row r="1956" spans="1:12" ht="15.75" customHeight="1" x14ac:dyDescent="0.2">
      <c r="A1956" s="4"/>
      <c r="K1956" s="5"/>
      <c r="L1956" s="5"/>
    </row>
    <row r="1957" spans="1:12" ht="15.75" customHeight="1" x14ac:dyDescent="0.2">
      <c r="A1957" s="4"/>
      <c r="K1957" s="5"/>
      <c r="L1957" s="5"/>
    </row>
    <row r="1958" spans="1:12" ht="15.75" customHeight="1" x14ac:dyDescent="0.2">
      <c r="A1958" s="4"/>
      <c r="K1958" s="5"/>
      <c r="L1958" s="5"/>
    </row>
    <row r="1959" spans="1:12" ht="15.75" customHeight="1" x14ac:dyDescent="0.2">
      <c r="A1959" s="4"/>
      <c r="K1959" s="5"/>
      <c r="L1959" s="5"/>
    </row>
    <row r="1960" spans="1:12" ht="15.75" customHeight="1" x14ac:dyDescent="0.2">
      <c r="A1960" s="4"/>
      <c r="K1960" s="5"/>
      <c r="L1960" s="5"/>
    </row>
    <row r="1961" spans="1:12" ht="15.75" customHeight="1" x14ac:dyDescent="0.2">
      <c r="A1961" s="4"/>
      <c r="K1961" s="5"/>
      <c r="L1961" s="5"/>
    </row>
    <row r="1962" spans="1:12" ht="15.75" customHeight="1" x14ac:dyDescent="0.2">
      <c r="A1962" s="4"/>
      <c r="K1962" s="5"/>
      <c r="L1962" s="5"/>
    </row>
    <row r="1963" spans="1:12" ht="15.75" customHeight="1" x14ac:dyDescent="0.2">
      <c r="A1963" s="4"/>
      <c r="K1963" s="5"/>
      <c r="L1963" s="5"/>
    </row>
    <row r="1964" spans="1:12" ht="15.75" customHeight="1" x14ac:dyDescent="0.2">
      <c r="A1964" s="4"/>
      <c r="K1964" s="5"/>
      <c r="L1964" s="5"/>
    </row>
    <row r="1965" spans="1:12" ht="15.75" customHeight="1" x14ac:dyDescent="0.2">
      <c r="A1965" s="4"/>
      <c r="K1965" s="5"/>
      <c r="L1965" s="5"/>
    </row>
    <row r="1966" spans="1:12" ht="15.75" customHeight="1" x14ac:dyDescent="0.2">
      <c r="A1966" s="4"/>
      <c r="K1966" s="5"/>
      <c r="L1966" s="5"/>
    </row>
    <row r="1967" spans="1:12" ht="15.75" customHeight="1" x14ac:dyDescent="0.2">
      <c r="A1967" s="4"/>
      <c r="K1967" s="5"/>
      <c r="L1967" s="5"/>
    </row>
    <row r="1968" spans="1:12" ht="15.75" customHeight="1" x14ac:dyDescent="0.2">
      <c r="A1968" s="4"/>
      <c r="K1968" s="5"/>
      <c r="L1968" s="5"/>
    </row>
    <row r="1969" spans="1:12" ht="15.75" customHeight="1" x14ac:dyDescent="0.2">
      <c r="A1969" s="4"/>
      <c r="K1969" s="5"/>
      <c r="L1969" s="5"/>
    </row>
    <row r="1970" spans="1:12" ht="15.75" customHeight="1" x14ac:dyDescent="0.2">
      <c r="A1970" s="4"/>
      <c r="K1970" s="5"/>
      <c r="L1970" s="5"/>
    </row>
    <row r="1971" spans="1:12" ht="15.75" customHeight="1" x14ac:dyDescent="0.2">
      <c r="A1971" s="4"/>
      <c r="K1971" s="5"/>
      <c r="L1971" s="5"/>
    </row>
    <row r="1972" spans="1:12" ht="15.75" customHeight="1" x14ac:dyDescent="0.2">
      <c r="A1972" s="4"/>
      <c r="K1972" s="5"/>
      <c r="L1972" s="5"/>
    </row>
    <row r="1973" spans="1:12" ht="15.75" customHeight="1" x14ac:dyDescent="0.2">
      <c r="A1973" s="4"/>
      <c r="K1973" s="5"/>
      <c r="L1973" s="5"/>
    </row>
    <row r="1974" spans="1:12" ht="15.75" customHeight="1" x14ac:dyDescent="0.2">
      <c r="A1974" s="4"/>
      <c r="K1974" s="5"/>
      <c r="L1974" s="5"/>
    </row>
    <row r="1975" spans="1:12" ht="15.75" customHeight="1" x14ac:dyDescent="0.2">
      <c r="A1975" s="4"/>
      <c r="K1975" s="5"/>
      <c r="L1975" s="5"/>
    </row>
    <row r="1976" spans="1:12" ht="15.75" customHeight="1" x14ac:dyDescent="0.2">
      <c r="A1976" s="4"/>
      <c r="K1976" s="5"/>
      <c r="L1976" s="5"/>
    </row>
    <row r="1977" spans="1:12" ht="15.75" customHeight="1" x14ac:dyDescent="0.2">
      <c r="A1977" s="4"/>
      <c r="K1977" s="5"/>
      <c r="L1977" s="5"/>
    </row>
    <row r="1978" spans="1:12" ht="15.75" customHeight="1" x14ac:dyDescent="0.2">
      <c r="A1978" s="4"/>
      <c r="K1978" s="5"/>
      <c r="L1978" s="5"/>
    </row>
    <row r="1979" spans="1:12" ht="15.75" customHeight="1" x14ac:dyDescent="0.2">
      <c r="A1979" s="4"/>
      <c r="K1979" s="5"/>
      <c r="L1979" s="5"/>
    </row>
    <row r="1980" spans="1:12" ht="15.75" customHeight="1" x14ac:dyDescent="0.2">
      <c r="A1980" s="4"/>
      <c r="K1980" s="5"/>
      <c r="L1980" s="5"/>
    </row>
    <row r="1981" spans="1:12" ht="15.75" customHeight="1" x14ac:dyDescent="0.2">
      <c r="A1981" s="4"/>
      <c r="K1981" s="5"/>
      <c r="L1981" s="5"/>
    </row>
    <row r="1982" spans="1:12" ht="15.75" customHeight="1" x14ac:dyDescent="0.2">
      <c r="A1982" s="4"/>
      <c r="K1982" s="5"/>
      <c r="L1982" s="5"/>
    </row>
    <row r="1983" spans="1:12" ht="15.75" customHeight="1" x14ac:dyDescent="0.2">
      <c r="A1983" s="4"/>
      <c r="K1983" s="5"/>
      <c r="L1983" s="5"/>
    </row>
    <row r="1984" spans="1:12" ht="15.75" customHeight="1" x14ac:dyDescent="0.2">
      <c r="A1984" s="4"/>
      <c r="K1984" s="5"/>
      <c r="L1984" s="5"/>
    </row>
    <row r="1985" spans="1:12" ht="15.75" customHeight="1" x14ac:dyDescent="0.2">
      <c r="A1985" s="4"/>
      <c r="K1985" s="5"/>
      <c r="L1985" s="5"/>
    </row>
    <row r="1986" spans="1:12" ht="15.75" customHeight="1" x14ac:dyDescent="0.2">
      <c r="A1986" s="4"/>
      <c r="K1986" s="5"/>
      <c r="L1986" s="5"/>
    </row>
    <row r="1987" spans="1:12" ht="15.75" customHeight="1" x14ac:dyDescent="0.2">
      <c r="A1987" s="4"/>
      <c r="K1987" s="5"/>
      <c r="L1987" s="5"/>
    </row>
    <row r="1988" spans="1:12" ht="15.75" customHeight="1" x14ac:dyDescent="0.2">
      <c r="A1988" s="4"/>
      <c r="K1988" s="5"/>
      <c r="L1988" s="5"/>
    </row>
    <row r="1989" spans="1:12" ht="15.75" customHeight="1" x14ac:dyDescent="0.2">
      <c r="A1989" s="4"/>
      <c r="K1989" s="5"/>
      <c r="L1989" s="5"/>
    </row>
    <row r="1990" spans="1:12" ht="15.75" customHeight="1" x14ac:dyDescent="0.2">
      <c r="A1990" s="4"/>
      <c r="K1990" s="5"/>
      <c r="L1990" s="5"/>
    </row>
    <row r="1991" spans="1:12" ht="15.75" customHeight="1" x14ac:dyDescent="0.2">
      <c r="A1991" s="4"/>
      <c r="K1991" s="5"/>
      <c r="L1991" s="5"/>
    </row>
    <row r="1992" spans="1:12" ht="15.75" customHeight="1" x14ac:dyDescent="0.2">
      <c r="A1992" s="4"/>
      <c r="K1992" s="5"/>
      <c r="L1992" s="5"/>
    </row>
    <row r="1993" spans="1:12" ht="15.75" customHeight="1" x14ac:dyDescent="0.2">
      <c r="A1993" s="4"/>
      <c r="K1993" s="5"/>
      <c r="L1993" s="5"/>
    </row>
    <row r="1994" spans="1:12" ht="15.75" customHeight="1" x14ac:dyDescent="0.2">
      <c r="A1994" s="4"/>
      <c r="K1994" s="5"/>
      <c r="L1994" s="5"/>
    </row>
    <row r="1995" spans="1:12" ht="15.75" customHeight="1" x14ac:dyDescent="0.2">
      <c r="A1995" s="4"/>
      <c r="K1995" s="5"/>
      <c r="L1995" s="5"/>
    </row>
    <row r="1996" spans="1:12" ht="15.75" customHeight="1" x14ac:dyDescent="0.2">
      <c r="A1996" s="4"/>
      <c r="K1996" s="5"/>
      <c r="L1996" s="5"/>
    </row>
    <row r="1997" spans="1:12" ht="15.75" customHeight="1" x14ac:dyDescent="0.2">
      <c r="A1997" s="4"/>
      <c r="K1997" s="5"/>
      <c r="L1997" s="5"/>
    </row>
    <row r="1998" spans="1:12" ht="15.75" customHeight="1" x14ac:dyDescent="0.2">
      <c r="A1998" s="4"/>
      <c r="K1998" s="5"/>
      <c r="L1998" s="5"/>
    </row>
    <row r="1999" spans="1:12" ht="15.75" customHeight="1" x14ac:dyDescent="0.2">
      <c r="A1999" s="4"/>
      <c r="K1999" s="5"/>
      <c r="L1999" s="5"/>
    </row>
    <row r="2000" spans="1:12" ht="15.75" customHeight="1" x14ac:dyDescent="0.2">
      <c r="A2000" s="4"/>
      <c r="K2000" s="5"/>
      <c r="L2000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showGridLines="0" workbookViewId="0"/>
  </sheetViews>
  <sheetFormatPr baseColWidth="10" defaultColWidth="14.5" defaultRowHeight="15" customHeight="1" x14ac:dyDescent="0.2"/>
  <cols>
    <col min="1" max="1" width="18.1640625" customWidth="1"/>
    <col min="2" max="6" width="16.5" customWidth="1"/>
    <col min="7" max="7" width="17.5" customWidth="1"/>
  </cols>
  <sheetData>
    <row r="1" spans="1:7" x14ac:dyDescent="0.2">
      <c r="A1" s="8" t="s">
        <v>112</v>
      </c>
      <c r="B1" s="8" t="s">
        <v>11</v>
      </c>
      <c r="C1" s="9"/>
      <c r="D1" s="9"/>
      <c r="E1" s="9"/>
      <c r="F1" s="9"/>
      <c r="G1" s="10"/>
    </row>
    <row r="2" spans="1:7" x14ac:dyDescent="0.2">
      <c r="A2" s="8" t="s">
        <v>9</v>
      </c>
      <c r="B2" s="11">
        <v>1</v>
      </c>
      <c r="C2" s="12">
        <v>2</v>
      </c>
      <c r="D2" s="12">
        <v>3</v>
      </c>
      <c r="E2" s="12">
        <v>4</v>
      </c>
      <c r="F2" s="12">
        <v>5</v>
      </c>
      <c r="G2" s="13" t="s">
        <v>79</v>
      </c>
    </row>
    <row r="3" spans="1:7" x14ac:dyDescent="0.2">
      <c r="A3" s="14" t="s">
        <v>80</v>
      </c>
      <c r="B3" s="15" t="e">
        <v>#DIV/0!</v>
      </c>
      <c r="C3" s="16">
        <v>0.20671834625322996</v>
      </c>
      <c r="D3" s="16" t="e">
        <v>#DIV/0!</v>
      </c>
      <c r="E3" s="16" t="e">
        <v>#DIV/0!</v>
      </c>
      <c r="F3" s="16" t="e">
        <v>#DIV/0!</v>
      </c>
      <c r="G3" s="17">
        <v>0.20671834625322996</v>
      </c>
    </row>
    <row r="4" spans="1:7" x14ac:dyDescent="0.2">
      <c r="A4" s="18" t="s">
        <v>81</v>
      </c>
      <c r="B4" s="19" t="e">
        <v>#DIV/0!</v>
      </c>
      <c r="C4" s="20">
        <v>2.4991632265982371E-3</v>
      </c>
      <c r="D4" s="20">
        <v>2.1519315530204822E-2</v>
      </c>
      <c r="E4" s="20">
        <v>5.8202341321457705E-3</v>
      </c>
      <c r="F4" s="20">
        <v>6.4751226348983879E-2</v>
      </c>
      <c r="G4" s="21">
        <v>6.1826102249820745E-3</v>
      </c>
    </row>
    <row r="5" spans="1:7" x14ac:dyDescent="0.2">
      <c r="A5" s="18" t="s">
        <v>82</v>
      </c>
      <c r="B5" s="19">
        <v>1.3725308355745154E-2</v>
      </c>
      <c r="C5" s="20">
        <v>3.6286664650740853E-2</v>
      </c>
      <c r="D5" s="20">
        <v>2.0770028241518607E-2</v>
      </c>
      <c r="E5" s="20">
        <v>3.1104827307614623E-2</v>
      </c>
      <c r="F5" s="20">
        <v>3.8471146640019986E-2</v>
      </c>
      <c r="G5" s="21">
        <v>2.7292146496891295E-2</v>
      </c>
    </row>
    <row r="6" spans="1:7" x14ac:dyDescent="0.2">
      <c r="A6" s="18" t="s">
        <v>83</v>
      </c>
      <c r="B6" s="19" t="e">
        <v>#DIV/0!</v>
      </c>
      <c r="C6" s="20">
        <v>0.21739130434782608</v>
      </c>
      <c r="D6" s="20">
        <v>7.6994434137291276E-2</v>
      </c>
      <c r="E6" s="20" t="e">
        <v>#DIV/0!</v>
      </c>
      <c r="F6" s="20">
        <v>0.25163398692810457</v>
      </c>
      <c r="G6" s="21">
        <v>0.11413427561837455</v>
      </c>
    </row>
    <row r="7" spans="1:7" x14ac:dyDescent="0.2">
      <c r="A7" s="18" t="s">
        <v>84</v>
      </c>
      <c r="B7" s="19">
        <v>7.9771465531180939E-3</v>
      </c>
      <c r="C7" s="20">
        <v>1.8966977138018627E-2</v>
      </c>
      <c r="D7" s="20">
        <v>9.2976363840035839E-3</v>
      </c>
      <c r="E7" s="20">
        <v>2.006776127182695E-2</v>
      </c>
      <c r="F7" s="20">
        <v>1.2583070051203835E-2</v>
      </c>
      <c r="G7" s="21">
        <v>1.3299321830103551E-2</v>
      </c>
    </row>
    <row r="8" spans="1:7" x14ac:dyDescent="0.2">
      <c r="A8" s="18" t="s">
        <v>85</v>
      </c>
      <c r="B8" s="19">
        <v>2.3794212218649517E-2</v>
      </c>
      <c r="C8" s="20">
        <v>3.0809859154929578E-2</v>
      </c>
      <c r="D8" s="20">
        <v>3.8256403502995986E-2</v>
      </c>
      <c r="E8" s="20">
        <v>4.8879837067209775E-2</v>
      </c>
      <c r="F8" s="20">
        <v>4.9677419354838707E-2</v>
      </c>
      <c r="G8" s="21">
        <v>3.9639359552308406E-2</v>
      </c>
    </row>
    <row r="9" spans="1:7" x14ac:dyDescent="0.2">
      <c r="A9" s="18" t="s">
        <v>86</v>
      </c>
      <c r="B9" s="19">
        <v>2.118436119744806E-2</v>
      </c>
      <c r="C9" s="20">
        <v>3.1900861936750409E-2</v>
      </c>
      <c r="D9" s="20">
        <v>1.6691002247033827E-2</v>
      </c>
      <c r="E9" s="20">
        <v>2.4773612349270398E-2</v>
      </c>
      <c r="F9" s="20">
        <v>2.3554946975876939E-2</v>
      </c>
      <c r="G9" s="21">
        <v>2.3010278632235065E-2</v>
      </c>
    </row>
    <row r="10" spans="1:7" x14ac:dyDescent="0.2">
      <c r="A10" s="18" t="s">
        <v>87</v>
      </c>
      <c r="B10" s="19" t="e">
        <v>#DIV/0!</v>
      </c>
      <c r="C10" s="20">
        <v>2.2962112514351322E-2</v>
      </c>
      <c r="D10" s="20">
        <v>1.4663570743526325E-2</v>
      </c>
      <c r="E10" s="20">
        <v>2.6244175209692452E-2</v>
      </c>
      <c r="F10" s="20">
        <v>1.107011070110701E-2</v>
      </c>
      <c r="G10" s="21">
        <v>1.6361438230421351E-2</v>
      </c>
    </row>
    <row r="11" spans="1:7" x14ac:dyDescent="0.2">
      <c r="A11" s="18" t="s">
        <v>88</v>
      </c>
      <c r="B11" s="19">
        <v>9.8729853773081439E-3</v>
      </c>
      <c r="C11" s="20">
        <v>2.039392475715129E-2</v>
      </c>
      <c r="D11" s="20">
        <v>8.7330271512970643E-3</v>
      </c>
      <c r="E11" s="20">
        <v>1.3932658815724001E-2</v>
      </c>
      <c r="F11" s="20">
        <v>1.272435161808584E-2</v>
      </c>
      <c r="G11" s="21">
        <v>1.2478524944174053E-2</v>
      </c>
    </row>
    <row r="12" spans="1:7" x14ac:dyDescent="0.2">
      <c r="A12" s="18" t="s">
        <v>89</v>
      </c>
      <c r="B12" s="19">
        <v>0.11598746081504702</v>
      </c>
      <c r="C12" s="20">
        <v>0.21378941742383753</v>
      </c>
      <c r="D12" s="20">
        <v>6.252354048964219E-2</v>
      </c>
      <c r="E12" s="20">
        <v>0.38653001464128844</v>
      </c>
      <c r="F12" s="20">
        <v>0.29166666666666669</v>
      </c>
      <c r="G12" s="21">
        <v>0.17095948184967616</v>
      </c>
    </row>
    <row r="13" spans="1:7" x14ac:dyDescent="0.2">
      <c r="A13" s="22" t="s">
        <v>79</v>
      </c>
      <c r="B13" s="23">
        <v>1.4176685617239844E-2</v>
      </c>
      <c r="C13" s="24">
        <v>1.4854426619132501E-2</v>
      </c>
      <c r="D13" s="24">
        <v>1.4192594057610931E-2</v>
      </c>
      <c r="E13" s="24">
        <v>1.5864431224085093E-2</v>
      </c>
      <c r="F13" s="24">
        <v>2.0321148869809607E-2</v>
      </c>
      <c r="G13" s="25">
        <v>1.5803448410506998E-2</v>
      </c>
    </row>
  </sheetData>
  <conditionalFormatting sqref="D20">
    <cfRule type="notContainsBlanks" dxfId="0" priority="1">
      <formula>LEN(TRIM(D20))&gt;0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7"/>
  <sheetViews>
    <sheetView showGridLines="0" workbookViewId="0">
      <pane ySplit="2" topLeftCell="A3" activePane="bottomLeft" state="frozen"/>
      <selection pane="bottomLeft" activeCell="B4" sqref="B4"/>
    </sheetView>
  </sheetViews>
  <sheetFormatPr baseColWidth="10" defaultColWidth="14.5" defaultRowHeight="15" customHeight="1" x14ac:dyDescent="0.2"/>
  <cols>
    <col min="1" max="1" width="36.5" customWidth="1"/>
  </cols>
  <sheetData>
    <row r="1" spans="1:5" x14ac:dyDescent="0.2">
      <c r="A1" s="8" t="s">
        <v>90</v>
      </c>
      <c r="B1" s="8" t="s">
        <v>11</v>
      </c>
      <c r="C1" s="9"/>
      <c r="D1" s="9"/>
      <c r="E1" s="10"/>
    </row>
    <row r="2" spans="1:5" x14ac:dyDescent="0.2">
      <c r="A2" s="8" t="s">
        <v>3</v>
      </c>
      <c r="B2" s="11">
        <v>2</v>
      </c>
      <c r="C2" s="12">
        <v>3</v>
      </c>
      <c r="D2" s="12">
        <v>4</v>
      </c>
      <c r="E2" s="13" t="s">
        <v>79</v>
      </c>
    </row>
    <row r="3" spans="1:5" x14ac:dyDescent="0.2">
      <c r="A3" s="14" t="s">
        <v>49</v>
      </c>
      <c r="B3" s="15">
        <v>525</v>
      </c>
      <c r="C3" s="16">
        <v>998</v>
      </c>
      <c r="D3" s="16">
        <v>358</v>
      </c>
      <c r="E3" s="17">
        <v>358</v>
      </c>
    </row>
    <row r="4" spans="1:5" x14ac:dyDescent="0.2">
      <c r="A4" s="18" t="s">
        <v>45</v>
      </c>
      <c r="B4" s="19">
        <v>2822</v>
      </c>
      <c r="C4" s="20"/>
      <c r="D4" s="20"/>
      <c r="E4" s="21">
        <v>2822</v>
      </c>
    </row>
    <row r="5" spans="1:5" x14ac:dyDescent="0.2">
      <c r="A5" s="18" t="s">
        <v>46</v>
      </c>
      <c r="B5" s="19">
        <v>620</v>
      </c>
      <c r="C5" s="20"/>
      <c r="D5" s="20"/>
      <c r="E5" s="21">
        <v>620</v>
      </c>
    </row>
    <row r="6" spans="1:5" x14ac:dyDescent="0.2">
      <c r="A6" s="18" t="s">
        <v>43</v>
      </c>
      <c r="B6" s="19">
        <v>153</v>
      </c>
      <c r="C6" s="20"/>
      <c r="D6" s="20"/>
      <c r="E6" s="21">
        <v>153</v>
      </c>
    </row>
    <row r="7" spans="1:5" x14ac:dyDescent="0.2">
      <c r="A7" s="22" t="s">
        <v>79</v>
      </c>
      <c r="B7" s="23">
        <v>153</v>
      </c>
      <c r="C7" s="24">
        <v>998</v>
      </c>
      <c r="D7" s="24">
        <v>358</v>
      </c>
      <c r="E7" s="25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1"/>
  <sheetViews>
    <sheetView showGridLines="0" workbookViewId="0"/>
  </sheetViews>
  <sheetFormatPr baseColWidth="10" defaultColWidth="14.5" defaultRowHeight="15" customHeight="1" x14ac:dyDescent="0.2"/>
  <cols>
    <col min="1" max="1" width="14.6640625" customWidth="1"/>
    <col min="2" max="2" width="16.6640625" customWidth="1"/>
  </cols>
  <sheetData>
    <row r="1" spans="1:2" x14ac:dyDescent="0.2">
      <c r="A1" s="8" t="s">
        <v>4</v>
      </c>
      <c r="B1" s="26" t="s">
        <v>91</v>
      </c>
    </row>
    <row r="2" spans="1:2" x14ac:dyDescent="0.2">
      <c r="A2" s="14" t="s">
        <v>92</v>
      </c>
      <c r="B2" s="17">
        <v>125278</v>
      </c>
    </row>
    <row r="3" spans="1:2" x14ac:dyDescent="0.2">
      <c r="A3" s="18" t="s">
        <v>93</v>
      </c>
      <c r="B3" s="21">
        <v>124468</v>
      </c>
    </row>
    <row r="4" spans="1:2" x14ac:dyDescent="0.2">
      <c r="A4" s="18" t="s">
        <v>94</v>
      </c>
      <c r="B4" s="21">
        <v>51355</v>
      </c>
    </row>
    <row r="5" spans="1:2" x14ac:dyDescent="0.2">
      <c r="A5" s="18" t="s">
        <v>95</v>
      </c>
      <c r="B5" s="21">
        <v>31334</v>
      </c>
    </row>
    <row r="6" spans="1:2" x14ac:dyDescent="0.2">
      <c r="A6" s="18" t="s">
        <v>96</v>
      </c>
      <c r="B6" s="21">
        <v>26701</v>
      </c>
    </row>
    <row r="7" spans="1:2" x14ac:dyDescent="0.2">
      <c r="A7" s="18" t="s">
        <v>97</v>
      </c>
      <c r="B7" s="21">
        <v>17697</v>
      </c>
    </row>
    <row r="8" spans="1:2" x14ac:dyDescent="0.2">
      <c r="A8" s="18" t="s">
        <v>98</v>
      </c>
      <c r="B8" s="21">
        <v>17343</v>
      </c>
    </row>
    <row r="9" spans="1:2" x14ac:dyDescent="0.2">
      <c r="A9" s="18" t="s">
        <v>99</v>
      </c>
      <c r="B9" s="21">
        <v>15520</v>
      </c>
    </row>
    <row r="10" spans="1:2" x14ac:dyDescent="0.2">
      <c r="A10" s="18" t="s">
        <v>100</v>
      </c>
      <c r="B10" s="21">
        <v>14521</v>
      </c>
    </row>
    <row r="11" spans="1:2" x14ac:dyDescent="0.2">
      <c r="A11" s="18" t="s">
        <v>101</v>
      </c>
      <c r="B11" s="21">
        <v>7412</v>
      </c>
    </row>
    <row r="12" spans="1:2" x14ac:dyDescent="0.2">
      <c r="A12" s="18" t="s">
        <v>102</v>
      </c>
      <c r="B12" s="21">
        <v>6921</v>
      </c>
    </row>
    <row r="13" spans="1:2" x14ac:dyDescent="0.2">
      <c r="A13" s="18" t="s">
        <v>103</v>
      </c>
      <c r="B13" s="21">
        <v>5391</v>
      </c>
    </row>
    <row r="14" spans="1:2" x14ac:dyDescent="0.2">
      <c r="A14" s="18" t="s">
        <v>104</v>
      </c>
      <c r="B14" s="21">
        <v>4692</v>
      </c>
    </row>
    <row r="15" spans="1:2" x14ac:dyDescent="0.2">
      <c r="A15" s="18" t="s">
        <v>105</v>
      </c>
      <c r="B15" s="21">
        <v>2807</v>
      </c>
    </row>
    <row r="16" spans="1:2" x14ac:dyDescent="0.2">
      <c r="A16" s="18" t="s">
        <v>106</v>
      </c>
      <c r="B16" s="21">
        <v>2105</v>
      </c>
    </row>
    <row r="17" spans="1:2" x14ac:dyDescent="0.2">
      <c r="A17" s="18" t="s">
        <v>107</v>
      </c>
      <c r="B17" s="21">
        <v>1833</v>
      </c>
    </row>
    <row r="18" spans="1:2" x14ac:dyDescent="0.2">
      <c r="A18" s="18" t="s">
        <v>108</v>
      </c>
      <c r="B18" s="21">
        <v>1532</v>
      </c>
    </row>
    <row r="19" spans="1:2" x14ac:dyDescent="0.2">
      <c r="A19" s="18" t="s">
        <v>109</v>
      </c>
      <c r="B19" s="21">
        <v>294</v>
      </c>
    </row>
    <row r="20" spans="1:2" x14ac:dyDescent="0.2">
      <c r="A20" s="18" t="s">
        <v>110</v>
      </c>
      <c r="B20" s="21">
        <v>0</v>
      </c>
    </row>
    <row r="21" spans="1:2" x14ac:dyDescent="0.2">
      <c r="A21" s="22" t="s">
        <v>79</v>
      </c>
      <c r="B21" s="25">
        <v>125278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3"/>
  <sheetViews>
    <sheetView showGridLines="0" workbookViewId="0"/>
  </sheetViews>
  <sheetFormatPr baseColWidth="10" defaultColWidth="14.5" defaultRowHeight="15" customHeight="1" x14ac:dyDescent="0.2"/>
  <cols>
    <col min="1" max="1" width="18.1640625" customWidth="1"/>
  </cols>
  <sheetData>
    <row r="1" spans="1:7" x14ac:dyDescent="0.2">
      <c r="A1" s="8" t="s">
        <v>111</v>
      </c>
      <c r="B1" s="8" t="s">
        <v>11</v>
      </c>
      <c r="C1" s="9"/>
      <c r="D1" s="9"/>
      <c r="E1" s="9"/>
      <c r="F1" s="9"/>
      <c r="G1" s="10"/>
    </row>
    <row r="2" spans="1:7" x14ac:dyDescent="0.2">
      <c r="A2" s="8" t="s">
        <v>9</v>
      </c>
      <c r="B2" s="11">
        <v>1</v>
      </c>
      <c r="C2" s="12">
        <v>2</v>
      </c>
      <c r="D2" s="12">
        <v>3</v>
      </c>
      <c r="E2" s="12">
        <v>4</v>
      </c>
      <c r="F2" s="12">
        <v>5</v>
      </c>
      <c r="G2" s="13" t="s">
        <v>79</v>
      </c>
    </row>
    <row r="3" spans="1:7" x14ac:dyDescent="0.2">
      <c r="A3" s="14" t="s">
        <v>80</v>
      </c>
      <c r="B3" s="15"/>
      <c r="C3" s="16">
        <v>387</v>
      </c>
      <c r="D3" s="16"/>
      <c r="E3" s="16"/>
      <c r="F3" s="16"/>
      <c r="G3" s="17">
        <v>387</v>
      </c>
    </row>
    <row r="4" spans="1:7" x14ac:dyDescent="0.2">
      <c r="A4" s="18" t="s">
        <v>81</v>
      </c>
      <c r="B4" s="19"/>
      <c r="C4" s="20">
        <v>224075</v>
      </c>
      <c r="D4" s="20">
        <v>30856</v>
      </c>
      <c r="E4" s="20">
        <v>181436</v>
      </c>
      <c r="F4" s="20">
        <v>7135</v>
      </c>
      <c r="G4" s="21">
        <v>443502</v>
      </c>
    </row>
    <row r="5" spans="1:7" x14ac:dyDescent="0.2">
      <c r="A5" s="18" t="s">
        <v>82</v>
      </c>
      <c r="B5" s="19">
        <v>10783</v>
      </c>
      <c r="C5" s="20">
        <v>13228</v>
      </c>
      <c r="D5" s="20">
        <v>27973</v>
      </c>
      <c r="E5" s="20">
        <v>19804</v>
      </c>
      <c r="F5" s="20">
        <v>12009</v>
      </c>
      <c r="G5" s="21">
        <v>83797</v>
      </c>
    </row>
    <row r="6" spans="1:7" x14ac:dyDescent="0.2">
      <c r="A6" s="18" t="s">
        <v>83</v>
      </c>
      <c r="B6" s="19"/>
      <c r="C6" s="20">
        <v>368</v>
      </c>
      <c r="D6" s="20">
        <v>2156</v>
      </c>
      <c r="E6" s="20"/>
      <c r="F6" s="20">
        <v>306</v>
      </c>
      <c r="G6" s="21">
        <v>2830</v>
      </c>
    </row>
    <row r="7" spans="1:7" x14ac:dyDescent="0.2">
      <c r="A7" s="18" t="s">
        <v>84</v>
      </c>
      <c r="B7" s="19">
        <v>18553</v>
      </c>
      <c r="C7" s="20">
        <v>29525</v>
      </c>
      <c r="D7" s="20">
        <v>62489</v>
      </c>
      <c r="E7" s="20">
        <v>30696</v>
      </c>
      <c r="F7" s="20">
        <v>36716</v>
      </c>
      <c r="G7" s="21">
        <v>177979</v>
      </c>
    </row>
    <row r="8" spans="1:7" x14ac:dyDescent="0.2">
      <c r="A8" s="18" t="s">
        <v>85</v>
      </c>
      <c r="B8" s="19">
        <v>4665</v>
      </c>
      <c r="C8" s="20">
        <v>18176</v>
      </c>
      <c r="D8" s="20">
        <v>15187</v>
      </c>
      <c r="E8" s="20">
        <v>10802</v>
      </c>
      <c r="F8" s="20">
        <v>15500</v>
      </c>
      <c r="G8" s="21">
        <v>64330</v>
      </c>
    </row>
    <row r="9" spans="1:7" x14ac:dyDescent="0.2">
      <c r="A9" s="18" t="s">
        <v>86</v>
      </c>
      <c r="B9" s="19">
        <v>24452</v>
      </c>
      <c r="C9" s="20">
        <v>65202</v>
      </c>
      <c r="D9" s="20">
        <v>114373</v>
      </c>
      <c r="E9" s="20">
        <v>85252</v>
      </c>
      <c r="F9" s="20">
        <v>68648</v>
      </c>
      <c r="G9" s="21">
        <v>357927</v>
      </c>
    </row>
    <row r="10" spans="1:7" x14ac:dyDescent="0.2">
      <c r="A10" s="18" t="s">
        <v>87</v>
      </c>
      <c r="B10" s="19"/>
      <c r="C10" s="20">
        <v>3484</v>
      </c>
      <c r="D10" s="20">
        <v>39622</v>
      </c>
      <c r="E10" s="20">
        <v>26825</v>
      </c>
      <c r="F10" s="20">
        <v>41734</v>
      </c>
      <c r="G10" s="21">
        <v>111665</v>
      </c>
    </row>
    <row r="11" spans="1:7" x14ac:dyDescent="0.2">
      <c r="A11" s="18" t="s">
        <v>88</v>
      </c>
      <c r="B11" s="19">
        <v>37476</v>
      </c>
      <c r="C11" s="20">
        <v>74532</v>
      </c>
      <c r="D11" s="20">
        <v>190083</v>
      </c>
      <c r="E11" s="20">
        <v>132638</v>
      </c>
      <c r="F11" s="20">
        <v>108925</v>
      </c>
      <c r="G11" s="21">
        <v>543654</v>
      </c>
    </row>
    <row r="12" spans="1:7" x14ac:dyDescent="0.2">
      <c r="A12" s="18" t="s">
        <v>89</v>
      </c>
      <c r="B12" s="19">
        <v>638</v>
      </c>
      <c r="C12" s="20">
        <v>1871</v>
      </c>
      <c r="D12" s="20">
        <v>2655</v>
      </c>
      <c r="E12" s="20">
        <v>683</v>
      </c>
      <c r="F12" s="20">
        <v>792</v>
      </c>
      <c r="G12" s="21">
        <v>6639</v>
      </c>
    </row>
    <row r="13" spans="1:7" x14ac:dyDescent="0.2">
      <c r="A13" s="22" t="s">
        <v>79</v>
      </c>
      <c r="B13" s="23">
        <v>96567</v>
      </c>
      <c r="C13" s="24">
        <v>430848</v>
      </c>
      <c r="D13" s="24">
        <v>485394</v>
      </c>
      <c r="E13" s="24">
        <v>488136</v>
      </c>
      <c r="F13" s="24">
        <v>291765</v>
      </c>
      <c r="G13" s="25">
        <v>1792710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Weekly click-to-rate by Medium</vt:lpstr>
      <vt:lpstr>Lowest weekly performance of ko</vt:lpstr>
      <vt:lpstr>Highest Pageviews of the Parent</vt:lpstr>
      <vt:lpstr>Weekly Pageviews by Medium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 Kashvi</cp:lastModifiedBy>
  <dcterms:created xsi:type="dcterms:W3CDTF">2025-07-04T06:55:09Z</dcterms:created>
  <dcterms:modified xsi:type="dcterms:W3CDTF">2025-07-04T06:55:09Z</dcterms:modified>
</cp:coreProperties>
</file>