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DMP331_600kPasc1340677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6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4"/>
      <scheme val="minor"/>
    </font>
    <font>
      <name val="Tahoma"/>
      <family val="2"/>
      <color rgb="FF000000"/>
      <sz val="10"/>
    </font>
    <font>
      <name val="Calibri"/>
      <family val="2"/>
      <color rgb="FF000000"/>
      <sz val="20"/>
      <vertAlign val="superscript"/>
      <scheme val="minor"/>
    </font>
    <font>
      <name val="Calibri"/>
      <family val="2"/>
      <color rgb="FF000000"/>
      <sz val="11"/>
      <vertAlign val="subscript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applyAlignment="1" pivotButton="0" quotePrefix="0" xfId="0">
      <alignment horizontal="right"/>
    </xf>
    <xf numFmtId="0" fontId="1" fillId="0" borderId="4" applyAlignment="1" pivotButton="0" quotePrefix="0" xfId="0">
      <alignment horizontal="right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164" fontId="0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164" fontId="0" fillId="0" borderId="9" pivotButton="0" quotePrefix="0" xfId="0"/>
    <xf numFmtId="0" fontId="0" fillId="0" borderId="9" pivotButton="0" quotePrefix="0" xfId="0"/>
    <xf numFmtId="165" fontId="0" fillId="0" borderId="8" pivotButton="0" quotePrefix="0" xfId="0"/>
    <xf numFmtId="165" fontId="0" fillId="0" borderId="9" pivotButton="0" quotePrefix="0" xfId="0"/>
    <xf numFmtId="0" fontId="0" fillId="0" borderId="10" pivotButton="0" quotePrefix="0" xfId="0"/>
    <xf numFmtId="0" fontId="0" fillId="3" borderId="10" applyAlignment="1" pivotButton="0" quotePrefix="0" xfId="0">
      <alignment horizontal="right"/>
    </xf>
    <xf numFmtId="0" fontId="1" fillId="3" borderId="10" applyAlignment="1" pivotButton="0" quotePrefix="0" xfId="0">
      <alignment horizontal="right"/>
    </xf>
    <xf numFmtId="165" fontId="0" fillId="3" borderId="10" pivotButton="0" quotePrefix="0" xfId="0"/>
    <xf numFmtId="0" fontId="0" fillId="0" borderId="6" applyAlignment="1" pivotButton="0" quotePrefix="0" xfId="0">
      <alignment horizontal="right"/>
    </xf>
    <xf numFmtId="0" fontId="0" fillId="2" borderId="10" applyAlignment="1" pivotButton="0" quotePrefix="0" xfId="0">
      <alignment horizontal="right"/>
    </xf>
    <xf numFmtId="164" fontId="0" fillId="2" borderId="10" pivotButton="0" quotePrefix="0" xfId="0"/>
    <xf numFmtId="0" fontId="0" fillId="2" borderId="10" pivotButton="0" quotePrefix="0" xfId="0"/>
    <xf numFmtId="0" fontId="0" fillId="0" borderId="10" applyAlignment="1" pivotButton="0" quotePrefix="0" xfId="0">
      <alignment horizontal="right"/>
    </xf>
    <xf numFmtId="166" fontId="0" fillId="2" borderId="10" pivotButton="0" quotePrefix="0" xfId="0"/>
    <xf numFmtId="166" fontId="0" fillId="0" borderId="0" pivotButton="0" quotePrefix="0" xfId="0"/>
    <xf numFmtId="166" fontId="0" fillId="0" borderId="10" applyAlignment="1" pivotButton="0" quotePrefix="0" xfId="0">
      <alignment horizontal="right"/>
    </xf>
    <xf numFmtId="164" fontId="0" fillId="0" borderId="10" pivotButton="0" quotePrefix="0" xfId="0"/>
    <xf numFmtId="166" fontId="0" fillId="0" borderId="10" pivotButton="0" quotePrefix="0" xfId="0"/>
    <xf numFmtId="0" fontId="0" fillId="4" borderId="11" pivotButton="0" quotePrefix="0" xfId="0"/>
    <xf numFmtId="0" fontId="0" fillId="4" borderId="4" pivotButton="0" quotePrefix="0" xfId="0"/>
    <xf numFmtId="0" fontId="0" fillId="4" borderId="5" pivotButton="0" quotePrefix="0" xfId="0"/>
    <xf numFmtId="0" fontId="1" fillId="0" borderId="10" applyAlignment="1" pivotButton="0" quotePrefix="0" xfId="0">
      <alignment horizontal="right"/>
    </xf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2" applyAlignment="1" pivotButton="0" quotePrefix="0" xfId="0">
      <alignment horizontal="left"/>
    </xf>
    <xf numFmtId="0" fontId="4" fillId="0" borderId="3" applyAlignment="1" pivotButton="0" quotePrefix="0" xfId="0">
      <alignment horizontal="left"/>
    </xf>
    <xf numFmtId="0" fontId="4" fillId="0" borderId="14" applyAlignment="1" pivotButton="0" quotePrefix="0" xfId="0">
      <alignment horizontal="center"/>
    </xf>
    <xf numFmtId="0" fontId="4" fillId="0" borderId="15" applyAlignment="1" pivotButton="0" quotePrefix="0" xfId="0">
      <alignment horizontal="center"/>
    </xf>
    <xf numFmtId="166" fontId="6" fillId="0" borderId="15" applyAlignment="1" pivotButton="0" quotePrefix="0" xfId="0">
      <alignment horizontal="center"/>
    </xf>
    <xf numFmtId="164" fontId="4" fillId="0" borderId="14" applyAlignment="1" pivotButton="0" quotePrefix="0" xfId="0">
      <alignment horizontal="right"/>
    </xf>
    <xf numFmtId="164" fontId="0" fillId="0" borderId="14" applyAlignment="1" pivotButton="0" quotePrefix="0" xfId="0">
      <alignment horizontal="right"/>
    </xf>
    <xf numFmtId="164" fontId="4" fillId="0" borderId="14" pivotButton="0" quotePrefix="0" xfId="0"/>
    <xf numFmtId="164" fontId="0" fillId="0" borderId="14" pivotButton="0" quotePrefix="0" xfId="0"/>
    <xf numFmtId="0" fontId="4" fillId="2" borderId="14" applyAlignment="1" pivotButton="0" quotePrefix="0" xfId="0">
      <alignment horizontal="center"/>
    </xf>
    <xf numFmtId="2" fontId="4" fillId="2" borderId="14" applyAlignment="1" pivotButton="0" quotePrefix="0" xfId="0">
      <alignment horizontal="right"/>
    </xf>
    <xf numFmtId="2" fontId="0" fillId="2" borderId="14" applyAlignment="1" pivotButton="0" quotePrefix="0" xfId="0">
      <alignment horizontal="right"/>
    </xf>
    <xf numFmtId="2" fontId="0" fillId="3" borderId="10" pivotButton="0" quotePrefix="0" xfId="0"/>
    <xf numFmtId="0" fontId="3" fillId="0" borderId="12" applyAlignment="1" pivotButton="0" quotePrefix="0" xfId="0">
      <alignment horizontal="center"/>
    </xf>
    <xf numFmtId="0" fontId="3" fillId="0" borderId="13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3" fillId="0" borderId="16" applyAlignment="1" pivotButton="0" quotePrefix="0" xfId="0">
      <alignment horizontal="center"/>
    </xf>
    <xf numFmtId="0" fontId="0" fillId="0" borderId="13" pivotButton="0" quotePrefix="0" xfId="0"/>
  </cellXfs>
  <cellStyles count="1">
    <cellStyle name="Normální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85"/>
  <sheetViews>
    <sheetView tabSelected="1" workbookViewId="0">
      <selection activeCell="L7" sqref="L7"/>
    </sheetView>
  </sheetViews>
  <sheetFormatPr baseColWidth="8" defaultRowHeight="15"/>
  <cols>
    <col width="11.140625" customWidth="1" min="3" max="3"/>
    <col width="9.5703125" customWidth="1" min="4" max="4"/>
    <col width="9.28515625" bestFit="1" customWidth="1" min="5" max="5"/>
  </cols>
  <sheetData>
    <row r="1" ht="15.75" customHeight="1" thickBot="1">
      <c r="C1" s="2" t="inlineStr">
        <is>
          <t>Zatěžování</t>
        </is>
      </c>
      <c r="D1" s="7" t="n"/>
      <c r="E1" s="3" t="n"/>
      <c r="F1" s="3" t="n"/>
      <c r="G1" s="3" t="n"/>
      <c r="H1" s="3" t="n"/>
      <c r="I1" s="4" t="n"/>
      <c r="J1" s="2" t="n"/>
      <c r="K1" s="3" t="inlineStr">
        <is>
          <t>Odlehčování</t>
        </is>
      </c>
      <c r="L1" s="7" t="n"/>
      <c r="M1" s="3" t="n"/>
      <c r="N1" s="3" t="n"/>
      <c r="O1" s="3" t="n"/>
      <c r="P1" s="3" t="n"/>
      <c r="Q1" s="4" t="n"/>
    </row>
    <row r="2">
      <c r="A2" s="25" t="inlineStr">
        <is>
          <t>Pmax=</t>
        </is>
      </c>
      <c r="B2" s="25" t="inlineStr">
        <is>
          <t>Pe,Kpa</t>
        </is>
      </c>
      <c r="C2" s="5" t="inlineStr">
        <is>
          <t>n</t>
        </is>
      </c>
      <c r="D2" s="22" t="inlineStr">
        <is>
          <t>Ik,mA</t>
        </is>
      </c>
      <c r="E2" s="6" t="inlineStr">
        <is>
          <t>δ, mA</t>
        </is>
      </c>
      <c r="F2" s="7" t="n"/>
      <c r="G2" s="5" t="inlineStr">
        <is>
          <t>Pk,Kpa</t>
        </is>
      </c>
      <c r="H2" s="6" t="inlineStr">
        <is>
          <t>δPk, KPa</t>
        </is>
      </c>
      <c r="I2" s="8" t="n"/>
      <c r="J2" s="25" t="inlineStr">
        <is>
          <t>Pe,Kpa</t>
        </is>
      </c>
      <c r="K2" s="5" t="inlineStr">
        <is>
          <t>n</t>
        </is>
      </c>
      <c r="L2" s="22" t="inlineStr">
        <is>
          <t>Ik,mA</t>
        </is>
      </c>
      <c r="M2" s="6" t="inlineStr">
        <is>
          <t>δ, mA</t>
        </is>
      </c>
      <c r="N2" s="7" t="n"/>
      <c r="O2" s="5" t="inlineStr">
        <is>
          <t>Pk,Kpa</t>
        </is>
      </c>
      <c r="P2" s="6" t="inlineStr">
        <is>
          <t>δPk, KPa</t>
        </is>
      </c>
      <c r="Q2" s="8" t="n"/>
      <c r="R2" s="36" t="n"/>
    </row>
    <row r="3">
      <c r="A3" s="24" t="n">
        <v>6000</v>
      </c>
      <c r="B3" s="26" t="n">
        <v>3.4</v>
      </c>
      <c r="C3" t="n">
        <v>1</v>
      </c>
      <c r="D3" s="23" t="n">
        <v>4.009</v>
      </c>
      <c r="E3" s="10">
        <f>D3-D9</f>
        <v/>
      </c>
      <c r="F3" s="10" t="n"/>
      <c r="G3" s="10">
        <f>375*D3-1500</f>
        <v/>
      </c>
      <c r="H3" s="10">
        <f>G3-G9</f>
        <v/>
      </c>
      <c r="I3" s="11" t="n"/>
      <c r="J3" s="26" t="n">
        <v>-0.5</v>
      </c>
      <c r="K3" t="n">
        <v>1</v>
      </c>
      <c r="L3" s="23" t="n">
        <v>3.999</v>
      </c>
      <c r="M3" s="10">
        <f>L3-L9</f>
        <v/>
      </c>
      <c r="N3" s="10" t="n"/>
      <c r="O3" s="10">
        <f>375*L3-1500</f>
        <v/>
      </c>
      <c r="P3" s="10">
        <f>O3-O9</f>
        <v/>
      </c>
      <c r="Q3" s="11" t="n"/>
    </row>
    <row r="4">
      <c r="B4" s="26" t="n">
        <v>7.2</v>
      </c>
      <c r="C4" s="9" t="n">
        <v>2</v>
      </c>
      <c r="D4" s="23" t="n">
        <v>4.019</v>
      </c>
      <c r="E4" s="10">
        <f>D4-D9</f>
        <v/>
      </c>
      <c r="F4" s="10" t="n"/>
      <c r="G4" s="10">
        <f>375*D4-1500</f>
        <v/>
      </c>
      <c r="H4" s="10">
        <f>G4-G9</f>
        <v/>
      </c>
      <c r="I4" s="11" t="n"/>
      <c r="J4" s="26" t="n">
        <v>5.2</v>
      </c>
      <c r="K4" t="n">
        <v>2</v>
      </c>
      <c r="L4" s="23" t="n">
        <v>4.014</v>
      </c>
      <c r="M4" s="10">
        <f>L4-L9</f>
        <v/>
      </c>
      <c r="N4" s="10" t="n"/>
      <c r="O4" s="10">
        <f>375*L4-1500</f>
        <v/>
      </c>
      <c r="P4" s="10">
        <f>O4-O9</f>
        <v/>
      </c>
      <c r="Q4" s="11" t="n"/>
    </row>
    <row r="5">
      <c r="B5" s="26" t="n">
        <v>-2.5</v>
      </c>
      <c r="C5" s="9" t="n">
        <v>3</v>
      </c>
      <c r="D5" s="23" t="n">
        <v>3.993</v>
      </c>
      <c r="E5" s="10">
        <f>D5-D9</f>
        <v/>
      </c>
      <c r="F5" s="10" t="n"/>
      <c r="G5" s="10">
        <f>375*D5-1500</f>
        <v/>
      </c>
      <c r="H5" s="10">
        <f>G5-G9</f>
        <v/>
      </c>
      <c r="I5" s="11" t="n"/>
      <c r="J5" s="26" t="n">
        <v>6.3</v>
      </c>
      <c r="K5" t="n">
        <v>3</v>
      </c>
      <c r="L5" s="23" t="n">
        <v>4.017</v>
      </c>
      <c r="M5" s="10">
        <f>L5-L9</f>
        <v/>
      </c>
      <c r="N5" s="10" t="n"/>
      <c r="O5" s="10">
        <f>375*L5-1500</f>
        <v/>
      </c>
      <c r="P5" s="10">
        <f>O5-O9</f>
        <v/>
      </c>
      <c r="Q5" s="11" t="n"/>
    </row>
    <row r="6">
      <c r="B6" s="26" t="n">
        <v>5.5</v>
      </c>
      <c r="C6" s="9" t="n">
        <v>4</v>
      </c>
      <c r="D6" s="23" t="n">
        <v>4.015</v>
      </c>
      <c r="E6" s="10">
        <f>D6-D9</f>
        <v/>
      </c>
      <c r="F6" s="10" t="n"/>
      <c r="G6" s="10">
        <f>375*D6-1500</f>
        <v/>
      </c>
      <c r="H6" s="10">
        <f>G6-G9</f>
        <v/>
      </c>
      <c r="I6" s="11" t="n"/>
      <c r="J6" s="26" t="n">
        <v>-1.7</v>
      </c>
      <c r="K6" t="n">
        <v>4</v>
      </c>
      <c r="L6" s="23" t="n">
        <v>3.995</v>
      </c>
      <c r="M6" s="10">
        <f>L6-L9</f>
        <v/>
      </c>
      <c r="N6" s="10" t="n"/>
      <c r="O6" s="10">
        <f>375*L6-1500</f>
        <v/>
      </c>
      <c r="P6" s="10">
        <f>O6-O9</f>
        <v/>
      </c>
      <c r="Q6" s="11" t="n"/>
    </row>
    <row r="7" ht="15.75" customHeight="1" thickBot="1">
      <c r="B7" s="26" t="n">
        <v>0.7</v>
      </c>
      <c r="C7" s="12" t="n">
        <v>5</v>
      </c>
      <c r="D7" s="23" t="n">
        <v>4.002</v>
      </c>
      <c r="E7" s="13">
        <f>D7-D9</f>
        <v/>
      </c>
      <c r="F7" s="13" t="n"/>
      <c r="G7" s="10">
        <f>375*D7-1500</f>
        <v/>
      </c>
      <c r="H7" s="10">
        <f>G7-G9</f>
        <v/>
      </c>
      <c r="I7" s="11" t="n"/>
      <c r="J7" s="26" t="n">
        <v>-6</v>
      </c>
      <c r="K7" s="14" t="n">
        <v>5</v>
      </c>
      <c r="L7" s="23" t="n">
        <v>3.984</v>
      </c>
      <c r="M7" s="13">
        <f>L7-L9</f>
        <v/>
      </c>
      <c r="N7" s="13" t="n"/>
      <c r="O7" s="10">
        <f>375*L7-1500</f>
        <v/>
      </c>
      <c r="P7" s="10">
        <f>O7-O9</f>
        <v/>
      </c>
      <c r="Q7" s="11" t="n"/>
    </row>
    <row r="8">
      <c r="B8" s="27" t="n"/>
      <c r="D8" s="21" t="inlineStr">
        <is>
          <t>&lt;Ik&gt;,mA</t>
        </is>
      </c>
      <c r="E8" s="6" t="inlineStr">
        <is>
          <t>σ,mA</t>
        </is>
      </c>
      <c r="F8" s="7" t="n"/>
      <c r="G8" s="18" t="inlineStr">
        <is>
          <t>&lt;Pk&gt;,Kpa</t>
        </is>
      </c>
      <c r="H8" s="18" t="inlineStr">
        <is>
          <t>σP,Kpa</t>
        </is>
      </c>
      <c r="I8" s="19" t="inlineStr">
        <is>
          <t>δ,%</t>
        </is>
      </c>
      <c r="L8" s="21" t="inlineStr">
        <is>
          <t>&lt;Ik&gt;,mA</t>
        </is>
      </c>
      <c r="M8" s="6" t="inlineStr">
        <is>
          <t>σ,mA</t>
        </is>
      </c>
      <c r="N8" s="7" t="n"/>
      <c r="O8" s="18" t="inlineStr">
        <is>
          <t>&lt;Pk&gt;,Kpa</t>
        </is>
      </c>
      <c r="P8" s="18" t="inlineStr">
        <is>
          <t>σP,Kpa</t>
        </is>
      </c>
      <c r="Q8" s="19" t="inlineStr">
        <is>
          <t>δ,%</t>
        </is>
      </c>
    </row>
    <row r="9" ht="15.75" customHeight="1" thickBot="1">
      <c r="B9" s="27" t="n"/>
      <c r="D9" s="15">
        <f>SUM(D3:D7)/5</f>
        <v/>
      </c>
      <c r="E9" s="16">
        <f>SQRT(E3*E3+E4*E4+E5*E5+E6*E6+E7*E7)</f>
        <v/>
      </c>
      <c r="F9" s="14" t="n"/>
      <c r="G9" s="49">
        <f>SUM(G3:G7)/5</f>
        <v/>
      </c>
      <c r="H9" s="20">
        <f>SQRT(H3*H3+H4*H4+H5*H5+H6*H6+H7*H7)</f>
        <v/>
      </c>
      <c r="I9" s="20">
        <f>H9*100/B54</f>
        <v/>
      </c>
      <c r="L9" s="15">
        <f>SUM(L3:L7)/5</f>
        <v/>
      </c>
      <c r="M9" s="16">
        <f>SQRT(M3*M3+M4*M4+M5*M5+M6*M6+M7*M7)</f>
        <v/>
      </c>
      <c r="N9" s="14" t="n"/>
      <c r="O9" s="20">
        <f>SUM(O3:O7)/5</f>
        <v/>
      </c>
      <c r="P9" s="20">
        <f>SQRT(P3*P3+P4*P4+P5*P5+P6*P6+P7*P7)</f>
        <v/>
      </c>
      <c r="Q9" s="20">
        <f>P9*100/J54</f>
        <v/>
      </c>
    </row>
    <row r="10" ht="15.75" customHeight="1" thickBot="1">
      <c r="B10" s="27" t="n"/>
    </row>
    <row r="11" ht="15.75" customHeight="1" thickBot="1">
      <c r="B11" s="27" t="n"/>
      <c r="C11" s="2" t="inlineStr">
        <is>
          <t>Zatěžování</t>
        </is>
      </c>
      <c r="D11" s="7" t="n"/>
      <c r="E11" s="3" t="n"/>
      <c r="F11" s="3" t="n"/>
      <c r="G11" s="3" t="n"/>
      <c r="H11" s="3" t="n"/>
      <c r="I11" s="4" t="n"/>
      <c r="J11" s="2" t="n"/>
      <c r="K11" s="3" t="inlineStr">
        <is>
          <t>Odlehčování</t>
        </is>
      </c>
      <c r="L11" s="7" t="n"/>
      <c r="M11" s="3" t="n"/>
      <c r="N11" s="3" t="n"/>
      <c r="O11" s="3" t="n"/>
      <c r="P11" s="3" t="n"/>
      <c r="Q11" s="4" t="n"/>
    </row>
    <row r="12">
      <c r="A12" s="25" t="n"/>
      <c r="B12" s="28" t="inlineStr">
        <is>
          <t>Pe,Kpa</t>
        </is>
      </c>
      <c r="C12" s="5" t="inlineStr">
        <is>
          <t>n</t>
        </is>
      </c>
      <c r="D12" s="22" t="inlineStr">
        <is>
          <t>Ik,mA</t>
        </is>
      </c>
      <c r="E12" s="6" t="inlineStr">
        <is>
          <t>δ, mA</t>
        </is>
      </c>
      <c r="F12" s="7" t="n"/>
      <c r="G12" s="5" t="inlineStr">
        <is>
          <t>Pk,Kpa</t>
        </is>
      </c>
      <c r="H12" s="6" t="inlineStr">
        <is>
          <t>δPk, KPa</t>
        </is>
      </c>
      <c r="I12" s="8" t="n"/>
      <c r="J12" s="25" t="inlineStr">
        <is>
          <t>Pe,Kpa</t>
        </is>
      </c>
      <c r="K12" s="5" t="inlineStr">
        <is>
          <t>n</t>
        </is>
      </c>
      <c r="L12" s="22" t="inlineStr">
        <is>
          <t>Ik,mA</t>
        </is>
      </c>
      <c r="M12" s="6" t="inlineStr">
        <is>
          <t>δ, mA</t>
        </is>
      </c>
      <c r="N12" s="7" t="n"/>
      <c r="O12" s="5" t="inlineStr">
        <is>
          <t>Pk,Kpa</t>
        </is>
      </c>
      <c r="P12" s="6" t="inlineStr">
        <is>
          <t>δPk, KPa</t>
        </is>
      </c>
      <c r="Q12" s="8" t="n"/>
    </row>
    <row r="13">
      <c r="A13" s="24" t="n"/>
      <c r="B13" s="26" t="n">
        <v>994.3</v>
      </c>
      <c r="C13" t="n">
        <v>1</v>
      </c>
      <c r="D13" s="23" t="n">
        <v>6.652</v>
      </c>
      <c r="E13" s="10">
        <f>D13-D19</f>
        <v/>
      </c>
      <c r="F13" s="10" t="n"/>
      <c r="G13" s="10">
        <f>375*D13-1500</f>
        <v/>
      </c>
      <c r="H13" s="10">
        <f>G13-G19</f>
        <v/>
      </c>
      <c r="I13" s="11" t="n"/>
      <c r="J13" s="26" t="n">
        <v>992.6</v>
      </c>
      <c r="K13" t="n">
        <v>1</v>
      </c>
      <c r="L13" s="23" t="n">
        <v>6.647</v>
      </c>
      <c r="M13" s="10">
        <f>L13-L19</f>
        <v/>
      </c>
      <c r="N13" s="10" t="n"/>
      <c r="O13" s="10">
        <f>375*L13-1500</f>
        <v/>
      </c>
      <c r="P13" s="10">
        <f>O13-O19</f>
        <v/>
      </c>
      <c r="Q13" s="11" t="n"/>
    </row>
    <row r="14">
      <c r="B14" s="26" t="n">
        <v>1008.3</v>
      </c>
      <c r="C14" s="9" t="n">
        <v>2</v>
      </c>
      <c r="D14" s="23" t="n">
        <v>6.689</v>
      </c>
      <c r="E14" s="10">
        <f>D14-D19</f>
        <v/>
      </c>
      <c r="F14" s="10" t="n"/>
      <c r="G14" s="10">
        <f>375*D14-1500</f>
        <v/>
      </c>
      <c r="H14" s="10">
        <f>G14-G19</f>
        <v/>
      </c>
      <c r="I14" s="11" t="n"/>
      <c r="J14" s="26" t="n">
        <v>1000.1</v>
      </c>
      <c r="K14" t="n">
        <v>2</v>
      </c>
      <c r="L14" s="23" t="n">
        <v>6.667</v>
      </c>
      <c r="M14" s="10">
        <f>L14-L19</f>
        <v/>
      </c>
      <c r="N14" s="10" t="n"/>
      <c r="O14" s="10">
        <f>375*L14-1500</f>
        <v/>
      </c>
      <c r="P14" s="10">
        <f>O14-O19</f>
        <v/>
      </c>
      <c r="Q14" s="11" t="n"/>
    </row>
    <row r="15">
      <c r="B15" s="26" t="n">
        <v>1008.5</v>
      </c>
      <c r="C15" s="9" t="n">
        <v>3</v>
      </c>
      <c r="D15" s="23" t="n">
        <v>6.689</v>
      </c>
      <c r="E15" s="10">
        <f>D15-D19</f>
        <v/>
      </c>
      <c r="F15" s="10" t="n"/>
      <c r="G15" s="10">
        <f>375*D15-1500</f>
        <v/>
      </c>
      <c r="H15" s="10">
        <f>G15-G19</f>
        <v/>
      </c>
      <c r="I15" s="11" t="n"/>
      <c r="J15" s="26" t="n">
        <v>1002.1</v>
      </c>
      <c r="K15" t="n">
        <v>3</v>
      </c>
      <c r="L15" s="23" t="n">
        <v>6.672</v>
      </c>
      <c r="M15" s="10">
        <f>L15-L19</f>
        <v/>
      </c>
      <c r="N15" s="10" t="n"/>
      <c r="O15" s="10">
        <f>375*L15-1500</f>
        <v/>
      </c>
      <c r="P15" s="10">
        <f>O15-O19</f>
        <v/>
      </c>
      <c r="Q15" s="11" t="n"/>
    </row>
    <row r="16">
      <c r="B16" s="26" t="n">
        <v>999.4</v>
      </c>
      <c r="C16" s="9" t="n">
        <v>4</v>
      </c>
      <c r="D16" s="23" t="n">
        <v>6.665</v>
      </c>
      <c r="E16" s="10">
        <f>D16-D19</f>
        <v/>
      </c>
      <c r="F16" s="10" t="n"/>
      <c r="G16" s="10">
        <f>375*D16-1500</f>
        <v/>
      </c>
      <c r="H16" s="10">
        <f>G16-G19</f>
        <v/>
      </c>
      <c r="I16" s="11" t="n"/>
      <c r="J16" s="26" t="n">
        <v>1007.1</v>
      </c>
      <c r="K16" t="n">
        <v>4</v>
      </c>
      <c r="L16" s="23" t="n">
        <v>6.686</v>
      </c>
      <c r="M16" s="10">
        <f>L16-L19</f>
        <v/>
      </c>
      <c r="N16" s="10" t="n"/>
      <c r="O16" s="10">
        <f>375*L16-1500</f>
        <v/>
      </c>
      <c r="P16" s="10">
        <f>O16-O19</f>
        <v/>
      </c>
      <c r="Q16" s="11" t="n"/>
    </row>
    <row r="17" ht="15.75" customHeight="1" thickBot="1">
      <c r="B17" s="26" t="n">
        <v>1004.4</v>
      </c>
      <c r="C17" s="12" t="n">
        <v>5</v>
      </c>
      <c r="D17" s="23" t="n">
        <v>6.678</v>
      </c>
      <c r="E17" s="13">
        <f>D17-D19</f>
        <v/>
      </c>
      <c r="F17" s="13" t="n"/>
      <c r="G17" s="10">
        <f>375*D17-1500</f>
        <v/>
      </c>
      <c r="H17" s="10">
        <f>G17-G19</f>
        <v/>
      </c>
      <c r="I17" s="11" t="n"/>
      <c r="J17" s="26" t="n">
        <v>1000.3</v>
      </c>
      <c r="K17" s="14" t="n">
        <v>5</v>
      </c>
      <c r="L17" s="23" t="n">
        <v>6.667</v>
      </c>
      <c r="M17" s="13">
        <f>L17-L19</f>
        <v/>
      </c>
      <c r="N17" s="13" t="n"/>
      <c r="O17" s="10">
        <f>375*L17-1500</f>
        <v/>
      </c>
      <c r="P17" s="10">
        <f>O17-O19</f>
        <v/>
      </c>
      <c r="Q17" s="11" t="n"/>
    </row>
    <row r="18">
      <c r="B18" s="27" t="n"/>
      <c r="D18" s="21" t="inlineStr">
        <is>
          <t>&lt;Ik&gt;,mA</t>
        </is>
      </c>
      <c r="E18" s="6" t="inlineStr">
        <is>
          <t>σ,mA</t>
        </is>
      </c>
      <c r="F18" s="7" t="n"/>
      <c r="G18" s="18" t="inlineStr">
        <is>
          <t>&lt;Pk&gt;,Kpa</t>
        </is>
      </c>
      <c r="H18" s="18" t="inlineStr">
        <is>
          <t>σP,Kpa</t>
        </is>
      </c>
      <c r="I18" s="19" t="inlineStr">
        <is>
          <t>δ,%</t>
        </is>
      </c>
      <c r="L18" s="21" t="inlineStr">
        <is>
          <t>&lt;Ik&gt;,mA</t>
        </is>
      </c>
      <c r="M18" s="6" t="inlineStr">
        <is>
          <t>σ,mA</t>
        </is>
      </c>
      <c r="N18" s="7" t="n"/>
      <c r="O18" s="18" t="inlineStr">
        <is>
          <t>&lt;Pk&gt;,Kpa</t>
        </is>
      </c>
      <c r="P18" s="18" t="inlineStr">
        <is>
          <t>σP,Kpa</t>
        </is>
      </c>
      <c r="Q18" s="19" t="inlineStr">
        <is>
          <t>δ,%</t>
        </is>
      </c>
    </row>
    <row r="19" ht="15.75" customHeight="1" thickBot="1">
      <c r="B19" s="27" t="n"/>
      <c r="D19" s="15">
        <f>SUM(D13:D17)/5</f>
        <v/>
      </c>
      <c r="E19" s="16">
        <f>SQRT(E13*E13+E14*E14+E15*E15+E16*E16+E17*E17)</f>
        <v/>
      </c>
      <c r="F19" s="14" t="n"/>
      <c r="G19" s="49">
        <f>SUM(G13:G17)/5</f>
        <v/>
      </c>
      <c r="H19" s="20">
        <f>SQRT(H13*H13+H14*H14+H15*H15+H16*H16+H17*H17)</f>
        <v/>
      </c>
      <c r="I19" s="20">
        <f>H19*100/B54</f>
        <v/>
      </c>
      <c r="L19" s="15">
        <f>SUM(L13:L17)/5</f>
        <v/>
      </c>
      <c r="M19" s="16">
        <f>SQRT(M13*M13+M14*M14+M15*M15+M16*M16+M17*M17)</f>
        <v/>
      </c>
      <c r="N19" s="14" t="n"/>
      <c r="O19" s="49">
        <f>SUM(O13:O17)/5</f>
        <v/>
      </c>
      <c r="P19" s="20">
        <f>SQRT(P13*P13+P14*P14+P15*P15+P16*P16+P17*P17)</f>
        <v/>
      </c>
      <c r="Q19" s="20">
        <f>P19*100/J54</f>
        <v/>
      </c>
    </row>
    <row r="20" ht="15.75" customHeight="1" thickBot="1">
      <c r="B20" s="27" t="n"/>
    </row>
    <row r="21" ht="15.75" customHeight="1" thickBot="1">
      <c r="B21" s="27" t="n"/>
      <c r="C21" s="2" t="inlineStr">
        <is>
          <t>Zatěžování</t>
        </is>
      </c>
      <c r="D21" s="7" t="n"/>
      <c r="E21" s="3" t="n"/>
      <c r="F21" s="3" t="n"/>
      <c r="G21" s="3" t="n"/>
      <c r="H21" s="3" t="n"/>
      <c r="I21" s="4" t="n"/>
      <c r="J21" s="2" t="n"/>
      <c r="K21" s="3" t="inlineStr">
        <is>
          <t>Odlehčování</t>
        </is>
      </c>
      <c r="L21" s="7" t="n"/>
      <c r="M21" s="3" t="n"/>
      <c r="N21" s="3" t="n"/>
      <c r="O21" s="3" t="n"/>
      <c r="P21" s="3" t="n"/>
      <c r="Q21" s="4" t="n"/>
    </row>
    <row r="22">
      <c r="A22" s="25" t="n"/>
      <c r="B22" s="28" t="inlineStr">
        <is>
          <t>Pe,Kpa</t>
        </is>
      </c>
      <c r="C22" s="5" t="inlineStr">
        <is>
          <t>n</t>
        </is>
      </c>
      <c r="D22" s="22" t="inlineStr">
        <is>
          <t>Ik,mA</t>
        </is>
      </c>
      <c r="E22" s="6" t="inlineStr">
        <is>
          <t>δ, mA</t>
        </is>
      </c>
      <c r="F22" s="7" t="n"/>
      <c r="G22" s="5" t="inlineStr">
        <is>
          <t>Pk,Kpa</t>
        </is>
      </c>
      <c r="H22" s="6" t="inlineStr">
        <is>
          <t>δPk, KPa</t>
        </is>
      </c>
      <c r="I22" s="8" t="n"/>
      <c r="J22" s="25" t="inlineStr">
        <is>
          <t>Pe,Kpa</t>
        </is>
      </c>
      <c r="K22" s="5" t="inlineStr">
        <is>
          <t>n</t>
        </is>
      </c>
      <c r="L22" s="22" t="inlineStr">
        <is>
          <t>Ik,mA</t>
        </is>
      </c>
      <c r="M22" s="6" t="inlineStr">
        <is>
          <t>δ, mA</t>
        </is>
      </c>
      <c r="N22" s="7" t="n"/>
      <c r="O22" s="5" t="inlineStr">
        <is>
          <t>Pk,Kpa</t>
        </is>
      </c>
      <c r="P22" s="6" t="inlineStr">
        <is>
          <t>δPk, KPa</t>
        </is>
      </c>
      <c r="Q22" s="8" t="n"/>
      <c r="R22" s="36" t="n"/>
    </row>
    <row r="23">
      <c r="A23" s="24" t="n"/>
      <c r="B23" s="26" t="n">
        <v>2007.3</v>
      </c>
      <c r="C23" t="n">
        <v>1</v>
      </c>
      <c r="D23" s="23" t="n">
        <v>9.353</v>
      </c>
      <c r="E23" s="10">
        <f>D23-D29</f>
        <v/>
      </c>
      <c r="F23" s="10" t="n"/>
      <c r="G23" s="10">
        <f>375*D23-1500</f>
        <v/>
      </c>
      <c r="H23" s="10">
        <f>G23-G29</f>
        <v/>
      </c>
      <c r="I23" s="11" t="n"/>
      <c r="J23" s="26" t="n">
        <v>2008.7</v>
      </c>
      <c r="K23" t="n">
        <v>1</v>
      </c>
      <c r="L23" s="23" t="n">
        <v>9.356</v>
      </c>
      <c r="M23" s="10">
        <f>L23-L29</f>
        <v/>
      </c>
      <c r="N23" s="10" t="n"/>
      <c r="O23" s="10">
        <f>375*L23-1500</f>
        <v/>
      </c>
      <c r="P23" s="10">
        <f>O23-O29</f>
        <v/>
      </c>
      <c r="Q23" s="11" t="n"/>
    </row>
    <row r="24">
      <c r="B24" s="26" t="n">
        <v>1993.2</v>
      </c>
      <c r="C24" s="9" t="n">
        <v>2</v>
      </c>
      <c r="D24" s="23" t="n">
        <v>9.315</v>
      </c>
      <c r="E24" s="10">
        <f>D24-D29</f>
        <v/>
      </c>
      <c r="F24" s="10" t="n"/>
      <c r="G24" s="10">
        <f>375*D24-1500</f>
        <v/>
      </c>
      <c r="H24" s="10">
        <f>G24-G29</f>
        <v/>
      </c>
      <c r="I24" s="11" t="n"/>
      <c r="J24" s="26" t="n">
        <v>2003.1</v>
      </c>
      <c r="K24" t="n">
        <v>2</v>
      </c>
      <c r="L24" s="23" t="n">
        <v>9.342000000000001</v>
      </c>
      <c r="M24" s="10">
        <f>L24-L29</f>
        <v/>
      </c>
      <c r="N24" s="10" t="n"/>
      <c r="O24" s="10">
        <f>375*L24-1500</f>
        <v/>
      </c>
      <c r="P24" s="10">
        <f>O24-O29</f>
        <v/>
      </c>
      <c r="Q24" s="11" t="n"/>
    </row>
    <row r="25">
      <c r="B25" s="26" t="n">
        <v>2008.5</v>
      </c>
      <c r="C25" s="9" t="n">
        <v>3</v>
      </c>
      <c r="D25" s="23" t="n">
        <v>9.356</v>
      </c>
      <c r="E25" s="10">
        <f>D25-D29</f>
        <v/>
      </c>
      <c r="F25" s="10" t="n"/>
      <c r="G25" s="10">
        <f>375*D25-1500</f>
        <v/>
      </c>
      <c r="H25" s="10">
        <f>G25-G29</f>
        <v/>
      </c>
      <c r="I25" s="11" t="n"/>
      <c r="J25" s="26" t="n">
        <v>1999.3</v>
      </c>
      <c r="K25" t="n">
        <v>3</v>
      </c>
      <c r="L25" s="23" t="n">
        <v>9.331</v>
      </c>
      <c r="M25" s="10">
        <f>L25-L29</f>
        <v/>
      </c>
      <c r="N25" s="10" t="n"/>
      <c r="O25" s="10">
        <f>375*L25-1500</f>
        <v/>
      </c>
      <c r="P25" s="10">
        <f>O25-O29</f>
        <v/>
      </c>
      <c r="Q25" s="11" t="n"/>
    </row>
    <row r="26">
      <c r="B26" s="26" t="n">
        <v>1993.3</v>
      </c>
      <c r="C26" s="9" t="n">
        <v>4</v>
      </c>
      <c r="D26" s="23" t="n">
        <v>9.315</v>
      </c>
      <c r="E26" s="10">
        <f>D26-D29</f>
        <v/>
      </c>
      <c r="F26" s="10" t="n"/>
      <c r="G26" s="10">
        <f>375*D26-1500</f>
        <v/>
      </c>
      <c r="H26" s="10">
        <f>G26-G29</f>
        <v/>
      </c>
      <c r="I26" s="11" t="n"/>
      <c r="J26" s="26" t="n">
        <v>1997</v>
      </c>
      <c r="K26" t="n">
        <v>4</v>
      </c>
      <c r="L26" s="23" t="n">
        <v>9.324999999999999</v>
      </c>
      <c r="M26" s="10">
        <f>L26-L29</f>
        <v/>
      </c>
      <c r="N26" s="10" t="n"/>
      <c r="O26" s="10">
        <f>375*L26-1500</f>
        <v/>
      </c>
      <c r="P26" s="10">
        <f>O26-O29</f>
        <v/>
      </c>
      <c r="Q26" s="11" t="n"/>
    </row>
    <row r="27" ht="15.75" customHeight="1" thickBot="1">
      <c r="B27" s="26" t="n">
        <v>1997.3</v>
      </c>
      <c r="C27" s="12" t="n">
        <v>5</v>
      </c>
      <c r="D27" s="23" t="n">
        <v>9.326000000000001</v>
      </c>
      <c r="E27" s="13">
        <f>D27-D29</f>
        <v/>
      </c>
      <c r="F27" s="13" t="n"/>
      <c r="G27" s="10">
        <f>375*D27-1500</f>
        <v/>
      </c>
      <c r="H27" s="10">
        <f>G27-G29</f>
        <v/>
      </c>
      <c r="I27" s="11" t="n"/>
      <c r="J27" s="26" t="n">
        <v>1999.7</v>
      </c>
      <c r="K27" s="14" t="n">
        <v>5</v>
      </c>
      <c r="L27" s="23" t="n">
        <v>9.332000000000001</v>
      </c>
      <c r="M27" s="13">
        <f>L27-L29</f>
        <v/>
      </c>
      <c r="N27" s="13" t="n"/>
      <c r="O27" s="10">
        <f>375*L27-1500</f>
        <v/>
      </c>
      <c r="P27" s="10">
        <f>O27-O29</f>
        <v/>
      </c>
      <c r="Q27" s="11" t="n"/>
    </row>
    <row r="28">
      <c r="B28" s="27" t="n"/>
      <c r="D28" s="21" t="inlineStr">
        <is>
          <t>&lt;Ik&gt;,mA</t>
        </is>
      </c>
      <c r="E28" s="6" t="inlineStr">
        <is>
          <t>σ,mA</t>
        </is>
      </c>
      <c r="F28" s="7" t="n"/>
      <c r="G28" s="18" t="inlineStr">
        <is>
          <t>&lt;Pk&gt;,Kpa</t>
        </is>
      </c>
      <c r="H28" s="18" t="inlineStr">
        <is>
          <t>σP,Kpa</t>
        </is>
      </c>
      <c r="I28" s="19" t="inlineStr">
        <is>
          <t>δ,%</t>
        </is>
      </c>
      <c r="L28" s="21" t="inlineStr">
        <is>
          <t>&lt;Ik&gt;,mA</t>
        </is>
      </c>
      <c r="M28" s="6" t="inlineStr">
        <is>
          <t>σ,mA</t>
        </is>
      </c>
      <c r="N28" s="7" t="n"/>
      <c r="O28" s="18" t="inlineStr">
        <is>
          <t>&lt;Pk&gt;,Kpa</t>
        </is>
      </c>
      <c r="P28" s="18" t="inlineStr">
        <is>
          <t>σP,Kpa</t>
        </is>
      </c>
      <c r="Q28" s="19" t="inlineStr">
        <is>
          <t>δ,%</t>
        </is>
      </c>
    </row>
    <row r="29" ht="15.75" customHeight="1" thickBot="1">
      <c r="B29" s="27" t="n"/>
      <c r="D29" s="15">
        <f>SUM(D23:D27)/5</f>
        <v/>
      </c>
      <c r="E29" s="16">
        <f>SQRT(E23*E23+E24*E24+E25*E25+E26*E26+E27*E27)</f>
        <v/>
      </c>
      <c r="F29" s="14" t="n"/>
      <c r="G29" s="49">
        <f>SUM(G23:G27)/5</f>
        <v/>
      </c>
      <c r="H29" s="20">
        <f>SQRT(H23*H23+H24*H24+H25*H25+H26*H26+H27*H27)</f>
        <v/>
      </c>
      <c r="I29" s="20">
        <f>H29*100/B54</f>
        <v/>
      </c>
      <c r="L29" s="15">
        <f>SUM(L23:L27)/5</f>
        <v/>
      </c>
      <c r="M29" s="16">
        <f>SQRT(M23*M23+M24*M24+M25*M25+M26*M26+M27*M27)</f>
        <v/>
      </c>
      <c r="N29" s="14" t="n"/>
      <c r="O29" s="49">
        <f>SUM(O23:O27)/5</f>
        <v/>
      </c>
      <c r="P29" s="20">
        <f>SQRT(P23*P23+P24*P24+P25*P25+P26*P26+P27*P27)</f>
        <v/>
      </c>
      <c r="Q29" s="20">
        <f>P29*100/J54</f>
        <v/>
      </c>
    </row>
    <row r="30" ht="15.75" customHeight="1" thickBot="1">
      <c r="B30" s="27" t="n"/>
    </row>
    <row r="31" ht="15.75" customHeight="1" thickBot="1">
      <c r="B31" s="27" t="n"/>
      <c r="C31" s="2" t="inlineStr">
        <is>
          <t>Zatěžování</t>
        </is>
      </c>
      <c r="D31" s="7" t="n"/>
      <c r="E31" s="3" t="n"/>
      <c r="F31" s="3" t="n"/>
      <c r="G31" s="3" t="n"/>
      <c r="H31" s="3" t="n"/>
      <c r="I31" s="4" t="n"/>
      <c r="J31" s="2" t="n"/>
      <c r="K31" s="3" t="inlineStr">
        <is>
          <t>Odlehčování</t>
        </is>
      </c>
      <c r="L31" s="7" t="n"/>
      <c r="M31" s="3" t="n"/>
      <c r="N31" s="3" t="n"/>
      <c r="O31" s="3" t="n"/>
      <c r="P31" s="3" t="n"/>
      <c r="Q31" s="4" t="n"/>
    </row>
    <row r="32">
      <c r="A32" s="25" t="n"/>
      <c r="B32" s="28" t="inlineStr">
        <is>
          <t>Pe,Kpa</t>
        </is>
      </c>
      <c r="C32" s="5" t="inlineStr">
        <is>
          <t>n</t>
        </is>
      </c>
      <c r="D32" s="22" t="inlineStr">
        <is>
          <t>Ik,mA</t>
        </is>
      </c>
      <c r="E32" s="6" t="inlineStr">
        <is>
          <t>δ, mA</t>
        </is>
      </c>
      <c r="F32" s="7" t="n"/>
      <c r="G32" s="5" t="inlineStr">
        <is>
          <t>Pk,Kpa</t>
        </is>
      </c>
      <c r="H32" s="6" t="inlineStr">
        <is>
          <t>δPk, KPa</t>
        </is>
      </c>
      <c r="I32" s="8" t="n"/>
      <c r="J32" s="25" t="inlineStr">
        <is>
          <t>Pe,Kpa</t>
        </is>
      </c>
      <c r="K32" s="5" t="inlineStr">
        <is>
          <t>n</t>
        </is>
      </c>
      <c r="L32" s="22" t="inlineStr">
        <is>
          <t>Ik,mA</t>
        </is>
      </c>
      <c r="M32" s="6" t="inlineStr">
        <is>
          <t>δ, mA</t>
        </is>
      </c>
      <c r="N32" s="7" t="n"/>
      <c r="O32" s="5" t="inlineStr">
        <is>
          <t>Pk,Kpa</t>
        </is>
      </c>
      <c r="P32" s="6" t="inlineStr">
        <is>
          <t>δPk, KPa</t>
        </is>
      </c>
      <c r="Q32" s="8" t="n"/>
      <c r="R32" s="36" t="n"/>
    </row>
    <row r="33">
      <c r="A33" s="24" t="n"/>
      <c r="B33" s="26" t="n">
        <v>2998.1</v>
      </c>
      <c r="C33" t="n">
        <v>1</v>
      </c>
      <c r="D33" s="23" t="n">
        <v>11.995</v>
      </c>
      <c r="E33" s="10">
        <f>D33-D39</f>
        <v/>
      </c>
      <c r="F33" s="10" t="n"/>
      <c r="G33" s="10">
        <f>375*D33-1500</f>
        <v/>
      </c>
      <c r="H33" s="10">
        <f>G33-G39</f>
        <v/>
      </c>
      <c r="I33" s="11" t="n"/>
      <c r="J33" s="26" t="n">
        <v>3006.3</v>
      </c>
      <c r="K33" t="n">
        <v>1</v>
      </c>
      <c r="L33" s="23" t="n">
        <v>12.017</v>
      </c>
      <c r="M33" s="10">
        <f>L33-L39</f>
        <v/>
      </c>
      <c r="N33" s="10" t="n"/>
      <c r="O33" s="10">
        <f>375*L33-1500</f>
        <v/>
      </c>
      <c r="P33" s="10">
        <f>O33-O39</f>
        <v/>
      </c>
      <c r="Q33" s="11" t="n"/>
    </row>
    <row r="34">
      <c r="B34" s="26" t="n">
        <v>2996.4</v>
      </c>
      <c r="C34" s="9" t="n">
        <v>2</v>
      </c>
      <c r="D34" s="23" t="n">
        <v>11.99</v>
      </c>
      <c r="E34" s="10">
        <f>D34-D39</f>
        <v/>
      </c>
      <c r="F34" s="10" t="n"/>
      <c r="G34" s="10">
        <f>375*D34-1500</f>
        <v/>
      </c>
      <c r="H34" s="10">
        <f>G34-G39</f>
        <v/>
      </c>
      <c r="I34" s="11" t="n"/>
      <c r="J34" s="26" t="n">
        <v>3001.4</v>
      </c>
      <c r="K34" t="n">
        <v>2</v>
      </c>
      <c r="L34" s="23" t="n">
        <v>12.004</v>
      </c>
      <c r="M34" s="10">
        <f>L34-L39</f>
        <v/>
      </c>
      <c r="N34" s="10" t="n"/>
      <c r="O34" s="10">
        <f>375*L34-1500</f>
        <v/>
      </c>
      <c r="P34" s="10">
        <f>O34-O39</f>
        <v/>
      </c>
      <c r="Q34" s="11" t="n"/>
    </row>
    <row r="35">
      <c r="B35" s="26" t="n">
        <v>3005.6</v>
      </c>
      <c r="C35" s="9" t="n">
        <v>3</v>
      </c>
      <c r="D35" s="23" t="n">
        <v>12.015</v>
      </c>
      <c r="E35" s="10">
        <f>D35-D39</f>
        <v/>
      </c>
      <c r="F35" s="10" t="n"/>
      <c r="G35" s="10">
        <f>375*D35-1500</f>
        <v/>
      </c>
      <c r="H35" s="10">
        <f>G35-G39</f>
        <v/>
      </c>
      <c r="I35" s="11" t="n"/>
      <c r="J35" s="26" t="n">
        <v>3002.7</v>
      </c>
      <c r="K35" t="n">
        <v>3</v>
      </c>
      <c r="L35" s="23" t="n">
        <v>12.007</v>
      </c>
      <c r="M35" s="10">
        <f>L35-L39</f>
        <v/>
      </c>
      <c r="N35" s="10" t="n"/>
      <c r="O35" s="10">
        <f>375*L35-1500</f>
        <v/>
      </c>
      <c r="P35" s="10">
        <f>O35-O39</f>
        <v/>
      </c>
      <c r="Q35" s="11" t="n"/>
    </row>
    <row r="36">
      <c r="B36" s="26" t="n">
        <v>3002.1</v>
      </c>
      <c r="C36" s="9" t="n">
        <v>4</v>
      </c>
      <c r="D36" s="23" t="n">
        <v>12.006</v>
      </c>
      <c r="E36" s="10">
        <f>D36-D39</f>
        <v/>
      </c>
      <c r="F36" s="10" t="n"/>
      <c r="G36" s="10">
        <f>375*D36-1500</f>
        <v/>
      </c>
      <c r="H36" s="10">
        <f>G36-G39</f>
        <v/>
      </c>
      <c r="I36" s="11" t="n"/>
      <c r="J36" s="26" t="n">
        <v>2996.5</v>
      </c>
      <c r="K36" t="n">
        <v>4</v>
      </c>
      <c r="L36" s="23" t="n">
        <v>11.991</v>
      </c>
      <c r="M36" s="10">
        <f>L36-L39</f>
        <v/>
      </c>
      <c r="N36" s="10" t="n"/>
      <c r="O36" s="10">
        <f>375*L36-1500</f>
        <v/>
      </c>
      <c r="P36" s="10">
        <f>O36-O39</f>
        <v/>
      </c>
      <c r="Q36" s="11" t="n"/>
    </row>
    <row r="37" ht="15.75" customHeight="1" thickBot="1">
      <c r="B37" s="26" t="n">
        <v>3006.7</v>
      </c>
      <c r="C37" s="12" t="n">
        <v>5</v>
      </c>
      <c r="D37" s="23" t="n">
        <v>12.018</v>
      </c>
      <c r="E37" s="13">
        <f>D37-D39</f>
        <v/>
      </c>
      <c r="F37" s="13" t="n"/>
      <c r="G37" s="10">
        <f>375*D37-1500</f>
        <v/>
      </c>
      <c r="H37" s="10">
        <f>G37-G39</f>
        <v/>
      </c>
      <c r="I37" s="11" t="n"/>
      <c r="J37" s="26" t="n">
        <v>2999</v>
      </c>
      <c r="K37" s="14" t="n">
        <v>5</v>
      </c>
      <c r="L37" s="23" t="n">
        <v>11.997</v>
      </c>
      <c r="M37" s="13">
        <f>L37-L39</f>
        <v/>
      </c>
      <c r="N37" s="13" t="n"/>
      <c r="O37" s="10">
        <f>375*L37-1500</f>
        <v/>
      </c>
      <c r="P37" s="10">
        <f>O37-O39</f>
        <v/>
      </c>
      <c r="Q37" s="11" t="n"/>
    </row>
    <row r="38">
      <c r="B38" s="27" t="n"/>
      <c r="D38" s="21" t="inlineStr">
        <is>
          <t>&lt;Ik&gt;,mA</t>
        </is>
      </c>
      <c r="E38" s="6" t="inlineStr">
        <is>
          <t>σ,mA</t>
        </is>
      </c>
      <c r="F38" s="7" t="n"/>
      <c r="G38" s="18" t="inlineStr">
        <is>
          <t>&lt;Pk&gt;,Kpa</t>
        </is>
      </c>
      <c r="H38" s="18" t="inlineStr">
        <is>
          <t>σP,Kpa</t>
        </is>
      </c>
      <c r="I38" s="19" t="inlineStr">
        <is>
          <t>δ,%</t>
        </is>
      </c>
      <c r="L38" s="21" t="inlineStr">
        <is>
          <t>&lt;Ik&gt;,mA</t>
        </is>
      </c>
      <c r="M38" s="6" t="inlineStr">
        <is>
          <t>σ,mA</t>
        </is>
      </c>
      <c r="N38" s="7" t="n"/>
      <c r="O38" s="18" t="inlineStr">
        <is>
          <t>&lt;Pk&gt;,Kpa</t>
        </is>
      </c>
      <c r="P38" s="18" t="inlineStr">
        <is>
          <t>σP,Kpa</t>
        </is>
      </c>
      <c r="Q38" s="19" t="inlineStr">
        <is>
          <t>δ,%</t>
        </is>
      </c>
    </row>
    <row r="39" ht="15.75" customHeight="1" thickBot="1">
      <c r="B39" s="27" t="n"/>
      <c r="D39" s="15">
        <f>SUM(D33:D37)/5</f>
        <v/>
      </c>
      <c r="E39" s="16">
        <f>SQRT(E33*E33+E34*E34+E35*E35+E36*E36+E37*E37)</f>
        <v/>
      </c>
      <c r="F39" s="14" t="n"/>
      <c r="G39" s="49">
        <f>SUM(G33:G37)/5</f>
        <v/>
      </c>
      <c r="H39" s="20">
        <f>SQRT(H33*H33+H34*H34+H35*H35+H36*H36+H37*H37)</f>
        <v/>
      </c>
      <c r="I39" s="20">
        <f>H39*100/B54</f>
        <v/>
      </c>
      <c r="L39" s="15">
        <f>SUM(L33:L37)/5</f>
        <v/>
      </c>
      <c r="M39" s="16">
        <f>SQRT(M33*M33+M34*M34+M35*M35+M36*M36+M37*M37)</f>
        <v/>
      </c>
      <c r="N39" s="14" t="n"/>
      <c r="O39" s="49">
        <f>SUM(O33:O37)/5</f>
        <v/>
      </c>
      <c r="P39" s="20">
        <f>SQRT(P33*P33+P34*P34+P35*P35+P36*P36+P37*P37)</f>
        <v/>
      </c>
      <c r="Q39" s="20">
        <f>P39*100/J54</f>
        <v/>
      </c>
    </row>
    <row r="40" ht="15.75" customHeight="1" thickBot="1">
      <c r="B40" s="27" t="n"/>
    </row>
    <row r="41" ht="15.75" customHeight="1" thickBot="1">
      <c r="B41" s="27" t="n"/>
      <c r="C41" s="2" t="inlineStr">
        <is>
          <t>Zatěžování</t>
        </is>
      </c>
      <c r="D41" s="7" t="n"/>
      <c r="E41" s="3" t="n"/>
      <c r="F41" s="3" t="n"/>
      <c r="G41" s="3" t="n"/>
      <c r="H41" s="3" t="n"/>
      <c r="I41" s="4" t="n"/>
      <c r="J41" s="2" t="n"/>
      <c r="K41" s="3" t="inlineStr">
        <is>
          <t>Odlehčování</t>
        </is>
      </c>
      <c r="L41" s="7" t="n"/>
      <c r="M41" s="3" t="n"/>
      <c r="N41" s="3" t="n"/>
      <c r="O41" s="3" t="n"/>
      <c r="P41" s="3" t="n"/>
      <c r="Q41" s="4" t="n"/>
    </row>
    <row r="42">
      <c r="A42" s="25" t="n"/>
      <c r="B42" s="28" t="inlineStr">
        <is>
          <t>Pe,Kpa</t>
        </is>
      </c>
      <c r="C42" s="5" t="inlineStr">
        <is>
          <t>n</t>
        </is>
      </c>
      <c r="D42" s="22" t="inlineStr">
        <is>
          <t>Ik,mA</t>
        </is>
      </c>
      <c r="E42" s="6" t="inlineStr">
        <is>
          <t>δ, mA</t>
        </is>
      </c>
      <c r="F42" s="7" t="n"/>
      <c r="G42" s="5" t="inlineStr">
        <is>
          <t>Pk,Kpa</t>
        </is>
      </c>
      <c r="H42" s="6" t="inlineStr">
        <is>
          <t>δPk, KPa</t>
        </is>
      </c>
      <c r="I42" s="8" t="n"/>
      <c r="J42" s="25" t="inlineStr">
        <is>
          <t>Pe,Kpa</t>
        </is>
      </c>
      <c r="K42" s="5" t="inlineStr">
        <is>
          <t>n</t>
        </is>
      </c>
      <c r="L42" s="22" t="inlineStr">
        <is>
          <t>Ik,mA</t>
        </is>
      </c>
      <c r="M42" s="6" t="inlineStr">
        <is>
          <t>δ, mA</t>
        </is>
      </c>
      <c r="N42" s="7" t="n"/>
      <c r="O42" s="5" t="inlineStr">
        <is>
          <t>Pk,Kpa</t>
        </is>
      </c>
      <c r="P42" s="6" t="inlineStr">
        <is>
          <t>δPk, KPa</t>
        </is>
      </c>
      <c r="Q42" s="8" t="n"/>
    </row>
    <row r="43">
      <c r="A43" s="24" t="n"/>
      <c r="B43" s="26" t="n">
        <v>4000</v>
      </c>
      <c r="C43" t="n">
        <v>1</v>
      </c>
      <c r="D43" s="23" t="n">
        <v>14.667</v>
      </c>
      <c r="E43" s="10">
        <f>D43-D49</f>
        <v/>
      </c>
      <c r="F43" s="10" t="n"/>
      <c r="G43" s="10">
        <f>375*D43-1500</f>
        <v/>
      </c>
      <c r="H43" s="10">
        <f>G43-G49</f>
        <v/>
      </c>
      <c r="I43" s="11" t="n"/>
      <c r="J43" s="26" t="n">
        <v>4000</v>
      </c>
      <c r="K43" t="n">
        <v>1</v>
      </c>
      <c r="L43" s="23" t="n">
        <v>14.667</v>
      </c>
      <c r="M43" s="10">
        <f>L43-L49</f>
        <v/>
      </c>
      <c r="N43" s="10" t="n"/>
      <c r="O43" s="10">
        <f>375*L43-1500</f>
        <v/>
      </c>
      <c r="P43" s="10">
        <f>O43-O49</f>
        <v/>
      </c>
      <c r="Q43" s="11" t="n"/>
    </row>
    <row r="44">
      <c r="B44" s="26" t="n">
        <v>3993.4</v>
      </c>
      <c r="C44" s="9" t="n">
        <v>2</v>
      </c>
      <c r="D44" s="23" t="n">
        <v>14.649</v>
      </c>
      <c r="E44" s="10">
        <f>D44-D49</f>
        <v/>
      </c>
      <c r="F44" s="10" t="n"/>
      <c r="G44" s="10">
        <f>375*D44-1500</f>
        <v/>
      </c>
      <c r="H44" s="10">
        <f>G44-G49</f>
        <v/>
      </c>
      <c r="I44" s="11" t="n"/>
      <c r="J44" s="26" t="n">
        <v>4007.3</v>
      </c>
      <c r="K44" t="n">
        <v>2</v>
      </c>
      <c r="L44" s="23" t="n">
        <v>14.686</v>
      </c>
      <c r="M44" s="10">
        <f>L44-L49</f>
        <v/>
      </c>
      <c r="N44" s="10" t="n"/>
      <c r="O44" s="10">
        <f>375*L44-1500</f>
        <v/>
      </c>
      <c r="P44" s="10">
        <f>O44-O49</f>
        <v/>
      </c>
      <c r="Q44" s="11" t="n"/>
    </row>
    <row r="45">
      <c r="B45" s="26" t="n">
        <v>3994.2</v>
      </c>
      <c r="C45" s="9" t="n">
        <v>3</v>
      </c>
      <c r="D45" s="23" t="n">
        <v>14.651</v>
      </c>
      <c r="E45" s="10">
        <f>D45-D49</f>
        <v/>
      </c>
      <c r="F45" s="10" t="n"/>
      <c r="G45" s="10">
        <f>375*D45-1500</f>
        <v/>
      </c>
      <c r="H45" s="10">
        <f>G45-G49</f>
        <v/>
      </c>
      <c r="I45" s="11" t="n"/>
      <c r="J45" s="26" t="n">
        <v>3995.4</v>
      </c>
      <c r="K45" t="n">
        <v>3</v>
      </c>
      <c r="L45" s="23" t="n">
        <v>14.654</v>
      </c>
      <c r="M45" s="10">
        <f>L45-L49</f>
        <v/>
      </c>
      <c r="N45" s="10" t="n"/>
      <c r="O45" s="10">
        <f>375*L45-1500</f>
        <v/>
      </c>
      <c r="P45" s="10">
        <f>O45-O49</f>
        <v/>
      </c>
      <c r="Q45" s="11" t="n"/>
    </row>
    <row r="46">
      <c r="B46" s="26" t="n">
        <v>3992.5</v>
      </c>
      <c r="C46" s="9" t="n">
        <v>4</v>
      </c>
      <c r="D46" s="23" t="n">
        <v>14.647</v>
      </c>
      <c r="E46" s="10">
        <f>D46-D49</f>
        <v/>
      </c>
      <c r="F46" s="10" t="n"/>
      <c r="G46" s="10">
        <f>375*D46-1500</f>
        <v/>
      </c>
      <c r="H46" s="10">
        <f>G46-G49</f>
        <v/>
      </c>
      <c r="I46" s="11" t="n"/>
      <c r="J46" s="26" t="n">
        <v>4007.9</v>
      </c>
      <c r="K46" t="n">
        <v>4</v>
      </c>
      <c r="L46" s="23" t="n">
        <v>14.688</v>
      </c>
      <c r="M46" s="10">
        <f>L46-L49</f>
        <v/>
      </c>
      <c r="N46" s="10" t="n"/>
      <c r="O46" s="10">
        <f>375*L46-1500</f>
        <v/>
      </c>
      <c r="P46" s="10">
        <f>O46-O49</f>
        <v/>
      </c>
      <c r="Q46" s="11" t="n"/>
    </row>
    <row r="47" ht="15.75" customHeight="1" thickBot="1">
      <c r="B47" s="26" t="n">
        <v>4001.3</v>
      </c>
      <c r="C47" s="12" t="n">
        <v>5</v>
      </c>
      <c r="D47" s="23" t="n">
        <v>14.67</v>
      </c>
      <c r="E47" s="13">
        <f>D47-D49</f>
        <v/>
      </c>
      <c r="F47" s="13" t="n"/>
      <c r="G47" s="10">
        <f>375*D47-1500</f>
        <v/>
      </c>
      <c r="H47" s="10">
        <f>G47-G49</f>
        <v/>
      </c>
      <c r="I47" s="11" t="n"/>
      <c r="J47" s="26" t="n">
        <v>4004.1</v>
      </c>
      <c r="K47" s="14" t="n">
        <v>5</v>
      </c>
      <c r="L47" s="23" t="n">
        <v>14.678</v>
      </c>
      <c r="M47" s="13">
        <f>L47-L49</f>
        <v/>
      </c>
      <c r="N47" s="13" t="n"/>
      <c r="O47" s="10">
        <f>375*L47-1500</f>
        <v/>
      </c>
      <c r="P47" s="10">
        <f>O47-O49</f>
        <v/>
      </c>
      <c r="Q47" s="11" t="n"/>
    </row>
    <row r="48">
      <c r="D48" s="21" t="inlineStr">
        <is>
          <t>&lt;Ik&gt;,mA</t>
        </is>
      </c>
      <c r="E48" s="6" t="inlineStr">
        <is>
          <t>σ,mA</t>
        </is>
      </c>
      <c r="F48" s="7" t="n"/>
      <c r="G48" s="18" t="inlineStr">
        <is>
          <t>&lt;Pk&gt;,Kpa</t>
        </is>
      </c>
      <c r="H48" s="18" t="inlineStr">
        <is>
          <t>σP,Kpa</t>
        </is>
      </c>
      <c r="I48" s="19" t="inlineStr">
        <is>
          <t>δ,%</t>
        </is>
      </c>
      <c r="L48" s="21" t="inlineStr">
        <is>
          <t>&lt;Ik&gt;,mA</t>
        </is>
      </c>
      <c r="M48" s="6" t="inlineStr">
        <is>
          <t>σ,mA</t>
        </is>
      </c>
      <c r="N48" s="7" t="n"/>
      <c r="O48" s="18" t="inlineStr">
        <is>
          <t>&lt;Pk&gt;,Kpa</t>
        </is>
      </c>
      <c r="P48" s="18" t="inlineStr">
        <is>
          <t>σP,Kpa</t>
        </is>
      </c>
      <c r="Q48" s="19" t="inlineStr">
        <is>
          <t>δ,%</t>
        </is>
      </c>
    </row>
    <row r="49" ht="15.75" customHeight="1" thickBot="1">
      <c r="D49" s="15">
        <f>SUM(D43:D47)/5</f>
        <v/>
      </c>
      <c r="E49" s="16">
        <f>SQRT(E43*E43+E44*E44+E45*E45+E46*E46+E47*E47)</f>
        <v/>
      </c>
      <c r="F49" s="14" t="n"/>
      <c r="G49" s="49">
        <f>SUM(G43:G47)/5</f>
        <v/>
      </c>
      <c r="H49" s="20">
        <f>SQRT(H43*H43+H44*H44+H45*H45+H46*H46+H47*H47)</f>
        <v/>
      </c>
      <c r="I49" s="20">
        <f>H49*100/B54</f>
        <v/>
      </c>
      <c r="L49" s="15">
        <f>SUM(L43:L47)/5</f>
        <v/>
      </c>
      <c r="M49" s="16">
        <f>SQRT(M43*M43+M44*M44+M45*M45+M46*M46+M47*M47)</f>
        <v/>
      </c>
      <c r="N49" s="14" t="n"/>
      <c r="O49" s="49">
        <f>SUM(O43:O47)/5</f>
        <v/>
      </c>
      <c r="P49" s="20">
        <f>SQRT(P43*P43+P44*P44+P45*P45+P46*P46+P47*P47)</f>
        <v/>
      </c>
      <c r="Q49" s="20">
        <f>P49*100/J54</f>
        <v/>
      </c>
    </row>
    <row r="51" ht="15.75" customHeight="1" thickBot="1"/>
    <row r="52" ht="15.75" customHeight="1" thickBot="1">
      <c r="C52" s="2" t="inlineStr">
        <is>
          <t>Zatěžování</t>
        </is>
      </c>
      <c r="D52" s="7" t="n"/>
      <c r="E52" s="3" t="n"/>
      <c r="F52" s="3" t="n"/>
      <c r="G52" s="3" t="n"/>
      <c r="H52" s="3" t="n"/>
      <c r="I52" s="4" t="n"/>
      <c r="J52" s="2" t="n"/>
      <c r="K52" s="3" t="inlineStr">
        <is>
          <t>Odlehčování</t>
        </is>
      </c>
      <c r="L52" s="7" t="n"/>
      <c r="M52" s="3" t="n"/>
      <c r="N52" s="3" t="n"/>
      <c r="O52" s="3" t="n"/>
      <c r="P52" s="3" t="n"/>
      <c r="Q52" s="4" t="n"/>
      <c r="R52" s="36" t="n"/>
    </row>
    <row r="53">
      <c r="A53" s="25" t="n"/>
      <c r="B53" s="25" t="inlineStr">
        <is>
          <t>Pe,Kpa</t>
        </is>
      </c>
      <c r="C53" s="5" t="inlineStr">
        <is>
          <t>n</t>
        </is>
      </c>
      <c r="D53" s="22" t="inlineStr">
        <is>
          <t>Ik,mA</t>
        </is>
      </c>
      <c r="E53" s="6" t="inlineStr">
        <is>
          <t>δ, mA</t>
        </is>
      </c>
      <c r="F53" s="7" t="n"/>
      <c r="G53" s="5" t="inlineStr">
        <is>
          <t>Pk,Kpa</t>
        </is>
      </c>
      <c r="H53" s="6" t="inlineStr">
        <is>
          <t>δPk, KPa</t>
        </is>
      </c>
      <c r="I53" s="8" t="n"/>
      <c r="J53" s="25" t="inlineStr">
        <is>
          <t>Pe,Kpa</t>
        </is>
      </c>
      <c r="K53" s="5" t="inlineStr">
        <is>
          <t>n</t>
        </is>
      </c>
      <c r="L53" s="22" t="inlineStr">
        <is>
          <t>Ik,mA</t>
        </is>
      </c>
      <c r="M53" s="6" t="inlineStr">
        <is>
          <t>δ, mA</t>
        </is>
      </c>
      <c r="N53" s="7" t="n"/>
      <c r="O53" s="5" t="inlineStr">
        <is>
          <t>Pk,Kpa</t>
        </is>
      </c>
      <c r="P53" s="6" t="inlineStr">
        <is>
          <t>δPk, KPa</t>
        </is>
      </c>
      <c r="Q53" s="8" t="n"/>
    </row>
    <row r="54">
      <c r="A54" s="24" t="n"/>
      <c r="B54" s="26" t="n">
        <v>5998.7</v>
      </c>
      <c r="C54" t="n">
        <v>1</v>
      </c>
      <c r="D54" s="23" t="n">
        <v>19.997</v>
      </c>
      <c r="E54" s="10">
        <f>D54-D60</f>
        <v/>
      </c>
      <c r="F54" s="10" t="n"/>
      <c r="G54" s="10">
        <f>375*D54-1500</f>
        <v/>
      </c>
      <c r="H54" s="10">
        <f>G54-G60</f>
        <v/>
      </c>
      <c r="I54" s="11" t="n"/>
      <c r="J54" s="26" t="n">
        <v>6002.1</v>
      </c>
      <c r="K54" t="n">
        <v>1</v>
      </c>
      <c r="L54" s="23" t="n">
        <v>20.006</v>
      </c>
      <c r="M54" s="10">
        <f>L54-L60</f>
        <v/>
      </c>
      <c r="N54" s="10" t="n"/>
      <c r="O54" s="10">
        <f>375*L54-1500</f>
        <v/>
      </c>
      <c r="P54" s="10">
        <f>O54-O60</f>
        <v/>
      </c>
      <c r="Q54" s="11" t="n"/>
    </row>
    <row r="55">
      <c r="B55" s="26" t="n">
        <v>5997.6</v>
      </c>
      <c r="C55" s="9" t="n">
        <v>2</v>
      </c>
      <c r="D55" s="23" t="n">
        <v>19.994</v>
      </c>
      <c r="E55" s="10">
        <f>D55-D60</f>
        <v/>
      </c>
      <c r="F55" s="10" t="n"/>
      <c r="G55" s="10">
        <f>375*D55-1500</f>
        <v/>
      </c>
      <c r="H55" s="10">
        <f>G55-G60</f>
        <v/>
      </c>
      <c r="I55" s="11" t="n"/>
      <c r="J55" s="26" t="n">
        <v>5998.2</v>
      </c>
      <c r="K55" t="n">
        <v>2</v>
      </c>
      <c r="L55" s="23" t="n">
        <v>19.995</v>
      </c>
      <c r="M55" s="10">
        <f>L55-L60</f>
        <v/>
      </c>
      <c r="N55" s="10" t="n"/>
      <c r="O55" s="10">
        <f>375*L55-1500</f>
        <v/>
      </c>
      <c r="P55" s="10">
        <f>O55-O60</f>
        <v/>
      </c>
      <c r="Q55" s="11" t="n"/>
    </row>
    <row r="56">
      <c r="B56" s="26" t="n">
        <v>6004.6</v>
      </c>
      <c r="C56" s="9" t="n">
        <v>3</v>
      </c>
      <c r="D56" s="23" t="n">
        <v>20.012</v>
      </c>
      <c r="E56" s="10">
        <f>D56-D60</f>
        <v/>
      </c>
      <c r="F56" s="10" t="n"/>
      <c r="G56" s="10">
        <f>375*D56-1500</f>
        <v/>
      </c>
      <c r="H56" s="10">
        <f>G56-G60</f>
        <v/>
      </c>
      <c r="I56" s="11" t="n"/>
      <c r="J56" s="26" t="n">
        <v>5991.6</v>
      </c>
      <c r="K56" t="n">
        <v>3</v>
      </c>
      <c r="L56" s="23" t="n">
        <v>19.978</v>
      </c>
      <c r="M56" s="10">
        <f>L56-L60</f>
        <v/>
      </c>
      <c r="N56" s="10" t="n"/>
      <c r="O56" s="10">
        <f>375*L56-1500</f>
        <v/>
      </c>
      <c r="P56" s="10">
        <f>O56-O60</f>
        <v/>
      </c>
      <c r="Q56" s="11" t="n"/>
    </row>
    <row r="57">
      <c r="B57" s="26" t="n">
        <v>6000.2</v>
      </c>
      <c r="C57" s="9" t="n">
        <v>4</v>
      </c>
      <c r="D57" s="23" t="n">
        <v>20.001</v>
      </c>
      <c r="E57" s="10">
        <f>D57-D60</f>
        <v/>
      </c>
      <c r="F57" s="10" t="n"/>
      <c r="G57" s="10">
        <f>375*D57-1500</f>
        <v/>
      </c>
      <c r="H57" s="10">
        <f>G57-G60</f>
        <v/>
      </c>
      <c r="I57" s="11" t="n"/>
      <c r="J57" s="26" t="n">
        <v>5991.3</v>
      </c>
      <c r="K57" t="n">
        <v>4</v>
      </c>
      <c r="L57" s="23" t="n">
        <v>19.977</v>
      </c>
      <c r="M57" s="10">
        <f>L57-L60</f>
        <v/>
      </c>
      <c r="N57" s="10" t="n"/>
      <c r="O57" s="10">
        <f>375*L57-1500</f>
        <v/>
      </c>
      <c r="P57" s="10">
        <f>O57-O60</f>
        <v/>
      </c>
      <c r="Q57" s="11" t="n"/>
      <c r="R57" s="35" t="n"/>
    </row>
    <row r="58" ht="15.75" customHeight="1" thickBot="1">
      <c r="B58" s="26" t="n">
        <v>6000.7</v>
      </c>
      <c r="C58" s="12" t="n">
        <v>5</v>
      </c>
      <c r="D58" s="23" t="n">
        <v>20.002</v>
      </c>
      <c r="E58" s="13">
        <f>D58-D60</f>
        <v/>
      </c>
      <c r="F58" s="13" t="n"/>
      <c r="G58" s="10">
        <f>375*D58-1500</f>
        <v/>
      </c>
      <c r="H58" s="10">
        <f>G58-G60</f>
        <v/>
      </c>
      <c r="I58" s="11" t="n"/>
      <c r="J58" s="26" t="n">
        <v>6006.3</v>
      </c>
      <c r="K58" s="14" t="n">
        <v>5</v>
      </c>
      <c r="L58" s="23" t="n">
        <v>20.017</v>
      </c>
      <c r="M58" s="13">
        <f>L58-L60</f>
        <v/>
      </c>
      <c r="N58" s="13" t="n"/>
      <c r="O58" s="10">
        <f>375*L58-1500</f>
        <v/>
      </c>
      <c r="P58" s="10">
        <f>O58-O60</f>
        <v/>
      </c>
      <c r="Q58" s="11" t="n"/>
    </row>
    <row r="59">
      <c r="D59" s="21" t="inlineStr">
        <is>
          <t>&lt;Ik&gt;,mA</t>
        </is>
      </c>
      <c r="E59" s="6" t="inlineStr">
        <is>
          <t>σ,mA</t>
        </is>
      </c>
      <c r="F59" s="7" t="n"/>
      <c r="G59" s="18" t="inlineStr">
        <is>
          <t>&lt;Pk&gt;,Kpa</t>
        </is>
      </c>
      <c r="H59" s="18" t="inlineStr">
        <is>
          <t>σP,Kpa</t>
        </is>
      </c>
      <c r="I59" s="19" t="inlineStr">
        <is>
          <t>δ,%</t>
        </is>
      </c>
      <c r="L59" s="21" t="inlineStr">
        <is>
          <t>&lt;Ik&gt;,mA</t>
        </is>
      </c>
      <c r="M59" s="6" t="inlineStr">
        <is>
          <t>σ,mA</t>
        </is>
      </c>
      <c r="N59" s="7" t="n"/>
      <c r="O59" s="18" t="inlineStr">
        <is>
          <t>&lt;Pk&gt;,Kpa</t>
        </is>
      </c>
      <c r="P59" s="18" t="inlineStr">
        <is>
          <t>σP,Kpa</t>
        </is>
      </c>
      <c r="Q59" s="19" t="inlineStr">
        <is>
          <t>δ,%</t>
        </is>
      </c>
    </row>
    <row r="60" ht="15.75" customHeight="1" thickBot="1">
      <c r="D60" s="15">
        <f>SUM(D54:D58)/5</f>
        <v/>
      </c>
      <c r="E60" s="16">
        <f>SQRT(E54*E54+E55*E55+E56*E56+E57*E57+E58*E58)</f>
        <v/>
      </c>
      <c r="F60" s="14" t="n"/>
      <c r="G60" s="49">
        <f>SUM(G54:G58)/5</f>
        <v/>
      </c>
      <c r="H60" s="20">
        <f>SQRT(H54*H54+H55*H55+H56*H56+H57*H57+H58*H58)</f>
        <v/>
      </c>
      <c r="I60" s="20">
        <f>H60*100/B54</f>
        <v/>
      </c>
      <c r="L60" s="15">
        <f>SUM(L54:L58)/5</f>
        <v/>
      </c>
      <c r="M60" s="16">
        <f>SQRT(M54*M54+M55*M55+M56*M56+M57*M57+M58*M58)</f>
        <v/>
      </c>
      <c r="N60" s="14" t="n"/>
      <c r="O60" s="49">
        <f>SUM(O54:O58)/5</f>
        <v/>
      </c>
      <c r="P60" s="20">
        <f>SQRT(P54*P54+P55*P55+P56*P56+P57*P57+P58*P58)</f>
        <v/>
      </c>
      <c r="Q60" s="20">
        <f>P60*100/J54</f>
        <v/>
      </c>
    </row>
    <row r="62">
      <c r="R62" s="36" t="n"/>
    </row>
    <row r="63">
      <c r="J63" s="17" t="inlineStr">
        <is>
          <t>U  Kpa</t>
        </is>
      </c>
      <c r="K63" s="17" t="inlineStr">
        <is>
          <t>U, %</t>
        </is>
      </c>
      <c r="L63" t="inlineStr">
        <is>
          <t>n=5</t>
        </is>
      </c>
    </row>
    <row r="64">
      <c r="J64" s="17" t="n">
        <v>0.055</v>
      </c>
      <c r="K64" s="17">
        <f>J64*100/B54</f>
        <v/>
      </c>
    </row>
    <row r="65" ht="15.75" customHeight="1" thickBot="1"/>
    <row r="66">
      <c r="D66" s="31" t="n"/>
      <c r="E66" s="32" t="n"/>
      <c r="F66" s="32" t="inlineStr">
        <is>
          <t>Zatěžování</t>
        </is>
      </c>
      <c r="G66" s="32" t="n"/>
      <c r="H66" s="33" t="n"/>
      <c r="L66" s="31" t="n"/>
      <c r="M66" s="32" t="n"/>
      <c r="N66" s="32" t="inlineStr">
        <is>
          <t>Odlehčování</t>
        </is>
      </c>
      <c r="O66" s="32" t="n"/>
      <c r="P66" s="33" t="n"/>
    </row>
    <row r="67">
      <c r="D67" s="25" t="inlineStr">
        <is>
          <t>Pe,Kpa</t>
        </is>
      </c>
      <c r="E67" s="25" t="inlineStr">
        <is>
          <t>Pk, mA</t>
        </is>
      </c>
      <c r="F67" s="34" t="inlineStr">
        <is>
          <t>δPk, %KpA</t>
        </is>
      </c>
      <c r="G67" s="34" t="inlineStr">
        <is>
          <t>δPk, %</t>
        </is>
      </c>
      <c r="H67" s="25" t="inlineStr">
        <is>
          <t>UPk, %</t>
        </is>
      </c>
      <c r="I67" s="1" t="n"/>
      <c r="L67" s="25" t="inlineStr">
        <is>
          <t>Pe,Kpa</t>
        </is>
      </c>
      <c r="M67" s="25" t="inlineStr">
        <is>
          <t>Pk, mA</t>
        </is>
      </c>
      <c r="N67" s="34" t="inlineStr">
        <is>
          <t>δPk, %KpA</t>
        </is>
      </c>
      <c r="O67" s="34" t="inlineStr">
        <is>
          <t>δPk, %</t>
        </is>
      </c>
      <c r="P67" s="25" t="inlineStr">
        <is>
          <t>UPk, %</t>
        </is>
      </c>
    </row>
    <row r="68">
      <c r="D68" s="30">
        <f>B3</f>
        <v/>
      </c>
      <c r="E68" s="29">
        <f>D9</f>
        <v/>
      </c>
      <c r="F68" s="29">
        <f>B3-G9</f>
        <v/>
      </c>
      <c r="G68" s="29">
        <f>100*F68/D73</f>
        <v/>
      </c>
      <c r="H68" s="29">
        <f>2*SQRT((G68*G68+K64*K64)/20)</f>
        <v/>
      </c>
      <c r="L68" s="30">
        <f>J3</f>
        <v/>
      </c>
      <c r="M68" s="29">
        <f>L9</f>
        <v/>
      </c>
      <c r="N68" s="29">
        <f>J3-O9</f>
        <v/>
      </c>
      <c r="O68" s="29">
        <f>100*N68/L73</f>
        <v/>
      </c>
      <c r="P68" s="29">
        <f>2*SQRT((O68*O68+K64*K64)/20)</f>
        <v/>
      </c>
    </row>
    <row r="69">
      <c r="D69" s="30">
        <f>B13</f>
        <v/>
      </c>
      <c r="E69" s="29">
        <f>D19</f>
        <v/>
      </c>
      <c r="F69" s="29">
        <f>B13-G19</f>
        <v/>
      </c>
      <c r="G69" s="29">
        <f>100*F69/D73</f>
        <v/>
      </c>
      <c r="H69" s="29">
        <f>2*SQRT((G69*G69+K64*K64)/20)</f>
        <v/>
      </c>
      <c r="L69" s="30">
        <f>J13</f>
        <v/>
      </c>
      <c r="M69" s="29">
        <f>L19</f>
        <v/>
      </c>
      <c r="N69" s="29">
        <f>J13-O19</f>
        <v/>
      </c>
      <c r="O69" s="29">
        <f>100*N69/L73</f>
        <v/>
      </c>
      <c r="P69" s="29">
        <f>2*SQRT((O69*O69+K64*KV73)/20)</f>
        <v/>
      </c>
    </row>
    <row r="70">
      <c r="D70" s="30">
        <f>B23</f>
        <v/>
      </c>
      <c r="E70" s="29">
        <f>D29</f>
        <v/>
      </c>
      <c r="F70" s="29">
        <f>B23-G29</f>
        <v/>
      </c>
      <c r="G70" s="29">
        <f>100*F70/D73</f>
        <v/>
      </c>
      <c r="H70" s="29">
        <f>2*SQRT((G70*G70+K64*K64)/20)</f>
        <v/>
      </c>
      <c r="L70" s="30">
        <f>J23</f>
        <v/>
      </c>
      <c r="M70" s="29">
        <f>L29</f>
        <v/>
      </c>
      <c r="N70" s="29">
        <f>J23-O29</f>
        <v/>
      </c>
      <c r="O70" s="29">
        <f>100*N70/L73</f>
        <v/>
      </c>
      <c r="P70" s="29">
        <f>2*SQRT((O70*O70+K64*K64)/20)</f>
        <v/>
      </c>
    </row>
    <row r="71">
      <c r="D71" s="30">
        <f>B33</f>
        <v/>
      </c>
      <c r="E71" s="29">
        <f>D39</f>
        <v/>
      </c>
      <c r="F71" s="29">
        <f>B33-G39</f>
        <v/>
      </c>
      <c r="G71" s="29">
        <f>100*F71/D73</f>
        <v/>
      </c>
      <c r="H71" s="29">
        <f>2*SQRT((G71*G71+K64*K64)/20)</f>
        <v/>
      </c>
      <c r="L71" s="30">
        <f>J33</f>
        <v/>
      </c>
      <c r="M71" s="29">
        <f>L39</f>
        <v/>
      </c>
      <c r="N71" s="29">
        <f>J33-O39</f>
        <v/>
      </c>
      <c r="O71" s="29">
        <f>100*N71/L73</f>
        <v/>
      </c>
      <c r="P71" s="29">
        <f>2*SQRT((O71*O71+K64*K64)/20)</f>
        <v/>
      </c>
    </row>
    <row r="72">
      <c r="D72" s="30">
        <f>B43</f>
        <v/>
      </c>
      <c r="E72" s="29">
        <f>D49</f>
        <v/>
      </c>
      <c r="F72" s="29">
        <f>B43-G49</f>
        <v/>
      </c>
      <c r="G72" s="29">
        <f>100*F72/D73</f>
        <v/>
      </c>
      <c r="H72" s="29">
        <f>2*SQRT((G72*G72+K64*K64)/20)</f>
        <v/>
      </c>
      <c r="L72" s="30">
        <f>J43</f>
        <v/>
      </c>
      <c r="M72" s="29">
        <f>L49</f>
        <v/>
      </c>
      <c r="N72" s="29">
        <f>J43-O49</f>
        <v/>
      </c>
      <c r="O72" s="29">
        <f>100*N72/L73</f>
        <v/>
      </c>
      <c r="P72" s="29">
        <f>2*SQRT((O72*O72+K64*K64)/20)</f>
        <v/>
      </c>
    </row>
    <row r="73">
      <c r="D73" s="30">
        <f>B54</f>
        <v/>
      </c>
      <c r="E73" s="29">
        <f>D60</f>
        <v/>
      </c>
      <c r="F73" s="29">
        <f>B54-G60</f>
        <v/>
      </c>
      <c r="G73" s="29">
        <f>100*F73/D73</f>
        <v/>
      </c>
      <c r="H73" s="29">
        <f>2*SQRT((G73*G73+K64*K64)/20)</f>
        <v/>
      </c>
      <c r="L73" s="30">
        <f>J54</f>
        <v/>
      </c>
      <c r="M73" s="29">
        <f>L60</f>
        <v/>
      </c>
      <c r="N73" s="29">
        <f>J54-O60</f>
        <v/>
      </c>
      <c r="O73" s="29">
        <f>100*N73/L73</f>
        <v/>
      </c>
      <c r="P73" s="29">
        <f>2*SQRT((O73*O73+K64*K64)/20)</f>
        <v/>
      </c>
    </row>
    <row r="76" ht="15.75" customHeight="1" thickBot="1"/>
    <row r="77" ht="21.75" customHeight="1" thickBot="1">
      <c r="E77" s="54" t="inlineStr">
        <is>
          <t>Pe</t>
        </is>
      </c>
      <c r="F77" s="37" t="n"/>
      <c r="G77" s="52" t="inlineStr">
        <is>
          <t xml:space="preserve"> zatěžování</t>
        </is>
      </c>
      <c r="H77" s="3" t="n"/>
      <c r="I77" s="38" t="n"/>
      <c r="J77" s="37" t="n"/>
      <c r="K77" s="53" t="inlineStr">
        <is>
          <t>odlehčování</t>
        </is>
      </c>
      <c r="L77" s="3" t="n"/>
      <c r="M77" s="38" t="n"/>
    </row>
    <row r="78" ht="18.75" customHeight="1" thickBot="1">
      <c r="E78" s="55" t="n"/>
      <c r="F78" s="39" t="inlineStr">
        <is>
          <t>Ik</t>
        </is>
      </c>
      <c r="G78" s="46" t="inlineStr">
        <is>
          <t>Pk</t>
        </is>
      </c>
      <c r="H78" s="46" t="inlineStr">
        <is>
          <t>δ</t>
        </is>
      </c>
      <c r="I78" s="46" t="inlineStr">
        <is>
          <t>U</t>
        </is>
      </c>
      <c r="J78" s="39" t="inlineStr">
        <is>
          <t>Ik</t>
        </is>
      </c>
      <c r="K78" s="46" t="inlineStr">
        <is>
          <t>Pk</t>
        </is>
      </c>
      <c r="L78" s="46" t="inlineStr">
        <is>
          <t>δ</t>
        </is>
      </c>
      <c r="M78" s="46" t="inlineStr">
        <is>
          <t>U</t>
        </is>
      </c>
    </row>
    <row r="79" ht="15.75" customHeight="1" thickBot="1">
      <c r="E79" s="40" t="inlineStr">
        <is>
          <t>kPa</t>
        </is>
      </c>
      <c r="F79" s="39" t="inlineStr">
        <is>
          <t>mA</t>
        </is>
      </c>
      <c r="G79" s="46" t="inlineStr">
        <is>
          <t>kPa</t>
        </is>
      </c>
      <c r="H79" s="46" t="inlineStr">
        <is>
          <t>%</t>
        </is>
      </c>
      <c r="I79" s="46" t="inlineStr">
        <is>
          <t>%</t>
        </is>
      </c>
      <c r="J79" s="39" t="inlineStr">
        <is>
          <t>mA</t>
        </is>
      </c>
      <c r="K79" s="46" t="inlineStr">
        <is>
          <t>kPa</t>
        </is>
      </c>
      <c r="L79" s="46" t="inlineStr">
        <is>
          <t>%</t>
        </is>
      </c>
      <c r="M79" s="46" t="inlineStr">
        <is>
          <t>%</t>
        </is>
      </c>
    </row>
    <row r="80" ht="15.75" customHeight="1" thickBot="1">
      <c r="E80" s="41">
        <f>D68</f>
        <v/>
      </c>
      <c r="F80" s="44">
        <f>E68</f>
        <v/>
      </c>
      <c r="G80" s="47">
        <f>G9</f>
        <v/>
      </c>
      <c r="H80" s="47">
        <f>H68</f>
        <v/>
      </c>
      <c r="I80" s="47">
        <f>H68</f>
        <v/>
      </c>
      <c r="J80" s="42">
        <f>M68</f>
        <v/>
      </c>
      <c r="K80" s="47">
        <f>O9</f>
        <v/>
      </c>
      <c r="L80" s="47">
        <f>O68</f>
        <v/>
      </c>
      <c r="M80" s="47">
        <f>P68</f>
        <v/>
      </c>
    </row>
    <row r="81" ht="15.75" customHeight="1" thickBot="1">
      <c r="E81" s="41">
        <f>D69</f>
        <v/>
      </c>
      <c r="F81" s="44">
        <f>E69</f>
        <v/>
      </c>
      <c r="G81" s="47">
        <f>G19</f>
        <v/>
      </c>
      <c r="H81" s="47">
        <f>G69</f>
        <v/>
      </c>
      <c r="I81" s="47">
        <f>H69</f>
        <v/>
      </c>
      <c r="J81" s="42">
        <f>M69</f>
        <v/>
      </c>
      <c r="K81" s="47">
        <f>O19</f>
        <v/>
      </c>
      <c r="L81" s="47">
        <f>O69</f>
        <v/>
      </c>
      <c r="M81" s="47">
        <f>P69</f>
        <v/>
      </c>
    </row>
    <row r="82" ht="15.75" customHeight="1" thickBot="1">
      <c r="E82" s="41">
        <f>D70</f>
        <v/>
      </c>
      <c r="F82" s="44">
        <f>E70</f>
        <v/>
      </c>
      <c r="G82" s="47">
        <f>G29</f>
        <v/>
      </c>
      <c r="H82" s="47">
        <f>G70</f>
        <v/>
      </c>
      <c r="I82" s="47">
        <f>H70</f>
        <v/>
      </c>
      <c r="J82" s="42">
        <f>M70</f>
        <v/>
      </c>
      <c r="K82" s="47">
        <f>O29</f>
        <v/>
      </c>
      <c r="L82" s="47">
        <f>O70</f>
        <v/>
      </c>
      <c r="M82" s="47">
        <f>P70</f>
        <v/>
      </c>
    </row>
    <row r="83" ht="15.75" customHeight="1" thickBot="1">
      <c r="E83" s="41">
        <f>D71</f>
        <v/>
      </c>
      <c r="F83" s="44">
        <f>E71</f>
        <v/>
      </c>
      <c r="G83" s="47">
        <f>G39</f>
        <v/>
      </c>
      <c r="H83" s="47">
        <f>G71</f>
        <v/>
      </c>
      <c r="I83" s="47">
        <f>H71</f>
        <v/>
      </c>
      <c r="J83" s="42">
        <f>M71</f>
        <v/>
      </c>
      <c r="K83" s="47">
        <f>O39</f>
        <v/>
      </c>
      <c r="L83" s="47">
        <f>O71</f>
        <v/>
      </c>
      <c r="M83" s="47">
        <f>P71</f>
        <v/>
      </c>
    </row>
    <row r="84" ht="15.75" customHeight="1" thickBot="1">
      <c r="E84" s="41">
        <f>D72</f>
        <v/>
      </c>
      <c r="F84" s="44">
        <f>E72</f>
        <v/>
      </c>
      <c r="G84" s="47">
        <f>G49</f>
        <v/>
      </c>
      <c r="H84" s="47">
        <f>G72</f>
        <v/>
      </c>
      <c r="I84" s="47">
        <f>H72</f>
        <v/>
      </c>
      <c r="J84" s="42">
        <f>M72</f>
        <v/>
      </c>
      <c r="K84" s="47">
        <f>O49</f>
        <v/>
      </c>
      <c r="L84" s="47">
        <f>O72</f>
        <v/>
      </c>
      <c r="M84" s="47">
        <f>P72</f>
        <v/>
      </c>
    </row>
    <row r="85" ht="15.75" customHeight="1" thickBot="1">
      <c r="E85" s="41">
        <f>D73</f>
        <v/>
      </c>
      <c r="F85" s="45">
        <f>E73</f>
        <v/>
      </c>
      <c r="G85" s="48">
        <f>G60</f>
        <v/>
      </c>
      <c r="H85" s="48">
        <f>G73</f>
        <v/>
      </c>
      <c r="I85" s="48">
        <f>H73</f>
        <v/>
      </c>
      <c r="J85" s="43">
        <f>M73</f>
        <v/>
      </c>
      <c r="K85" s="48">
        <f>O60</f>
        <v/>
      </c>
      <c r="L85" s="48">
        <f>O73</f>
        <v/>
      </c>
      <c r="M85" s="48">
        <f>P73</f>
        <v/>
      </c>
    </row>
    <row r="88" ht="15.75" customHeight="1"/>
  </sheetData>
  <mergeCells count="3">
    <mergeCell ref="E77:E78"/>
    <mergeCell ref="G77:H77"/>
    <mergeCell ref="K77:L77"/>
  </mergeCells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Vasily Kushpil</dc:creator>
  <dcterms:created xmlns:dcterms="http://purl.org/dc/terms/" xmlns:xsi="http://www.w3.org/2001/XMLSchema-instance" xsi:type="dcterms:W3CDTF">2024-01-11T08:51:17Z</dcterms:created>
  <dcterms:modified xmlns:dcterms="http://purl.org/dc/terms/" xmlns:xsi="http://www.w3.org/2001/XMLSchema-instance" xsi:type="dcterms:W3CDTF">2024-06-21T10:13:49Z</dcterms:modified>
  <cp:lastModifiedBy>admin</cp:lastModifiedBy>
</cp:coreProperties>
</file>