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24226"/>
  <mc:AlternateContent xmlns:mc="http://schemas.openxmlformats.org/markup-compatibility/2006">
    <mc:Choice Requires="x15">
      <x15ac:absPath xmlns:x15ac="http://schemas.microsoft.com/office/spreadsheetml/2010/11/ac" url="C:\projects\kassandra\data\simple\"/>
    </mc:Choice>
  </mc:AlternateContent>
  <xr:revisionPtr revIDLastSave="0" documentId="13_ncr:1_{DCAA554F-FBB5-4971-BDA0-CE42C6E21E2C}" xr6:coauthVersionLast="34" xr6:coauthVersionMax="34" xr10:uidLastSave="{00000000-0000-0000-0000-000000000000}"/>
  <bookViews>
    <workbookView xWindow="0" yWindow="0" windowWidth="20490" windowHeight="7545" xr2:uid="{00000000-000D-0000-FFFF-FFFF00000000}"/>
  </bookViews>
  <sheets>
    <sheet name="data" sheetId="1" r:id="rId1"/>
    <sheet name="Лист1" sheetId="2" r:id="rId2"/>
    <sheet name="Лист2" sheetId="3" r:id="rId3"/>
    <sheet name="Лист3" sheetId="4" r:id="rId4"/>
    <sheet name="Лист4" sheetId="5" r:id="rId5"/>
  </sheets>
  <calcPr calcId="179021"/>
</workbook>
</file>

<file path=xl/calcChain.xml><?xml version="1.0" encoding="utf-8"?>
<calcChain xmlns="http://schemas.openxmlformats.org/spreadsheetml/2006/main">
  <c r="R111" i="1" l="1"/>
  <c r="R112" i="1"/>
  <c r="R103" i="1"/>
  <c r="R104" i="1"/>
  <c r="R105" i="1"/>
  <c r="R106" i="1"/>
  <c r="R107" i="1"/>
  <c r="R108" i="1"/>
  <c r="R109" i="1"/>
  <c r="R110" i="1"/>
  <c r="AV35" i="1" l="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34" i="1"/>
  <c r="AX34" i="1" l="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34" i="1"/>
  <c r="AX35" i="1" l="1"/>
  <c r="AP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U86" i="1"/>
  <c r="AU87" i="1"/>
  <c r="AU88" i="1"/>
  <c r="AU89" i="1"/>
  <c r="AU90" i="1"/>
  <c r="AU91" i="1"/>
  <c r="AU92" i="1"/>
  <c r="AU93" i="1"/>
  <c r="AU94" i="1"/>
  <c r="AU95" i="1"/>
  <c r="AU96" i="1"/>
  <c r="AU97" i="1"/>
  <c r="AU98" i="1"/>
  <c r="AU99" i="1"/>
  <c r="AU100" i="1"/>
  <c r="AU101" i="1"/>
  <c r="AU102"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34" i="1"/>
  <c r="AX36" i="1" l="1"/>
  <c r="AP35"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K35" i="1"/>
  <c r="AM35" i="1" s="1"/>
  <c r="AK36" i="1"/>
  <c r="AM36" i="1" s="1"/>
  <c r="AK37" i="1"/>
  <c r="AM37" i="1" s="1"/>
  <c r="AK38" i="1"/>
  <c r="AM38" i="1" s="1"/>
  <c r="AK39" i="1"/>
  <c r="AM39" i="1" s="1"/>
  <c r="AK40" i="1"/>
  <c r="AM40" i="1" s="1"/>
  <c r="AK41" i="1"/>
  <c r="AM41" i="1" s="1"/>
  <c r="AK42" i="1"/>
  <c r="AM42" i="1" s="1"/>
  <c r="AK43" i="1"/>
  <c r="AM43" i="1" s="1"/>
  <c r="AK44" i="1"/>
  <c r="AM44" i="1" s="1"/>
  <c r="AK45" i="1"/>
  <c r="AM45" i="1" s="1"/>
  <c r="AK46" i="1"/>
  <c r="AM46" i="1" s="1"/>
  <c r="AK47" i="1"/>
  <c r="AM47" i="1" s="1"/>
  <c r="AK48" i="1"/>
  <c r="AM48" i="1" s="1"/>
  <c r="AK49" i="1"/>
  <c r="AM49" i="1" s="1"/>
  <c r="AK50" i="1"/>
  <c r="AM50" i="1" s="1"/>
  <c r="AK51" i="1"/>
  <c r="AM51" i="1" s="1"/>
  <c r="AK52" i="1"/>
  <c r="AM52" i="1" s="1"/>
  <c r="AK53" i="1"/>
  <c r="AM53" i="1" s="1"/>
  <c r="AK54" i="1"/>
  <c r="AM54" i="1" s="1"/>
  <c r="AK55" i="1"/>
  <c r="AM55" i="1" s="1"/>
  <c r="AK56" i="1"/>
  <c r="AM56" i="1" s="1"/>
  <c r="AK57" i="1"/>
  <c r="AM57" i="1" s="1"/>
  <c r="AK58" i="1"/>
  <c r="AM58" i="1" s="1"/>
  <c r="AK59" i="1"/>
  <c r="AM59" i="1" s="1"/>
  <c r="AK60" i="1"/>
  <c r="AM60" i="1" s="1"/>
  <c r="AK61" i="1"/>
  <c r="AM61" i="1" s="1"/>
  <c r="AK62" i="1"/>
  <c r="AM62" i="1" s="1"/>
  <c r="AK63" i="1"/>
  <c r="AM63" i="1" s="1"/>
  <c r="AK64" i="1"/>
  <c r="AM64" i="1" s="1"/>
  <c r="AK65" i="1"/>
  <c r="AM65" i="1" s="1"/>
  <c r="AK66" i="1"/>
  <c r="AM66" i="1" s="1"/>
  <c r="AK67" i="1"/>
  <c r="AM67" i="1" s="1"/>
  <c r="AK68" i="1"/>
  <c r="AM68" i="1" s="1"/>
  <c r="AK69" i="1"/>
  <c r="AM69" i="1" s="1"/>
  <c r="AK70" i="1"/>
  <c r="AM70" i="1" s="1"/>
  <c r="AK71" i="1"/>
  <c r="AM71" i="1" s="1"/>
  <c r="AK72" i="1"/>
  <c r="AM72" i="1" s="1"/>
  <c r="AK73" i="1"/>
  <c r="AM73" i="1" s="1"/>
  <c r="AK74" i="1"/>
  <c r="AM74" i="1" s="1"/>
  <c r="AK75" i="1"/>
  <c r="AM75" i="1" s="1"/>
  <c r="AK76" i="1"/>
  <c r="AM76" i="1" s="1"/>
  <c r="AK77" i="1"/>
  <c r="AM77" i="1" s="1"/>
  <c r="AK78" i="1"/>
  <c r="AM78" i="1" s="1"/>
  <c r="AK79" i="1"/>
  <c r="AM79" i="1" s="1"/>
  <c r="AK80" i="1"/>
  <c r="AM80" i="1" s="1"/>
  <c r="AK81" i="1"/>
  <c r="AM81" i="1" s="1"/>
  <c r="AK82" i="1"/>
  <c r="AM82" i="1" s="1"/>
  <c r="AK83" i="1"/>
  <c r="AM83" i="1" s="1"/>
  <c r="AK84" i="1"/>
  <c r="AM84" i="1" s="1"/>
  <c r="AK85" i="1"/>
  <c r="AM85" i="1" s="1"/>
  <c r="AK86" i="1"/>
  <c r="AM86" i="1" s="1"/>
  <c r="AK87" i="1"/>
  <c r="AM87" i="1" s="1"/>
  <c r="AK88" i="1"/>
  <c r="AM88" i="1" s="1"/>
  <c r="AK89" i="1"/>
  <c r="AM89" i="1" s="1"/>
  <c r="AK90" i="1"/>
  <c r="AM90" i="1" s="1"/>
  <c r="AK91" i="1"/>
  <c r="AM91" i="1" s="1"/>
  <c r="AK92" i="1"/>
  <c r="AM92" i="1" s="1"/>
  <c r="AK93" i="1"/>
  <c r="AM93" i="1" s="1"/>
  <c r="AK94" i="1"/>
  <c r="AM94" i="1" s="1"/>
  <c r="AK95" i="1"/>
  <c r="AM95" i="1" s="1"/>
  <c r="AK96" i="1"/>
  <c r="AM96" i="1" s="1"/>
  <c r="AK97" i="1"/>
  <c r="AM97" i="1" s="1"/>
  <c r="AK98" i="1"/>
  <c r="AM98" i="1" s="1"/>
  <c r="AK99" i="1"/>
  <c r="AM99" i="1" s="1"/>
  <c r="AK100" i="1"/>
  <c r="AM100" i="1" s="1"/>
  <c r="AK101" i="1"/>
  <c r="AM101" i="1" s="1"/>
  <c r="AK102" i="1"/>
  <c r="AM102" i="1" s="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C99" i="1"/>
  <c r="AF99" i="1" s="1"/>
  <c r="C100" i="1"/>
  <c r="AF100" i="1" s="1"/>
  <c r="C101" i="1"/>
  <c r="AF101" i="1" s="1"/>
  <c r="C98" i="1"/>
  <c r="AB98" i="1" s="1"/>
  <c r="AA85" i="1"/>
  <c r="AR85" i="1" s="1"/>
  <c r="AA86" i="1"/>
  <c r="AR86" i="1" s="1"/>
  <c r="AA87" i="1"/>
  <c r="AR87" i="1" s="1"/>
  <c r="AA88" i="1"/>
  <c r="AR88" i="1" s="1"/>
  <c r="AA89" i="1"/>
  <c r="AR89" i="1" s="1"/>
  <c r="AA90" i="1"/>
  <c r="AR90" i="1" s="1"/>
  <c r="AA91" i="1"/>
  <c r="AR91" i="1" s="1"/>
  <c r="AA92" i="1"/>
  <c r="AR92" i="1" s="1"/>
  <c r="AA93" i="1"/>
  <c r="AR93" i="1" s="1"/>
  <c r="AA94" i="1"/>
  <c r="AR94" i="1" s="1"/>
  <c r="AA95" i="1"/>
  <c r="AR95" i="1" s="1"/>
  <c r="AA96" i="1"/>
  <c r="AR96" i="1" s="1"/>
  <c r="AA97" i="1"/>
  <c r="AR97" i="1" s="1"/>
  <c r="AA98" i="1"/>
  <c r="AR98" i="1" s="1"/>
  <c r="AA99" i="1"/>
  <c r="AR99" i="1" s="1"/>
  <c r="AA100" i="1"/>
  <c r="AR100" i="1" s="1"/>
  <c r="AA101" i="1"/>
  <c r="AR101" i="1" s="1"/>
  <c r="AA102" i="1"/>
  <c r="AR102" i="1" s="1"/>
  <c r="AA35" i="1"/>
  <c r="AR35" i="1" s="1"/>
  <c r="AA36" i="1"/>
  <c r="AR36" i="1" s="1"/>
  <c r="AA37" i="1"/>
  <c r="AR37" i="1" s="1"/>
  <c r="AA38" i="1"/>
  <c r="AR38" i="1" s="1"/>
  <c r="AA39" i="1"/>
  <c r="AR39" i="1" s="1"/>
  <c r="AA40" i="1"/>
  <c r="AR40" i="1" s="1"/>
  <c r="AA41" i="1"/>
  <c r="AR41" i="1" s="1"/>
  <c r="AA42" i="1"/>
  <c r="AR42" i="1" s="1"/>
  <c r="AA43" i="1"/>
  <c r="AR43" i="1" s="1"/>
  <c r="AA44" i="1"/>
  <c r="AR44" i="1" s="1"/>
  <c r="AA45" i="1"/>
  <c r="AR45" i="1" s="1"/>
  <c r="AA46" i="1"/>
  <c r="AR46" i="1" s="1"/>
  <c r="AA47" i="1"/>
  <c r="AR47" i="1" s="1"/>
  <c r="AA48" i="1"/>
  <c r="AR48" i="1" s="1"/>
  <c r="AA49" i="1"/>
  <c r="AR49" i="1" s="1"/>
  <c r="AA50" i="1"/>
  <c r="AR50" i="1" s="1"/>
  <c r="AA51" i="1"/>
  <c r="AR51" i="1" s="1"/>
  <c r="AA52" i="1"/>
  <c r="AR52" i="1" s="1"/>
  <c r="AA53" i="1"/>
  <c r="AR53" i="1" s="1"/>
  <c r="AA54" i="1"/>
  <c r="AR54" i="1" s="1"/>
  <c r="AA55" i="1"/>
  <c r="AR55" i="1" s="1"/>
  <c r="AA56" i="1"/>
  <c r="AR56" i="1" s="1"/>
  <c r="AA57" i="1"/>
  <c r="AR57" i="1" s="1"/>
  <c r="AA58" i="1"/>
  <c r="AR58" i="1" s="1"/>
  <c r="AA59" i="1"/>
  <c r="AR59" i="1" s="1"/>
  <c r="AA60" i="1"/>
  <c r="AR60" i="1" s="1"/>
  <c r="AA61" i="1"/>
  <c r="AR61" i="1" s="1"/>
  <c r="AA62" i="1"/>
  <c r="AR62" i="1" s="1"/>
  <c r="AA63" i="1"/>
  <c r="AR63" i="1" s="1"/>
  <c r="AA64" i="1"/>
  <c r="AR64" i="1" s="1"/>
  <c r="AA65" i="1"/>
  <c r="AR65" i="1" s="1"/>
  <c r="AA66" i="1"/>
  <c r="AR66" i="1" s="1"/>
  <c r="AA67" i="1"/>
  <c r="AR67" i="1" s="1"/>
  <c r="AA68" i="1"/>
  <c r="AR68" i="1" s="1"/>
  <c r="AA69" i="1"/>
  <c r="AR69" i="1" s="1"/>
  <c r="AA70" i="1"/>
  <c r="AR70" i="1" s="1"/>
  <c r="AA71" i="1"/>
  <c r="AR71" i="1" s="1"/>
  <c r="AA72" i="1"/>
  <c r="AR72" i="1" s="1"/>
  <c r="AA73" i="1"/>
  <c r="AR73" i="1" s="1"/>
  <c r="AA74" i="1"/>
  <c r="AR74" i="1" s="1"/>
  <c r="AA75" i="1"/>
  <c r="AR75" i="1" s="1"/>
  <c r="AA76" i="1"/>
  <c r="AR76" i="1" s="1"/>
  <c r="AA77" i="1"/>
  <c r="AR77" i="1" s="1"/>
  <c r="AA78" i="1"/>
  <c r="AR78" i="1" s="1"/>
  <c r="AA79" i="1"/>
  <c r="AR79" i="1" s="1"/>
  <c r="AA80" i="1"/>
  <c r="AR80" i="1" s="1"/>
  <c r="AA81" i="1"/>
  <c r="AR81" i="1" s="1"/>
  <c r="AA82" i="1"/>
  <c r="AR82" i="1" s="1"/>
  <c r="AA83" i="1"/>
  <c r="AR83" i="1" s="1"/>
  <c r="AA84" i="1"/>
  <c r="AR84" i="1" s="1"/>
  <c r="AB100" i="1" l="1"/>
  <c r="AS75" i="1"/>
  <c r="AS51" i="1"/>
  <c r="AS35" i="1"/>
  <c r="AS87" i="1"/>
  <c r="AS81" i="1"/>
  <c r="AS65" i="1"/>
  <c r="AS49" i="1"/>
  <c r="AS85" i="1"/>
  <c r="AX37" i="1"/>
  <c r="AP36" i="1"/>
  <c r="C102" i="1"/>
  <c r="AB101" i="1"/>
  <c r="AB99" i="1"/>
  <c r="AF98" i="1"/>
  <c r="R35" i="1"/>
  <c r="AN35" i="1" s="1"/>
  <c r="R36" i="1"/>
  <c r="AN36" i="1" s="1"/>
  <c r="R37" i="1"/>
  <c r="AN37" i="1" s="1"/>
  <c r="R38" i="1"/>
  <c r="AN38" i="1" s="1"/>
  <c r="R39" i="1"/>
  <c r="AN39" i="1" s="1"/>
  <c r="R40" i="1"/>
  <c r="AN40" i="1" s="1"/>
  <c r="R41" i="1"/>
  <c r="AN41" i="1" s="1"/>
  <c r="R42" i="1"/>
  <c r="AN42" i="1" s="1"/>
  <c r="R43" i="1"/>
  <c r="AN43" i="1" s="1"/>
  <c r="R44" i="1"/>
  <c r="AN44" i="1" s="1"/>
  <c r="R45" i="1"/>
  <c r="AN45" i="1" s="1"/>
  <c r="R46" i="1"/>
  <c r="AN46" i="1" s="1"/>
  <c r="R47" i="1"/>
  <c r="AN47" i="1" s="1"/>
  <c r="R48" i="1"/>
  <c r="AN48" i="1" s="1"/>
  <c r="R49" i="1"/>
  <c r="AN49" i="1" s="1"/>
  <c r="R50" i="1"/>
  <c r="AN50" i="1" s="1"/>
  <c r="R51" i="1"/>
  <c r="AN51" i="1" s="1"/>
  <c r="R52" i="1"/>
  <c r="AN52" i="1" s="1"/>
  <c r="R53" i="1"/>
  <c r="AN53" i="1" s="1"/>
  <c r="R54" i="1"/>
  <c r="AN54" i="1" s="1"/>
  <c r="R55" i="1"/>
  <c r="AN55" i="1" s="1"/>
  <c r="R56" i="1"/>
  <c r="AN56" i="1" s="1"/>
  <c r="R57" i="1"/>
  <c r="AN57" i="1" s="1"/>
  <c r="R58" i="1"/>
  <c r="AN58" i="1" s="1"/>
  <c r="R59" i="1"/>
  <c r="AN59" i="1" s="1"/>
  <c r="AO59" i="1" s="1"/>
  <c r="R60" i="1"/>
  <c r="AN60" i="1" s="1"/>
  <c r="R61" i="1"/>
  <c r="AN61" i="1" s="1"/>
  <c r="R62" i="1"/>
  <c r="AN62" i="1" s="1"/>
  <c r="R63" i="1"/>
  <c r="AN63" i="1" s="1"/>
  <c r="AO63" i="1" s="1"/>
  <c r="R64" i="1"/>
  <c r="AN64" i="1" s="1"/>
  <c r="R65" i="1"/>
  <c r="AN65" i="1" s="1"/>
  <c r="R66" i="1"/>
  <c r="AN66" i="1" s="1"/>
  <c r="R67" i="1"/>
  <c r="AN67" i="1" s="1"/>
  <c r="AO67" i="1" s="1"/>
  <c r="R68" i="1"/>
  <c r="AN68" i="1" s="1"/>
  <c r="R69" i="1"/>
  <c r="AN69" i="1" s="1"/>
  <c r="R70" i="1"/>
  <c r="AN70" i="1" s="1"/>
  <c r="R71" i="1"/>
  <c r="AN71" i="1" s="1"/>
  <c r="AO71" i="1" s="1"/>
  <c r="R72" i="1"/>
  <c r="AN72" i="1" s="1"/>
  <c r="R73" i="1"/>
  <c r="AN73" i="1" s="1"/>
  <c r="R74" i="1"/>
  <c r="AN74" i="1" s="1"/>
  <c r="R75" i="1"/>
  <c r="AN75" i="1" s="1"/>
  <c r="AO75" i="1" s="1"/>
  <c r="R76" i="1"/>
  <c r="AN76" i="1" s="1"/>
  <c r="R77" i="1"/>
  <c r="AN77" i="1" s="1"/>
  <c r="R78" i="1"/>
  <c r="AN78" i="1" s="1"/>
  <c r="R79" i="1"/>
  <c r="AN79" i="1" s="1"/>
  <c r="AO79" i="1" s="1"/>
  <c r="R80" i="1"/>
  <c r="AN80" i="1" s="1"/>
  <c r="R81" i="1"/>
  <c r="AN81" i="1" s="1"/>
  <c r="R82" i="1"/>
  <c r="AN82" i="1" s="1"/>
  <c r="R83" i="1"/>
  <c r="AN83" i="1" s="1"/>
  <c r="AO83" i="1" s="1"/>
  <c r="R84" i="1"/>
  <c r="AN84" i="1" s="1"/>
  <c r="R85" i="1"/>
  <c r="AN85" i="1" s="1"/>
  <c r="R86" i="1"/>
  <c r="AN86" i="1" s="1"/>
  <c r="R87" i="1"/>
  <c r="AN87" i="1" s="1"/>
  <c r="AO87" i="1" s="1"/>
  <c r="R88" i="1"/>
  <c r="AN88" i="1" s="1"/>
  <c r="R89" i="1"/>
  <c r="AN89" i="1" s="1"/>
  <c r="R90" i="1"/>
  <c r="AN90" i="1" s="1"/>
  <c r="R91" i="1"/>
  <c r="AN91" i="1" s="1"/>
  <c r="AO91" i="1" s="1"/>
  <c r="R92" i="1"/>
  <c r="AN92" i="1" s="1"/>
  <c r="R93" i="1"/>
  <c r="AN93" i="1" s="1"/>
  <c r="R94" i="1"/>
  <c r="AN94" i="1" s="1"/>
  <c r="R95" i="1"/>
  <c r="AN95" i="1" s="1"/>
  <c r="AO95" i="1" s="1"/>
  <c r="R96" i="1"/>
  <c r="AN96" i="1" s="1"/>
  <c r="R97" i="1"/>
  <c r="AN97" i="1" s="1"/>
  <c r="R98" i="1"/>
  <c r="AN98" i="1" s="1"/>
  <c r="R99" i="1"/>
  <c r="AN99" i="1" s="1"/>
  <c r="AO99" i="1" s="1"/>
  <c r="R100" i="1"/>
  <c r="AN100" i="1" s="1"/>
  <c r="R101" i="1"/>
  <c r="AN101" i="1" s="1"/>
  <c r="R102" i="1"/>
  <c r="AN102" i="1" s="1"/>
  <c r="R34" i="1"/>
  <c r="AO100" i="1" l="1"/>
  <c r="AO96" i="1"/>
  <c r="AO92" i="1"/>
  <c r="AO88" i="1"/>
  <c r="AO84" i="1"/>
  <c r="AO80" i="1"/>
  <c r="AO76" i="1"/>
  <c r="AO72" i="1"/>
  <c r="AO68" i="1"/>
  <c r="AO64" i="1"/>
  <c r="AO60" i="1"/>
  <c r="AO56" i="1"/>
  <c r="AO52" i="1"/>
  <c r="AO48" i="1"/>
  <c r="AO44" i="1"/>
  <c r="AO40" i="1"/>
  <c r="AO36" i="1"/>
  <c r="AO102" i="1"/>
  <c r="AO94" i="1"/>
  <c r="AO86" i="1"/>
  <c r="AO82" i="1"/>
  <c r="AO78" i="1"/>
  <c r="AO74" i="1"/>
  <c r="AO70" i="1"/>
  <c r="AO66" i="1"/>
  <c r="AO62" i="1"/>
  <c r="AO58" i="1"/>
  <c r="AO54" i="1"/>
  <c r="AO50" i="1"/>
  <c r="AO46" i="1"/>
  <c r="AO42" i="1"/>
  <c r="AO38" i="1"/>
  <c r="AO98" i="1"/>
  <c r="AO90" i="1"/>
  <c r="AO101" i="1"/>
  <c r="AO97" i="1"/>
  <c r="AO93" i="1"/>
  <c r="AO89" i="1"/>
  <c r="AO85" i="1"/>
  <c r="AO81" i="1"/>
  <c r="AO77" i="1"/>
  <c r="AO73" i="1"/>
  <c r="AO69" i="1"/>
  <c r="AO65" i="1"/>
  <c r="AS101" i="1"/>
  <c r="AS98" i="1"/>
  <c r="AS46" i="1"/>
  <c r="AS62" i="1"/>
  <c r="AS78" i="1"/>
  <c r="AS88" i="1"/>
  <c r="AS72" i="1"/>
  <c r="AS40" i="1"/>
  <c r="AS44" i="1"/>
  <c r="AO55" i="1"/>
  <c r="AO51" i="1"/>
  <c r="AO47" i="1"/>
  <c r="AO43" i="1"/>
  <c r="AO39" i="1"/>
  <c r="AO35" i="1"/>
  <c r="AS89" i="1"/>
  <c r="AS37" i="1"/>
  <c r="AS53" i="1"/>
  <c r="AS69" i="1"/>
  <c r="AS86" i="1"/>
  <c r="AS102" i="1"/>
  <c r="AS50" i="1"/>
  <c r="AS66" i="1"/>
  <c r="AS82" i="1"/>
  <c r="AS100" i="1"/>
  <c r="AS84" i="1"/>
  <c r="AS52" i="1"/>
  <c r="AS91" i="1"/>
  <c r="AS39" i="1"/>
  <c r="AS55" i="1"/>
  <c r="AS83" i="1"/>
  <c r="AS56" i="1"/>
  <c r="AS93" i="1"/>
  <c r="AS41" i="1"/>
  <c r="AS57" i="1"/>
  <c r="AS73" i="1"/>
  <c r="AS90" i="1"/>
  <c r="AS38" i="1"/>
  <c r="AS54" i="1"/>
  <c r="AS70" i="1"/>
  <c r="AS63" i="1"/>
  <c r="AS48" i="1"/>
  <c r="AS71" i="1"/>
  <c r="AS64" i="1"/>
  <c r="AS95" i="1"/>
  <c r="AS43" i="1"/>
  <c r="AS59" i="1"/>
  <c r="AS92" i="1"/>
  <c r="AS68" i="1"/>
  <c r="AO61" i="1"/>
  <c r="AO57" i="1"/>
  <c r="AO53" i="1"/>
  <c r="AO49" i="1"/>
  <c r="AO45" i="1"/>
  <c r="AO41" i="1"/>
  <c r="AO37" i="1"/>
  <c r="AX38" i="1"/>
  <c r="AP37" i="1"/>
  <c r="AS97" i="1"/>
  <c r="AS45" i="1"/>
  <c r="AS61" i="1"/>
  <c r="AS77" i="1"/>
  <c r="AS94" i="1"/>
  <c r="AS42" i="1"/>
  <c r="AS58" i="1"/>
  <c r="AS74" i="1"/>
  <c r="AS79" i="1"/>
  <c r="AS60" i="1"/>
  <c r="AS96" i="1"/>
  <c r="AS76" i="1"/>
  <c r="AS99" i="1"/>
  <c r="AS47" i="1"/>
  <c r="AS67" i="1"/>
  <c r="AS36" i="1"/>
  <c r="AS80" i="1"/>
  <c r="AH36" i="1"/>
  <c r="AD36" i="1"/>
  <c r="AH102" i="1"/>
  <c r="AD102" i="1"/>
  <c r="AH100" i="1"/>
  <c r="AD100" i="1"/>
  <c r="AH98" i="1"/>
  <c r="AD98" i="1"/>
  <c r="AH96" i="1"/>
  <c r="AD96" i="1"/>
  <c r="AH94" i="1"/>
  <c r="AD94" i="1"/>
  <c r="AH92" i="1"/>
  <c r="AD92" i="1"/>
  <c r="AH90" i="1"/>
  <c r="AD90" i="1"/>
  <c r="AH88" i="1"/>
  <c r="AD88" i="1"/>
  <c r="AH86" i="1"/>
  <c r="AD86" i="1"/>
  <c r="AH84" i="1"/>
  <c r="AD84" i="1"/>
  <c r="AH82" i="1"/>
  <c r="AD82" i="1"/>
  <c r="AH80" i="1"/>
  <c r="AD80" i="1"/>
  <c r="AH78" i="1"/>
  <c r="AD78" i="1"/>
  <c r="AH76" i="1"/>
  <c r="AD76" i="1"/>
  <c r="AH74" i="1"/>
  <c r="AD74" i="1"/>
  <c r="AH72" i="1"/>
  <c r="AD72" i="1"/>
  <c r="AH70" i="1"/>
  <c r="AD70" i="1"/>
  <c r="AH68" i="1"/>
  <c r="AD68" i="1"/>
  <c r="AH66" i="1"/>
  <c r="AD66" i="1"/>
  <c r="AH64" i="1"/>
  <c r="AD64" i="1"/>
  <c r="AH62" i="1"/>
  <c r="AD62" i="1"/>
  <c r="AH60" i="1"/>
  <c r="AD60" i="1"/>
  <c r="AH58" i="1"/>
  <c r="AD58" i="1"/>
  <c r="AH56" i="1"/>
  <c r="AD56" i="1"/>
  <c r="AH54" i="1"/>
  <c r="AD54" i="1"/>
  <c r="AH52" i="1"/>
  <c r="AD52" i="1"/>
  <c r="AH50" i="1"/>
  <c r="AD50" i="1"/>
  <c r="AH48" i="1"/>
  <c r="AD48" i="1"/>
  <c r="AH46" i="1"/>
  <c r="AD46" i="1"/>
  <c r="AH44" i="1"/>
  <c r="AD44" i="1"/>
  <c r="AH42" i="1"/>
  <c r="AD42" i="1"/>
  <c r="AH40" i="1"/>
  <c r="AD40" i="1"/>
  <c r="AH38" i="1"/>
  <c r="AD38" i="1"/>
  <c r="AH101" i="1"/>
  <c r="AD101" i="1"/>
  <c r="AH99" i="1"/>
  <c r="AD99" i="1"/>
  <c r="AH97" i="1"/>
  <c r="AD97" i="1"/>
  <c r="AH95" i="1"/>
  <c r="AD95" i="1"/>
  <c r="AH93" i="1"/>
  <c r="AD93" i="1"/>
  <c r="AH91" i="1"/>
  <c r="AD91" i="1"/>
  <c r="AH89" i="1"/>
  <c r="AD89" i="1"/>
  <c r="AH87" i="1"/>
  <c r="AD87" i="1"/>
  <c r="AH85" i="1"/>
  <c r="AD85" i="1"/>
  <c r="AH83" i="1"/>
  <c r="AD83" i="1"/>
  <c r="AH81" i="1"/>
  <c r="AD81" i="1"/>
  <c r="AH79" i="1"/>
  <c r="AD79" i="1"/>
  <c r="AH77" i="1"/>
  <c r="AD77" i="1"/>
  <c r="AH75" i="1"/>
  <c r="AD75" i="1"/>
  <c r="AH73" i="1"/>
  <c r="AD73" i="1"/>
  <c r="AH71" i="1"/>
  <c r="AD71" i="1"/>
  <c r="AH69" i="1"/>
  <c r="AD69" i="1"/>
  <c r="AH67" i="1"/>
  <c r="AD67" i="1"/>
  <c r="AH65" i="1"/>
  <c r="AD65" i="1"/>
  <c r="AH63" i="1"/>
  <c r="AD63" i="1"/>
  <c r="AH61" i="1"/>
  <c r="AD61" i="1"/>
  <c r="AH59" i="1"/>
  <c r="AI59" i="1" s="1"/>
  <c r="AD59" i="1"/>
  <c r="AE59" i="1" s="1"/>
  <c r="AH57" i="1"/>
  <c r="AI57" i="1" s="1"/>
  <c r="AD57" i="1"/>
  <c r="AH55" i="1"/>
  <c r="AI55" i="1" s="1"/>
  <c r="AD55" i="1"/>
  <c r="AE55" i="1" s="1"/>
  <c r="AH53" i="1"/>
  <c r="AI53" i="1" s="1"/>
  <c r="AD53" i="1"/>
  <c r="AH51" i="1"/>
  <c r="AI51" i="1" s="1"/>
  <c r="AD51" i="1"/>
  <c r="AE51" i="1" s="1"/>
  <c r="AH49" i="1"/>
  <c r="AI49" i="1" s="1"/>
  <c r="AD49" i="1"/>
  <c r="AH47" i="1"/>
  <c r="AI47" i="1" s="1"/>
  <c r="AD47" i="1"/>
  <c r="AE47" i="1" s="1"/>
  <c r="AH45" i="1"/>
  <c r="AI45" i="1" s="1"/>
  <c r="AD45" i="1"/>
  <c r="AH43" i="1"/>
  <c r="AI43" i="1" s="1"/>
  <c r="AD43" i="1"/>
  <c r="AE43" i="1" s="1"/>
  <c r="AH41" i="1"/>
  <c r="AI41" i="1" s="1"/>
  <c r="AD41" i="1"/>
  <c r="AH39" i="1"/>
  <c r="AI39" i="1" s="1"/>
  <c r="AD39" i="1"/>
  <c r="AE39" i="1" s="1"/>
  <c r="AH37" i="1"/>
  <c r="AI37" i="1" s="1"/>
  <c r="AD37" i="1"/>
  <c r="AH35" i="1"/>
  <c r="AI35" i="1" s="1"/>
  <c r="AD35" i="1"/>
  <c r="AE35" i="1" s="1"/>
  <c r="AB102" i="1"/>
  <c r="AF102" i="1"/>
  <c r="AE1" i="2"/>
  <c r="AE37" i="1" l="1"/>
  <c r="AE41" i="1"/>
  <c r="AE45" i="1"/>
  <c r="AE49" i="1"/>
  <c r="AE53" i="1"/>
  <c r="AE57" i="1"/>
  <c r="AX39" i="1"/>
  <c r="AP38" i="1"/>
  <c r="AI61" i="1"/>
  <c r="AI65" i="1"/>
  <c r="AI69" i="1"/>
  <c r="AI73" i="1"/>
  <c r="AI77" i="1"/>
  <c r="AI81" i="1"/>
  <c r="AI83" i="1"/>
  <c r="AI87" i="1"/>
  <c r="AI91" i="1"/>
  <c r="AI93" i="1"/>
  <c r="AI97" i="1"/>
  <c r="AI101" i="1"/>
  <c r="AI40" i="1"/>
  <c r="AI44" i="1"/>
  <c r="AI48" i="1"/>
  <c r="AI52" i="1"/>
  <c r="AI54" i="1"/>
  <c r="AI58" i="1"/>
  <c r="AI64" i="1"/>
  <c r="AI68" i="1"/>
  <c r="AI72" i="1"/>
  <c r="AI76" i="1"/>
  <c r="AI80" i="1"/>
  <c r="AI90" i="1"/>
  <c r="AE61" i="1"/>
  <c r="AE63" i="1"/>
  <c r="AE65" i="1"/>
  <c r="AE67" i="1"/>
  <c r="AE69" i="1"/>
  <c r="AE71" i="1"/>
  <c r="AE73" i="1"/>
  <c r="AE75" i="1"/>
  <c r="AE77" i="1"/>
  <c r="AE79" i="1"/>
  <c r="AE81" i="1"/>
  <c r="AE83" i="1"/>
  <c r="AE85" i="1"/>
  <c r="AE87" i="1"/>
  <c r="AE89" i="1"/>
  <c r="AE91" i="1"/>
  <c r="AE93" i="1"/>
  <c r="AE95" i="1"/>
  <c r="AE97" i="1"/>
  <c r="AE99" i="1"/>
  <c r="AE101" i="1"/>
  <c r="AE38" i="1"/>
  <c r="AE40" i="1"/>
  <c r="AE42" i="1"/>
  <c r="AE44" i="1"/>
  <c r="AE46" i="1"/>
  <c r="AE48" i="1"/>
  <c r="AE50" i="1"/>
  <c r="AE52" i="1"/>
  <c r="AE54" i="1"/>
  <c r="AE56" i="1"/>
  <c r="AE58" i="1"/>
  <c r="AE60" i="1"/>
  <c r="AE62" i="1"/>
  <c r="AE64" i="1"/>
  <c r="AE66" i="1"/>
  <c r="AE68" i="1"/>
  <c r="AE70" i="1"/>
  <c r="AE72" i="1"/>
  <c r="AE74" i="1"/>
  <c r="AE76" i="1"/>
  <c r="AE78" i="1"/>
  <c r="AE80" i="1"/>
  <c r="AE82" i="1"/>
  <c r="AE84" i="1"/>
  <c r="AE86" i="1"/>
  <c r="AE88" i="1"/>
  <c r="AE90" i="1"/>
  <c r="AE92" i="1"/>
  <c r="AE94" i="1"/>
  <c r="AE96" i="1"/>
  <c r="AE98" i="1"/>
  <c r="AE100" i="1"/>
  <c r="AE102" i="1"/>
  <c r="AE36" i="1"/>
  <c r="AI63" i="1"/>
  <c r="AI67" i="1"/>
  <c r="AI71" i="1"/>
  <c r="AI75" i="1"/>
  <c r="AI79" i="1"/>
  <c r="AI85" i="1"/>
  <c r="AI89" i="1"/>
  <c r="AI95" i="1"/>
  <c r="AI99" i="1"/>
  <c r="AI38" i="1"/>
  <c r="AI42" i="1"/>
  <c r="AI46" i="1"/>
  <c r="AI50" i="1"/>
  <c r="AI56" i="1"/>
  <c r="AI60" i="1"/>
  <c r="AI62" i="1"/>
  <c r="AI66" i="1"/>
  <c r="AI70" i="1"/>
  <c r="AI74" i="1"/>
  <c r="AI78" i="1"/>
  <c r="AI82" i="1"/>
  <c r="AI84" i="1"/>
  <c r="AI86" i="1"/>
  <c r="AI88" i="1"/>
  <c r="AI92" i="1"/>
  <c r="AI94" i="1"/>
  <c r="AI96" i="1"/>
  <c r="AI98" i="1"/>
  <c r="AI100" i="1"/>
  <c r="AI102" i="1"/>
  <c r="AI36" i="1"/>
  <c r="AA34" i="1"/>
  <c r="AR34" i="1" s="1"/>
  <c r="AS34" i="1" s="1"/>
  <c r="AX40" i="1" l="1"/>
  <c r="AP39" i="1"/>
  <c r="AE1" i="1"/>
  <c r="AX41" i="1" l="1"/>
  <c r="AP40" i="1"/>
  <c r="AW34" i="1"/>
  <c r="AX42" i="1" l="1"/>
  <c r="AP41" i="1"/>
  <c r="AL34" i="1"/>
  <c r="AK34" i="1"/>
  <c r="AX43" i="1" l="1"/>
  <c r="AP42" i="1"/>
  <c r="AM34" i="1"/>
  <c r="AX44" i="1" l="1"/>
  <c r="AP43" i="1"/>
  <c r="AF34" i="1"/>
  <c r="AX45" i="1" l="1"/>
  <c r="AP44" i="1"/>
  <c r="AN34" i="1"/>
  <c r="AX46" i="1" l="1"/>
  <c r="AP45" i="1"/>
  <c r="AO34" i="1"/>
  <c r="AD34" i="1"/>
  <c r="AH34" i="1"/>
  <c r="AX47" i="1" l="1"/>
  <c r="AP46" i="1"/>
  <c r="AI34" i="1"/>
  <c r="AE34" i="1"/>
  <c r="AX48" i="1" l="1"/>
  <c r="AP47" i="1"/>
  <c r="AX49" i="1" l="1"/>
  <c r="AP48" i="1"/>
  <c r="AX50" i="1" l="1"/>
  <c r="AP49" i="1"/>
  <c r="AX51" i="1" l="1"/>
  <c r="AP50" i="1"/>
  <c r="AX52" i="1" l="1"/>
  <c r="AP51" i="1"/>
  <c r="AX53" i="1" l="1"/>
  <c r="AP52" i="1"/>
  <c r="AX54" i="1" l="1"/>
  <c r="AP53" i="1"/>
  <c r="AX55" i="1" l="1"/>
  <c r="AP54" i="1"/>
  <c r="AX56" i="1" l="1"/>
  <c r="AP55" i="1"/>
  <c r="AX57" i="1" l="1"/>
  <c r="AP56" i="1"/>
  <c r="AX58" i="1" l="1"/>
  <c r="AP57" i="1"/>
  <c r="AX59" i="1" l="1"/>
  <c r="AP58" i="1"/>
  <c r="AX60" i="1" l="1"/>
  <c r="AP59" i="1"/>
  <c r="AX61" i="1" l="1"/>
  <c r="AP60" i="1"/>
  <c r="AX62" i="1" l="1"/>
  <c r="AP61" i="1"/>
  <c r="AX63" i="1" l="1"/>
  <c r="AP62" i="1"/>
  <c r="AX64" i="1" l="1"/>
  <c r="AP63" i="1"/>
  <c r="AX65" i="1" l="1"/>
  <c r="AP64" i="1"/>
  <c r="AX66" i="1" l="1"/>
  <c r="AP65" i="1"/>
  <c r="AX67" i="1" l="1"/>
  <c r="AP66" i="1"/>
  <c r="AX68" i="1" l="1"/>
  <c r="AP67" i="1"/>
  <c r="AX69" i="1" l="1"/>
  <c r="AP68" i="1"/>
  <c r="AX70" i="1" l="1"/>
  <c r="AP69" i="1"/>
  <c r="AX71" i="1" l="1"/>
  <c r="AP70" i="1"/>
  <c r="AX72" i="1" l="1"/>
  <c r="AP71" i="1"/>
  <c r="AX73" i="1" l="1"/>
  <c r="AP72" i="1"/>
  <c r="AX74" i="1" l="1"/>
  <c r="AP73" i="1"/>
  <c r="AX75" i="1" l="1"/>
  <c r="AP74" i="1"/>
  <c r="AX76" i="1" l="1"/>
  <c r="AP75" i="1"/>
  <c r="AX77" i="1" l="1"/>
  <c r="AP76" i="1"/>
  <c r="AX78" i="1" l="1"/>
  <c r="AP77" i="1"/>
  <c r="AX79" i="1" l="1"/>
  <c r="AP78" i="1"/>
  <c r="AX80" i="1" l="1"/>
  <c r="AP79" i="1"/>
  <c r="AX81" i="1" l="1"/>
  <c r="AP80" i="1"/>
  <c r="AX82" i="1" l="1"/>
  <c r="AP81" i="1"/>
  <c r="AX83" i="1" l="1"/>
  <c r="AP82" i="1"/>
  <c r="AX84" i="1" l="1"/>
  <c r="AP83" i="1"/>
  <c r="AX85" i="1" l="1"/>
  <c r="AP84" i="1"/>
  <c r="AX86" i="1" l="1"/>
  <c r="AP85" i="1"/>
  <c r="AX87" i="1" l="1"/>
  <c r="AP86" i="1"/>
  <c r="AX88" i="1" l="1"/>
  <c r="AP87" i="1"/>
  <c r="AX89" i="1" l="1"/>
  <c r="AP88" i="1"/>
  <c r="AX90" i="1" l="1"/>
  <c r="AP89" i="1"/>
  <c r="AX91" i="1" l="1"/>
  <c r="AP90" i="1"/>
  <c r="AX92" i="1" l="1"/>
  <c r="AP91" i="1"/>
  <c r="AX93" i="1" l="1"/>
  <c r="AP92" i="1"/>
  <c r="AX94" i="1" l="1"/>
  <c r="AP93" i="1"/>
  <c r="AX95" i="1" l="1"/>
  <c r="AP94" i="1"/>
  <c r="AX96" i="1" l="1"/>
  <c r="AP95" i="1"/>
  <c r="AX97" i="1" l="1"/>
  <c r="AP96" i="1"/>
  <c r="AX98" i="1" l="1"/>
  <c r="AP97" i="1"/>
  <c r="AX99" i="1" l="1"/>
  <c r="AP98" i="1"/>
  <c r="AX100" i="1" l="1"/>
  <c r="AP99" i="1"/>
  <c r="AX101" i="1" l="1"/>
  <c r="AP100" i="1"/>
  <c r="AX102" i="1" l="1"/>
  <c r="AP102" i="1" s="1"/>
  <c r="AP1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Prognoz 5</author>
    <author>Оксана Малаховская</author>
  </authors>
  <commentList>
    <comment ref="B1" authorId="0" shapeId="0" xr:uid="{00000000-0006-0000-0000-000001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C1" authorId="0" shapeId="0" xr:uid="{00000000-0006-0000-0000-000002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D1" authorId="0" shapeId="0" xr:uid="{00000000-0006-0000-0000-000003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E1" authorId="0" shapeId="0" xr:uid="{00000000-0006-0000-0000-000004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F1" authorId="0" shapeId="0" xr:uid="{00000000-0006-0000-0000-000005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G1" authorId="0" shapeId="0" xr:uid="{00000000-0006-0000-0000-000006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H1" authorId="0" shapeId="0" xr:uid="{00000000-0006-0000-0000-000007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I1" authorId="0" shapeId="0" xr:uid="{00000000-0006-0000-0000-000008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J1" authorId="0" shapeId="0" xr:uid="{00000000-0006-0000-0000-000009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K1" authorId="0" shapeId="0" xr:uid="{00000000-0006-0000-0000-00000A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L1" authorId="0" shapeId="0" xr:uid="{00000000-0006-0000-0000-00000B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Q1" authorId="0" shapeId="0" xr:uid="{00000000-0006-0000-0000-00000C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X1" authorId="0" shapeId="0" xr:uid="{00000000-0006-0000-0000-00000D000000}">
      <text>
        <r>
          <rPr>
            <sz val="10"/>
            <rFont val="Arial"/>
            <family val="2"/>
            <charset val="204"/>
          </rPr>
          <t>Country and Group: United States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United States</t>
        </r>
      </text>
    </comment>
    <comment ref="AF1" authorId="0" shapeId="0" xr:uid="{00000000-0006-0000-0000-00000E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AT2" authorId="1" shapeId="0" xr:uid="{00000000-0006-0000-0000-00000F000000}">
      <text>
        <r>
          <rPr>
            <b/>
            <sz val="9"/>
            <color indexed="81"/>
            <rFont val="Tahoma"/>
            <charset val="1"/>
          </rPr>
          <t>Оксана Малаховская:</t>
        </r>
        <r>
          <rPr>
            <sz val="9"/>
            <color indexed="81"/>
            <rFont val="Tahoma"/>
            <charset val="1"/>
          </rPr>
          <t xml:space="preserve">
взяла логарифм, потом вычла параболический тренд 
</t>
        </r>
      </text>
    </comment>
    <comment ref="B4" authorId="0" shapeId="0" xr:uid="{00000000-0006-0000-0000-000010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C4" authorId="0" shapeId="0" xr:uid="{00000000-0006-0000-0000-000011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D4" authorId="0" shapeId="0" xr:uid="{00000000-0006-0000-0000-000012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E4" authorId="0" shapeId="0" xr:uid="{00000000-0006-0000-0000-000013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F4" authorId="0" shapeId="0" xr:uid="{00000000-0006-0000-0000-000014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G4" authorId="0" shapeId="0" xr:uid="{00000000-0006-0000-0000-000015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H4" authorId="0" shapeId="0" xr:uid="{00000000-0006-0000-0000-000016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weights are revised annually;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December of previous year;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2008 prices.</t>
        </r>
      </text>
    </comment>
    <comment ref="I4" authorId="0" shapeId="0" xr:uid="{00000000-0006-0000-0000-000017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J4" authorId="0" shapeId="0" xr:uid="{00000000-0006-0000-0000-000018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K4" authorId="0" shapeId="0" xr:uid="{00000000-0006-0000-0000-000019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L4" authorId="0" shapeId="0" xr:uid="{00000000-0006-0000-0000-00001A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N4" authorId="1" shapeId="0" xr:uid="{00000000-0006-0000-0000-00001B000000}">
      <text>
        <r>
          <rPr>
            <b/>
            <sz val="9"/>
            <color indexed="81"/>
            <rFont val="Tahoma"/>
            <family val="2"/>
            <charset val="204"/>
          </rPr>
          <t>Оксана Малаховская:</t>
        </r>
        <r>
          <rPr>
            <sz val="9"/>
            <color indexed="81"/>
            <rFont val="Tahoma"/>
            <family val="2"/>
            <charset val="204"/>
          </rPr>
          <t xml:space="preserve">
Ищем платежный баланс (аналитическое
предствление)</t>
        </r>
      </text>
    </comment>
    <comment ref="Q4" authorId="0" shapeId="0" xr:uid="{00000000-0006-0000-0000-00001C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T4" authorId="1" shapeId="0" xr:uid="{00000000-0006-0000-0000-00001D000000}">
      <text>
        <r>
          <rPr>
            <b/>
            <sz val="9"/>
            <color indexed="81"/>
            <rFont val="Tahoma"/>
            <family val="2"/>
            <charset val="204"/>
          </rPr>
          <t>Оксана Малаховская:</t>
        </r>
        <r>
          <rPr>
            <sz val="9"/>
            <color indexed="81"/>
            <rFont val="Tahoma"/>
            <family val="2"/>
            <charset val="204"/>
          </rPr>
          <t xml:space="preserve">
http://sdw.ecb.europa.eu</t>
        </r>
      </text>
    </comment>
    <comment ref="X4" authorId="0" shapeId="0" xr:uid="{00000000-0006-0000-0000-00001E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United States;Data Source: International Financial Statistics (IFS)
Key statistical concepts used
Date of Fund Membership: 
December 27, 1945 
Standard Sources: 
B: Board of Governors of the Federal Reserve System 
S: U.S. Department of Commerce, Survey of Current Business 
Highlights of U.S. Export and Import Trade 
N: U.S. Treasury Department, 
Treasury Bulletin and Monthly Treasury Statement  
C: U.S. Department of Commerce, Bureau of Economic Analysis 
Exchange Rates: 
Data relate to the  par value through June 1974 and to the rate determined through a method known as the standard "basket" valuation thereafter. 
International Liquidity: 
Foreign Exchange (line 1d.d) includes holdings of Treasury and the Federal Reserve System. Beginning November 1978, these holdings are valued at current market exchange rates or, where appropriate, at such other rates as may be agreed upon by the parties to the transactions. Consistent with reporting guidelines, it excludes outstanding reciprocal currency swaps with the European Central Bank, the Swiss National Bank, the Bank of England, the Bank of Japan, the Reserve Bank of Australia, and the National Bank of Denmark.  
Lines 7a.d and .7b.d are derived from the U.S. Treasury International Capital (TIC) reports. They differ from the commercial banks' Foreign Assets (line 21) and Foreign Liabilities (line 26c), reported in section 20, mainly because they include the accounts of international banking facilities (IBFs). See notes on commercial banks in the section on other depository corporations. † Beginning in 1978, Other Depository Corporations: Assets (line .7a.d) and Other Depository Corporations: Liabilities (line .7b.d) reflect a broader coverage of international banking facilities (IBFs). Beginning in December 2001, data are based on a new reporting system for other depository corporations. 
Central Bank: 
Consists of the Federal Reserve Banks (FED) only. 
Data are based on a standardized report form (SRF) for central banks, which accords with the concepts and definitions of the IMF's Monetary and Financial Statistics Manual (MFSM), 2000. Data in the SRF format are compiled from pre-SRF data derived from the Bulletin which are not fully based on the MFSM methodology. Departures from the MFSM methodology are explained below. 
Beginning in October 2008, data refer to the last Wednesday of the month.  
Financial derivatives are excluded from the data. Beginning in December 2007, central bank liquidity swaps are included. 
Shares and other equity includes funds contributed by owners and retained earnings.  
For December 2001 through July 2003, Currency in circulation was estimated. 
Liabilities to Other Sectors includes some accounts with nonresidents.   
Accounts receivable and payable are included in Other Items (Net) rather than in the FED's claims on or liabilities to the corresponding economic sectors. 
Accrued interest is included in Other items (Net) rather than in the outstanding amounts of the financial assets and liabilities.  
Securities other than shares issued by the US Government and Federal agencies are valued at acquisition cost rather than at current market price or fair value.  
Exchange rate revaluation account, which reflects the daily revaluation at mid-day market exchange rates of foreign currency denominated position, is included in Other items (Net) rather than in Shares and Other Equity. 
Other Depository Corporations:  
Comprises commercial banks, savings institutions, credit unions, and money market mutual funds. Commercial banks include U.S.-chartered commercial banks, foreign banking offices in the U.S., bank holding companies, and banks on U.S.-affiliated areas and exclude international banking facilities. Savings institutions include savings and loan associations, mutual savings banks, federal savings banks, and Massachusetts cooperative banks.  
Data are based on a standardized report form (SRF) for other depository corporations, which accords with the concepts and definitions of the Monetary and Financial Statistics Manual (MFSM). Data in the SRF format are compiled from the data contained in the Flow of Funds (FOF) which are not fully based on the MFSM methodology. For other depository corporations in the United States, departures from the MFSM methodology are explained below. 
Data are available only on a quarterly basis.  
Financial derivatives and accounts payable/receivable are excluded from the data.  
Financial assets and liabilities for which economic sectorization is unavailable are allocated to the economic sector based on an estimate. The estimate is calculated using FOF data as follows: the volume of a financial instrument recorded in the balance sheet of the other depository corporations multiplied by the percentage share of economic sectors recorded in balance sheet of the financial instruments.  
Claim on Central Government includes a small portion of claims on public nonfinancial corporations. 
Claims on State and Local Government includes a significant portion of claims on public nonfinancial corporations. 
Shares and other equity comprises funds contributed by owners only.  
The reported discrepancy between the total volume of assets and liabilities is included in Other items (Net).   
Securities other than shares are valued at acquisition cost rather than at current market price or fair value. 
Depository Corporations:  
See notes on central bank and other depository corporations. 
Other Financial Corporations: 
Comprises property-casualty insurance companies, life insurance companies, private pension funds, state and local government employee retirement funds, federal government retirement funds, mutual funds, closed-end and exchange-traded funds, government-sponsored enterprises (GSE), agency-and GSE-backed mortgage pools, issuers of asset-backed securities, finance companies, mortgage companies, real estate investment trust, security brokers and dealers, and funding corporations.  
Data are based on a standardized report form (SRF) for other financial corporations, which accords with the concepts and definitions of the Monetary and Financial Statistics Manual (MFSM). Data in the SRF format are compiled from data contained in the FOF which are not fully based on the MFSM methodology. For other financial corporations in United States, departures from the MFSM methodology are explained below. 
Data are available only on a quarterly basis.  
Financial derivatives are excluded from the data.  
Financial assets and liabilities for which economic sectorization is unavailable are allocated to the economic sector based on an estimate. The estimate is calculated using the FOF data as follows: the volume of a financial instrument recorded in the balance sheet of the other financial corporations multiplied by the percentage share of economic sectors recorded in balance sheet of the financial instruments.  
Claim on Central Government includes a small portion of claims on public nonfinancial corporations. 
Claims on State and Local Government includes a significant portion of claims on public nonfinancial corporations. 
Shares and other equity comprises funds contributed by owners only.  
The reported discrepancy between the total volume of assets and liabilities is included in Other items (Net).   
Securities other than shares are recorded at acquisition cost rather than at current market price or fair value. 
Financial Corporations: 
See notes on central bank, other depository corporations, and other financial corporations. 
Monetary Aggregates:  
Broad Money: 
Broad Money includes estimates of currency issued by the central government. Broad money calculated from the liability data in the sections for the central bank and other depository corporations differs from M2 described below as broad money excludes traveler's checks of nonbank issuers and does not exclude cash items in the process of collection, Federal Reserve float, and individual retirement account (IRA) and Keogh balances at other depository corporations. In addition, deposits included in broad money may be overstated due to the estimates to allocate these deposits to money holding sectors described in the note on the other depository corporations. 
Money (National Definitions): 
Monetary Base comprises (1) total reserves, (2) required clearing balances and adjustments to compensate for float at Federal Reserve Banks, (3) the currency component of the money stock, and (4) for all quarterly reporters on the "Report of Transaction Accounts, Other Deposits and Vault Cash" and for all those weekly reporters whose vault cash exceeds their required reserves, the difference between current vault cash and the amount applied to satisfy current reserve requirements. Currency and vault cash figures are measured over computation periods ending on Mondays. Seasonally adjusted monetary base, break-adjusted monetary base consists of (1) seasonally adjusted, break-adjusted total reserves, (2) the seasonally adjusted currency component of the money stock, and (3), for all quarterly reporters on the "Report of Transaction Accounts, Other Deposits and Vault Cash" and for all those weekly reporters whose vault cash exceeds their required reserves, the seasonally adjusted, break-adjusted difference between current vault cash and the amount applied to satisfy current reserve requirements. 
M1 comprises (1) currency outside the U.S. Treasury, Federal Reserve Banks, and the vaults of other depository corporations; (2) traveler's checks of nonbank issuers; (3) demand deposits at commercial banks (excluding those amounts held by other depository corporations, the U.S. government, and foreign banks and official institutions) less cash items in the process of collection and Federal Reserve float; and (4) other checkable deposits (OCDs), consisting of negotiable order of withdrawal (NOW) and automatic transfer service (ATS) accounts at depository institutions, credit union share draft accounts, and demand deposits at thrift institutions. Seasonally adjusted M1 is constructed by summing currency, traveler's checks, demand deposits, and OCDs, each seasonally adjusted separately. 
M2 comprises M1 plus (1) savings deposits (including money market deposit accounts); (2) small-denomination time deposits (time deposits in amounts of less than $100,000), less IRA and Keogh balances at other depository corporations; and (3) balances in retail money market mutual funds, less IRA and Keogh balances at money market mutual funds. Seasonally adjusted M2 is constructed by summing savings deposits, small-denomination time deposits, and retail money funds, each seasonally adjusted separately, and adding this result to seasonally adjusted M1. 
Interest Rates: 
Central Bank Policy Rate (End of Period): 
Refers to the federal funds rate, which is the rate at which private depository institutions (mostly banks) lend balances (federal funds) at the Federal Reserve to other depository institutions, usually overnight. It is the rate banks charge each other for loans. 
Discount Rate (End of Period): 
Rate at which the Federal Reserve Bank of New York discounts eligible paper and makes advances to member banks. Establishment of the discount rate is at the discretion of each Federal Reserve bank but is subject to review and determination by the Board of Governors in Washington every fourteen days; these rates are publicly announced. Borrowing from a Federal Reserve bank is a privilege of being a member of the Federal Reserve system. Borrowing may take the form either of discounts of short-term commercial, industrial, and other financial paper or of advances against government securities and other eligible collateral; most transactions are in the form of advances. Federal Reserve advances to or discounts for member banks are usually of short maturity up to fifteen days. Federal Reserve banks do not discount eligible paper or make advanced to members banks automatically. Ordinarily, the continuous use of Federal reserve credit by a member  bank over a considerable period of time is not regarded as appropriate. The volume of discount is consequently very small. † Effective January 9, 2003, the rate charged for primary credit replaces that for adjustment credit. Primary credit, which is broadly similar to credit programs offered by many, which is broadly similar to credit programs offered by many other central banks, is made available by the Federal Reserve Bank for short terms as a backup source of liquidity to other depository corporations that are in sound financial condition. 
Federal Funds Rate: 
Weighted average rate at which banks borrow funds through New York brokers. Monthly rate is the average of rates of all calendar days, and the daily rate is the average of the rate on a given day weighted by the volume of transaction. 
Commercial Paper Rate: 
Rate on three-month commercial paper of nonfinancial firms. Rates are quoted on a discount basis and interpolated from data on certain commercial paper trades settled by the Depository Trust Company. The trades represent sales of commercial paper by dealers or direct issuers to investors. 
Treasury Bill Rate: 
Weighted average yield on multiple-price auctions of 13-week treasury bills. Monthly averages are computed on an issue-date basis. Beginning on October 28, 1998, data are stop yields from uniform-price auctions. 
Certificate of Deposit Rate: 
Average of dealer offering rates on nationally traded certificates of deposits. 
Lending Rate: 
Base rate charged by banks on short-term business loans. Monthly rate is the average of rates of all calendar days and is posted by a majority of the top 25 insured U.S. chartered commercial banks. 
Mortgage Rate: 
Contract rate on 30-year fixed-rate first mortgages. 
Government Bond Yield: Long-Term (line 61): 
Yield on actively traded treasury issues adjusted to constant maturities. Yield on treasury securities at constant maturity are interpolated by the U.S. Treasury from the daily yield curve. This curve, which relates the yield on a security to its time to maturity, is based on the closing market bid yields on actively traded treasury securities in the over-the-counter market. These market yields are calculated from composites of quotations obtained by the Federal Reserve Bank of New York. Medium-Term rate refers to three-year constant maturities. Long-term rate refers to ten-year constant maturities. 
Prices, Production, Labor: 
Share Prices: 
Price-weighted monthly average covering 30 blue chip stocks quoted in the Dow Jones Industrial Average (DJIA). 
NASDAQ Composite: 
Market capitalization-weighted index covering domestic and international-based common stocks, ordinary shares, American Depository Receipts (ADRs), shares of beneficial interest, REITs, base February 5, 1971, Tracking Stocks and Limited Partnerships and excluding exchange traded funds, structured products, convertible debentures, rights, units, warrants and preferred issues. 
S&amp;amp;P Industrials: 
Laspeyres-type index based on daily closing quotations for companies in the Industrials on the New York Exchange, base 41–43. 
Amex Average: 
Total-market-value-weighted index that covers all common shares, warrants, and (ADRs) listed, base August 31, 1973. 
Producer Prices: 
Source: compiled by the Bureau of Labor Statistics (U.S. Department of Labor) and published in source S; Weights Reference Period: 1982; Coverage: the entire output of domestic goods-producing sectors; Number of Items in Basket: approximately 30,000 establishments providing close to 100,000 price quotations per month; Basis for Calculation: the weights are taken from the Economic Census conducted by the Census Bureau and are revised every five years. 
Consumer Prices: 
Source: compiled by the Bureau of Labor Statistics (U.S. Department of Labor) and published in source S. Weights reference period: 1982-1984; Geographical Coverage: covers all residents in urban areas; Number of Items in Basket: 305 entry level items representing all goods and services; Basis for Calculation: is computed using a modified Laspeyres methodology, the weights are derived from the Consumer Expenditure Surveys for 2003-2004, and the average for those two years.  Historically weights have been revised once every 10 years; however, starting in 2002, weights will be revised every other year. 
Wages: Hourly Earnings (Mfg): 
Source: compiled by the Bureau of Labor Statistics (U.S. Department of Labor). In June 2003, the Current Employment Statistics survey converted to the 2002 North American Industry Classification System (NAICS) from 1987 Standard Industrial Classification System (SIC). NAICS emphasis on new, emerging, service-providing, and high-tech industries. Both current and historical data are now based on NAICS. 
Industrial Production: 
Source B. Weights Reference Period: 2007; Sectoral Coverage: manufacturing, mining, and electric and gas utilities; Basis for Calculation: the weights are based on annual estimates of value added. 
Crude Petroleum Production: 
Data are from Energy Information Administration, U.S. Department of Energy. 
Nonagricultural Employment, Seasonally Adjusted: 
Data are from source B. and represent an establishment survey that covers all full- and part-time employees who worked during or received pay for the pay period that includes the 12th of the month. The survey excludes proprietors, self-employed persons, domestic servants, unpaid family workers, and members of the Armed Forces. 
Labor: 
Data are compiled by the Bureau of Labor Statistics (U.S. Department of Labor). Beginning in January 2000, Employment data presents statistics from two major surveys, the Current Population Survey (household survey) which provides the information on the labor force, employment, and unemployment that marked Household Data and the Current Employment Statistics Survey (establishment survey) which provides the information on the employment, hours, and earnings of workers on non-farm payrolls that marked Establishment Data. 
International Transactions: 
All trade value data are from the U.S. Bureau of Census web site. Total trade data include trade of the U.S. Virgin Islands. Beginning January 1975, data include exports and imports, respectively, of nonmonetary gold, which prior to January 1975 are excluded. † Beginning in 1987, all trade data are reported on the revised statistical month based on import entry and export declaration transaction dates, whereas previous data reflect import entries and export declarations transmitted to the U.S. Bureau of the Census during a fixed monthly processing period. Export and import price data are Laspeyres-type indices with 1995 trade weights and are compiled by the Bureau of Labor Statistics, U.S. Department of Labor. Volume indices are Paasche-type indices derived for IFS from import and export value data divided by the respective Laspeyres price indices. The f.a.s. (free alongside ship) value is the value of exports at the U.S. seaport, airport, or border port of export, based on the transaction price, including inland freight, insurance, and other charged incurred in placing the merchandise alongside the carrier at the U.S. port of exportation. The value, as defined, excludes the cost of loading the merchandise aboard the exporting carrier and also excludes freight, insurance, and any charges or transportation costs beyond the port of exportation. 
Balance of Payments: 
Data for Business Travel (credits and debits) include only Expenditures by seasonal and border workers. Other business travel services are included indistinguishably under Personal Travel - Other since source data do not distinguish between personal and other business travel. 
Government Finance: 
The monthly, quarterly, and annual data cover the central government transactions of the unified budget and the off-budget agencies. Through September 1995, all monthly, quarterly, and annual cash data are derived from the quarterly Treasury Bulletin, which uses the Monthly Treasury Statement of Receipts and Outlays of the United States Government (MTS) as its source. Beginning in October 1995, revenue outlays, and financing cash data are derived directly from the MTS, while the Treasury Bulletin remains the source for debt data. Net borrowing includes changes in financial assets other than cash balances. For cash data the fiscal year ends September 30. Beginning in 2005, quarterly and annual accrual data are as reported by the Bureau of Economic Analysis (BEA). These GFSM 2001 data are derived from the National Income and Product Accounts (NIPAs) compiled by the BEA. For accrual data fiscal year ends December 31. 
National Accounts: 
Source: Bureau of Economic Analysis (BEA), U.S. Department of Commerce. The National Income and Product Accounts (NIPAs) are, in general, consistent with the 1993 SNA. Volume and price data are calculated using the chained Fisher formula.</t>
        </r>
      </text>
    </comment>
    <comment ref="AF4" authorId="0" shapeId="0" xr:uid="{00000000-0006-0000-0000-00001F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Prognoz 5</author>
    <author>Оксана Малаховская</author>
  </authors>
  <commentList>
    <comment ref="B1" authorId="0" shapeId="0" xr:uid="{00000000-0006-0000-0100-000001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C1" authorId="0" shapeId="0" xr:uid="{00000000-0006-0000-0100-000002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D1" authorId="0" shapeId="0" xr:uid="{00000000-0006-0000-0100-000003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E1" authorId="0" shapeId="0" xr:uid="{00000000-0006-0000-0100-000004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F1" authorId="0" shapeId="0" xr:uid="{00000000-0006-0000-0100-000005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G1" authorId="0" shapeId="0" xr:uid="{00000000-0006-0000-0100-000006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H1" authorId="0" shapeId="0" xr:uid="{00000000-0006-0000-0100-000007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I1" authorId="0" shapeId="0" xr:uid="{00000000-0006-0000-0100-000008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J1" authorId="0" shapeId="0" xr:uid="{00000000-0006-0000-0100-000009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K1" authorId="0" shapeId="0" xr:uid="{00000000-0006-0000-0100-00000A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L1" authorId="0" shapeId="0" xr:uid="{00000000-0006-0000-0100-00000B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Q1" authorId="0" shapeId="0" xr:uid="{00000000-0006-0000-0100-00000C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X1" authorId="0" shapeId="0" xr:uid="{00000000-0006-0000-0100-00000D000000}">
      <text>
        <r>
          <rPr>
            <sz val="10"/>
            <rFont val="Arial"/>
            <family val="2"/>
            <charset val="204"/>
          </rPr>
          <t>Country and Group: United States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United States</t>
        </r>
      </text>
    </comment>
    <comment ref="AF1" authorId="0" shapeId="0" xr:uid="{00000000-0006-0000-0100-00000E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AT2" authorId="1" shapeId="0" xr:uid="{00000000-0006-0000-0100-00000F000000}">
      <text>
        <r>
          <rPr>
            <b/>
            <sz val="9"/>
            <color indexed="81"/>
            <rFont val="Tahoma"/>
            <charset val="1"/>
          </rPr>
          <t>Оксана Малаховская:</t>
        </r>
        <r>
          <rPr>
            <sz val="9"/>
            <color indexed="81"/>
            <rFont val="Tahoma"/>
            <charset val="1"/>
          </rPr>
          <t xml:space="preserve">
взяла логарифм, потом </t>
        </r>
      </text>
    </comment>
    <comment ref="B4" authorId="0" shapeId="0" xr:uid="{00000000-0006-0000-0100-000010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C4" authorId="0" shapeId="0" xr:uid="{00000000-0006-0000-0100-000011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D4" authorId="0" shapeId="0" xr:uid="{00000000-0006-0000-0100-000012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E4" authorId="0" shapeId="0" xr:uid="{00000000-0006-0000-0100-000013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F4" authorId="0" shapeId="0" xr:uid="{00000000-0006-0000-0100-000014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G4" authorId="0" shapeId="0" xr:uid="{00000000-0006-0000-0100-000015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H4" authorId="0" shapeId="0" xr:uid="{00000000-0006-0000-0100-000016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weights are revised annually;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December of previous year;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2008 prices.</t>
        </r>
      </text>
    </comment>
    <comment ref="I4" authorId="0" shapeId="0" xr:uid="{00000000-0006-0000-0100-000017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J4" authorId="0" shapeId="0" xr:uid="{00000000-0006-0000-0100-000018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K4" authorId="0" shapeId="0" xr:uid="{00000000-0006-0000-0100-000019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L4" authorId="0" shapeId="0" xr:uid="{00000000-0006-0000-0100-00001A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N4" authorId="1" shapeId="0" xr:uid="{00000000-0006-0000-0100-00001B000000}">
      <text>
        <r>
          <rPr>
            <b/>
            <sz val="9"/>
            <color indexed="81"/>
            <rFont val="Tahoma"/>
            <family val="2"/>
            <charset val="204"/>
          </rPr>
          <t>Оксана Малаховская:</t>
        </r>
        <r>
          <rPr>
            <sz val="9"/>
            <color indexed="81"/>
            <rFont val="Tahoma"/>
            <family val="2"/>
            <charset val="204"/>
          </rPr>
          <t xml:space="preserve">
Ищем платежный баланс (аналитическое
предствление)</t>
        </r>
      </text>
    </comment>
    <comment ref="Q4" authorId="0" shapeId="0" xr:uid="{00000000-0006-0000-0100-00001C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T4" authorId="1" shapeId="0" xr:uid="{00000000-0006-0000-0100-00001D000000}">
      <text>
        <r>
          <rPr>
            <b/>
            <sz val="9"/>
            <color indexed="81"/>
            <rFont val="Tahoma"/>
            <family val="2"/>
            <charset val="204"/>
          </rPr>
          <t>Оксана Малаховская:</t>
        </r>
        <r>
          <rPr>
            <sz val="9"/>
            <color indexed="81"/>
            <rFont val="Tahoma"/>
            <family val="2"/>
            <charset val="204"/>
          </rPr>
          <t xml:space="preserve">
http://sdw.ecb.europa.eu</t>
        </r>
      </text>
    </comment>
    <comment ref="X4" authorId="0" shapeId="0" xr:uid="{00000000-0006-0000-0100-00001E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United States;Data Source: International Financial Statistics (IFS)
Key statistical concepts used
Date of Fund Membership: 
December 27, 1945 
Standard Sources: 
B: Board of Governors of the Federal Reserve System 
S: U.S. Department of Commerce, Survey of Current Business 
Highlights of U.S. Export and Import Trade 
N: U.S. Treasury Department, 
Treasury Bulletin and Monthly Treasury Statement  
C: U.S. Department of Commerce, Bureau of Economic Analysis 
Exchange Rates: 
Data relate to the  par value through June 1974 and to the rate determined through a method known as the standard "basket" valuation thereafter. 
International Liquidity: 
Foreign Exchange (line 1d.d) includes holdings of Treasury and the Federal Reserve System. Beginning November 1978, these holdings are valued at current market exchange rates or, where appropriate, at such other rates as may be agreed upon by the parties to the transactions. Consistent with reporting guidelines, it excludes outstanding reciprocal currency swaps with the European Central Bank, the Swiss National Bank, the Bank of England, the Bank of Japan, the Reserve Bank of Australia, and the National Bank of Denmark.  
Lines 7a.d and .7b.d are derived from the U.S. Treasury International Capital (TIC) reports. They differ from the commercial banks' Foreign Assets (line 21) and Foreign Liabilities (line 26c), reported in section 20, mainly because they include the accounts of international banking facilities (IBFs). See notes on commercial banks in the section on other depository corporations. † Beginning in 1978, Other Depository Corporations: Assets (line .7a.d) and Other Depository Corporations: Liabilities (line .7b.d) reflect a broader coverage of international banking facilities (IBFs). Beginning in December 2001, data are based on a new reporting system for other depository corporations. 
Central Bank: 
Consists of the Federal Reserve Banks (FED) only. 
Data are based on a standardized report form (SRF) for central banks, which accords with the concepts and definitions of the IMF's Monetary and Financial Statistics Manual (MFSM), 2000. Data in the SRF format are compiled from pre-SRF data derived from the Bulletin which are not fully based on the MFSM methodology. Departures from the MFSM methodology are explained below. 
Beginning in October 2008, data refer to the last Wednesday of the month.  
Financial derivatives are excluded from the data. Beginning in December 2007, central bank liquidity swaps are included. 
Shares and other equity includes funds contributed by owners and retained earnings.  
For December 2001 through July 2003, Currency in circulation was estimated. 
Liabilities to Other Sectors includes some accounts with nonresidents.   
Accounts receivable and payable are included in Other Items (Net) rather than in the FED's claims on or liabilities to the corresponding economic sectors. 
Accrued interest is included in Other items (Net) rather than in the outstanding amounts of the financial assets and liabilities.  
Securities other than shares issued by the US Government and Federal agencies are valued at acquisition cost rather than at current market price or fair value.  
Exchange rate revaluation account, which reflects the daily revaluation at mid-day market exchange rates of foreign currency denominated position, is included in Other items (Net) rather than in Shares and Other Equity. 
Other Depository Corporations:  
Comprises commercial banks, savings institutions, credit unions, and money market mutual funds. Commercial banks include U.S.-chartered commercial banks, foreign banking offices in the U.S., bank holding companies, and banks on U.S.-affiliated areas and exclude international banking facilities. Savings institutions include savings and loan associations, mutual savings banks, federal savings banks, and Massachusetts cooperative banks.  
Data are based on a standardized report form (SRF) for other depository corporations, which accords with the concepts and definitions of the Monetary and Financial Statistics Manual (MFSM). Data in the SRF format are compiled from the data contained in the Flow of Funds (FOF) which are not fully based on the MFSM methodology. For other depository corporations in the United States, departures from the MFSM methodology are explained below. 
Data are available only on a quarterly basis.  
Financial derivatives and accounts payable/receivable are excluded from the data.  
Financial assets and liabilities for which economic sectorization is unavailable are allocated to the economic sector based on an estimate. The estimate is calculated using FOF data as follows: the volume of a financial instrument recorded in the balance sheet of the other depository corporations multiplied by the percentage share of economic sectors recorded in balance sheet of the financial instruments.  
Claim on Central Government includes a small portion of claims on public nonfinancial corporations. 
Claims on State and Local Government includes a significant portion of claims on public nonfinancial corporations. 
Shares and other equity comprises funds contributed by owners only.  
The reported discrepancy between the total volume of assets and liabilities is included in Other items (Net).   
Securities other than shares are valued at acquisition cost rather than at current market price or fair value. 
Depository Corporations:  
See notes on central bank and other depository corporations. 
Other Financial Corporations: 
Comprises property-casualty insurance companies, life insurance companies, private pension funds, state and local government employee retirement funds, federal government retirement funds, mutual funds, closed-end and exchange-traded funds, government-sponsored enterprises (GSE), agency-and GSE-backed mortgage pools, issuers of asset-backed securities, finance companies, mortgage companies, real estate investment trust, security brokers and dealers, and funding corporations.  
Data are based on a standardized report form (SRF) for other financial corporations, which accords with the concepts and definitions of the Monetary and Financial Statistics Manual (MFSM). Data in the SRF format are compiled from data contained in the FOF which are not fully based on the MFSM methodology. For other financial corporations in United States, departures from the MFSM methodology are explained below. 
Data are available only on a quarterly basis.  
Financial derivatives are excluded from the data.  
Financial assets and liabilities for which economic sectorization is unavailable are allocated to the economic sector based on an estimate. The estimate is calculated using the FOF data as follows: the volume of a financial instrument recorded in the balance sheet of the other financial corporations multiplied by the percentage share of economic sectors recorded in balance sheet of the financial instruments.  
Claim on Central Government includes a small portion of claims on public nonfinancial corporations. 
Claims on State and Local Government includes a significant portion of claims on public nonfinancial corporations. 
Shares and other equity comprises funds contributed by owners only.  
The reported discrepancy between the total volume of assets and liabilities is included in Other items (Net).   
Securities other than shares are recorded at acquisition cost rather than at current market price or fair value. 
Financial Corporations: 
See notes on central bank, other depository corporations, and other financial corporations. 
Monetary Aggregates:  
Broad Money: 
Broad Money includes estimates of currency issued by the central government. Broad money calculated from the liability data in the sections for the central bank and other depository corporations differs from M2 described below as broad money excludes traveler's checks of nonbank issuers and does not exclude cash items in the process of collection, Federal Reserve float, and individual retirement account (IRA) and Keogh balances at other depository corporations. In addition, deposits included in broad money may be overstated due to the estimates to allocate these deposits to money holding sectors described in the note on the other depository corporations. 
Money (National Definitions): 
Monetary Base comprises (1) total reserves, (2) required clearing balances and adjustments to compensate for float at Federal Reserve Banks, (3) the currency component of the money stock, and (4) for all quarterly reporters on the "Report of Transaction Accounts, Other Deposits and Vault Cash" and for all those weekly reporters whose vault cash exceeds their required reserves, the difference between current vault cash and the amount applied to satisfy current reserve requirements. Currency and vault cash figures are measured over computation periods ending on Mondays. Seasonally adjusted monetary base, break-adjusted monetary base consists of (1) seasonally adjusted, break-adjusted total reserves, (2) the seasonally adjusted currency component of the money stock, and (3), for all quarterly reporters on the "Report of Transaction Accounts, Other Deposits and Vault Cash" and for all those weekly reporters whose vault cash exceeds their required reserves, the seasonally adjusted, break-adjusted difference between current vault cash and the amount applied to satisfy current reserve requirements. 
M1 comprises (1) currency outside the U.S. Treasury, Federal Reserve Banks, and the vaults of other depository corporations; (2) traveler's checks of nonbank issuers; (3) demand deposits at commercial banks (excluding those amounts held by other depository corporations, the U.S. government, and foreign banks and official institutions) less cash items in the process of collection and Federal Reserve float; and (4) other checkable deposits (OCDs), consisting of negotiable order of withdrawal (NOW) and automatic transfer service (ATS) accounts at depository institutions, credit union share draft accounts, and demand deposits at thrift institutions. Seasonally adjusted M1 is constructed by summing currency, traveler's checks, demand deposits, and OCDs, each seasonally adjusted separately. 
M2 comprises M1 plus (1) savings deposits (including money market deposit accounts); (2) small-denomination time deposits (time deposits in amounts of less than $100,000), less IRA and Keogh balances at other depository corporations; and (3) balances in retail money market mutual funds, less IRA and Keogh balances at money market mutual funds. Seasonally adjusted M2 is constructed by summing savings deposits, small-denomination time deposits, and retail money funds, each seasonally adjusted separately, and adding this result to seasonally adjusted M1. 
Interest Rates: 
Central Bank Policy Rate (End of Period): 
Refers to the federal funds rate, which is the rate at which private depository institutions (mostly banks) lend balances (federal funds) at the Federal Reserve to other depository institutions, usually overnight. It is the rate banks charge each other for loans. 
Discount Rate (End of Period): 
Rate at which the Federal Reserve Bank of New York discounts eligible paper and makes advances to member banks. Establishment of the discount rate is at the discretion of each Federal Reserve bank but is subject to review and determination by the Board of Governors in Washington every fourteen days; these rates are publicly announced. Borrowing from a Federal Reserve bank is a privilege of being a member of the Federal Reserve system. Borrowing may take the form either of discounts of short-term commercial, industrial, and other financial paper or of advances against government securities and other eligible collateral; most transactions are in the form of advances. Federal Reserve advances to or discounts for member banks are usually of short maturity up to fifteen days. Federal Reserve banks do not discount eligible paper or make advanced to members banks automatically. Ordinarily, the continuous use of Federal reserve credit by a member  bank over a considerable period of time is not regarded as appropriate. The volume of discount is consequently very small. † Effective January 9, 2003, the rate charged for primary credit replaces that for adjustment credit. Primary credit, which is broadly similar to credit programs offered by many, which is broadly similar to credit programs offered by many other central banks, is made available by the Federal Reserve Bank for short terms as a backup source of liquidity to other depository corporations that are in sound financial condition. 
Federal Funds Rate: 
Weighted average rate at which banks borrow funds through New York brokers. Monthly rate is the average of rates of all calendar days, and the daily rate is the average of the rate on a given day weighted by the volume of transaction. 
Commercial Paper Rate: 
Rate on three-month commercial paper of nonfinancial firms. Rates are quoted on a discount basis and interpolated from data on certain commercial paper trades settled by the Depository Trust Company. The trades represent sales of commercial paper by dealers or direct issuers to investors. 
Treasury Bill Rate: 
Weighted average yield on multiple-price auctions of 13-week treasury bills. Monthly averages are computed on an issue-date basis. Beginning on October 28, 1998, data are stop yields from uniform-price auctions. 
Certificate of Deposit Rate: 
Average of dealer offering rates on nationally traded certificates of deposits. 
Lending Rate: 
Base rate charged by banks on short-term business loans. Monthly rate is the average of rates of all calendar days and is posted by a majority of the top 25 insured U.S. chartered commercial banks. 
Mortgage Rate: 
Contract rate on 30-year fixed-rate first mortgages. 
Government Bond Yield: Long-Term (line 61): 
Yield on actively traded treasury issues adjusted to constant maturities. Yield on treasury securities at constant maturity are interpolated by the U.S. Treasury from the daily yield curve. This curve, which relates the yield on a security to its time to maturity, is based on the closing market bid yields on actively traded treasury securities in the over-the-counter market. These market yields are calculated from composites of quotations obtained by the Federal Reserve Bank of New York. Medium-Term rate refers to three-year constant maturities. Long-term rate refers to ten-year constant maturities. 
Prices, Production, Labor: 
Share Prices: 
Price-weighted monthly average covering 30 blue chip stocks quoted in the Dow Jones Industrial Average (DJIA). 
NASDAQ Composite: 
Market capitalization-weighted index covering domestic and international-based common stocks, ordinary shares, American Depository Receipts (ADRs), shares of beneficial interest, REITs, base February 5, 1971, Tracking Stocks and Limited Partnerships and excluding exchange traded funds, structured products, convertible debentures, rights, units, warrants and preferred issues. 
S&amp;amp;P Industrials: 
Laspeyres-type index based on daily closing quotations for companies in the Industrials on the New York Exchange, base 41–43. 
Amex Average: 
Total-market-value-weighted index that covers all common shares, warrants, and (ADRs) listed, base August 31, 1973. 
Producer Prices: 
Source: compiled by the Bureau of Labor Statistics (U.S. Department of Labor) and published in source S; Weights Reference Period: 1982; Coverage: the entire output of domestic goods-producing sectors; Number of Items in Basket: approximately 30,000 establishments providing close to 100,000 price quotations per month; Basis for Calculation: the weights are taken from the Economic Census conducted by the Census Bureau and are revised every five years. 
Consumer Prices: 
Source: compiled by the Bureau of Labor Statistics (U.S. Department of Labor) and published in source S. Weights reference period: 1982-1984; Geographical Coverage: covers all residents in urban areas; Number of Items in Basket: 305 entry level items representing all goods and services; Basis for Calculation: is computed using a modified Laspeyres methodology, the weights are derived from the Consumer Expenditure Surveys for 2003-2004, and the average for those two years.  Historically weights have been revised once every 10 years; however, starting in 2002, weights will be revised every other year. 
Wages: Hourly Earnings (Mfg): 
Source: compiled by the Bureau of Labor Statistics (U.S. Department of Labor). In June 2003, the Current Employment Statistics survey converted to the 2002 North American Industry Classification System (NAICS) from 1987 Standard Industrial Classification System (SIC). NAICS emphasis on new, emerging, service-providing, and high-tech industries. Both current and historical data are now based on NAICS. 
Industrial Production: 
Source B. Weights Reference Period: 2007; Sectoral Coverage: manufacturing, mining, and electric and gas utilities; Basis for Calculation: the weights are based on annual estimates of value added. 
Crude Petroleum Production: 
Data are from Energy Information Administration, U.S. Department of Energy. 
Nonagricultural Employment, Seasonally Adjusted: 
Data are from source B. and represent an establishment survey that covers all full- and part-time employees who worked during or received pay for the pay period that includes the 12th of the month. The survey excludes proprietors, self-employed persons, domestic servants, unpaid family workers, and members of the Armed Forces. 
Labor: 
Data are compiled by the Bureau of Labor Statistics (U.S. Department of Labor). Beginning in January 2000, Employment data presents statistics from two major surveys, the Current Population Survey (household survey) which provides the information on the labor force, employment, and unemployment that marked Household Data and the Current Employment Statistics Survey (establishment survey) which provides the information on the employment, hours, and earnings of workers on non-farm payrolls that marked Establishment Data. 
International Transactions: 
All trade value data are from the U.S. Bureau of Census web site. Total trade data include trade of the U.S. Virgin Islands. Beginning January 1975, data include exports and imports, respectively, of nonmonetary gold, which prior to January 1975 are excluded. † Beginning in 1987, all trade data are reported on the revised statistical month based on import entry and export declaration transaction dates, whereas previous data reflect import entries and export declarations transmitted to the U.S. Bureau of the Census during a fixed monthly processing period. Export and import price data are Laspeyres-type indices with 1995 trade weights and are compiled by the Bureau of Labor Statistics, U.S. Department of Labor. Volume indices are Paasche-type indices derived for IFS from import and export value data divided by the respective Laspeyres price indices. The f.a.s. (free alongside ship) value is the value of exports at the U.S. seaport, airport, or border port of export, based on the transaction price, including inland freight, insurance, and other charged incurred in placing the merchandise alongside the carrier at the U.S. port of exportation. The value, as defined, excludes the cost of loading the merchandise aboard the exporting carrier and also excludes freight, insurance, and any charges or transportation costs beyond the port of exportation. 
Balance of Payments: 
Data for Business Travel (credits and debits) include only Expenditures by seasonal and border workers. Other business travel services are included indistinguishably under Personal Travel - Other since source data do not distinguish between personal and other business travel. 
Government Finance: 
The monthly, quarterly, and annual data cover the central government transactions of the unified budget and the off-budget agencies. Through September 1995, all monthly, quarterly, and annual cash data are derived from the quarterly Treasury Bulletin, which uses the Monthly Treasury Statement of Receipts and Outlays of the United States Government (MTS) as its source. Beginning in October 1995, revenue outlays, and financing cash data are derived directly from the MTS, while the Treasury Bulletin remains the source for debt data. Net borrowing includes changes in financial assets other than cash balances. For cash data the fiscal year ends September 30. Beginning in 2005, quarterly and annual accrual data are as reported by the Bureau of Economic Analysis (BEA). These GFSM 2001 data are derived from the National Income and Product Accounts (NIPAs) compiled by the BEA. For accrual data fiscal year ends December 31. 
National Accounts: 
Source: Bureau of Economic Analysis (BEA), U.S. Department of Commerce. The National Income and Product Accounts (NIPAs) are, in general, consistent with the 1993 SNA. Volume and price data are calculated using the chained Fisher formula.</t>
        </r>
      </text>
    </comment>
    <comment ref="AF4" authorId="0" shapeId="0" xr:uid="{00000000-0006-0000-0100-00001F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List>
</comments>
</file>

<file path=xl/sharedStrings.xml><?xml version="1.0" encoding="utf-8"?>
<sst xmlns="http://schemas.openxmlformats.org/spreadsheetml/2006/main" count="900" uniqueCount="272">
  <si>
    <t>Country</t>
  </si>
  <si>
    <t>Russian Federation</t>
  </si>
  <si>
    <t>Concept</t>
  </si>
  <si>
    <t>Gross Domestic Product, Nominal</t>
  </si>
  <si>
    <t>Unit</t>
  </si>
  <si>
    <t>National Currency</t>
  </si>
  <si>
    <t>Data Source</t>
  </si>
  <si>
    <t>International Financial Statistics (IFS)</t>
  </si>
  <si>
    <t>Frequency</t>
  </si>
  <si>
    <t>Quarterly</t>
  </si>
  <si>
    <t>Status</t>
  </si>
  <si>
    <t>Published</t>
  </si>
  <si>
    <t>Facts</t>
  </si>
  <si>
    <t>Core Data</t>
  </si>
  <si>
    <t>Scale</t>
  </si>
  <si>
    <t>Billions</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</si>
  <si>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</si>
  <si>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</si>
  <si>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</si>
  <si>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</si>
  <si>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</si>
  <si>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</si>
  <si>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</si>
  <si>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</si>
  <si>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</si>
  <si>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</si>
  <si>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</si>
  <si>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</si>
  <si>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</si>
  <si>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</si>
  <si>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</si>
  <si>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</si>
  <si>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</si>
  <si>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</si>
  <si>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</si>
  <si>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</si>
  <si>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</si>
  <si>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</si>
  <si>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</si>
  <si>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</si>
  <si>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</si>
  <si>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</si>
  <si>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</si>
  <si>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</si>
  <si>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</si>
  <si>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</si>
  <si>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</si>
  <si>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</si>
  <si>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</si>
  <si>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</si>
  <si>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</si>
  <si>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</si>
  <si>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</si>
  <si>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</si>
  <si>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</si>
  <si>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</si>
  <si>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</si>
  <si>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</si>
  <si>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</si>
  <si>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</si>
  <si>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</si>
  <si>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</si>
  <si>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</si>
  <si>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</si>
  <si>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</si>
  <si>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</si>
  <si>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</si>
  <si>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</si>
  <si>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</si>
  <si>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</si>
  <si>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</si>
  <si>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</si>
  <si>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</si>
  <si>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</si>
  <si>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</si>
  <si>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</si>
  <si>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</si>
  <si>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</si>
  <si>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</si>
  <si>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</si>
  <si>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</si>
  <si>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</si>
  <si>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</si>
  <si>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</si>
  <si>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</si>
  <si>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</si>
  <si>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</si>
  <si>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</si>
  <si>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Gross Domestic Product, Deflator</t>
  </si>
  <si>
    <t>Index, 2005=100</t>
  </si>
  <si>
    <t>Units</t>
  </si>
  <si>
    <t>Private Final Consumption Expend., Nominal</t>
  </si>
  <si>
    <t>Exports of Goods and Services, Nominal</t>
  </si>
  <si>
    <t>Imports of Goods and Services, Nominal</t>
  </si>
  <si>
    <t>Consumer Prices, All items</t>
  </si>
  <si>
    <t>Real Effective Exchange Rate, Consumer Price Index</t>
  </si>
  <si>
    <t>Interest Rates, Money Market Rate</t>
  </si>
  <si>
    <t>Percent per Annum</t>
  </si>
  <si>
    <t>Public Final Consumption Expend., Nominal</t>
  </si>
  <si>
    <t>International Reserves</t>
  </si>
  <si>
    <t>US dollars</t>
  </si>
  <si>
    <t>Millions</t>
  </si>
  <si>
    <t xml:space="preserve">Central Bank </t>
  </si>
  <si>
    <t>Crude Oil income</t>
  </si>
  <si>
    <t>Central Bank, BoPstatistics</t>
  </si>
  <si>
    <t xml:space="preserve">Quarterly </t>
  </si>
  <si>
    <t>M2</t>
  </si>
  <si>
    <t>Population</t>
  </si>
  <si>
    <t>Persons</t>
  </si>
  <si>
    <t>RosStat (link sophist)</t>
  </si>
  <si>
    <t>Yearly</t>
  </si>
  <si>
    <t>United States</t>
  </si>
  <si>
    <t>2012 Q1</t>
  </si>
  <si>
    <t>Employment in Manufacturing</t>
  </si>
  <si>
    <t>Real wage, SA</t>
  </si>
  <si>
    <t>Index, 2002 =100(?)</t>
  </si>
  <si>
    <t>Sophist - GKS</t>
  </si>
  <si>
    <t>const RUR</t>
  </si>
  <si>
    <t>Y1</t>
  </si>
  <si>
    <t>P</t>
  </si>
  <si>
    <t>Y must be SA</t>
  </si>
  <si>
    <t>Y2</t>
  </si>
  <si>
    <t>Y3</t>
  </si>
  <si>
    <t>Y3=Y2(sa)</t>
  </si>
  <si>
    <t>Y4</t>
  </si>
  <si>
    <t>Y must be per capita</t>
  </si>
  <si>
    <t>Pop</t>
  </si>
  <si>
    <t>Y4=Y3/Pop1</t>
  </si>
  <si>
    <t>Pop1=Pop/10^6</t>
  </si>
  <si>
    <t>C2</t>
  </si>
  <si>
    <t>C must be real</t>
  </si>
  <si>
    <t>Y must be real and equal C+I+G</t>
  </si>
  <si>
    <t>Y2=(Y1-Ex+Im)/P</t>
  </si>
  <si>
    <t>C1</t>
  </si>
  <si>
    <t>C2=C1/P</t>
  </si>
  <si>
    <t>C must be SA</t>
  </si>
  <si>
    <t>C3=C2(sa)</t>
  </si>
  <si>
    <t>C3</t>
  </si>
  <si>
    <t>C must be per capita</t>
  </si>
  <si>
    <t>C4=C3/Pop1</t>
  </si>
  <si>
    <t>C4</t>
  </si>
  <si>
    <t xml:space="preserve">Russian Federation </t>
  </si>
  <si>
    <t>Pi</t>
  </si>
  <si>
    <t>Pi=P)/P(-1)</t>
  </si>
  <si>
    <t>Proportion per quarter</t>
  </si>
  <si>
    <t>Euro Area</t>
  </si>
  <si>
    <t>Consumer Prices, Harmonized</t>
  </si>
  <si>
    <t>Exchange Rate</t>
  </si>
  <si>
    <t>ECB</t>
  </si>
  <si>
    <t>Roubles per Euro</t>
  </si>
  <si>
    <t>Publlished</t>
  </si>
  <si>
    <t>S1</t>
  </si>
  <si>
    <t>S2</t>
  </si>
  <si>
    <t>real exchange rate (US dollar)</t>
  </si>
  <si>
    <t xml:space="preserve">Exchange rate </t>
  </si>
  <si>
    <t>Roubles per US Dollar</t>
  </si>
  <si>
    <t>Eps1=S1/S1(2005Q2)*Pus/Pus(2005Q2)/Pru*Pru(2005Q2)</t>
  </si>
  <si>
    <t>Index, 2005Q2=1</t>
  </si>
  <si>
    <t>real exchange rate (Euro)</t>
  </si>
  <si>
    <t>Eps2=S2/S2(2005Q2)*Peu/Peu(2005Q2)/Pru*Pru(2005Q2)</t>
  </si>
  <si>
    <t>real exchange rate weighted</t>
  </si>
  <si>
    <t>Eps=Eps1^0.55*Eps2^0.45</t>
  </si>
  <si>
    <t>real balances must be real and per capita</t>
  </si>
  <si>
    <t>Eps1</t>
  </si>
  <si>
    <t>Eps2</t>
  </si>
  <si>
    <t>Eps</t>
  </si>
  <si>
    <t>M1=M/P/Pop</t>
  </si>
  <si>
    <t>M1</t>
  </si>
  <si>
    <t>Producer Prices, All Commodities</t>
  </si>
  <si>
    <t>Inflaiton CPI</t>
  </si>
  <si>
    <t>Pi_d</t>
  </si>
  <si>
    <t>Pi_d=P_d/P_d(-1)</t>
  </si>
  <si>
    <t xml:space="preserve">Euro Area </t>
  </si>
  <si>
    <t>GDP, real</t>
  </si>
  <si>
    <t>Index 2005=100</t>
  </si>
  <si>
    <t>United States,</t>
  </si>
  <si>
    <t>Foreign Economy</t>
  </si>
  <si>
    <t>real GDP is weighted</t>
  </si>
  <si>
    <t>Index 2005=1</t>
  </si>
  <si>
    <t>Yf1</t>
  </si>
  <si>
    <t>Yf2</t>
  </si>
  <si>
    <t>Yf</t>
  </si>
  <si>
    <t>Yf=Yf1^0.45*Yf2^0.55</t>
  </si>
  <si>
    <t>Pop1</t>
  </si>
  <si>
    <t>Peu</t>
  </si>
  <si>
    <t>Pus</t>
  </si>
  <si>
    <t xml:space="preserve">Foreign Economy </t>
  </si>
  <si>
    <t>units</t>
  </si>
  <si>
    <t>Foreign CPI inflation is weighted</t>
  </si>
  <si>
    <t>Pif=(Peu/Peu(-1))^0.45*(Pus/Pus(-1))^0.55</t>
  </si>
  <si>
    <t>Pif</t>
  </si>
  <si>
    <t xml:space="preserve">Foreign interest rate is weighted </t>
  </si>
  <si>
    <t xml:space="preserve">Percent per annum </t>
  </si>
  <si>
    <t>if</t>
  </si>
  <si>
    <t>Money Market Interest rate</t>
  </si>
  <si>
    <t>if1</t>
  </si>
  <si>
    <t>Money Market Interest rate (=Effective federal funds rate)</t>
  </si>
  <si>
    <t>if2</t>
  </si>
  <si>
    <t>if=if1*0.45+if2*0.55</t>
  </si>
  <si>
    <t>w</t>
  </si>
  <si>
    <t>Index, 2002=1</t>
  </si>
  <si>
    <t xml:space="preserve">Domestic Inflaiton </t>
  </si>
  <si>
    <t>Ymust be an index value</t>
  </si>
  <si>
    <t xml:space="preserve">Y5 </t>
  </si>
  <si>
    <t>Y5 =Y4/Y4(2005Q2)</t>
  </si>
  <si>
    <t xml:space="preserve">C must be an index value </t>
  </si>
  <si>
    <t>C5=C4/C4(2005Q2)</t>
  </si>
  <si>
    <t>C5</t>
  </si>
  <si>
    <t>M must be an index value</t>
  </si>
  <si>
    <t>M2=M1/M1(2005Q2)</t>
  </si>
  <si>
    <t>Russian Federaton</t>
  </si>
  <si>
    <t xml:space="preserve">oil income </t>
  </si>
  <si>
    <t>O</t>
  </si>
  <si>
    <t>Bicurrency bundle</t>
  </si>
  <si>
    <t>RUR</t>
  </si>
  <si>
    <t>S2*0.45+S1*0.55</t>
  </si>
  <si>
    <t>S</t>
  </si>
  <si>
    <t>Million $+Eur</t>
  </si>
  <si>
    <t>Oil imcome must be per capita</t>
  </si>
  <si>
    <t>O1</t>
  </si>
  <si>
    <t>O2</t>
  </si>
  <si>
    <t>2012 Q2</t>
  </si>
  <si>
    <t>2012 Q3</t>
  </si>
  <si>
    <t>2012 Q4</t>
  </si>
  <si>
    <t>2013 Q1</t>
  </si>
  <si>
    <t>2013 Q2</t>
  </si>
  <si>
    <t>2013 Q3</t>
  </si>
  <si>
    <t>2013 Q4</t>
  </si>
  <si>
    <t>2014 Q1</t>
  </si>
  <si>
    <t>2014 Q2</t>
  </si>
  <si>
    <t>2014 Q3</t>
  </si>
  <si>
    <t>2014Q4</t>
  </si>
  <si>
    <t>2015 Q1</t>
  </si>
  <si>
    <t>2015 Q2</t>
  </si>
  <si>
    <t>2015 Q3</t>
  </si>
  <si>
    <t>2015 Q4</t>
  </si>
  <si>
    <t>2016 Q1</t>
  </si>
  <si>
    <t>2016 Q2</t>
  </si>
  <si>
    <t>Index, 2010=100</t>
  </si>
  <si>
    <t>2014 Q4</t>
  </si>
  <si>
    <t>Gross Domestic Product, Nominal, National Currency</t>
  </si>
  <si>
    <t>Gross Domestic Product, Deflator, Index</t>
  </si>
  <si>
    <t>Household Consumption Expenditure, incl. NPISHs, Nominal, National Currency</t>
  </si>
  <si>
    <t>External Sector, Exports of Goods and Services, Nominal, National Currency</t>
  </si>
  <si>
    <t>External Sector, Imports of Goods and Services, Nominal, National Currency</t>
  </si>
  <si>
    <t>Consumer Price Index, All items, Index</t>
  </si>
  <si>
    <t>Producer Price Index, All Commodities, Percentage change, previous period, Percent</t>
  </si>
  <si>
    <t>Spline interpolation  to quarters</t>
  </si>
  <si>
    <r>
      <t xml:space="preserve">Real wage, </t>
    </r>
    <r>
      <rPr>
        <b/>
        <sz val="8"/>
        <color indexed="8"/>
        <rFont val="Arial"/>
        <family val="2"/>
        <charset val="204"/>
      </rPr>
      <t>NSA</t>
    </r>
  </si>
  <si>
    <t>Thousands</t>
  </si>
  <si>
    <t>GDP, real, SA</t>
  </si>
  <si>
    <t>1998Q1</t>
  </si>
  <si>
    <t>1998Q2</t>
  </si>
  <si>
    <t>1998Q3</t>
  </si>
  <si>
    <t>1998Q4</t>
  </si>
  <si>
    <t>Real wage, must be SA</t>
  </si>
  <si>
    <t>Index 2010=100</t>
  </si>
  <si>
    <t xml:space="preserve">с_obs </t>
  </si>
  <si>
    <t xml:space="preserve">y_obs </t>
  </si>
  <si>
    <t>pi_obs</t>
  </si>
  <si>
    <t xml:space="preserve">eps_obs </t>
  </si>
  <si>
    <t>2016 Q3</t>
  </si>
  <si>
    <t>2016 Q4</t>
  </si>
  <si>
    <t>2017 Q1</t>
  </si>
  <si>
    <t>2017 Q2</t>
  </si>
  <si>
    <t>2017 Q3</t>
  </si>
  <si>
    <t>2017 Q4</t>
  </si>
  <si>
    <t>2018 Q1</t>
  </si>
  <si>
    <t>2018 Q2</t>
  </si>
  <si>
    <t>2018 Q3</t>
  </si>
  <si>
    <t>Euro Area (отличие во втором знаке)</t>
  </si>
  <si>
    <t>Russian Federation (нашел данные, но цифры не сходятся)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</si>
</sst>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
    <numFmt numFmtId="167" formatCode="0.00000"/>
  </numFmts>
  <fonts count="38">
    <font>
      <sz val="11"/>
      <color theme="1"/>
      <name val="Calibri"/>
      <family val="2"/>
      <charset val="204"/>
      <scheme val="minor"/>
    </font>
    <font>
      <sz val="8"/>
      <color indexed="8"/>
      <name val="Arial"/>
      <family val="2"/>
      <charset val="204"/>
    </font>
    <font>
      <sz val="10"/>
      <name val="Arial"/>
      <family val="2"/>
      <charset val="204"/>
    </font>
    <font>
      <b/>
      <sz val="9"/>
      <color indexed="81"/>
      <name val="Tahoma"/>
      <family val="2"/>
      <charset val="204"/>
    </font>
    <font>
      <sz val="9"/>
      <color indexed="81"/>
      <name val="Tahoma"/>
      <family val="2"/>
      <charset val="204"/>
    </font>
    <font>
      <sz val="8"/>
      <color theme="1"/>
      <name val="Arial"/>
      <family val="2"/>
      <charset val="204"/>
    </font>
    <font>
      <b/>
      <sz val="11"/>
      <color theme="1"/>
      <name val="Calibri"/>
      <family val="2"/>
      <charset val="204"/>
      <scheme val="minor"/>
    </font>
    <font>
      <b/>
      <sz val="8"/>
      <color indexed="8"/>
      <name val="Arial"/>
      <family val="2"/>
      <charset val="204"/>
    </font>
    <font>
      <b/>
      <sz val="8"/>
      <color theme="1"/>
      <name val="Arial"/>
      <family val="2"/>
      <charset val="204"/>
    </font>
    <font>
      <sz val="9"/>
      <color indexed="81"/>
      <name val="Tahoma"/>
      <charset val="1"/>
    </font>
    <font>
      <b/>
      <sz val="9"/>
      <color indexed="81"/>
      <name val="Tahoma"/>
      <charset val="1"/>
    </font>
    <font>
      <sz val="7.5"/>
      <color rgb="FF000000"/>
      <name val="MuseoSlab-300"/>
    </font>
    <font>
      <sz val="10"/>
      <color rgb="FF000000"/>
      <name val="Lucida Sans Unicode"/>
    </font>
    <font>
      <sz val="10"/>
      <color theme="1"/>
      <name val="Tahoma"/>
      <family val="2"/>
      <charset val="204"/>
    </font>
    <font>
      <sz val="11"/>
      <color rgb="FF191919"/>
      <name val="Verdana"/>
      <family val="2"/>
      <charset val="204"/>
    </font>
    <font>
      <sz val="11"/>
      <color indexed="8"/>
      <name val="Calibri"/>
      <family val="2"/>
      <charset val="204"/>
    </font>
    <font>
      <sz val="11"/>
      <color indexed="9"/>
      <name val="Calibri"/>
      <family val="2"/>
      <charset val="204"/>
    </font>
    <font>
      <sz val="6.15"/>
      <name val="Arial"/>
      <family val="2"/>
    </font>
    <font>
      <sz val="11"/>
      <color indexed="62"/>
      <name val="Calibri"/>
      <family val="2"/>
      <charset val="204"/>
    </font>
    <font>
      <b/>
      <sz val="11"/>
      <color indexed="63"/>
      <name val="Calibri"/>
      <family val="2"/>
      <charset val="204"/>
    </font>
    <font>
      <b/>
      <sz val="11"/>
      <color indexed="52"/>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1"/>
      <color indexed="8"/>
      <name val="Calibri"/>
      <family val="2"/>
      <charset val="204"/>
    </font>
    <font>
      <b/>
      <sz val="11"/>
      <color indexed="9"/>
      <name val="Calibri"/>
      <family val="2"/>
      <charset val="204"/>
    </font>
    <font>
      <b/>
      <sz val="18"/>
      <color indexed="56"/>
      <name val="Cambria"/>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b/>
      <sz val="11"/>
      <name val="Arial"/>
      <family val="2"/>
      <charset val="204"/>
    </font>
    <font>
      <b/>
      <sz val="7.5"/>
      <color rgb="FF000000"/>
      <name val="MuseoSlab-300"/>
    </font>
    <font>
      <b/>
      <sz val="10"/>
      <color theme="1"/>
      <name val="Tahoma"/>
      <family val="2"/>
      <charset val="204"/>
    </font>
    <font>
      <b/>
      <sz val="11"/>
      <color rgb="FF191919"/>
      <name val="Verdana"/>
      <family val="2"/>
      <charset val="204"/>
    </font>
    <font>
      <sz val="10"/>
      <color rgb="FF000000"/>
      <name val="Lucida Sans Unicode"/>
      <family val="2"/>
      <charset val="204"/>
    </font>
  </fonts>
  <fills count="39">
    <fill>
      <patternFill patternType="none"/>
    </fill>
    <fill>
      <patternFill patternType="gray125"/>
    </fill>
    <fill>
      <patternFill patternType="solid">
        <fgColor theme="3" tint="0.79998168889431442"/>
        <bgColor indexed="8"/>
      </patternFill>
    </fill>
    <fill>
      <patternFill patternType="solid">
        <fgColor theme="3" tint="0.79998168889431442"/>
        <bgColor indexed="64"/>
      </patternFill>
    </fill>
    <fill>
      <patternFill patternType="solid">
        <fgColor theme="5" tint="0.79998168889431442"/>
        <bgColor indexed="8"/>
      </patternFill>
    </fill>
    <fill>
      <patternFill patternType="solid">
        <fgColor theme="5" tint="0.79998168889431442"/>
        <bgColor indexed="64"/>
      </patternFill>
    </fill>
    <fill>
      <patternFill patternType="solid">
        <fgColor theme="0"/>
        <bgColor indexed="64"/>
      </patternFill>
    </fill>
    <fill>
      <patternFill patternType="solid">
        <fgColor theme="5" tint="0.59999389629810485"/>
        <bgColor indexed="8"/>
      </patternFill>
    </fill>
    <fill>
      <patternFill patternType="solid">
        <fgColor theme="5" tint="0.59999389629810485"/>
        <bgColor indexed="64"/>
      </patternFill>
    </fill>
    <fill>
      <patternFill patternType="solid">
        <fgColor rgb="FFFFFF00"/>
        <bgColor indexed="64"/>
      </patternFill>
    </fill>
    <fill>
      <patternFill patternType="solid">
        <fgColor rgb="FFF2F2F2"/>
        <bgColor rgb="FFF2F2F2"/>
      </patternFill>
    </fill>
    <fill>
      <patternFill patternType="solid">
        <fgColor rgb="FFFAFA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39997558519241921"/>
        <bgColor indexed="8"/>
      </patternFill>
    </fill>
    <fill>
      <patternFill patternType="solid">
        <fgColor theme="5" tint="0.39997558519241921"/>
        <bgColor indexed="64"/>
      </patternFill>
    </fill>
    <fill>
      <patternFill patternType="solid">
        <fgColor rgb="FFFFFF00"/>
        <bgColor indexed="8"/>
      </patternFill>
    </fill>
    <fill>
      <patternFill patternType="solid">
        <fgColor rgb="FF92D050"/>
        <bgColor indexed="8"/>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style="thin">
        <color indexed="64"/>
      </top>
      <bottom/>
      <diagonal/>
    </border>
  </borders>
  <cellStyleXfs count="47">
    <xf numFmtId="0" fontId="0" fillId="0" borderId="0"/>
    <xf numFmtId="0" fontId="2" fillId="0" borderId="0"/>
    <xf numFmtId="0" fontId="12" fillId="0" borderId="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15" borderId="0" applyNumberFormat="0" applyBorder="0" applyAlignment="0" applyProtection="0"/>
    <xf numFmtId="0" fontId="15" fillId="18" borderId="0" applyNumberFormat="0" applyBorder="0" applyAlignment="0" applyProtection="0"/>
    <xf numFmtId="0" fontId="15" fillId="21" borderId="0" applyNumberFormat="0" applyBorder="0" applyAlignment="0" applyProtection="0"/>
    <xf numFmtId="0" fontId="16" fillId="22"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7" fillId="0" borderId="5" applyNumberFormat="0" applyFill="0" applyProtection="0">
      <alignment horizontal="left" vertical="top" wrapText="1"/>
    </xf>
    <xf numFmtId="0" fontId="16" fillId="26"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9" borderId="0" applyNumberFormat="0" applyBorder="0" applyAlignment="0" applyProtection="0"/>
    <xf numFmtId="0" fontId="18" fillId="17" borderId="6" applyNumberFormat="0" applyAlignment="0" applyProtection="0"/>
    <xf numFmtId="0" fontId="19" fillId="30" borderId="7" applyNumberFormat="0" applyAlignment="0" applyProtection="0"/>
    <xf numFmtId="0" fontId="20" fillId="30" borderId="6" applyNumberFormat="0" applyAlignment="0" applyProtection="0"/>
    <xf numFmtId="0" fontId="21" fillId="0" borderId="8" applyNumberFormat="0" applyFill="0" applyAlignment="0" applyProtection="0"/>
    <xf numFmtId="0" fontId="22" fillId="0" borderId="9" applyNumberFormat="0" applyFill="0" applyAlignment="0" applyProtection="0"/>
    <xf numFmtId="0" fontId="23" fillId="0" borderId="10" applyNumberFormat="0" applyFill="0" applyAlignment="0" applyProtection="0"/>
    <xf numFmtId="0" fontId="23" fillId="0" borderId="0" applyNumberFormat="0" applyFill="0" applyBorder="0" applyAlignment="0" applyProtection="0"/>
    <xf numFmtId="0" fontId="24" fillId="0" borderId="11" applyNumberFormat="0" applyFill="0" applyAlignment="0" applyProtection="0"/>
    <xf numFmtId="0" fontId="25" fillId="31" borderId="12" applyNumberFormat="0" applyAlignment="0" applyProtection="0"/>
    <xf numFmtId="0" fontId="26" fillId="0" borderId="0" applyNumberFormat="0" applyFill="0" applyBorder="0" applyAlignment="0" applyProtection="0"/>
    <xf numFmtId="0" fontId="27" fillId="32" borderId="0" applyNumberFormat="0" applyBorder="0" applyAlignment="0" applyProtection="0"/>
    <xf numFmtId="0" fontId="28" fillId="13" borderId="0" applyNumberFormat="0" applyBorder="0" applyAlignment="0" applyProtection="0"/>
    <xf numFmtId="0" fontId="29" fillId="0" borderId="0" applyNumberFormat="0" applyFill="0" applyBorder="0" applyAlignment="0" applyProtection="0"/>
    <xf numFmtId="0" fontId="2" fillId="33" borderId="13" applyNumberFormat="0" applyFont="0" applyAlignment="0" applyProtection="0"/>
    <xf numFmtId="0" fontId="30" fillId="0" borderId="14" applyNumberFormat="0" applyFill="0" applyAlignment="0" applyProtection="0"/>
    <xf numFmtId="0" fontId="31" fillId="0" borderId="0" applyNumberFormat="0" applyFill="0" applyBorder="0" applyAlignment="0" applyProtection="0"/>
    <xf numFmtId="0" fontId="32" fillId="14" borderId="0" applyNumberFormat="0" applyBorder="0" applyAlignment="0" applyProtection="0"/>
    <xf numFmtId="0" fontId="12" fillId="0" borderId="0"/>
    <xf numFmtId="0" fontId="37" fillId="0" borderId="0"/>
  </cellStyleXfs>
  <cellXfs count="163">
    <xf numFmtId="0" fontId="0" fillId="0" borderId="0" xfId="0"/>
    <xf numFmtId="0" fontId="0" fillId="3" borderId="0" xfId="0" applyFill="1"/>
    <xf numFmtId="0" fontId="0" fillId="0" borderId="0" xfId="0" applyFill="1"/>
    <xf numFmtId="0" fontId="0" fillId="0" borderId="0" xfId="0" applyFill="1" applyBorder="1"/>
    <xf numFmtId="0" fontId="1" fillId="2" borderId="1" xfId="0" applyNumberFormat="1" applyFont="1" applyFill="1" applyBorder="1" applyAlignment="1" applyProtection="1">
      <alignment horizontal="left" vertical="top" wrapText="1"/>
    </xf>
    <xf numFmtId="0" fontId="0" fillId="0" borderId="1" xfId="0" applyBorder="1"/>
    <xf numFmtId="0" fontId="0" fillId="3" borderId="1" xfId="0" applyFill="1" applyBorder="1"/>
    <xf numFmtId="1" fontId="5" fillId="0" borderId="0" xfId="0" applyNumberFormat="1" applyFont="1"/>
    <xf numFmtId="1" fontId="5" fillId="3" borderId="1" xfId="0" applyNumberFormat="1" applyFont="1" applyFill="1" applyBorder="1" applyAlignment="1">
      <alignment wrapText="1"/>
    </xf>
    <xf numFmtId="1" fontId="5" fillId="3" borderId="1" xfId="0" applyNumberFormat="1" applyFont="1" applyFill="1" applyBorder="1"/>
    <xf numFmtId="0" fontId="1" fillId="2" borderId="1" xfId="0" applyNumberFormat="1" applyFont="1" applyFill="1" applyBorder="1" applyAlignment="1" applyProtection="1">
      <alignment horizontal="center" vertical="center" wrapText="1"/>
    </xf>
    <xf numFmtId="164" fontId="1" fillId="0" borderId="1" xfId="0" applyNumberFormat="1" applyFont="1" applyFill="1" applyBorder="1" applyAlignment="1" applyProtection="1">
      <alignment vertical="center" wrapText="1"/>
      <protection locked="0"/>
    </xf>
    <xf numFmtId="0" fontId="5" fillId="0" borderId="1" xfId="0" applyFont="1" applyBorder="1"/>
    <xf numFmtId="1" fontId="5" fillId="0" borderId="1" xfId="0" applyNumberFormat="1" applyFont="1" applyBorder="1"/>
    <xf numFmtId="0" fontId="5" fillId="3" borderId="1" xfId="0" applyFont="1" applyFill="1" applyBorder="1" applyAlignment="1">
      <alignment horizontal="center"/>
    </xf>
    <xf numFmtId="0" fontId="0" fillId="0" borderId="0" xfId="0" applyBorder="1"/>
    <xf numFmtId="0" fontId="5" fillId="3" borderId="1" xfId="0" applyFont="1" applyFill="1" applyBorder="1" applyAlignment="1">
      <alignment wrapText="1"/>
    </xf>
    <xf numFmtId="1" fontId="1" fillId="0" borderId="1" xfId="0" applyNumberFormat="1" applyFont="1" applyFill="1" applyBorder="1" applyAlignment="1" applyProtection="1">
      <alignment vertical="center" wrapText="1"/>
      <protection locked="0"/>
    </xf>
    <xf numFmtId="1" fontId="1" fillId="0" borderId="1" xfId="0" quotePrefix="1" applyNumberFormat="1" applyFont="1" applyFill="1" applyBorder="1" applyAlignment="1" applyProtection="1">
      <alignment vertical="center" wrapText="1"/>
      <protection locked="0"/>
    </xf>
    <xf numFmtId="0" fontId="1" fillId="2" borderId="2" xfId="0" applyNumberFormat="1" applyFont="1" applyFill="1" applyBorder="1" applyAlignment="1" applyProtection="1">
      <alignment horizontal="center" vertical="center" wrapText="1"/>
    </xf>
    <xf numFmtId="0" fontId="1" fillId="2" borderId="1" xfId="0" applyNumberFormat="1" applyFont="1" applyFill="1" applyBorder="1" applyAlignment="1" applyProtection="1">
      <alignment horizontal="center" vertical="center" wrapText="1"/>
      <protection locked="0"/>
    </xf>
    <xf numFmtId="0" fontId="1" fillId="4" borderId="1" xfId="0" applyNumberFormat="1" applyFont="1" applyFill="1" applyBorder="1" applyAlignment="1" applyProtection="1">
      <alignment horizontal="left" vertical="top" wrapText="1"/>
    </xf>
    <xf numFmtId="0" fontId="8" fillId="3" borderId="1" xfId="0" applyFont="1" applyFill="1" applyBorder="1" applyAlignment="1">
      <alignment wrapText="1"/>
    </xf>
    <xf numFmtId="0" fontId="7" fillId="2" borderId="1" xfId="0" applyNumberFormat="1" applyFont="1" applyFill="1" applyBorder="1" applyAlignment="1" applyProtection="1">
      <alignment vertical="center" wrapText="1"/>
      <protection locked="0"/>
    </xf>
    <xf numFmtId="0" fontId="7" fillId="2" borderId="1" xfId="0" applyNumberFormat="1" applyFont="1" applyFill="1" applyBorder="1" applyAlignment="1" applyProtection="1">
      <alignment vertical="top" wrapText="1"/>
    </xf>
    <xf numFmtId="0" fontId="6" fillId="3" borderId="1" xfId="0" applyFont="1" applyFill="1" applyBorder="1" applyAlignment="1"/>
    <xf numFmtId="1" fontId="8" fillId="3" borderId="1" xfId="0" applyNumberFormat="1" applyFont="1" applyFill="1" applyBorder="1" applyAlignment="1"/>
    <xf numFmtId="0" fontId="6" fillId="0" borderId="0" xfId="0" applyFont="1" applyAlignment="1"/>
    <xf numFmtId="0" fontId="7" fillId="2" borderId="1" xfId="0" applyNumberFormat="1" applyFont="1" applyFill="1" applyBorder="1" applyAlignment="1" applyProtection="1">
      <alignment horizontal="center" vertical="top" wrapText="1"/>
    </xf>
    <xf numFmtId="0" fontId="1" fillId="2" borderId="1" xfId="0" applyNumberFormat="1" applyFont="1" applyFill="1" applyBorder="1" applyAlignment="1" applyProtection="1">
      <alignment horizontal="center" vertical="top" wrapText="1"/>
    </xf>
    <xf numFmtId="0" fontId="1" fillId="4" borderId="1" xfId="0" applyNumberFormat="1" applyFont="1" applyFill="1" applyBorder="1" applyAlignment="1" applyProtection="1">
      <alignment horizontal="center" vertical="top" wrapText="1"/>
    </xf>
    <xf numFmtId="0" fontId="5" fillId="5" borderId="1" xfId="0" applyFont="1" applyFill="1" applyBorder="1" applyAlignment="1">
      <alignment horizontal="center" wrapText="1"/>
    </xf>
    <xf numFmtId="0" fontId="8" fillId="5" borderId="1" xfId="0" applyFont="1" applyFill="1" applyBorder="1" applyAlignment="1">
      <alignment horizontal="center" wrapText="1"/>
    </xf>
    <xf numFmtId="0" fontId="5" fillId="0" borderId="0" xfId="0" applyFont="1"/>
    <xf numFmtId="0" fontId="5" fillId="0" borderId="0" xfId="0" applyFont="1" applyAlignment="1">
      <alignment horizontal="right"/>
    </xf>
    <xf numFmtId="2" fontId="5" fillId="5" borderId="1" xfId="0" applyNumberFormat="1" applyFont="1" applyFill="1" applyBorder="1" applyAlignment="1">
      <alignment vertical="top" wrapText="1"/>
    </xf>
    <xf numFmtId="0" fontId="5" fillId="0" borderId="1" xfId="0" applyFont="1" applyBorder="1" applyAlignment="1">
      <alignment horizontal="right"/>
    </xf>
    <xf numFmtId="0" fontId="7" fillId="4" borderId="1" xfId="0" applyNumberFormat="1" applyFont="1" applyFill="1" applyBorder="1" applyAlignment="1" applyProtection="1">
      <alignment vertical="top" wrapText="1"/>
    </xf>
    <xf numFmtId="0" fontId="5" fillId="5" borderId="1" xfId="0" applyFont="1" applyFill="1" applyBorder="1" applyAlignment="1">
      <alignment wrapText="1"/>
    </xf>
    <xf numFmtId="0" fontId="5" fillId="6" borderId="0" xfId="0" applyFont="1" applyFill="1"/>
    <xf numFmtId="0" fontId="5" fillId="6" borderId="1" xfId="0" applyFont="1" applyFill="1" applyBorder="1"/>
    <xf numFmtId="0" fontId="5" fillId="5" borderId="1" xfId="0" applyFont="1" applyFill="1" applyBorder="1" applyAlignment="1">
      <alignment vertical="top" wrapText="1"/>
    </xf>
    <xf numFmtId="0" fontId="1" fillId="2" borderId="1" xfId="0" applyNumberFormat="1" applyFont="1" applyFill="1" applyBorder="1" applyAlignment="1" applyProtection="1">
      <alignment horizontal="center" vertical="top" wrapText="1"/>
      <protection locked="0"/>
    </xf>
    <xf numFmtId="1" fontId="5" fillId="3" borderId="1" xfId="0" applyNumberFormat="1" applyFont="1" applyFill="1" applyBorder="1" applyAlignment="1">
      <alignment vertical="top"/>
    </xf>
    <xf numFmtId="0" fontId="5" fillId="3" borderId="1" xfId="0" applyFont="1" applyFill="1" applyBorder="1" applyAlignment="1">
      <alignment vertical="top" wrapText="1"/>
    </xf>
    <xf numFmtId="0" fontId="0" fillId="0" borderId="0" xfId="0" applyAlignment="1">
      <alignment vertical="top"/>
    </xf>
    <xf numFmtId="0" fontId="1" fillId="4" borderId="3" xfId="0" applyNumberFormat="1" applyFont="1" applyFill="1" applyBorder="1" applyAlignment="1" applyProtection="1">
      <alignment horizontal="center" vertical="top" wrapText="1"/>
    </xf>
    <xf numFmtId="0" fontId="5" fillId="5" borderId="3" xfId="0" applyFont="1" applyFill="1" applyBorder="1" applyAlignment="1">
      <alignment vertical="top" wrapText="1"/>
    </xf>
    <xf numFmtId="0" fontId="5" fillId="5" borderId="3" xfId="0" applyFont="1" applyFill="1" applyBorder="1" applyAlignment="1">
      <alignment wrapText="1"/>
    </xf>
    <xf numFmtId="0" fontId="1" fillId="7" borderId="1" xfId="0" applyNumberFormat="1" applyFont="1" applyFill="1" applyBorder="1" applyAlignment="1" applyProtection="1">
      <alignment horizontal="center" vertical="top" wrapText="1"/>
    </xf>
    <xf numFmtId="2" fontId="5" fillId="8" borderId="1" xfId="0" applyNumberFormat="1" applyFont="1" applyFill="1" applyBorder="1" applyAlignment="1">
      <alignment vertical="top" wrapText="1"/>
    </xf>
    <xf numFmtId="0" fontId="5" fillId="8" borderId="1" xfId="0" applyFont="1" applyFill="1" applyBorder="1" applyAlignment="1">
      <alignment horizontal="center" wrapText="1"/>
    </xf>
    <xf numFmtId="0" fontId="8" fillId="8" borderId="1" xfId="0" applyFont="1" applyFill="1" applyBorder="1" applyAlignment="1">
      <alignment horizontal="center" wrapText="1"/>
    </xf>
    <xf numFmtId="0" fontId="5" fillId="8" borderId="1" xfId="0" applyFont="1" applyFill="1" applyBorder="1"/>
    <xf numFmtId="0" fontId="5" fillId="8" borderId="1" xfId="0" applyFont="1" applyFill="1" applyBorder="1" applyAlignment="1">
      <alignment vertical="top" wrapText="1"/>
    </xf>
    <xf numFmtId="0" fontId="5" fillId="8" borderId="1" xfId="0" applyFont="1" applyFill="1" applyBorder="1" applyAlignment="1">
      <alignment wrapText="1"/>
    </xf>
    <xf numFmtId="0" fontId="5" fillId="8" borderId="1" xfId="0" applyFont="1" applyFill="1" applyBorder="1" applyAlignment="1">
      <alignment horizontal="center" vertical="top" wrapText="1"/>
    </xf>
    <xf numFmtId="0" fontId="8" fillId="5" borderId="1" xfId="0" applyFont="1" applyFill="1" applyBorder="1" applyAlignment="1"/>
    <xf numFmtId="0" fontId="8" fillId="8" borderId="1" xfId="0" applyFont="1" applyFill="1" applyBorder="1" applyAlignment="1"/>
    <xf numFmtId="0" fontId="0" fillId="6" borderId="0" xfId="0" applyFill="1"/>
    <xf numFmtId="164" fontId="1" fillId="6" borderId="1" xfId="0" applyNumberFormat="1" applyFont="1" applyFill="1" applyBorder="1" applyAlignment="1" applyProtection="1">
      <alignment vertical="center" wrapText="1"/>
      <protection locked="0"/>
    </xf>
    <xf numFmtId="1" fontId="5" fillId="3" borderId="1" xfId="0" applyNumberFormat="1" applyFont="1" applyFill="1" applyBorder="1" applyAlignment="1"/>
    <xf numFmtId="0" fontId="8" fillId="3" borderId="0" xfId="0" applyFont="1" applyFill="1" applyAlignment="1">
      <alignment horizontal="center"/>
    </xf>
    <xf numFmtId="2" fontId="1" fillId="7" borderId="1" xfId="0" applyNumberFormat="1" applyFont="1" applyFill="1" applyBorder="1" applyAlignment="1" applyProtection="1">
      <alignment horizontal="left" wrapText="1"/>
    </xf>
    <xf numFmtId="2" fontId="5" fillId="8" borderId="1" xfId="0" applyNumberFormat="1" applyFont="1" applyFill="1" applyBorder="1" applyAlignment="1">
      <alignment horizontal="left" wrapText="1"/>
    </xf>
    <xf numFmtId="2" fontId="8" fillId="8" borderId="1" xfId="0" applyNumberFormat="1" applyFont="1" applyFill="1" applyBorder="1" applyAlignment="1">
      <alignment horizontal="left" wrapText="1"/>
    </xf>
    <xf numFmtId="0" fontId="5" fillId="0" borderId="1" xfId="0" applyFont="1" applyFill="1" applyBorder="1"/>
    <xf numFmtId="0" fontId="0" fillId="0" borderId="0" xfId="0"/>
    <xf numFmtId="0" fontId="8" fillId="8" borderId="1" xfId="0" applyFont="1" applyFill="1" applyBorder="1" applyAlignment="1">
      <alignment wrapText="1"/>
    </xf>
    <xf numFmtId="0" fontId="5" fillId="5" borderId="1" xfId="0" applyFont="1" applyFill="1" applyBorder="1"/>
    <xf numFmtId="0" fontId="5" fillId="5" borderId="1" xfId="0" applyFont="1" applyFill="1" applyBorder="1" applyAlignment="1">
      <alignment vertical="top"/>
    </xf>
    <xf numFmtId="0" fontId="5" fillId="0" borderId="0" xfId="0" applyFont="1" applyFill="1"/>
    <xf numFmtId="0" fontId="1" fillId="5" borderId="1" xfId="0" applyNumberFormat="1" applyFont="1" applyFill="1" applyBorder="1" applyAlignment="1" applyProtection="1">
      <alignment horizontal="center" vertical="top" wrapText="1"/>
    </xf>
    <xf numFmtId="0" fontId="5" fillId="5" borderId="1" xfId="0" applyFont="1" applyFill="1" applyBorder="1" applyAlignment="1">
      <alignment horizontal="center" vertical="top" wrapText="1"/>
    </xf>
    <xf numFmtId="0" fontId="0" fillId="5" borderId="1" xfId="0" applyFill="1" applyBorder="1"/>
    <xf numFmtId="0" fontId="8" fillId="5" borderId="1" xfId="0" applyFont="1" applyFill="1" applyBorder="1" applyAlignment="1">
      <alignment wrapText="1"/>
    </xf>
    <xf numFmtId="0" fontId="8" fillId="5" borderId="1" xfId="0" applyFont="1" applyFill="1" applyBorder="1" applyAlignment="1">
      <alignment horizontal="center"/>
    </xf>
    <xf numFmtId="4" fontId="11" fillId="0" borderId="0" xfId="0" applyNumberFormat="1" applyFont="1" applyFill="1" applyAlignment="1" applyProtection="1">
      <alignment horizontal="right" vertical="center" wrapText="1"/>
    </xf>
    <xf numFmtId="0" fontId="0" fillId="0" borderId="0" xfId="0" applyNumberFormat="1" applyFill="1" applyAlignment="1" applyProtection="1">
      <alignment vertical="center" wrapText="1"/>
    </xf>
    <xf numFmtId="164" fontId="1" fillId="9" borderId="1" xfId="0" applyNumberFormat="1" applyFont="1" applyFill="1" applyBorder="1" applyAlignment="1" applyProtection="1">
      <alignment vertical="center" wrapText="1"/>
      <protection locked="0"/>
    </xf>
    <xf numFmtId="4" fontId="0" fillId="0" borderId="0" xfId="0" applyNumberFormat="1" applyAlignment="1">
      <alignment wrapText="1"/>
    </xf>
    <xf numFmtId="3" fontId="0" fillId="0" borderId="0" xfId="0" applyNumberFormat="1" applyAlignment="1">
      <alignment wrapText="1"/>
    </xf>
    <xf numFmtId="0" fontId="0" fillId="0" borderId="1" xfId="0" applyFill="1" applyBorder="1"/>
    <xf numFmtId="4" fontId="11" fillId="0" borderId="1" xfId="0" applyNumberFormat="1" applyFont="1" applyFill="1" applyBorder="1" applyAlignment="1" applyProtection="1">
      <alignment horizontal="right" vertical="center" wrapText="1"/>
    </xf>
    <xf numFmtId="1" fontId="8" fillId="3" borderId="1" xfId="0" applyNumberFormat="1" applyFont="1" applyFill="1" applyBorder="1" applyAlignment="1">
      <alignment horizontal="center" vertical="center" wrapText="1"/>
    </xf>
    <xf numFmtId="1" fontId="8" fillId="3" borderId="1" xfId="0" applyNumberFormat="1" applyFont="1" applyFill="1" applyBorder="1"/>
    <xf numFmtId="0" fontId="0" fillId="0" borderId="0" xfId="0"/>
    <xf numFmtId="2" fontId="5" fillId="0" borderId="1" xfId="0" applyNumberFormat="1" applyFont="1" applyFill="1" applyBorder="1"/>
    <xf numFmtId="2" fontId="5" fillId="0" borderId="1" xfId="0" applyNumberFormat="1" applyFont="1" applyBorder="1" applyAlignment="1">
      <alignment horizontal="right"/>
    </xf>
    <xf numFmtId="2" fontId="5" fillId="0" borderId="1" xfId="0" applyNumberFormat="1" applyFont="1" applyBorder="1"/>
    <xf numFmtId="2" fontId="5" fillId="8" borderId="1" xfId="0" applyNumberFormat="1" applyFont="1" applyFill="1" applyBorder="1"/>
    <xf numFmtId="2" fontId="5" fillId="6" borderId="1" xfId="0" applyNumberFormat="1" applyFont="1" applyFill="1" applyBorder="1"/>
    <xf numFmtId="2" fontId="5" fillId="8" borderId="4" xfId="0" applyNumberFormat="1" applyFont="1" applyFill="1" applyBorder="1"/>
    <xf numFmtId="0" fontId="8" fillId="3" borderId="1" xfId="0" applyFont="1" applyFill="1" applyBorder="1" applyAlignment="1">
      <alignment horizontal="center"/>
    </xf>
    <xf numFmtId="4" fontId="0" fillId="0" borderId="1" xfId="0" applyNumberFormat="1" applyFill="1" applyBorder="1" applyAlignment="1" applyProtection="1">
      <alignment vertical="center" wrapText="1"/>
    </xf>
    <xf numFmtId="0" fontId="0" fillId="0" borderId="1" xfId="0" applyNumberFormat="1" applyFill="1" applyBorder="1" applyAlignment="1" applyProtection="1">
      <alignment vertical="center" wrapText="1"/>
    </xf>
    <xf numFmtId="4" fontId="11" fillId="10" borderId="1" xfId="0" applyNumberFormat="1" applyFont="1" applyFill="1" applyBorder="1" applyAlignment="1" applyProtection="1">
      <alignment horizontal="right" vertical="center" wrapText="1"/>
    </xf>
    <xf numFmtId="0" fontId="13" fillId="11" borderId="1" xfId="0" applyFont="1" applyFill="1" applyBorder="1" applyAlignment="1">
      <alignment horizontal="right" vertical="center" wrapText="1"/>
    </xf>
    <xf numFmtId="2" fontId="0" fillId="0" borderId="1" xfId="0" applyNumberFormat="1" applyFont="1" applyFill="1" applyBorder="1" applyAlignment="1" applyProtection="1"/>
    <xf numFmtId="3" fontId="0" fillId="0" borderId="1" xfId="0" applyNumberFormat="1" applyFill="1" applyBorder="1"/>
    <xf numFmtId="3" fontId="0" fillId="0" borderId="1" xfId="0" applyNumberFormat="1" applyBorder="1"/>
    <xf numFmtId="2" fontId="0" fillId="0" borderId="1" xfId="0" applyNumberFormat="1" applyFill="1" applyBorder="1" applyAlignment="1" applyProtection="1">
      <alignment vertical="center" wrapText="1"/>
    </xf>
    <xf numFmtId="165" fontId="33" fillId="0" borderId="0" xfId="1" applyNumberFormat="1" applyFont="1"/>
    <xf numFmtId="1" fontId="5" fillId="0" borderId="1" xfId="0" applyNumberFormat="1" applyFont="1" applyFill="1" applyBorder="1"/>
    <xf numFmtId="0" fontId="13" fillId="0" borderId="1" xfId="0" applyFont="1" applyFill="1" applyBorder="1" applyAlignment="1">
      <alignment horizontal="right" vertical="center" wrapText="1"/>
    </xf>
    <xf numFmtId="2" fontId="14" fillId="0" borderId="1" xfId="0" applyNumberFormat="1" applyFont="1" applyFill="1" applyBorder="1" applyAlignment="1">
      <alignment horizontal="right" vertical="top"/>
    </xf>
    <xf numFmtId="2" fontId="5" fillId="0" borderId="1" xfId="0" applyNumberFormat="1" applyFont="1" applyFill="1" applyBorder="1" applyAlignment="1">
      <alignment horizontal="right"/>
    </xf>
    <xf numFmtId="2" fontId="5" fillId="0" borderId="15" xfId="0" applyNumberFormat="1" applyFont="1" applyFill="1" applyBorder="1"/>
    <xf numFmtId="0" fontId="7" fillId="2" borderId="1" xfId="0" applyNumberFormat="1" applyFont="1" applyFill="1" applyBorder="1" applyAlignment="1" applyProtection="1">
      <alignment horizontal="center" vertical="center" wrapText="1"/>
    </xf>
    <xf numFmtId="4" fontId="6" fillId="0" borderId="1" xfId="0" applyNumberFormat="1" applyFont="1" applyFill="1" applyBorder="1" applyAlignment="1" applyProtection="1">
      <alignment vertical="center" wrapText="1"/>
    </xf>
    <xf numFmtId="0" fontId="6" fillId="0" borderId="1" xfId="0" applyNumberFormat="1" applyFont="1" applyFill="1" applyBorder="1" applyAlignment="1" applyProtection="1">
      <alignment vertical="center" wrapText="1"/>
    </xf>
    <xf numFmtId="4" fontId="34" fillId="0" borderId="1" xfId="0" applyNumberFormat="1" applyFont="1" applyFill="1" applyBorder="1" applyAlignment="1" applyProtection="1">
      <alignment horizontal="right" vertical="center" wrapText="1"/>
    </xf>
    <xf numFmtId="4" fontId="34" fillId="10" borderId="1" xfId="0" applyNumberFormat="1" applyFont="1" applyFill="1" applyBorder="1" applyAlignment="1" applyProtection="1">
      <alignment horizontal="right" vertical="center" wrapText="1"/>
    </xf>
    <xf numFmtId="1" fontId="8" fillId="0" borderId="1" xfId="0" applyNumberFormat="1" applyFont="1" applyBorder="1"/>
    <xf numFmtId="0" fontId="35" fillId="11" borderId="1" xfId="0" applyFont="1" applyFill="1" applyBorder="1" applyAlignment="1">
      <alignment horizontal="right" vertical="center" wrapText="1"/>
    </xf>
    <xf numFmtId="0" fontId="8" fillId="0" borderId="1" xfId="0" applyFont="1" applyBorder="1"/>
    <xf numFmtId="2" fontId="36" fillId="0" borderId="1" xfId="0" applyNumberFormat="1" applyFont="1" applyFill="1" applyBorder="1" applyAlignment="1">
      <alignment horizontal="right" vertical="top"/>
    </xf>
    <xf numFmtId="2" fontId="6" fillId="0" borderId="1" xfId="0" applyNumberFormat="1" applyFont="1" applyFill="1" applyBorder="1" applyAlignment="1" applyProtection="1"/>
    <xf numFmtId="2" fontId="8" fillId="0" borderId="1" xfId="0" applyNumberFormat="1" applyFont="1" applyFill="1" applyBorder="1"/>
    <xf numFmtId="2" fontId="8" fillId="0" borderId="1" xfId="0" applyNumberFormat="1" applyFont="1" applyBorder="1" applyAlignment="1">
      <alignment horizontal="right"/>
    </xf>
    <xf numFmtId="0" fontId="6" fillId="0" borderId="1" xfId="0" applyFont="1" applyBorder="1"/>
    <xf numFmtId="2" fontId="8" fillId="8" borderId="1" xfId="0" applyNumberFormat="1" applyFont="1" applyFill="1" applyBorder="1"/>
    <xf numFmtId="2" fontId="8" fillId="0" borderId="1" xfId="0" applyNumberFormat="1" applyFont="1" applyBorder="1"/>
    <xf numFmtId="2" fontId="8" fillId="6" borderId="1" xfId="0" applyNumberFormat="1" applyFont="1" applyFill="1" applyBorder="1"/>
    <xf numFmtId="0" fontId="6" fillId="0" borderId="0" xfId="0" applyFont="1"/>
    <xf numFmtId="1" fontId="7" fillId="0" borderId="1" xfId="0" applyNumberFormat="1" applyFont="1" applyFill="1" applyBorder="1" applyAlignment="1" applyProtection="1">
      <alignment vertical="center" wrapText="1"/>
      <protection locked="0"/>
    </xf>
    <xf numFmtId="0" fontId="1" fillId="34" borderId="1" xfId="0" applyNumberFormat="1" applyFont="1" applyFill="1" applyBorder="1" applyAlignment="1" applyProtection="1">
      <alignment horizontal="center" vertical="top" wrapText="1"/>
    </xf>
    <xf numFmtId="2" fontId="5" fillId="35" borderId="1" xfId="0" applyNumberFormat="1" applyFont="1" applyFill="1" applyBorder="1" applyAlignment="1">
      <alignment vertical="top" wrapText="1"/>
    </xf>
    <xf numFmtId="0" fontId="5" fillId="35" borderId="1" xfId="0" applyFont="1" applyFill="1" applyBorder="1" applyAlignment="1">
      <alignment horizontal="center" wrapText="1"/>
    </xf>
    <xf numFmtId="0" fontId="8" fillId="35" borderId="1" xfId="0" applyFont="1" applyFill="1" applyBorder="1" applyAlignment="1">
      <alignment horizontal="center" wrapText="1"/>
    </xf>
    <xf numFmtId="0" fontId="5" fillId="35" borderId="1" xfId="0" applyFont="1" applyFill="1" applyBorder="1"/>
    <xf numFmtId="2" fontId="8" fillId="35" borderId="1" xfId="0" applyNumberFormat="1" applyFont="1" applyFill="1" applyBorder="1"/>
    <xf numFmtId="2" fontId="5" fillId="35" borderId="1" xfId="0" applyNumberFormat="1" applyFont="1" applyFill="1" applyBorder="1"/>
    <xf numFmtId="0" fontId="1" fillId="35" borderId="1" xfId="0" applyNumberFormat="1" applyFont="1" applyFill="1" applyBorder="1" applyAlignment="1" applyProtection="1">
      <alignment horizontal="center" vertical="top" wrapText="1"/>
    </xf>
    <xf numFmtId="11" fontId="0" fillId="0" borderId="0" xfId="0" applyNumberFormat="1"/>
    <xf numFmtId="0" fontId="5" fillId="35" borderId="1" xfId="0" applyFont="1" applyFill="1" applyBorder="1" applyAlignment="1">
      <alignment horizontal="center" vertical="top" wrapText="1"/>
    </xf>
    <xf numFmtId="0" fontId="5" fillId="35" borderId="1" xfId="0" applyFont="1" applyFill="1" applyBorder="1" applyAlignment="1">
      <alignment vertical="top" wrapText="1"/>
    </xf>
    <xf numFmtId="0" fontId="5" fillId="35" borderId="1" xfId="0" applyFont="1" applyFill="1" applyBorder="1" applyAlignment="1">
      <alignment wrapText="1"/>
    </xf>
    <xf numFmtId="0" fontId="8" fillId="35" borderId="1" xfId="0" applyFont="1" applyFill="1" applyBorder="1" applyAlignment="1"/>
    <xf numFmtId="166" fontId="5" fillId="8" borderId="1" xfId="0" applyNumberFormat="1" applyFont="1" applyFill="1" applyBorder="1"/>
    <xf numFmtId="2" fontId="1" fillId="34" borderId="1" xfId="0" applyNumberFormat="1" applyFont="1" applyFill="1" applyBorder="1" applyAlignment="1" applyProtection="1">
      <alignment horizontal="left" wrapText="1"/>
    </xf>
    <xf numFmtId="2" fontId="5" fillId="35" borderId="1" xfId="0" applyNumberFormat="1" applyFont="1" applyFill="1" applyBorder="1" applyAlignment="1">
      <alignment horizontal="left" wrapText="1"/>
    </xf>
    <xf numFmtId="2" fontId="8" fillId="35" borderId="1" xfId="0" applyNumberFormat="1" applyFont="1" applyFill="1" applyBorder="1" applyAlignment="1">
      <alignment horizontal="left" wrapText="1"/>
    </xf>
    <xf numFmtId="166" fontId="5" fillId="35" borderId="1" xfId="0" applyNumberFormat="1" applyFont="1" applyFill="1" applyBorder="1"/>
    <xf numFmtId="167" fontId="5" fillId="35" borderId="1" xfId="0" applyNumberFormat="1" applyFont="1" applyFill="1" applyBorder="1"/>
    <xf numFmtId="4" fontId="11" fillId="35" borderId="1" xfId="0" applyNumberFormat="1" applyFont="1" applyFill="1" applyBorder="1" applyAlignment="1" applyProtection="1">
      <alignment horizontal="right" vertical="center" wrapText="1"/>
    </xf>
    <xf numFmtId="4" fontId="34" fillId="35" borderId="1" xfId="0" applyNumberFormat="1" applyFont="1" applyFill="1" applyBorder="1" applyAlignment="1" applyProtection="1">
      <alignment horizontal="right" vertical="center" wrapText="1"/>
    </xf>
    <xf numFmtId="0" fontId="1" fillId="34" borderId="1" xfId="0" applyNumberFormat="1" applyFont="1" applyFill="1" applyBorder="1" applyAlignment="1" applyProtection="1">
      <alignment horizontal="left" vertical="top" wrapText="1"/>
    </xf>
    <xf numFmtId="0" fontId="7" fillId="34" borderId="1" xfId="0" applyNumberFormat="1" applyFont="1" applyFill="1" applyBorder="1" applyAlignment="1" applyProtection="1">
      <alignment vertical="top" wrapText="1"/>
    </xf>
    <xf numFmtId="164" fontId="1" fillId="35" borderId="1" xfId="0" applyNumberFormat="1" applyFont="1" applyFill="1" applyBorder="1" applyAlignment="1" applyProtection="1">
      <alignment vertical="center" wrapText="1"/>
      <protection locked="0"/>
    </xf>
    <xf numFmtId="0" fontId="1" fillId="36" borderId="1" xfId="0" applyNumberFormat="1" applyFont="1" applyFill="1" applyBorder="1" applyAlignment="1" applyProtection="1">
      <alignment horizontal="left" vertical="top" wrapText="1"/>
    </xf>
    <xf numFmtId="0" fontId="1" fillId="37" borderId="1" xfId="0" applyNumberFormat="1" applyFont="1" applyFill="1" applyBorder="1" applyAlignment="1" applyProtection="1">
      <alignment horizontal="left" vertical="top" wrapText="1"/>
    </xf>
    <xf numFmtId="0" fontId="1" fillId="36" borderId="1" xfId="0" applyNumberFormat="1" applyFont="1" applyFill="1" applyBorder="1" applyAlignment="1" applyProtection="1">
      <alignment horizontal="center" vertical="top" wrapText="1"/>
    </xf>
    <xf numFmtId="0" fontId="5" fillId="9" borderId="1" xfId="0" applyFont="1" applyFill="1" applyBorder="1" applyAlignment="1">
      <alignment wrapText="1"/>
    </xf>
    <xf numFmtId="4" fontId="0" fillId="0" borderId="1" xfId="0" applyNumberFormat="1" applyFill="1" applyBorder="1"/>
    <xf numFmtId="0" fontId="5" fillId="38" borderId="1" xfId="0" applyFont="1" applyFill="1" applyBorder="1" applyAlignment="1">
      <alignment wrapText="1"/>
    </xf>
    <xf numFmtId="0" fontId="5" fillId="6" borderId="1" xfId="0" applyFont="1" applyFill="1" applyBorder="1" applyAlignment="1">
      <alignment wrapText="1"/>
    </xf>
    <xf numFmtId="164" fontId="5" fillId="0" borderId="1" xfId="0" applyNumberFormat="1" applyFont="1" applyBorder="1"/>
    <xf numFmtId="164" fontId="0" fillId="0" borderId="1" xfId="0" applyNumberFormat="1" applyFill="1" applyBorder="1" applyAlignment="1" applyProtection="1">
      <alignment vertical="center" wrapText="1"/>
    </xf>
    <xf numFmtId="164" fontId="6" fillId="0" borderId="1" xfId="0" applyNumberFormat="1" applyFont="1" applyFill="1" applyBorder="1" applyAlignment="1" applyProtection="1">
      <alignment vertical="center" wrapText="1"/>
    </xf>
    <xf numFmtId="2" fontId="6" fillId="0" borderId="1" xfId="0" applyNumberFormat="1" applyFont="1" applyFill="1" applyBorder="1" applyAlignment="1" applyProtection="1">
      <alignment vertical="center" wrapText="1"/>
    </xf>
    <xf numFmtId="1" fontId="5" fillId="38" borderId="1" xfId="0" applyNumberFormat="1" applyFont="1" applyFill="1" applyBorder="1" applyAlignment="1">
      <alignment wrapText="1"/>
    </xf>
    <xf numFmtId="0" fontId="1" fillId="37" borderId="1" xfId="0" applyNumberFormat="1" applyFont="1" applyFill="1" applyBorder="1" applyAlignment="1" applyProtection="1">
      <alignment horizontal="center" vertical="top" wrapText="1"/>
    </xf>
  </cellXfs>
  <cellStyles count="47">
    <cellStyle name="20% - Акцент1 2" xfId="3" xr:uid="{00000000-0005-0000-0000-000000000000}"/>
    <cellStyle name="20% - Акцент2 2" xfId="4" xr:uid="{00000000-0005-0000-0000-000001000000}"/>
    <cellStyle name="20% - Акцент3 2" xfId="5" xr:uid="{00000000-0005-0000-0000-000002000000}"/>
    <cellStyle name="20% - Акцент4 2" xfId="6" xr:uid="{00000000-0005-0000-0000-000003000000}"/>
    <cellStyle name="20% - Акцент5 2" xfId="7" xr:uid="{00000000-0005-0000-0000-000004000000}"/>
    <cellStyle name="20% - Акцент6 2" xfId="8" xr:uid="{00000000-0005-0000-0000-000005000000}"/>
    <cellStyle name="40% - Акцент1 2" xfId="9" xr:uid="{00000000-0005-0000-0000-000006000000}"/>
    <cellStyle name="40% - Акцент2 2" xfId="10" xr:uid="{00000000-0005-0000-0000-000007000000}"/>
    <cellStyle name="40% - Акцент3 2" xfId="11" xr:uid="{00000000-0005-0000-0000-000008000000}"/>
    <cellStyle name="40% - Акцент4 2" xfId="12" xr:uid="{00000000-0005-0000-0000-000009000000}"/>
    <cellStyle name="40% - Акцент5 2" xfId="13" xr:uid="{00000000-0005-0000-0000-00000A000000}"/>
    <cellStyle name="40% - Акцент6 2" xfId="14" xr:uid="{00000000-0005-0000-0000-00000B000000}"/>
    <cellStyle name="60% - Акцент1 2" xfId="15" xr:uid="{00000000-0005-0000-0000-00000C000000}"/>
    <cellStyle name="60% - Акцент2 2" xfId="16" xr:uid="{00000000-0005-0000-0000-00000D000000}"/>
    <cellStyle name="60% - Акцент3 2" xfId="17" xr:uid="{00000000-0005-0000-0000-00000E000000}"/>
    <cellStyle name="60% - Акцент4 2" xfId="18" xr:uid="{00000000-0005-0000-0000-00000F000000}"/>
    <cellStyle name="60% - Акцент5 2" xfId="19" xr:uid="{00000000-0005-0000-0000-000010000000}"/>
    <cellStyle name="60% - Акцент6 2" xfId="20" xr:uid="{00000000-0005-0000-0000-000011000000}"/>
    <cellStyle name="m49048872" xfId="21" xr:uid="{00000000-0005-0000-0000-000012000000}"/>
    <cellStyle name="Normal" xfId="0" builtinId="0"/>
    <cellStyle name="Normal 2" xfId="45" xr:uid="{00000000-0005-0000-0000-00005B000000}"/>
    <cellStyle name="Normal 3" xfId="46" xr:uid="{00000000-0005-0000-0000-00005C000000}"/>
    <cellStyle name="Акцент1 2" xfId="22" xr:uid="{00000000-0005-0000-0000-000013000000}"/>
    <cellStyle name="Акцент2 2" xfId="23" xr:uid="{00000000-0005-0000-0000-000014000000}"/>
    <cellStyle name="Акцент3 2" xfId="24" xr:uid="{00000000-0005-0000-0000-000015000000}"/>
    <cellStyle name="Акцент4 2" xfId="25" xr:uid="{00000000-0005-0000-0000-000016000000}"/>
    <cellStyle name="Акцент5 2" xfId="26" xr:uid="{00000000-0005-0000-0000-000017000000}"/>
    <cellStyle name="Акцент6 2" xfId="27" xr:uid="{00000000-0005-0000-0000-000018000000}"/>
    <cellStyle name="Ввод  2" xfId="28" xr:uid="{00000000-0005-0000-0000-000019000000}"/>
    <cellStyle name="Вывод 2" xfId="29" xr:uid="{00000000-0005-0000-0000-00001A000000}"/>
    <cellStyle name="Вычисление 2" xfId="30" xr:uid="{00000000-0005-0000-0000-00001B000000}"/>
    <cellStyle name="Заголовок 1 2" xfId="31" xr:uid="{00000000-0005-0000-0000-00001C000000}"/>
    <cellStyle name="Заголовок 2 2" xfId="32" xr:uid="{00000000-0005-0000-0000-00001D000000}"/>
    <cellStyle name="Заголовок 3 2" xfId="33" xr:uid="{00000000-0005-0000-0000-00001E000000}"/>
    <cellStyle name="Заголовок 4 2" xfId="34" xr:uid="{00000000-0005-0000-0000-00001F000000}"/>
    <cellStyle name="Итог 2" xfId="35" xr:uid="{00000000-0005-0000-0000-000020000000}"/>
    <cellStyle name="Контрольная ячейка 2" xfId="36" xr:uid="{00000000-0005-0000-0000-000021000000}"/>
    <cellStyle name="Название 2" xfId="37" xr:uid="{00000000-0005-0000-0000-000022000000}"/>
    <cellStyle name="Нейтральный 2" xfId="38" xr:uid="{00000000-0005-0000-0000-000023000000}"/>
    <cellStyle name="Обычный 2" xfId="1" xr:uid="{00000000-0005-0000-0000-000025000000}"/>
    <cellStyle name="Обычный 3" xfId="2" xr:uid="{00000000-0005-0000-0000-000026000000}"/>
    <cellStyle name="Плохой 2" xfId="39" xr:uid="{00000000-0005-0000-0000-000027000000}"/>
    <cellStyle name="Пояснение 2" xfId="40" xr:uid="{00000000-0005-0000-0000-000028000000}"/>
    <cellStyle name="Примечание 2" xfId="41" xr:uid="{00000000-0005-0000-0000-000029000000}"/>
    <cellStyle name="Связанная ячейка 2" xfId="42" xr:uid="{00000000-0005-0000-0000-00002A000000}"/>
    <cellStyle name="Текст предупреждения 2" xfId="43" xr:uid="{00000000-0005-0000-0000-00002B000000}"/>
    <cellStyle name="Хороший 2" xfId="44" xr:uid="{00000000-0005-0000-0000-00002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931"/>
  <sheetViews>
    <sheetView tabSelected="1" zoomScale="85" zoomScaleNormal="85" workbookViewId="0">
      <selection activeCell="I2" sqref="I2"/>
    </sheetView>
  </sheetViews>
  <sheetFormatPr defaultRowHeight="15"/>
  <cols>
    <col min="1" max="1" width="8.85546875" style="1"/>
    <col min="2" max="2" width="12.7109375" bestFit="1" customWidth="1"/>
    <col min="3" max="3" width="10.7109375" bestFit="1" customWidth="1"/>
    <col min="4" max="4" width="13.42578125" bestFit="1" customWidth="1"/>
    <col min="5" max="6" width="12.140625" bestFit="1" customWidth="1"/>
    <col min="11" max="11" width="11.7109375" bestFit="1" customWidth="1"/>
    <col min="12" max="12" width="12.7109375" bestFit="1" customWidth="1"/>
    <col min="13" max="13" width="10.28515625" style="3" bestFit="1" customWidth="1"/>
    <col min="14" max="14" width="10.140625" customWidth="1"/>
    <col min="15" max="15" width="11.5703125" style="7" bestFit="1" customWidth="1"/>
    <col min="17" max="18" width="9.7109375" style="33" customWidth="1"/>
    <col min="19" max="19" width="8.140625" style="33" customWidth="1"/>
    <col min="20" max="22" width="8.85546875" style="39"/>
    <col min="25" max="27" width="8.85546875" style="59"/>
    <col min="28" max="28" width="10" style="34" bestFit="1" customWidth="1"/>
    <col min="29" max="33" width="7.42578125" style="33" customWidth="1"/>
    <col min="34" max="34" width="7.42578125" style="71" customWidth="1"/>
    <col min="35" max="37" width="7.42578125" style="33" customWidth="1"/>
    <col min="38" max="39" width="8.85546875" style="33"/>
    <col min="40" max="40" width="8.85546875" style="39"/>
    <col min="41" max="43" width="8.85546875" style="33"/>
    <col min="44" max="45" width="8.85546875" style="71"/>
    <col min="46" max="49" width="8.85546875" style="33"/>
  </cols>
  <sheetData>
    <row r="1" spans="1:49" ht="84.75" customHeight="1">
      <c r="A1" s="20" t="s">
        <v>0</v>
      </c>
      <c r="B1" s="151" t="s">
        <v>1</v>
      </c>
      <c r="C1" s="150" t="s">
        <v>1</v>
      </c>
      <c r="D1" s="151" t="s">
        <v>1</v>
      </c>
      <c r="E1" s="151" t="s">
        <v>1</v>
      </c>
      <c r="F1" s="151" t="s">
        <v>1</v>
      </c>
      <c r="G1" s="151" t="s">
        <v>1</v>
      </c>
      <c r="H1" s="150" t="s">
        <v>1</v>
      </c>
      <c r="I1" s="150" t="s">
        <v>1</v>
      </c>
      <c r="J1" s="151" t="s">
        <v>1</v>
      </c>
      <c r="K1" s="151" t="s">
        <v>1</v>
      </c>
      <c r="L1" s="151" t="s">
        <v>1</v>
      </c>
      <c r="M1" s="151" t="s">
        <v>1</v>
      </c>
      <c r="N1" s="150" t="s">
        <v>271</v>
      </c>
      <c r="O1" s="161" t="s">
        <v>1</v>
      </c>
      <c r="P1" s="151" t="s">
        <v>1</v>
      </c>
      <c r="Q1" s="152" t="s">
        <v>1</v>
      </c>
      <c r="R1" s="162" t="s">
        <v>1</v>
      </c>
      <c r="S1" s="155" t="s">
        <v>145</v>
      </c>
      <c r="T1" s="153" t="s">
        <v>145</v>
      </c>
      <c r="U1" s="156" t="s">
        <v>270</v>
      </c>
      <c r="V1" s="153" t="s">
        <v>172</v>
      </c>
      <c r="W1" s="155" t="s">
        <v>111</v>
      </c>
      <c r="X1" s="151" t="s">
        <v>111</v>
      </c>
      <c r="Y1" s="150" t="s">
        <v>175</v>
      </c>
      <c r="Z1" s="155" t="s">
        <v>111</v>
      </c>
      <c r="AA1" s="38" t="s">
        <v>1</v>
      </c>
      <c r="AB1" s="30" t="s">
        <v>1</v>
      </c>
      <c r="AC1" s="30" t="s">
        <v>1</v>
      </c>
      <c r="AD1" s="126" t="s">
        <v>1</v>
      </c>
      <c r="AE1" s="49" t="str">
        <f>AD1</f>
        <v>Russian Federation</v>
      </c>
      <c r="AF1" s="21" t="s">
        <v>1</v>
      </c>
      <c r="AG1" s="30" t="s">
        <v>1</v>
      </c>
      <c r="AH1" s="133" t="s">
        <v>1</v>
      </c>
      <c r="AI1" s="49" t="s">
        <v>1</v>
      </c>
      <c r="AJ1" s="126" t="s">
        <v>141</v>
      </c>
      <c r="AK1" s="30" t="s">
        <v>141</v>
      </c>
      <c r="AL1" s="30" t="s">
        <v>141</v>
      </c>
      <c r="AM1" s="126" t="s">
        <v>141</v>
      </c>
      <c r="AN1" s="30" t="s">
        <v>1</v>
      </c>
      <c r="AO1" s="49" t="s">
        <v>1</v>
      </c>
      <c r="AP1" s="126" t="s">
        <v>141</v>
      </c>
      <c r="AQ1" s="49" t="s">
        <v>1</v>
      </c>
      <c r="AR1" s="21" t="s">
        <v>1</v>
      </c>
      <c r="AS1" s="72" t="s">
        <v>1</v>
      </c>
      <c r="AT1" s="49" t="s">
        <v>210</v>
      </c>
      <c r="AU1" s="49" t="s">
        <v>176</v>
      </c>
      <c r="AV1" s="140" t="s">
        <v>186</v>
      </c>
      <c r="AW1" s="49" t="s">
        <v>176</v>
      </c>
    </row>
    <row r="2" spans="1:49" s="45" customFormat="1" ht="112.5">
      <c r="A2" s="42" t="s">
        <v>2</v>
      </c>
      <c r="B2" s="4" t="s">
        <v>240</v>
      </c>
      <c r="C2" s="4" t="s">
        <v>241</v>
      </c>
      <c r="D2" s="4" t="s">
        <v>242</v>
      </c>
      <c r="E2" s="4" t="s">
        <v>243</v>
      </c>
      <c r="F2" s="4" t="s">
        <v>244</v>
      </c>
      <c r="G2" s="4" t="s">
        <v>245</v>
      </c>
      <c r="H2" s="4" t="s">
        <v>246</v>
      </c>
      <c r="I2" s="4" t="s">
        <v>95</v>
      </c>
      <c r="J2" s="4" t="s">
        <v>96</v>
      </c>
      <c r="K2" s="4" t="s">
        <v>98</v>
      </c>
      <c r="L2" s="4" t="s">
        <v>106</v>
      </c>
      <c r="M2" s="4" t="s">
        <v>99</v>
      </c>
      <c r="N2" s="4" t="s">
        <v>103</v>
      </c>
      <c r="O2" s="43" t="s">
        <v>107</v>
      </c>
      <c r="P2" s="4" t="s">
        <v>248</v>
      </c>
      <c r="Q2" s="29" t="s">
        <v>113</v>
      </c>
      <c r="R2" s="43" t="s">
        <v>107</v>
      </c>
      <c r="S2" s="44" t="s">
        <v>146</v>
      </c>
      <c r="T2" s="44" t="s">
        <v>147</v>
      </c>
      <c r="U2" s="44" t="s">
        <v>194</v>
      </c>
      <c r="V2" s="44" t="s">
        <v>250</v>
      </c>
      <c r="W2" s="44" t="s">
        <v>154</v>
      </c>
      <c r="X2" s="4" t="s">
        <v>94</v>
      </c>
      <c r="Y2" s="4" t="s">
        <v>250</v>
      </c>
      <c r="Z2" s="44" t="s">
        <v>196</v>
      </c>
      <c r="AA2" s="41" t="s">
        <v>213</v>
      </c>
      <c r="AB2" s="30" t="s">
        <v>131</v>
      </c>
      <c r="AC2" s="35" t="s">
        <v>120</v>
      </c>
      <c r="AD2" s="127" t="s">
        <v>125</v>
      </c>
      <c r="AE2" s="50" t="s">
        <v>202</v>
      </c>
      <c r="AF2" s="21" t="s">
        <v>130</v>
      </c>
      <c r="AG2" s="35" t="s">
        <v>135</v>
      </c>
      <c r="AH2" s="127" t="s">
        <v>138</v>
      </c>
      <c r="AI2" s="50" t="s">
        <v>205</v>
      </c>
      <c r="AJ2" s="127" t="s">
        <v>169</v>
      </c>
      <c r="AK2" s="41" t="s">
        <v>153</v>
      </c>
      <c r="AL2" s="41" t="s">
        <v>158</v>
      </c>
      <c r="AM2" s="136" t="s">
        <v>160</v>
      </c>
      <c r="AN2" s="35" t="s">
        <v>162</v>
      </c>
      <c r="AO2" s="50" t="s">
        <v>208</v>
      </c>
      <c r="AP2" s="127" t="s">
        <v>201</v>
      </c>
      <c r="AQ2" s="50" t="s">
        <v>255</v>
      </c>
      <c r="AR2" s="21" t="s">
        <v>103</v>
      </c>
      <c r="AS2" s="35" t="s">
        <v>218</v>
      </c>
      <c r="AT2" s="50" t="s">
        <v>211</v>
      </c>
      <c r="AU2" s="54" t="s">
        <v>177</v>
      </c>
      <c r="AV2" s="141" t="s">
        <v>188</v>
      </c>
      <c r="AW2" s="54" t="s">
        <v>191</v>
      </c>
    </row>
    <row r="3" spans="1:49" ht="34.5">
      <c r="A3" s="20" t="s">
        <v>4</v>
      </c>
      <c r="B3" s="4" t="s">
        <v>5</v>
      </c>
      <c r="C3" s="4" t="s">
        <v>238</v>
      </c>
      <c r="D3" s="4" t="s">
        <v>5</v>
      </c>
      <c r="E3" s="4" t="s">
        <v>5</v>
      </c>
      <c r="F3" s="4" t="s">
        <v>5</v>
      </c>
      <c r="G3" s="4" t="s">
        <v>238</v>
      </c>
      <c r="H3" s="4"/>
      <c r="I3" s="4" t="s">
        <v>89</v>
      </c>
      <c r="J3" s="147" t="s">
        <v>97</v>
      </c>
      <c r="K3" s="4" t="s">
        <v>5</v>
      </c>
      <c r="L3" s="4" t="s">
        <v>5</v>
      </c>
      <c r="M3" s="4" t="s">
        <v>100</v>
      </c>
      <c r="N3" s="4" t="s">
        <v>100</v>
      </c>
      <c r="O3" s="9" t="s">
        <v>108</v>
      </c>
      <c r="P3" s="4" t="s">
        <v>115</v>
      </c>
      <c r="Q3" s="29" t="s">
        <v>238</v>
      </c>
      <c r="R3" s="9" t="s">
        <v>108</v>
      </c>
      <c r="S3" s="16" t="s">
        <v>89</v>
      </c>
      <c r="T3" s="16" t="s">
        <v>149</v>
      </c>
      <c r="U3" s="16" t="s">
        <v>97</v>
      </c>
      <c r="V3" s="16" t="s">
        <v>256</v>
      </c>
      <c r="W3" s="16" t="s">
        <v>155</v>
      </c>
      <c r="X3" s="4" t="s">
        <v>238</v>
      </c>
      <c r="Y3" s="4" t="s">
        <v>238</v>
      </c>
      <c r="Z3" s="16" t="s">
        <v>97</v>
      </c>
      <c r="AA3" s="38" t="s">
        <v>214</v>
      </c>
      <c r="AB3" s="31" t="s">
        <v>117</v>
      </c>
      <c r="AC3" s="31" t="s">
        <v>117</v>
      </c>
      <c r="AD3" s="128" t="s">
        <v>117</v>
      </c>
      <c r="AE3" s="51" t="s">
        <v>117</v>
      </c>
      <c r="AF3" s="21" t="s">
        <v>5</v>
      </c>
      <c r="AG3" s="31" t="s">
        <v>117</v>
      </c>
      <c r="AH3" s="128" t="s">
        <v>117</v>
      </c>
      <c r="AI3" s="51" t="s">
        <v>117</v>
      </c>
      <c r="AJ3" s="128" t="s">
        <v>144</v>
      </c>
      <c r="AK3" s="38" t="s">
        <v>157</v>
      </c>
      <c r="AL3" s="38" t="s">
        <v>157</v>
      </c>
      <c r="AM3" s="137" t="s">
        <v>157</v>
      </c>
      <c r="AN3" s="69" t="s">
        <v>117</v>
      </c>
      <c r="AO3" s="53" t="s">
        <v>117</v>
      </c>
      <c r="AP3" s="128" t="s">
        <v>144</v>
      </c>
      <c r="AQ3" s="51" t="s">
        <v>200</v>
      </c>
      <c r="AR3" s="21" t="s">
        <v>213</v>
      </c>
      <c r="AS3" s="31" t="s">
        <v>213</v>
      </c>
      <c r="AT3" s="51"/>
      <c r="AU3" s="55" t="s">
        <v>178</v>
      </c>
      <c r="AV3" s="141" t="s">
        <v>178</v>
      </c>
      <c r="AW3" s="55" t="s">
        <v>192</v>
      </c>
    </row>
    <row r="4" spans="1:49" ht="57">
      <c r="A4" s="20" t="s">
        <v>6</v>
      </c>
      <c r="B4" s="4" t="s">
        <v>7</v>
      </c>
      <c r="C4" s="4" t="s">
        <v>7</v>
      </c>
      <c r="D4" s="4" t="s">
        <v>7</v>
      </c>
      <c r="E4" s="4" t="s">
        <v>7</v>
      </c>
      <c r="F4" s="4" t="s">
        <v>7</v>
      </c>
      <c r="G4" s="4" t="s">
        <v>7</v>
      </c>
      <c r="H4" s="4" t="s">
        <v>7</v>
      </c>
      <c r="I4" s="4" t="s">
        <v>7</v>
      </c>
      <c r="J4" s="147" t="s">
        <v>7</v>
      </c>
      <c r="K4" s="4" t="s">
        <v>7</v>
      </c>
      <c r="L4" s="4" t="s">
        <v>7</v>
      </c>
      <c r="M4" s="4" t="s">
        <v>102</v>
      </c>
      <c r="N4" s="4" t="s">
        <v>104</v>
      </c>
      <c r="O4" s="8" t="s">
        <v>109</v>
      </c>
      <c r="P4" s="4" t="s">
        <v>116</v>
      </c>
      <c r="Q4" s="29" t="s">
        <v>7</v>
      </c>
      <c r="R4" s="8" t="s">
        <v>109</v>
      </c>
      <c r="S4" s="16" t="s">
        <v>7</v>
      </c>
      <c r="T4" s="16" t="s">
        <v>148</v>
      </c>
      <c r="U4" s="16" t="s">
        <v>7</v>
      </c>
      <c r="V4" s="16" t="s">
        <v>7</v>
      </c>
      <c r="W4" s="16" t="s">
        <v>7</v>
      </c>
      <c r="X4" s="4" t="s">
        <v>7</v>
      </c>
      <c r="Y4" s="16" t="s">
        <v>7</v>
      </c>
      <c r="Z4" s="16" t="s">
        <v>7</v>
      </c>
      <c r="AA4" s="38"/>
      <c r="AB4" s="31"/>
      <c r="AC4" s="31"/>
      <c r="AD4" s="128"/>
      <c r="AE4" s="51"/>
      <c r="AF4" s="21" t="s">
        <v>7</v>
      </c>
      <c r="AG4" s="31"/>
      <c r="AH4" s="128"/>
      <c r="AI4" s="51"/>
      <c r="AJ4" s="128"/>
      <c r="AK4" s="38"/>
      <c r="AL4" s="38"/>
      <c r="AM4" s="137"/>
      <c r="AN4" s="69"/>
      <c r="AO4" s="53"/>
      <c r="AP4" s="128"/>
      <c r="AQ4" s="51"/>
      <c r="AR4" s="21"/>
      <c r="AS4" s="31"/>
      <c r="AT4" s="51"/>
      <c r="AU4" s="53"/>
      <c r="AV4" s="141"/>
      <c r="AW4" s="55"/>
    </row>
    <row r="5" spans="1:49">
      <c r="A5" s="20" t="s">
        <v>8</v>
      </c>
      <c r="B5" s="4" t="s">
        <v>9</v>
      </c>
      <c r="C5" s="4" t="s">
        <v>9</v>
      </c>
      <c r="D5" s="4" t="s">
        <v>9</v>
      </c>
      <c r="E5" s="4" t="s">
        <v>9</v>
      </c>
      <c r="F5" s="4" t="s">
        <v>9</v>
      </c>
      <c r="G5" s="4" t="s">
        <v>9</v>
      </c>
      <c r="H5" s="4" t="s">
        <v>9</v>
      </c>
      <c r="I5" s="4" t="s">
        <v>9</v>
      </c>
      <c r="J5" s="147" t="s">
        <v>9</v>
      </c>
      <c r="K5" s="4" t="s">
        <v>9</v>
      </c>
      <c r="L5" s="4" t="s">
        <v>9</v>
      </c>
      <c r="M5" s="4" t="s">
        <v>9</v>
      </c>
      <c r="N5" s="4" t="s">
        <v>105</v>
      </c>
      <c r="O5" s="9" t="s">
        <v>110</v>
      </c>
      <c r="P5" s="4" t="s">
        <v>9</v>
      </c>
      <c r="Q5" s="29" t="s">
        <v>9</v>
      </c>
      <c r="R5" s="9" t="s">
        <v>110</v>
      </c>
      <c r="S5" s="16" t="s">
        <v>9</v>
      </c>
      <c r="T5" s="16" t="s">
        <v>9</v>
      </c>
      <c r="U5" s="16" t="s">
        <v>9</v>
      </c>
      <c r="V5" s="16" t="s">
        <v>9</v>
      </c>
      <c r="W5" s="16" t="s">
        <v>9</v>
      </c>
      <c r="X5" s="4" t="s">
        <v>9</v>
      </c>
      <c r="Y5" s="4" t="s">
        <v>9</v>
      </c>
      <c r="Z5" s="16" t="s">
        <v>9</v>
      </c>
      <c r="AA5" s="38"/>
      <c r="AB5" s="31"/>
      <c r="AC5" s="31"/>
      <c r="AD5" s="128"/>
      <c r="AE5" s="51"/>
      <c r="AF5" s="21" t="s">
        <v>9</v>
      </c>
      <c r="AG5" s="31"/>
      <c r="AH5" s="128"/>
      <c r="AI5" s="51"/>
      <c r="AJ5" s="128"/>
      <c r="AK5" s="38"/>
      <c r="AL5" s="38"/>
      <c r="AM5" s="137"/>
      <c r="AN5" s="69"/>
      <c r="AO5" s="53"/>
      <c r="AP5" s="128"/>
      <c r="AQ5" s="51"/>
      <c r="AR5" s="21"/>
      <c r="AS5" s="31"/>
      <c r="AT5" s="51"/>
      <c r="AU5" s="53"/>
      <c r="AV5" s="141"/>
      <c r="AW5" s="55"/>
    </row>
    <row r="6" spans="1:49" ht="22.5">
      <c r="A6" s="20" t="s">
        <v>10</v>
      </c>
      <c r="B6" s="4" t="s">
        <v>11</v>
      </c>
      <c r="C6" s="4" t="s">
        <v>11</v>
      </c>
      <c r="D6" s="4" t="s">
        <v>11</v>
      </c>
      <c r="E6" s="4" t="s">
        <v>11</v>
      </c>
      <c r="F6" s="4" t="s">
        <v>11</v>
      </c>
      <c r="G6" s="4" t="s">
        <v>11</v>
      </c>
      <c r="H6" s="4" t="s">
        <v>11</v>
      </c>
      <c r="I6" s="4" t="s">
        <v>11</v>
      </c>
      <c r="J6" s="147" t="s">
        <v>11</v>
      </c>
      <c r="K6" s="4" t="s">
        <v>11</v>
      </c>
      <c r="L6" s="4" t="s">
        <v>11</v>
      </c>
      <c r="M6" s="4" t="s">
        <v>11</v>
      </c>
      <c r="N6" s="4" t="s">
        <v>11</v>
      </c>
      <c r="O6" s="9" t="s">
        <v>11</v>
      </c>
      <c r="P6" s="4" t="s">
        <v>11</v>
      </c>
      <c r="Q6" s="29" t="s">
        <v>11</v>
      </c>
      <c r="R6" s="9" t="s">
        <v>11</v>
      </c>
      <c r="S6" s="16" t="s">
        <v>11</v>
      </c>
      <c r="T6" s="16" t="s">
        <v>150</v>
      </c>
      <c r="U6" s="16" t="s">
        <v>11</v>
      </c>
      <c r="V6" s="16" t="s">
        <v>11</v>
      </c>
      <c r="W6" s="16" t="s">
        <v>11</v>
      </c>
      <c r="X6" s="4" t="s">
        <v>11</v>
      </c>
      <c r="Y6" s="4" t="s">
        <v>11</v>
      </c>
      <c r="Z6" s="16" t="s">
        <v>11</v>
      </c>
      <c r="AA6" s="38"/>
      <c r="AB6" s="31"/>
      <c r="AC6" s="31"/>
      <c r="AD6" s="128"/>
      <c r="AE6" s="51"/>
      <c r="AF6" s="21" t="s">
        <v>11</v>
      </c>
      <c r="AG6" s="31"/>
      <c r="AH6" s="128"/>
      <c r="AI6" s="51"/>
      <c r="AJ6" s="128"/>
      <c r="AK6" s="38"/>
      <c r="AL6" s="38"/>
      <c r="AM6" s="137"/>
      <c r="AN6" s="69"/>
      <c r="AO6" s="53"/>
      <c r="AP6" s="128"/>
      <c r="AQ6" s="51"/>
      <c r="AR6" s="21"/>
      <c r="AS6" s="31"/>
      <c r="AT6" s="51"/>
      <c r="AU6" s="53"/>
      <c r="AV6" s="141"/>
      <c r="AW6" s="55"/>
    </row>
    <row r="7" spans="1:49" ht="78.75">
      <c r="A7" s="20" t="s">
        <v>12</v>
      </c>
      <c r="B7" s="4" t="s">
        <v>13</v>
      </c>
      <c r="C7" s="4" t="s">
        <v>13</v>
      </c>
      <c r="D7" s="4" t="s">
        <v>13</v>
      </c>
      <c r="E7" s="4" t="s">
        <v>13</v>
      </c>
      <c r="F7" s="4" t="s">
        <v>13</v>
      </c>
      <c r="G7" s="4" t="s">
        <v>13</v>
      </c>
      <c r="H7" s="4" t="s">
        <v>13</v>
      </c>
      <c r="I7" s="4" t="s">
        <v>13</v>
      </c>
      <c r="J7" s="147" t="s">
        <v>13</v>
      </c>
      <c r="K7" s="4" t="s">
        <v>13</v>
      </c>
      <c r="L7" s="4" t="s">
        <v>13</v>
      </c>
      <c r="M7" s="6"/>
      <c r="N7" s="6"/>
      <c r="O7" s="84" t="s">
        <v>247</v>
      </c>
      <c r="P7" s="4" t="s">
        <v>13</v>
      </c>
      <c r="Q7" s="29" t="s">
        <v>13</v>
      </c>
      <c r="R7" s="61" t="s">
        <v>128</v>
      </c>
      <c r="S7" s="16" t="s">
        <v>13</v>
      </c>
      <c r="T7" s="16" t="s">
        <v>13</v>
      </c>
      <c r="U7" s="16"/>
      <c r="V7" s="16"/>
      <c r="W7" s="16" t="s">
        <v>13</v>
      </c>
      <c r="X7" s="4" t="s">
        <v>13</v>
      </c>
      <c r="Y7" s="4"/>
      <c r="Z7" s="16"/>
      <c r="AA7" s="38" t="s">
        <v>215</v>
      </c>
      <c r="AB7" s="30" t="s">
        <v>132</v>
      </c>
      <c r="AC7" s="30" t="s">
        <v>123</v>
      </c>
      <c r="AD7" s="126" t="s">
        <v>127</v>
      </c>
      <c r="AE7" s="49" t="s">
        <v>204</v>
      </c>
      <c r="AF7" s="21" t="s">
        <v>134</v>
      </c>
      <c r="AG7" s="30" t="s">
        <v>136</v>
      </c>
      <c r="AH7" s="133" t="s">
        <v>139</v>
      </c>
      <c r="AI7" s="49" t="s">
        <v>206</v>
      </c>
      <c r="AJ7" s="135" t="s">
        <v>143</v>
      </c>
      <c r="AK7" s="41" t="s">
        <v>156</v>
      </c>
      <c r="AL7" s="41" t="s">
        <v>159</v>
      </c>
      <c r="AM7" s="136" t="s">
        <v>161</v>
      </c>
      <c r="AN7" s="70" t="s">
        <v>166</v>
      </c>
      <c r="AO7" s="54" t="s">
        <v>209</v>
      </c>
      <c r="AP7" s="128" t="s">
        <v>171</v>
      </c>
      <c r="AQ7" s="56"/>
      <c r="AR7" s="74"/>
      <c r="AS7" s="73"/>
      <c r="AT7" s="56"/>
      <c r="AU7" s="55" t="s">
        <v>182</v>
      </c>
      <c r="AV7" s="141" t="s">
        <v>189</v>
      </c>
      <c r="AW7" s="55" t="s">
        <v>198</v>
      </c>
    </row>
    <row r="8" spans="1:49" s="27" customFormat="1">
      <c r="A8" s="23"/>
      <c r="B8" s="28" t="s">
        <v>118</v>
      </c>
      <c r="C8" s="28" t="s">
        <v>119</v>
      </c>
      <c r="D8" s="28" t="s">
        <v>133</v>
      </c>
      <c r="E8" s="24"/>
      <c r="F8" s="24"/>
      <c r="G8" s="24"/>
      <c r="H8" s="4"/>
      <c r="I8" s="24"/>
      <c r="J8" s="148"/>
      <c r="K8" s="24"/>
      <c r="L8" s="24"/>
      <c r="M8" s="25"/>
      <c r="N8" s="25"/>
      <c r="O8" s="26" t="s">
        <v>126</v>
      </c>
      <c r="P8" s="25"/>
      <c r="Q8" s="28"/>
      <c r="R8" s="93" t="s">
        <v>183</v>
      </c>
      <c r="S8" s="22" t="s">
        <v>184</v>
      </c>
      <c r="T8" s="22" t="s">
        <v>152</v>
      </c>
      <c r="U8" s="22" t="s">
        <v>195</v>
      </c>
      <c r="V8" s="22" t="s">
        <v>179</v>
      </c>
      <c r="W8" s="22" t="s">
        <v>151</v>
      </c>
      <c r="X8" s="24" t="s">
        <v>185</v>
      </c>
      <c r="Y8" s="24" t="s">
        <v>180</v>
      </c>
      <c r="Z8" s="22" t="s">
        <v>197</v>
      </c>
      <c r="AA8" s="75" t="s">
        <v>216</v>
      </c>
      <c r="AB8" s="32" t="s">
        <v>121</v>
      </c>
      <c r="AC8" s="32" t="s">
        <v>122</v>
      </c>
      <c r="AD8" s="129" t="s">
        <v>124</v>
      </c>
      <c r="AE8" s="52" t="s">
        <v>203</v>
      </c>
      <c r="AF8" s="37" t="s">
        <v>129</v>
      </c>
      <c r="AG8" s="32" t="s">
        <v>137</v>
      </c>
      <c r="AH8" s="128" t="s">
        <v>140</v>
      </c>
      <c r="AI8" s="52" t="s">
        <v>207</v>
      </c>
      <c r="AJ8" s="128" t="s">
        <v>142</v>
      </c>
      <c r="AK8" s="57" t="s">
        <v>163</v>
      </c>
      <c r="AL8" s="57" t="s">
        <v>164</v>
      </c>
      <c r="AM8" s="138" t="s">
        <v>165</v>
      </c>
      <c r="AN8" s="57" t="s">
        <v>167</v>
      </c>
      <c r="AO8" s="58" t="s">
        <v>106</v>
      </c>
      <c r="AP8" s="128" t="s">
        <v>170</v>
      </c>
      <c r="AQ8" s="52" t="s">
        <v>199</v>
      </c>
      <c r="AR8" s="76" t="s">
        <v>219</v>
      </c>
      <c r="AS8" s="32" t="s">
        <v>220</v>
      </c>
      <c r="AT8" s="52" t="s">
        <v>212</v>
      </c>
      <c r="AU8" s="58" t="s">
        <v>181</v>
      </c>
      <c r="AV8" s="142" t="s">
        <v>190</v>
      </c>
      <c r="AW8" s="68" t="s">
        <v>193</v>
      </c>
    </row>
    <row r="9" spans="1:49" ht="22.5">
      <c r="A9" s="10" t="s">
        <v>14</v>
      </c>
      <c r="B9" s="4" t="s">
        <v>15</v>
      </c>
      <c r="C9" s="4" t="s">
        <v>90</v>
      </c>
      <c r="D9" s="4" t="s">
        <v>15</v>
      </c>
      <c r="E9" s="4" t="s">
        <v>15</v>
      </c>
      <c r="F9" s="4" t="s">
        <v>15</v>
      </c>
      <c r="G9" s="4" t="s">
        <v>90</v>
      </c>
      <c r="H9" s="4" t="s">
        <v>90</v>
      </c>
      <c r="I9" s="4" t="s">
        <v>90</v>
      </c>
      <c r="J9" s="147" t="s">
        <v>90</v>
      </c>
      <c r="K9" s="4" t="s">
        <v>15</v>
      </c>
      <c r="L9" s="4" t="s">
        <v>15</v>
      </c>
      <c r="M9" s="4" t="s">
        <v>101</v>
      </c>
      <c r="N9" s="4" t="s">
        <v>101</v>
      </c>
      <c r="O9" s="85" t="s">
        <v>249</v>
      </c>
      <c r="P9" s="4" t="s">
        <v>90</v>
      </c>
      <c r="Q9" s="29" t="s">
        <v>90</v>
      </c>
      <c r="R9" s="9" t="s">
        <v>101</v>
      </c>
      <c r="S9" s="16" t="s">
        <v>90</v>
      </c>
      <c r="T9" s="16" t="s">
        <v>90</v>
      </c>
      <c r="U9" s="16" t="s">
        <v>90</v>
      </c>
      <c r="V9" s="16" t="s">
        <v>90</v>
      </c>
      <c r="W9" s="16" t="s">
        <v>90</v>
      </c>
      <c r="X9" s="4" t="s">
        <v>90</v>
      </c>
      <c r="Y9" s="4" t="s">
        <v>90</v>
      </c>
      <c r="Z9" s="16" t="s">
        <v>90</v>
      </c>
      <c r="AA9" s="38" t="s">
        <v>90</v>
      </c>
      <c r="AB9" s="30" t="s">
        <v>15</v>
      </c>
      <c r="AC9" s="30" t="s">
        <v>15</v>
      </c>
      <c r="AD9" s="126" t="s">
        <v>90</v>
      </c>
      <c r="AE9" s="49" t="s">
        <v>90</v>
      </c>
      <c r="AF9" s="21" t="s">
        <v>15</v>
      </c>
      <c r="AG9" s="30" t="s">
        <v>15</v>
      </c>
      <c r="AH9" s="133" t="s">
        <v>90</v>
      </c>
      <c r="AI9" s="49" t="s">
        <v>90</v>
      </c>
      <c r="AJ9" s="128" t="s">
        <v>90</v>
      </c>
      <c r="AK9" s="38" t="s">
        <v>90</v>
      </c>
      <c r="AL9" s="38" t="s">
        <v>90</v>
      </c>
      <c r="AM9" s="137" t="s">
        <v>90</v>
      </c>
      <c r="AN9" s="69" t="s">
        <v>90</v>
      </c>
      <c r="AO9" s="53" t="s">
        <v>90</v>
      </c>
      <c r="AP9" s="128" t="s">
        <v>90</v>
      </c>
      <c r="AQ9" s="51" t="s">
        <v>187</v>
      </c>
      <c r="AR9" s="21" t="s">
        <v>217</v>
      </c>
      <c r="AS9" s="31" t="s">
        <v>187</v>
      </c>
      <c r="AT9" s="51" t="s">
        <v>187</v>
      </c>
      <c r="AU9" s="53" t="s">
        <v>90</v>
      </c>
      <c r="AV9" s="141" t="s">
        <v>187</v>
      </c>
      <c r="AW9" s="55" t="s">
        <v>187</v>
      </c>
    </row>
    <row r="10" spans="1:49" hidden="1">
      <c r="A10" s="19" t="s">
        <v>16</v>
      </c>
      <c r="B10" s="11"/>
      <c r="C10" s="11"/>
      <c r="D10" s="11"/>
      <c r="E10" s="11"/>
      <c r="F10" s="11"/>
      <c r="G10" s="11"/>
      <c r="H10" s="11"/>
      <c r="I10" s="11"/>
      <c r="J10" s="149"/>
      <c r="K10" s="11"/>
      <c r="L10" s="11"/>
      <c r="M10" s="17"/>
      <c r="N10" s="12"/>
      <c r="O10" s="13"/>
      <c r="P10" s="12"/>
      <c r="Q10" s="12"/>
      <c r="R10" s="12"/>
      <c r="S10" s="12"/>
      <c r="T10" s="40"/>
      <c r="U10" s="40"/>
      <c r="V10" s="40"/>
      <c r="W10" s="12"/>
      <c r="X10" s="11"/>
      <c r="Y10" s="60"/>
      <c r="Z10" s="60"/>
      <c r="AA10" s="60"/>
      <c r="AB10" s="36"/>
      <c r="AC10" s="12"/>
      <c r="AD10" s="130"/>
      <c r="AE10" s="53"/>
      <c r="AF10" s="12"/>
      <c r="AG10" s="12"/>
      <c r="AH10" s="130"/>
      <c r="AI10" s="53"/>
      <c r="AJ10" s="130"/>
      <c r="AK10" s="12"/>
      <c r="AL10" s="12"/>
      <c r="AM10" s="130"/>
      <c r="AN10" s="40"/>
      <c r="AO10" s="53"/>
      <c r="AP10" s="130"/>
      <c r="AQ10" s="53"/>
      <c r="AR10" s="66"/>
      <c r="AS10" s="66"/>
      <c r="AT10" s="53"/>
      <c r="AU10" s="53"/>
      <c r="AV10" s="130"/>
      <c r="AW10" s="53"/>
    </row>
    <row r="11" spans="1:49" hidden="1">
      <c r="A11" s="10" t="s">
        <v>17</v>
      </c>
      <c r="B11" s="11"/>
      <c r="C11" s="11"/>
      <c r="D11" s="11"/>
      <c r="E11" s="11"/>
      <c r="F11" s="11"/>
      <c r="G11" s="11"/>
      <c r="H11" s="11"/>
      <c r="I11" s="11"/>
      <c r="J11" s="149"/>
      <c r="K11" s="11"/>
      <c r="L11" s="11"/>
      <c r="M11" s="17"/>
      <c r="N11" s="12"/>
      <c r="O11" s="13"/>
      <c r="P11" s="12"/>
      <c r="Q11" s="12"/>
      <c r="R11" s="12"/>
      <c r="S11" s="12"/>
      <c r="T11" s="40"/>
      <c r="U11" s="66"/>
      <c r="V11" s="40"/>
      <c r="W11" s="12"/>
      <c r="X11" s="11"/>
      <c r="Y11" s="60"/>
      <c r="Z11" s="60"/>
      <c r="AA11" s="60"/>
      <c r="AB11" s="36"/>
      <c r="AC11" s="12"/>
      <c r="AD11" s="130"/>
      <c r="AE11" s="53"/>
      <c r="AF11" s="12"/>
      <c r="AG11" s="12"/>
      <c r="AH11" s="130"/>
      <c r="AI11" s="53"/>
      <c r="AJ11" s="130"/>
      <c r="AK11" s="12"/>
      <c r="AL11" s="12"/>
      <c r="AM11" s="130"/>
      <c r="AN11" s="40"/>
      <c r="AO11" s="53"/>
      <c r="AP11" s="130"/>
      <c r="AQ11" s="53"/>
      <c r="AR11" s="66"/>
      <c r="AS11" s="66"/>
      <c r="AT11" s="53"/>
      <c r="AU11" s="53"/>
      <c r="AV11" s="130"/>
      <c r="AW11" s="53"/>
    </row>
    <row r="12" spans="1:49" hidden="1">
      <c r="A12" s="10" t="s">
        <v>18</v>
      </c>
      <c r="B12" s="11"/>
      <c r="C12" s="11"/>
      <c r="D12" s="11"/>
      <c r="E12" s="11"/>
      <c r="F12" s="11"/>
      <c r="G12" s="11"/>
      <c r="H12" s="11"/>
      <c r="I12" s="11"/>
      <c r="J12" s="149"/>
      <c r="K12" s="11"/>
      <c r="L12" s="11"/>
      <c r="M12" s="17"/>
      <c r="N12" s="12"/>
      <c r="O12" s="13"/>
      <c r="P12" s="12"/>
      <c r="Q12" s="12"/>
      <c r="R12" s="12"/>
      <c r="S12" s="12"/>
      <c r="T12" s="40"/>
      <c r="U12" s="66"/>
      <c r="V12" s="40"/>
      <c r="W12" s="12"/>
      <c r="X12" s="11"/>
      <c r="Y12" s="60"/>
      <c r="Z12" s="60"/>
      <c r="AA12" s="60"/>
      <c r="AB12" s="36"/>
      <c r="AC12" s="12"/>
      <c r="AD12" s="130"/>
      <c r="AE12" s="53"/>
      <c r="AF12" s="12"/>
      <c r="AG12" s="12"/>
      <c r="AH12" s="130"/>
      <c r="AI12" s="53"/>
      <c r="AJ12" s="130"/>
      <c r="AK12" s="12"/>
      <c r="AL12" s="12"/>
      <c r="AM12" s="130"/>
      <c r="AN12" s="40"/>
      <c r="AO12" s="53"/>
      <c r="AP12" s="130"/>
      <c r="AQ12" s="53"/>
      <c r="AR12" s="66"/>
      <c r="AS12" s="66"/>
      <c r="AT12" s="53"/>
      <c r="AU12" s="53"/>
      <c r="AV12" s="130"/>
      <c r="AW12" s="53"/>
    </row>
    <row r="13" spans="1:49" hidden="1">
      <c r="A13" s="10" t="s">
        <v>19</v>
      </c>
      <c r="B13" s="11"/>
      <c r="C13" s="11"/>
      <c r="D13" s="11"/>
      <c r="E13" s="11"/>
      <c r="F13" s="11"/>
      <c r="G13" s="11"/>
      <c r="H13" s="11"/>
      <c r="I13" s="11"/>
      <c r="J13" s="149"/>
      <c r="K13" s="11"/>
      <c r="L13" s="11"/>
      <c r="M13" s="17"/>
      <c r="N13" s="12"/>
      <c r="O13" s="13"/>
      <c r="P13" s="12"/>
      <c r="Q13" s="12"/>
      <c r="R13" s="12"/>
      <c r="S13" s="12"/>
      <c r="T13" s="40"/>
      <c r="U13" s="66"/>
      <c r="V13" s="40"/>
      <c r="W13" s="12"/>
      <c r="X13" s="11"/>
      <c r="Y13" s="60"/>
      <c r="Z13" s="60"/>
      <c r="AA13" s="60"/>
      <c r="AB13" s="36"/>
      <c r="AC13" s="12"/>
      <c r="AD13" s="130"/>
      <c r="AE13" s="53"/>
      <c r="AF13" s="12"/>
      <c r="AG13" s="12"/>
      <c r="AH13" s="130"/>
      <c r="AI13" s="53"/>
      <c r="AJ13" s="130"/>
      <c r="AK13" s="12"/>
      <c r="AL13" s="12"/>
      <c r="AM13" s="130"/>
      <c r="AN13" s="40"/>
      <c r="AO13" s="53"/>
      <c r="AP13" s="130"/>
      <c r="AQ13" s="53"/>
      <c r="AR13" s="66"/>
      <c r="AS13" s="66"/>
      <c r="AT13" s="53"/>
      <c r="AU13" s="53"/>
      <c r="AV13" s="130"/>
      <c r="AW13" s="53"/>
    </row>
    <row r="14" spans="1:49" hidden="1">
      <c r="A14" s="10" t="s">
        <v>20</v>
      </c>
      <c r="B14" s="11"/>
      <c r="C14" s="11"/>
      <c r="D14" s="11"/>
      <c r="E14" s="11"/>
      <c r="F14" s="11"/>
      <c r="G14" s="11"/>
      <c r="H14" s="11"/>
      <c r="I14" s="11"/>
      <c r="J14" s="149"/>
      <c r="K14" s="11"/>
      <c r="L14" s="11"/>
      <c r="M14" s="17"/>
      <c r="N14" s="12"/>
      <c r="O14" s="13"/>
      <c r="P14" s="12"/>
      <c r="Q14" s="12"/>
      <c r="R14" s="12"/>
      <c r="S14" s="12"/>
      <c r="T14" s="40"/>
      <c r="U14" s="66"/>
      <c r="V14" s="40"/>
      <c r="W14" s="12"/>
      <c r="X14" s="11"/>
      <c r="Y14" s="60"/>
      <c r="Z14" s="60"/>
      <c r="AA14" s="60"/>
      <c r="AB14" s="36"/>
      <c r="AC14" s="12"/>
      <c r="AD14" s="130"/>
      <c r="AE14" s="53"/>
      <c r="AF14" s="12"/>
      <c r="AG14" s="12"/>
      <c r="AH14" s="130"/>
      <c r="AI14" s="53"/>
      <c r="AJ14" s="130"/>
      <c r="AK14" s="12"/>
      <c r="AL14" s="12"/>
      <c r="AM14" s="130"/>
      <c r="AN14" s="40"/>
      <c r="AO14" s="53"/>
      <c r="AP14" s="130"/>
      <c r="AQ14" s="53"/>
      <c r="AR14" s="66"/>
      <c r="AS14" s="66"/>
      <c r="AT14" s="53"/>
      <c r="AU14" s="53"/>
      <c r="AV14" s="130"/>
      <c r="AW14" s="53"/>
    </row>
    <row r="15" spans="1:49" hidden="1">
      <c r="A15" s="10" t="s">
        <v>21</v>
      </c>
      <c r="B15" s="11"/>
      <c r="C15" s="11"/>
      <c r="D15" s="11"/>
      <c r="E15" s="11"/>
      <c r="F15" s="11"/>
      <c r="G15" s="11"/>
      <c r="H15" s="11"/>
      <c r="I15" s="11"/>
      <c r="J15" s="149"/>
      <c r="K15" s="11"/>
      <c r="L15" s="11"/>
      <c r="M15" s="17"/>
      <c r="N15" s="12"/>
      <c r="O15" s="13"/>
      <c r="P15" s="12"/>
      <c r="Q15" s="12"/>
      <c r="R15" s="12"/>
      <c r="S15" s="12"/>
      <c r="T15" s="40"/>
      <c r="U15" s="66"/>
      <c r="V15" s="40"/>
      <c r="W15" s="12"/>
      <c r="X15" s="11"/>
      <c r="Y15" s="60"/>
      <c r="Z15" s="60"/>
      <c r="AA15" s="60"/>
      <c r="AB15" s="36"/>
      <c r="AC15" s="12"/>
      <c r="AD15" s="130"/>
      <c r="AE15" s="53"/>
      <c r="AF15" s="12"/>
      <c r="AG15" s="12"/>
      <c r="AH15" s="130"/>
      <c r="AI15" s="53"/>
      <c r="AJ15" s="130"/>
      <c r="AK15" s="12"/>
      <c r="AL15" s="12"/>
      <c r="AM15" s="130"/>
      <c r="AN15" s="40"/>
      <c r="AO15" s="53"/>
      <c r="AP15" s="130"/>
      <c r="AQ15" s="53"/>
      <c r="AR15" s="66"/>
      <c r="AS15" s="66"/>
      <c r="AT15" s="53"/>
      <c r="AU15" s="53"/>
      <c r="AV15" s="130"/>
      <c r="AW15" s="53"/>
    </row>
    <row r="16" spans="1:49" hidden="1">
      <c r="A16" s="10" t="s">
        <v>22</v>
      </c>
      <c r="B16" s="11"/>
      <c r="C16" s="11"/>
      <c r="D16" s="11"/>
      <c r="E16" s="11"/>
      <c r="F16" s="11"/>
      <c r="G16" s="11"/>
      <c r="H16" s="11"/>
      <c r="I16" s="11"/>
      <c r="J16" s="149"/>
      <c r="K16" s="11"/>
      <c r="L16" s="11"/>
      <c r="M16" s="17"/>
      <c r="N16" s="12"/>
      <c r="O16" s="13"/>
      <c r="P16" s="12"/>
      <c r="Q16" s="12"/>
      <c r="R16" s="12"/>
      <c r="S16" s="12"/>
      <c r="T16" s="40"/>
      <c r="U16" s="66"/>
      <c r="V16" s="40"/>
      <c r="W16" s="12"/>
      <c r="X16" s="11"/>
      <c r="Y16" s="60"/>
      <c r="Z16" s="60"/>
      <c r="AA16" s="60"/>
      <c r="AB16" s="36"/>
      <c r="AC16" s="12"/>
      <c r="AD16" s="130"/>
      <c r="AE16" s="53"/>
      <c r="AF16" s="12"/>
      <c r="AG16" s="12"/>
      <c r="AH16" s="130"/>
      <c r="AI16" s="53"/>
      <c r="AJ16" s="130"/>
      <c r="AK16" s="12"/>
      <c r="AL16" s="12"/>
      <c r="AM16" s="130"/>
      <c r="AN16" s="40"/>
      <c r="AO16" s="53"/>
      <c r="AP16" s="130"/>
      <c r="AQ16" s="53"/>
      <c r="AR16" s="66"/>
      <c r="AS16" s="66"/>
      <c r="AT16" s="53"/>
      <c r="AU16" s="53"/>
      <c r="AV16" s="130"/>
      <c r="AW16" s="53"/>
    </row>
    <row r="17" spans="1:49" hidden="1">
      <c r="A17" s="10" t="s">
        <v>23</v>
      </c>
      <c r="B17" s="11"/>
      <c r="C17" s="11"/>
      <c r="D17" s="11"/>
      <c r="E17" s="11"/>
      <c r="F17" s="11"/>
      <c r="G17" s="11"/>
      <c r="H17" s="11"/>
      <c r="I17" s="11"/>
      <c r="J17" s="149"/>
      <c r="K17" s="11"/>
      <c r="L17" s="11"/>
      <c r="M17" s="17"/>
      <c r="N17" s="12"/>
      <c r="O17" s="13"/>
      <c r="P17" s="12"/>
      <c r="Q17" s="12"/>
      <c r="R17" s="12"/>
      <c r="S17" s="12"/>
      <c r="T17" s="40"/>
      <c r="U17" s="66"/>
      <c r="V17" s="40"/>
      <c r="W17" s="12"/>
      <c r="X17" s="11"/>
      <c r="Y17" s="60"/>
      <c r="Z17" s="60"/>
      <c r="AA17" s="60"/>
      <c r="AB17" s="36"/>
      <c r="AC17" s="12"/>
      <c r="AD17" s="130"/>
      <c r="AE17" s="53"/>
      <c r="AF17" s="12"/>
      <c r="AG17" s="12"/>
      <c r="AH17" s="130"/>
      <c r="AI17" s="53"/>
      <c r="AJ17" s="130"/>
      <c r="AK17" s="12"/>
      <c r="AL17" s="12"/>
      <c r="AM17" s="130"/>
      <c r="AN17" s="40"/>
      <c r="AO17" s="53"/>
      <c r="AP17" s="130"/>
      <c r="AQ17" s="53"/>
      <c r="AR17" s="66"/>
      <c r="AS17" s="66"/>
      <c r="AT17" s="53"/>
      <c r="AU17" s="53"/>
      <c r="AV17" s="130"/>
      <c r="AW17" s="53"/>
    </row>
    <row r="18" spans="1:49" hidden="1">
      <c r="A18" s="10" t="s">
        <v>24</v>
      </c>
      <c r="B18" s="11"/>
      <c r="C18" s="11"/>
      <c r="D18" s="11"/>
      <c r="E18" s="11"/>
      <c r="F18" s="11"/>
      <c r="G18" s="11"/>
      <c r="H18" s="11"/>
      <c r="I18" s="11"/>
      <c r="J18" s="149"/>
      <c r="K18" s="11"/>
      <c r="L18" s="11"/>
      <c r="M18" s="17"/>
      <c r="N18" s="12"/>
      <c r="O18" s="13"/>
      <c r="P18" s="12"/>
      <c r="Q18" s="12"/>
      <c r="R18" s="12"/>
      <c r="S18" s="12"/>
      <c r="T18" s="40"/>
      <c r="U18" s="66"/>
      <c r="V18" s="40"/>
      <c r="W18" s="12"/>
      <c r="X18" s="11"/>
      <c r="Y18" s="60"/>
      <c r="Z18" s="60"/>
      <c r="AA18" s="60"/>
      <c r="AB18" s="36"/>
      <c r="AC18" s="12"/>
      <c r="AD18" s="130"/>
      <c r="AE18" s="53"/>
      <c r="AF18" s="12"/>
      <c r="AG18" s="12"/>
      <c r="AH18" s="130"/>
      <c r="AI18" s="53"/>
      <c r="AJ18" s="130"/>
      <c r="AK18" s="12"/>
      <c r="AL18" s="12"/>
      <c r="AM18" s="130"/>
      <c r="AN18" s="40"/>
      <c r="AO18" s="53"/>
      <c r="AP18" s="130"/>
      <c r="AQ18" s="53"/>
      <c r="AR18" s="66"/>
      <c r="AS18" s="66"/>
      <c r="AT18" s="53"/>
      <c r="AU18" s="53"/>
      <c r="AV18" s="130"/>
      <c r="AW18" s="53"/>
    </row>
    <row r="19" spans="1:49" hidden="1">
      <c r="A19" s="10" t="s">
        <v>25</v>
      </c>
      <c r="B19" s="11"/>
      <c r="C19" s="11"/>
      <c r="D19" s="11"/>
      <c r="E19" s="11"/>
      <c r="F19" s="11"/>
      <c r="G19" s="11"/>
      <c r="H19" s="11"/>
      <c r="I19" s="11"/>
      <c r="J19" s="149"/>
      <c r="K19" s="11"/>
      <c r="L19" s="11"/>
      <c r="M19" s="17"/>
      <c r="N19" s="12"/>
      <c r="O19" s="13"/>
      <c r="P19" s="12"/>
      <c r="Q19" s="12"/>
      <c r="R19" s="12"/>
      <c r="S19" s="12"/>
      <c r="T19" s="40"/>
      <c r="U19" s="66"/>
      <c r="V19" s="40"/>
      <c r="W19" s="12"/>
      <c r="X19" s="11"/>
      <c r="Y19" s="60"/>
      <c r="Z19" s="60"/>
      <c r="AA19" s="60"/>
      <c r="AB19" s="36"/>
      <c r="AC19" s="12"/>
      <c r="AD19" s="130"/>
      <c r="AE19" s="53"/>
      <c r="AF19" s="12"/>
      <c r="AG19" s="12"/>
      <c r="AH19" s="130"/>
      <c r="AI19" s="53"/>
      <c r="AJ19" s="130"/>
      <c r="AK19" s="12"/>
      <c r="AL19" s="12"/>
      <c r="AM19" s="130"/>
      <c r="AN19" s="40"/>
      <c r="AO19" s="53"/>
      <c r="AP19" s="130"/>
      <c r="AQ19" s="53"/>
      <c r="AR19" s="66"/>
      <c r="AS19" s="66"/>
      <c r="AT19" s="53"/>
      <c r="AU19" s="53"/>
      <c r="AV19" s="130"/>
      <c r="AW19" s="53"/>
    </row>
    <row r="20" spans="1:49" hidden="1">
      <c r="A20" s="10" t="s">
        <v>26</v>
      </c>
      <c r="B20" s="11"/>
      <c r="C20" s="11"/>
      <c r="D20" s="11"/>
      <c r="E20" s="11"/>
      <c r="F20" s="11"/>
      <c r="G20" s="11"/>
      <c r="H20" s="11"/>
      <c r="I20" s="11"/>
      <c r="J20" s="149"/>
      <c r="K20" s="11"/>
      <c r="L20" s="11"/>
      <c r="M20" s="17"/>
      <c r="N20" s="12"/>
      <c r="O20" s="13"/>
      <c r="P20" s="12"/>
      <c r="Q20" s="12"/>
      <c r="R20" s="12"/>
      <c r="S20" s="12"/>
      <c r="T20" s="40"/>
      <c r="U20" s="66"/>
      <c r="V20" s="40"/>
      <c r="W20" s="12"/>
      <c r="X20" s="11"/>
      <c r="Y20" s="60"/>
      <c r="Z20" s="60"/>
      <c r="AA20" s="60"/>
      <c r="AB20" s="36"/>
      <c r="AC20" s="12"/>
      <c r="AD20" s="130"/>
      <c r="AE20" s="53"/>
      <c r="AF20" s="12"/>
      <c r="AG20" s="12"/>
      <c r="AH20" s="130"/>
      <c r="AI20" s="53"/>
      <c r="AJ20" s="130"/>
      <c r="AK20" s="12"/>
      <c r="AL20" s="12"/>
      <c r="AM20" s="130"/>
      <c r="AN20" s="40"/>
      <c r="AO20" s="53"/>
      <c r="AP20" s="130"/>
      <c r="AQ20" s="53"/>
      <c r="AR20" s="66"/>
      <c r="AS20" s="66"/>
      <c r="AT20" s="53"/>
      <c r="AU20" s="53"/>
      <c r="AV20" s="130"/>
      <c r="AW20" s="53"/>
    </row>
    <row r="21" spans="1:49" hidden="1">
      <c r="A21" s="10" t="s">
        <v>27</v>
      </c>
      <c r="B21" s="11"/>
      <c r="C21" s="11"/>
      <c r="D21" s="11"/>
      <c r="E21" s="11"/>
      <c r="F21" s="11"/>
      <c r="G21" s="11"/>
      <c r="H21" s="11"/>
      <c r="I21" s="11"/>
      <c r="J21" s="149"/>
      <c r="K21" s="11"/>
      <c r="L21" s="11"/>
      <c r="M21" s="17"/>
      <c r="N21" s="12"/>
      <c r="O21" s="13"/>
      <c r="P21" s="12"/>
      <c r="Q21" s="12"/>
      <c r="R21" s="12"/>
      <c r="S21" s="12"/>
      <c r="T21" s="40"/>
      <c r="U21" s="66"/>
      <c r="V21" s="40"/>
      <c r="W21" s="12"/>
      <c r="X21" s="11"/>
      <c r="Y21" s="60"/>
      <c r="Z21" s="60"/>
      <c r="AA21" s="60"/>
      <c r="AB21" s="36"/>
      <c r="AC21" s="12"/>
      <c r="AD21" s="130"/>
      <c r="AE21" s="53"/>
      <c r="AF21" s="12"/>
      <c r="AG21" s="12"/>
      <c r="AH21" s="130"/>
      <c r="AI21" s="53"/>
      <c r="AJ21" s="130"/>
      <c r="AK21" s="12"/>
      <c r="AL21" s="12"/>
      <c r="AM21" s="130"/>
      <c r="AN21" s="40"/>
      <c r="AO21" s="53"/>
      <c r="AP21" s="130"/>
      <c r="AQ21" s="53"/>
      <c r="AR21" s="66"/>
      <c r="AS21" s="66"/>
      <c r="AT21" s="53"/>
      <c r="AU21" s="53"/>
      <c r="AV21" s="130"/>
      <c r="AW21" s="53"/>
    </row>
    <row r="22" spans="1:49" hidden="1">
      <c r="A22" s="10" t="s">
        <v>28</v>
      </c>
      <c r="B22" s="11"/>
      <c r="C22" s="11"/>
      <c r="D22" s="11"/>
      <c r="E22" s="11"/>
      <c r="F22" s="11"/>
      <c r="G22" s="11"/>
      <c r="H22" s="11"/>
      <c r="I22" s="11"/>
      <c r="J22" s="149"/>
      <c r="K22" s="11"/>
      <c r="L22" s="11"/>
      <c r="M22" s="17"/>
      <c r="N22" s="12"/>
      <c r="O22" s="13"/>
      <c r="P22" s="12"/>
      <c r="Q22" s="12"/>
      <c r="R22" s="12"/>
      <c r="S22" s="12"/>
      <c r="T22" s="40"/>
      <c r="U22" s="66"/>
      <c r="V22" s="40"/>
      <c r="W22" s="12"/>
      <c r="X22" s="11"/>
      <c r="Y22" s="60"/>
      <c r="Z22" s="60"/>
      <c r="AA22" s="60"/>
      <c r="AB22" s="36"/>
      <c r="AC22" s="12"/>
      <c r="AD22" s="130"/>
      <c r="AE22" s="53"/>
      <c r="AF22" s="12"/>
      <c r="AG22" s="12"/>
      <c r="AH22" s="130"/>
      <c r="AI22" s="53"/>
      <c r="AJ22" s="130"/>
      <c r="AK22" s="12"/>
      <c r="AL22" s="12"/>
      <c r="AM22" s="130"/>
      <c r="AN22" s="40"/>
      <c r="AO22" s="53"/>
      <c r="AP22" s="130"/>
      <c r="AQ22" s="53"/>
      <c r="AR22" s="66"/>
      <c r="AS22" s="66"/>
      <c r="AT22" s="53"/>
      <c r="AU22" s="53"/>
      <c r="AV22" s="130"/>
      <c r="AW22" s="53"/>
    </row>
    <row r="23" spans="1:49" hidden="1">
      <c r="A23" s="10" t="s">
        <v>29</v>
      </c>
      <c r="B23" s="11"/>
      <c r="C23" s="11"/>
      <c r="D23" s="11"/>
      <c r="E23" s="11"/>
      <c r="F23" s="11"/>
      <c r="G23" s="11"/>
      <c r="H23" s="11"/>
      <c r="I23" s="11"/>
      <c r="J23" s="149"/>
      <c r="K23" s="11"/>
      <c r="L23" s="11"/>
      <c r="M23" s="17"/>
      <c r="N23" s="12"/>
      <c r="O23" s="13"/>
      <c r="P23" s="12"/>
      <c r="Q23" s="12"/>
      <c r="R23" s="12"/>
      <c r="S23" s="12"/>
      <c r="T23" s="40"/>
      <c r="U23" s="66"/>
      <c r="V23" s="40"/>
      <c r="W23" s="12"/>
      <c r="X23" s="11"/>
      <c r="Y23" s="60"/>
      <c r="Z23" s="60"/>
      <c r="AA23" s="60"/>
      <c r="AB23" s="36"/>
      <c r="AC23" s="12"/>
      <c r="AD23" s="130"/>
      <c r="AE23" s="53"/>
      <c r="AF23" s="12"/>
      <c r="AG23" s="12"/>
      <c r="AH23" s="130"/>
      <c r="AI23" s="53"/>
      <c r="AJ23" s="130"/>
      <c r="AK23" s="12"/>
      <c r="AL23" s="12"/>
      <c r="AM23" s="130"/>
      <c r="AN23" s="40"/>
      <c r="AO23" s="53"/>
      <c r="AP23" s="130"/>
      <c r="AQ23" s="53"/>
      <c r="AR23" s="66"/>
      <c r="AS23" s="66"/>
      <c r="AT23" s="53"/>
      <c r="AU23" s="53"/>
      <c r="AV23" s="130"/>
      <c r="AW23" s="53"/>
    </row>
    <row r="24" spans="1:49" hidden="1">
      <c r="A24" s="10" t="s">
        <v>30</v>
      </c>
      <c r="B24" s="11"/>
      <c r="C24" s="11"/>
      <c r="D24" s="11"/>
      <c r="E24" s="11"/>
      <c r="F24" s="11"/>
      <c r="G24" s="11"/>
      <c r="H24" s="11"/>
      <c r="I24" s="11"/>
      <c r="J24" s="149"/>
      <c r="K24" s="11"/>
      <c r="L24" s="11"/>
      <c r="M24" s="17"/>
      <c r="N24" s="12"/>
      <c r="O24" s="13"/>
      <c r="P24" s="12"/>
      <c r="Q24" s="12"/>
      <c r="R24" s="12"/>
      <c r="S24" s="12"/>
      <c r="T24" s="40"/>
      <c r="U24" s="66"/>
      <c r="V24" s="40"/>
      <c r="W24" s="12"/>
      <c r="X24" s="11"/>
      <c r="Y24" s="60"/>
      <c r="Z24" s="60"/>
      <c r="AA24" s="60"/>
      <c r="AB24" s="36"/>
      <c r="AC24" s="12"/>
      <c r="AD24" s="130"/>
      <c r="AE24" s="53"/>
      <c r="AF24" s="12"/>
      <c r="AG24" s="12"/>
      <c r="AH24" s="130"/>
      <c r="AI24" s="53"/>
      <c r="AJ24" s="130"/>
      <c r="AK24" s="12"/>
      <c r="AL24" s="12"/>
      <c r="AM24" s="130"/>
      <c r="AN24" s="40"/>
      <c r="AO24" s="53"/>
      <c r="AP24" s="130"/>
      <c r="AQ24" s="53"/>
      <c r="AR24" s="66"/>
      <c r="AS24" s="66"/>
      <c r="AT24" s="53"/>
      <c r="AU24" s="53"/>
      <c r="AV24" s="130"/>
      <c r="AW24" s="53"/>
    </row>
    <row r="25" spans="1:49" hidden="1">
      <c r="A25" s="10" t="s">
        <v>31</v>
      </c>
      <c r="B25" s="11"/>
      <c r="C25" s="11"/>
      <c r="D25" s="11"/>
      <c r="E25" s="11"/>
      <c r="F25" s="11"/>
      <c r="G25" s="11"/>
      <c r="H25" s="11"/>
      <c r="I25" s="11"/>
      <c r="J25" s="149"/>
      <c r="K25" s="11"/>
      <c r="L25" s="11"/>
      <c r="M25" s="17"/>
      <c r="N25" s="12"/>
      <c r="O25" s="13"/>
      <c r="P25" s="12"/>
      <c r="Q25" s="12"/>
      <c r="R25" s="12"/>
      <c r="S25" s="12"/>
      <c r="T25" s="40"/>
      <c r="U25" s="66"/>
      <c r="V25" s="40"/>
      <c r="W25" s="12"/>
      <c r="X25" s="11"/>
      <c r="Y25" s="60"/>
      <c r="Z25" s="60"/>
      <c r="AA25" s="60"/>
      <c r="AB25" s="36"/>
      <c r="AC25" s="12"/>
      <c r="AD25" s="130"/>
      <c r="AE25" s="53"/>
      <c r="AF25" s="12"/>
      <c r="AG25" s="12"/>
      <c r="AH25" s="130"/>
      <c r="AI25" s="53"/>
      <c r="AJ25" s="130"/>
      <c r="AK25" s="12"/>
      <c r="AL25" s="12"/>
      <c r="AM25" s="130"/>
      <c r="AN25" s="40"/>
      <c r="AO25" s="53"/>
      <c r="AP25" s="130"/>
      <c r="AQ25" s="53"/>
      <c r="AR25" s="66"/>
      <c r="AS25" s="66"/>
      <c r="AT25" s="53"/>
      <c r="AU25" s="53"/>
      <c r="AV25" s="130"/>
      <c r="AW25" s="53"/>
    </row>
    <row r="26" spans="1:49" hidden="1">
      <c r="A26" s="10" t="s">
        <v>32</v>
      </c>
      <c r="B26" s="11"/>
      <c r="C26" s="11"/>
      <c r="D26" s="11"/>
      <c r="E26" s="11"/>
      <c r="F26" s="11"/>
      <c r="G26" s="11"/>
      <c r="H26" s="11"/>
      <c r="I26" s="11"/>
      <c r="J26" s="149"/>
      <c r="K26" s="11"/>
      <c r="L26" s="11"/>
      <c r="M26" s="17"/>
      <c r="N26" s="12"/>
      <c r="O26" s="13"/>
      <c r="P26" s="12"/>
      <c r="Q26" s="12"/>
      <c r="R26" s="12"/>
      <c r="S26" s="12"/>
      <c r="T26" s="40"/>
      <c r="U26" s="66"/>
      <c r="V26" s="40"/>
      <c r="W26" s="12"/>
      <c r="X26" s="11"/>
      <c r="Y26" s="60"/>
      <c r="Z26" s="60"/>
      <c r="AA26" s="60"/>
      <c r="AB26" s="36"/>
      <c r="AC26" s="12"/>
      <c r="AD26" s="130"/>
      <c r="AE26" s="53"/>
      <c r="AF26" s="12"/>
      <c r="AG26" s="12"/>
      <c r="AH26" s="130"/>
      <c r="AI26" s="53"/>
      <c r="AJ26" s="130"/>
      <c r="AK26" s="12"/>
      <c r="AL26" s="12"/>
      <c r="AM26" s="130"/>
      <c r="AN26" s="40"/>
      <c r="AO26" s="53"/>
      <c r="AP26" s="130"/>
      <c r="AQ26" s="53"/>
      <c r="AR26" s="66"/>
      <c r="AS26" s="66"/>
      <c r="AT26" s="53"/>
      <c r="AU26" s="53"/>
      <c r="AV26" s="130"/>
      <c r="AW26" s="53"/>
    </row>
    <row r="27" spans="1:49" hidden="1">
      <c r="A27" s="10" t="s">
        <v>33</v>
      </c>
      <c r="B27" s="11"/>
      <c r="C27" s="11"/>
      <c r="D27" s="11"/>
      <c r="E27" s="11"/>
      <c r="F27" s="11"/>
      <c r="G27" s="11"/>
      <c r="H27" s="11"/>
      <c r="I27" s="11"/>
      <c r="J27" s="149"/>
      <c r="K27" s="11"/>
      <c r="L27" s="11"/>
      <c r="M27" s="17"/>
      <c r="N27" s="12"/>
      <c r="O27" s="13"/>
      <c r="P27" s="12"/>
      <c r="Q27" s="12"/>
      <c r="R27" s="12"/>
      <c r="S27" s="12"/>
      <c r="T27" s="40"/>
      <c r="U27" s="66"/>
      <c r="V27" s="40"/>
      <c r="W27" s="12"/>
      <c r="X27" s="11"/>
      <c r="Y27" s="60"/>
      <c r="Z27" s="60"/>
      <c r="AA27" s="60"/>
      <c r="AB27" s="36"/>
      <c r="AC27" s="12"/>
      <c r="AD27" s="130"/>
      <c r="AE27" s="53"/>
      <c r="AF27" s="12"/>
      <c r="AG27" s="12"/>
      <c r="AH27" s="130"/>
      <c r="AI27" s="53"/>
      <c r="AJ27" s="130"/>
      <c r="AK27" s="12"/>
      <c r="AL27" s="12"/>
      <c r="AM27" s="130"/>
      <c r="AN27" s="40"/>
      <c r="AO27" s="53"/>
      <c r="AP27" s="130"/>
      <c r="AQ27" s="53"/>
      <c r="AR27" s="66"/>
      <c r="AS27" s="66"/>
      <c r="AT27" s="53"/>
      <c r="AU27" s="53"/>
      <c r="AV27" s="130"/>
      <c r="AW27" s="53"/>
    </row>
    <row r="28" spans="1:49" hidden="1">
      <c r="A28" s="10" t="s">
        <v>34</v>
      </c>
      <c r="B28" s="11"/>
      <c r="C28" s="11"/>
      <c r="D28" s="11"/>
      <c r="E28" s="11"/>
      <c r="F28" s="11"/>
      <c r="G28" s="11"/>
      <c r="H28" s="11"/>
      <c r="I28" s="11"/>
      <c r="J28" s="149"/>
      <c r="K28" s="11"/>
      <c r="L28" s="11"/>
      <c r="M28" s="17"/>
      <c r="N28" s="12"/>
      <c r="O28" s="13"/>
      <c r="P28" s="12"/>
      <c r="Q28" s="12"/>
      <c r="R28" s="12"/>
      <c r="S28" s="12"/>
      <c r="T28" s="40"/>
      <c r="U28" s="66"/>
      <c r="V28" s="40"/>
      <c r="W28" s="12"/>
      <c r="X28" s="11"/>
      <c r="Y28" s="60"/>
      <c r="Z28" s="60"/>
      <c r="AA28" s="60"/>
      <c r="AB28" s="36"/>
      <c r="AC28" s="12"/>
      <c r="AD28" s="130"/>
      <c r="AE28" s="53"/>
      <c r="AF28" s="12"/>
      <c r="AG28" s="12"/>
      <c r="AH28" s="130"/>
      <c r="AI28" s="53"/>
      <c r="AJ28" s="130"/>
      <c r="AK28" s="12"/>
      <c r="AL28" s="12"/>
      <c r="AM28" s="130"/>
      <c r="AN28" s="40"/>
      <c r="AO28" s="53"/>
      <c r="AP28" s="130"/>
      <c r="AQ28" s="53"/>
      <c r="AR28" s="66"/>
      <c r="AS28" s="66"/>
      <c r="AT28" s="53"/>
      <c r="AU28" s="53"/>
      <c r="AV28" s="130"/>
      <c r="AW28" s="53"/>
    </row>
    <row r="29" spans="1:49" hidden="1">
      <c r="A29" s="10" t="s">
        <v>35</v>
      </c>
      <c r="B29" s="11"/>
      <c r="C29" s="11"/>
      <c r="D29" s="11"/>
      <c r="E29" s="11"/>
      <c r="F29" s="11"/>
      <c r="G29" s="11"/>
      <c r="H29" s="11"/>
      <c r="I29" s="11"/>
      <c r="J29" s="149"/>
      <c r="K29" s="11"/>
      <c r="L29" s="11"/>
      <c r="M29" s="17"/>
      <c r="N29" s="12"/>
      <c r="O29" s="13"/>
      <c r="P29" s="12"/>
      <c r="Q29" s="12"/>
      <c r="R29" s="12"/>
      <c r="S29" s="12"/>
      <c r="T29" s="40"/>
      <c r="U29" s="66"/>
      <c r="V29" s="40"/>
      <c r="W29" s="12"/>
      <c r="X29" s="11"/>
      <c r="Y29" s="40"/>
      <c r="Z29" s="66"/>
      <c r="AA29" s="66"/>
      <c r="AB29" s="36"/>
      <c r="AC29" s="12"/>
      <c r="AD29" s="130"/>
      <c r="AE29" s="53"/>
      <c r="AF29" s="12"/>
      <c r="AG29" s="12"/>
      <c r="AH29" s="130"/>
      <c r="AI29" s="53"/>
      <c r="AJ29" s="130"/>
      <c r="AK29" s="12"/>
      <c r="AL29" s="12"/>
      <c r="AM29" s="130"/>
      <c r="AN29" s="40"/>
      <c r="AO29" s="53"/>
      <c r="AP29" s="130"/>
      <c r="AQ29" s="53"/>
      <c r="AR29" s="66"/>
      <c r="AS29" s="66"/>
      <c r="AT29" s="53"/>
      <c r="AU29" s="53"/>
      <c r="AV29" s="130"/>
      <c r="AW29" s="53"/>
    </row>
    <row r="30" spans="1:49" s="86" customFormat="1">
      <c r="A30" s="10" t="s">
        <v>251</v>
      </c>
      <c r="B30" s="95">
        <v>540.61040000000003</v>
      </c>
      <c r="C30" s="94"/>
      <c r="D30" s="94">
        <v>317.33140000000003</v>
      </c>
      <c r="E30" s="95">
        <v>124.76660000000001</v>
      </c>
      <c r="F30" s="94">
        <v>131.36320000000001</v>
      </c>
      <c r="G30" s="94">
        <v>11.3248431445859</v>
      </c>
      <c r="H30" s="95">
        <v>11.33</v>
      </c>
      <c r="I30" s="11"/>
      <c r="J30" s="149"/>
      <c r="K30" s="11">
        <v>102.66249999999999</v>
      </c>
      <c r="L30" s="11">
        <v>364.7</v>
      </c>
      <c r="M30" s="17">
        <v>16858.68</v>
      </c>
      <c r="N30" s="12"/>
      <c r="O30" s="13"/>
      <c r="P30" s="12"/>
      <c r="Q30" s="12"/>
      <c r="R30" s="12"/>
      <c r="S30" s="157">
        <v>78.763623369662298</v>
      </c>
      <c r="T30" s="40"/>
      <c r="U30" s="66"/>
      <c r="V30" s="40"/>
      <c r="W30" s="12">
        <v>6.04</v>
      </c>
      <c r="X30" s="11">
        <v>74.25</v>
      </c>
      <c r="Y30" s="40"/>
      <c r="Z30" s="87">
        <v>5.52</v>
      </c>
      <c r="AA30" s="66"/>
      <c r="AB30" s="36"/>
      <c r="AC30" s="12"/>
      <c r="AD30" s="130"/>
      <c r="AE30" s="53"/>
      <c r="AF30" s="12"/>
      <c r="AG30" s="12"/>
      <c r="AH30" s="130"/>
      <c r="AI30" s="53"/>
      <c r="AJ30" s="130"/>
      <c r="AK30" s="12"/>
      <c r="AL30" s="12"/>
      <c r="AM30" s="130"/>
      <c r="AN30" s="40"/>
      <c r="AO30" s="53"/>
      <c r="AP30" s="130"/>
      <c r="AQ30" s="53"/>
      <c r="AR30" s="66"/>
      <c r="AS30" s="66"/>
      <c r="AT30" s="53"/>
      <c r="AU30" s="53"/>
      <c r="AV30" s="130"/>
      <c r="AW30" s="53"/>
    </row>
    <row r="31" spans="1:49" s="86" customFormat="1">
      <c r="A31" s="10" t="s">
        <v>252</v>
      </c>
      <c r="B31" s="95">
        <v>588.55100000000004</v>
      </c>
      <c r="C31" s="94"/>
      <c r="D31" s="94">
        <v>322.8836</v>
      </c>
      <c r="E31" s="95">
        <v>133.05929999999998</v>
      </c>
      <c r="F31" s="94">
        <v>134.33270000000002</v>
      </c>
      <c r="G31" s="94">
        <v>11.4911131418148</v>
      </c>
      <c r="H31" s="95">
        <v>11.5</v>
      </c>
      <c r="I31" s="11"/>
      <c r="J31" s="149"/>
      <c r="K31" s="11">
        <v>104.1575</v>
      </c>
      <c r="L31" s="11">
        <v>374.5</v>
      </c>
      <c r="M31" s="17">
        <v>16168.96</v>
      </c>
      <c r="N31" s="12"/>
      <c r="O31" s="13"/>
      <c r="P31" s="12"/>
      <c r="Q31" s="12"/>
      <c r="R31" s="12"/>
      <c r="S31" s="157">
        <v>79.156691084509603</v>
      </c>
      <c r="T31" s="40"/>
      <c r="U31" s="66"/>
      <c r="V31" s="40"/>
      <c r="W31" s="12">
        <v>6.15</v>
      </c>
      <c r="X31" s="11">
        <v>74.64</v>
      </c>
      <c r="Y31" s="40"/>
      <c r="Z31" s="87">
        <v>5.5</v>
      </c>
      <c r="AA31" s="66"/>
      <c r="AB31" s="36"/>
      <c r="AC31" s="12"/>
      <c r="AD31" s="130"/>
      <c r="AE31" s="53"/>
      <c r="AF31" s="12"/>
      <c r="AG31" s="12"/>
      <c r="AH31" s="130"/>
      <c r="AI31" s="53"/>
      <c r="AJ31" s="130"/>
      <c r="AK31" s="12"/>
      <c r="AL31" s="12"/>
      <c r="AM31" s="130"/>
      <c r="AN31" s="40"/>
      <c r="AO31" s="53"/>
      <c r="AP31" s="130"/>
      <c r="AQ31" s="53"/>
      <c r="AR31" s="66"/>
      <c r="AS31" s="66"/>
      <c r="AT31" s="53"/>
      <c r="AU31" s="53"/>
      <c r="AV31" s="130"/>
      <c r="AW31" s="53"/>
    </row>
    <row r="32" spans="1:49" s="86" customFormat="1">
      <c r="A32" s="10" t="s">
        <v>253</v>
      </c>
      <c r="B32" s="95">
        <v>658.95080000000007</v>
      </c>
      <c r="C32" s="94"/>
      <c r="D32" s="94">
        <v>383.54179999999997</v>
      </c>
      <c r="E32" s="95">
        <v>197.35650000000001</v>
      </c>
      <c r="F32" s="94">
        <v>161.76750000000001</v>
      </c>
      <c r="G32" s="94">
        <v>13.3501397774977</v>
      </c>
      <c r="H32" s="95">
        <v>13.36</v>
      </c>
      <c r="I32" s="11"/>
      <c r="J32" s="149"/>
      <c r="K32" s="11">
        <v>120.1182</v>
      </c>
      <c r="L32" s="11">
        <v>374.1</v>
      </c>
      <c r="M32" s="17">
        <v>12709.07</v>
      </c>
      <c r="N32" s="12"/>
      <c r="O32" s="13"/>
      <c r="P32" s="12"/>
      <c r="Q32" s="12"/>
      <c r="R32" s="12"/>
      <c r="S32" s="157">
        <v>79.263891370376996</v>
      </c>
      <c r="T32" s="40"/>
      <c r="U32" s="66"/>
      <c r="V32" s="40"/>
      <c r="W32" s="12">
        <v>9.16</v>
      </c>
      <c r="X32" s="11">
        <v>74.94</v>
      </c>
      <c r="Y32" s="40"/>
      <c r="Z32" s="87">
        <v>5.5333333333333297</v>
      </c>
      <c r="AA32" s="66"/>
      <c r="AB32" s="36"/>
      <c r="AC32" s="12"/>
      <c r="AD32" s="130"/>
      <c r="AE32" s="53"/>
      <c r="AF32" s="12"/>
      <c r="AG32" s="12"/>
      <c r="AH32" s="130"/>
      <c r="AI32" s="53"/>
      <c r="AJ32" s="130"/>
      <c r="AK32" s="12"/>
      <c r="AL32" s="12"/>
      <c r="AM32" s="130"/>
      <c r="AN32" s="40"/>
      <c r="AO32" s="53"/>
      <c r="AP32" s="130"/>
      <c r="AQ32" s="53"/>
      <c r="AR32" s="66"/>
      <c r="AS32" s="66"/>
      <c r="AT32" s="53"/>
      <c r="AU32" s="53"/>
      <c r="AV32" s="130"/>
      <c r="AW32" s="53"/>
    </row>
    <row r="33" spans="1:53" s="86" customFormat="1">
      <c r="A33" s="10" t="s">
        <v>254</v>
      </c>
      <c r="B33" s="95">
        <v>784.5696999999999</v>
      </c>
      <c r="C33" s="94"/>
      <c r="D33" s="94">
        <v>487.41270000000003</v>
      </c>
      <c r="E33" s="95">
        <v>365.86099999999999</v>
      </c>
      <c r="F33" s="94">
        <v>218.1704</v>
      </c>
      <c r="G33" s="94">
        <v>18.668786355520201</v>
      </c>
      <c r="H33" s="95">
        <v>18.670000000000002</v>
      </c>
      <c r="I33" s="11"/>
      <c r="J33" s="149"/>
      <c r="K33" s="11">
        <v>165.6824</v>
      </c>
      <c r="L33" s="11">
        <v>453.7</v>
      </c>
      <c r="M33" s="17">
        <v>12222.98</v>
      </c>
      <c r="N33" s="12"/>
      <c r="O33" s="13"/>
      <c r="P33" s="12"/>
      <c r="Q33" s="12"/>
      <c r="R33" s="12"/>
      <c r="S33" s="157">
        <v>79.221011256029996</v>
      </c>
      <c r="T33" s="40"/>
      <c r="U33" s="66"/>
      <c r="V33" s="40"/>
      <c r="W33" s="12">
        <v>17.46</v>
      </c>
      <c r="X33" s="11">
        <v>75.19</v>
      </c>
      <c r="Y33" s="40"/>
      <c r="Z33" s="87">
        <v>4.8600000000000003</v>
      </c>
      <c r="AA33" s="66"/>
      <c r="AB33" s="36"/>
      <c r="AC33" s="12"/>
      <c r="AD33" s="130"/>
      <c r="AE33" s="53"/>
      <c r="AF33" s="12"/>
      <c r="AG33" s="12"/>
      <c r="AH33" s="130"/>
      <c r="AI33" s="53"/>
      <c r="AJ33" s="130"/>
      <c r="AK33" s="12"/>
      <c r="AL33" s="12"/>
      <c r="AM33" s="130"/>
      <c r="AN33" s="40"/>
      <c r="AO33" s="53"/>
      <c r="AP33" s="130"/>
      <c r="AQ33" s="53"/>
      <c r="AR33" s="66"/>
      <c r="AS33" s="66"/>
      <c r="AT33" s="53"/>
      <c r="AU33" s="53"/>
      <c r="AV33" s="130"/>
      <c r="AW33" s="53"/>
      <c r="AX33" s="86">
        <v>1</v>
      </c>
    </row>
    <row r="34" spans="1:53">
      <c r="A34" s="10" t="s">
        <v>36</v>
      </c>
      <c r="B34" s="94">
        <v>901.34690000000001</v>
      </c>
      <c r="C34" s="95">
        <v>15.21</v>
      </c>
      <c r="D34" s="94">
        <v>549.39290000000005</v>
      </c>
      <c r="E34" s="94">
        <v>388.36950000000002</v>
      </c>
      <c r="F34" s="94">
        <v>264.42720000000003</v>
      </c>
      <c r="G34" s="95">
        <v>22.945176284247101</v>
      </c>
      <c r="H34" s="83">
        <v>17.737789203084802</v>
      </c>
      <c r="I34" s="83">
        <v>44.630695465086603</v>
      </c>
      <c r="J34" s="145">
        <v>23.066666666666698</v>
      </c>
      <c r="K34" s="83">
        <v>158.60550000000001</v>
      </c>
      <c r="L34" s="96">
        <v>482.2</v>
      </c>
      <c r="M34" s="17">
        <v>10764.85</v>
      </c>
      <c r="N34" s="40">
        <v>6069</v>
      </c>
      <c r="O34" s="13">
        <v>146693</v>
      </c>
      <c r="P34" s="97">
        <v>53.69</v>
      </c>
      <c r="Q34" s="95">
        <v>109.712082424702</v>
      </c>
      <c r="R34" s="12">
        <f>O34/10^3</f>
        <v>146.69300000000001</v>
      </c>
      <c r="S34" s="158">
        <v>79.399678399142402</v>
      </c>
      <c r="T34" s="105">
        <v>26.307700000000001</v>
      </c>
      <c r="U34" s="95">
        <v>3.09</v>
      </c>
      <c r="V34" s="95">
        <v>81.78</v>
      </c>
      <c r="W34" s="98">
        <v>22.89</v>
      </c>
      <c r="X34" s="95">
        <v>75.489999999999995</v>
      </c>
      <c r="Y34" s="95">
        <v>80.25</v>
      </c>
      <c r="Z34" s="101">
        <v>4.7333333333333298</v>
      </c>
      <c r="AA34" s="87">
        <f>T34*0.45+W34*0.55</f>
        <v>24.427965</v>
      </c>
      <c r="AB34" s="88">
        <f t="shared" ref="AB34:AB97" si="0">100*(B34-E34+F34)/C34</f>
        <v>5111.1413543721237</v>
      </c>
      <c r="AC34" s="5">
        <v>5625.3905000000004</v>
      </c>
      <c r="AD34" s="132">
        <f t="shared" ref="AD34:AD97" si="1">AC34*1000/R34</f>
        <v>38348.050009202889</v>
      </c>
      <c r="AE34" s="90">
        <f>AD34/AD$59</f>
        <v>0.65736514865948215</v>
      </c>
      <c r="AF34" s="89">
        <f t="shared" ref="AF34:AF97" si="2">D34*100/C34</f>
        <v>3612.0506245890865</v>
      </c>
      <c r="AG34" s="5">
        <v>3734.8357999999998</v>
      </c>
      <c r="AH34" s="132">
        <f t="shared" ref="AH34:AH97" si="3">AG34*1000/R34</f>
        <v>25460.218278990815</v>
      </c>
      <c r="AI34" s="90">
        <f>AH34/AH$59</f>
        <v>0.75322837714359003</v>
      </c>
      <c r="AJ34" s="132">
        <f>G34/G33</f>
        <v>1.2290663060409606</v>
      </c>
      <c r="AK34" s="89">
        <f t="shared" ref="AK34:AK97" si="4">W34/W$59*X34/X$59/G34*G$59</f>
        <v>1.8445544917834751</v>
      </c>
      <c r="AL34" s="89">
        <f t="shared" ref="AL34:AL97" si="5">T34/T$59*S34/S$59/G34*G$59</f>
        <v>1.7350374477462944</v>
      </c>
      <c r="AM34" s="132">
        <f>AK34^0.55*AL34^0.45</f>
        <v>1.7944414935200819</v>
      </c>
      <c r="AN34" s="91">
        <f t="shared" ref="AN34:AN97" si="6">L34/G34*100000/R34</f>
        <v>14326.048497010077</v>
      </c>
      <c r="AO34" s="90">
        <f>AN34/AN$59</f>
        <v>0.25559318082952964</v>
      </c>
      <c r="AP34" s="144">
        <f>AX34/AX33</f>
        <v>1.177377892030848</v>
      </c>
      <c r="AQ34" s="53">
        <v>56.077343999999997</v>
      </c>
      <c r="AR34" s="87">
        <f>N34*W34/AA34</f>
        <v>5686.9006484985548</v>
      </c>
      <c r="AS34" s="87">
        <f>AR34/R34</f>
        <v>38.767362099749505</v>
      </c>
      <c r="AT34" s="56">
        <v>-0.119131876545492</v>
      </c>
      <c r="AU34" s="139">
        <f>(V34/100)^0.45*(Y34/100)^0.55</f>
        <v>0.80934925332727314</v>
      </c>
      <c r="AV34" s="143">
        <f>(S34/S33)^0.45*(X34/X33)^0.55</f>
        <v>1.003208954537784</v>
      </c>
      <c r="AW34" s="139">
        <f t="shared" ref="AW34:AW97" si="7">U34*0.45+Z34*0.55</f>
        <v>3.993833333333332</v>
      </c>
      <c r="AX34">
        <f>(H34/100+1)*AX33</f>
        <v>1.177377892030848</v>
      </c>
      <c r="AZ34" s="67"/>
    </row>
    <row r="35" spans="1:53">
      <c r="A35" s="10" t="s">
        <v>37</v>
      </c>
      <c r="B35" s="94">
        <v>1101.5013000000001</v>
      </c>
      <c r="C35" s="95">
        <v>17.350000000000001</v>
      </c>
      <c r="D35" s="94">
        <v>594.2811999999999</v>
      </c>
      <c r="E35" s="94">
        <v>470.92020000000002</v>
      </c>
      <c r="F35" s="94">
        <v>305.77449999999999</v>
      </c>
      <c r="G35" s="95">
        <v>24.9154562514091</v>
      </c>
      <c r="H35" s="83">
        <v>12.131550218340699</v>
      </c>
      <c r="I35" s="83">
        <v>47.1814663142219</v>
      </c>
      <c r="J35" s="145">
        <v>10.233333333333301</v>
      </c>
      <c r="K35" s="83">
        <v>171.97139999999999</v>
      </c>
      <c r="L35" s="96">
        <v>581.5</v>
      </c>
      <c r="M35" s="18">
        <v>12153.31</v>
      </c>
      <c r="N35" s="40">
        <v>6391</v>
      </c>
      <c r="O35" s="13">
        <v>146223</v>
      </c>
      <c r="P35" s="97">
        <v>59.87</v>
      </c>
      <c r="Q35" s="95">
        <v>110.23987863847501</v>
      </c>
      <c r="R35" s="12">
        <f t="shared" ref="R35:R98" si="8">O35/10^3</f>
        <v>146.22300000000001</v>
      </c>
      <c r="S35" s="158">
        <v>79.917813114168297</v>
      </c>
      <c r="T35" s="105">
        <v>26.284500000000001</v>
      </c>
      <c r="U35" s="95">
        <v>2.63</v>
      </c>
      <c r="V35" s="95">
        <v>82.3</v>
      </c>
      <c r="W35" s="98">
        <v>24.49</v>
      </c>
      <c r="X35" s="95">
        <v>76.22</v>
      </c>
      <c r="Y35" s="95">
        <v>80.92</v>
      </c>
      <c r="Z35" s="101">
        <v>4.7466666666666697</v>
      </c>
      <c r="AA35" s="87">
        <f t="shared" ref="AA35:AA98" si="9">T35*0.45+W35*0.55</f>
        <v>25.297525</v>
      </c>
      <c r="AB35" s="88">
        <f t="shared" si="0"/>
        <v>5396.8622478386169</v>
      </c>
      <c r="AC35" s="5">
        <v>5634.8091999999997</v>
      </c>
      <c r="AD35" s="132">
        <f t="shared" si="1"/>
        <v>38535.724202074904</v>
      </c>
      <c r="AE35" s="90">
        <f t="shared" ref="AE35:AE98" si="10">AD35/AD$59</f>
        <v>0.66058227374582301</v>
      </c>
      <c r="AF35" s="89">
        <f t="shared" si="2"/>
        <v>3425.2518731988462</v>
      </c>
      <c r="AG35" s="5">
        <v>3590.0075000000002</v>
      </c>
      <c r="AH35" s="132">
        <f t="shared" si="3"/>
        <v>24551.592430739347</v>
      </c>
      <c r="AI35" s="90">
        <f t="shared" ref="AI35:AI98" si="11">AH35/AH$59</f>
        <v>0.72634711612651837</v>
      </c>
      <c r="AJ35" s="132">
        <f t="shared" ref="AJ35:AJ98" si="12">G35/G34</f>
        <v>1.0858690272305593</v>
      </c>
      <c r="AK35" s="89">
        <f t="shared" si="4"/>
        <v>1.8350020572042902</v>
      </c>
      <c r="AL35" s="89">
        <f t="shared" si="5"/>
        <v>1.6068417013803378</v>
      </c>
      <c r="AM35" s="132">
        <f t="shared" ref="AM35:AM98" si="13">AK35^0.55*AL35^0.45</f>
        <v>1.7285740857064915</v>
      </c>
      <c r="AN35" s="91">
        <f t="shared" si="6"/>
        <v>15961.186963119319</v>
      </c>
      <c r="AO35" s="90">
        <f t="shared" ref="AO35:AO98" si="14">AN35/AN$59</f>
        <v>0.28476593155257818</v>
      </c>
      <c r="AP35" s="144">
        <f t="shared" ref="AP35:AP98" si="15">AX35/AX34</f>
        <v>1.1213155021834069</v>
      </c>
      <c r="AQ35" s="53">
        <v>60.101402999999998</v>
      </c>
      <c r="AR35" s="87">
        <f t="shared" ref="AR35:AR98" si="16">N35*W35/AA35</f>
        <v>6186.9922057592585</v>
      </c>
      <c r="AS35" s="87">
        <f t="shared" ref="AS35:AS98" si="17">AR35/R35</f>
        <v>42.312031662318908</v>
      </c>
      <c r="AT35" s="56">
        <v>-0.115877706952594</v>
      </c>
      <c r="AU35" s="139">
        <f t="shared" ref="AU35:AU98" si="18">(V35/100)^0.45*(Y35/100)^0.55</f>
        <v>0.81538113009374602</v>
      </c>
      <c r="AV35" s="143">
        <f t="shared" ref="AV35:AV98" si="19">(S35/S34)^0.45*(X35/X34)^0.55</f>
        <v>1.0082539150357532</v>
      </c>
      <c r="AW35" s="139">
        <f t="shared" si="7"/>
        <v>3.7941666666666687</v>
      </c>
      <c r="AX35" s="86">
        <f t="shared" ref="AX35:AX98" si="20">(H35/100+1)*AX34</f>
        <v>1.3202120822622114</v>
      </c>
      <c r="AY35" s="67"/>
      <c r="AZ35" s="67"/>
      <c r="BA35" s="67"/>
    </row>
    <row r="36" spans="1:53">
      <c r="A36" s="10" t="s">
        <v>38</v>
      </c>
      <c r="B36" s="94">
        <v>1373.0661</v>
      </c>
      <c r="C36" s="95">
        <v>19.62</v>
      </c>
      <c r="D36" s="94">
        <v>669.90930000000003</v>
      </c>
      <c r="E36" s="94">
        <v>528.91600000000005</v>
      </c>
      <c r="F36" s="94">
        <v>322.18720000000002</v>
      </c>
      <c r="G36" s="95">
        <v>26.4626562256224</v>
      </c>
      <c r="H36" s="83">
        <v>12.4376293050992</v>
      </c>
      <c r="I36" s="83">
        <v>49.446077009152603</v>
      </c>
      <c r="J36" s="145">
        <v>12.1666666666667</v>
      </c>
      <c r="K36" s="83">
        <v>182.5951</v>
      </c>
      <c r="L36" s="96">
        <v>611.9</v>
      </c>
      <c r="M36" s="17">
        <v>11212.08</v>
      </c>
      <c r="N36" s="40">
        <v>7875</v>
      </c>
      <c r="O36" s="13">
        <v>145971</v>
      </c>
      <c r="P36" s="97">
        <v>61.31</v>
      </c>
      <c r="Q36" s="95">
        <v>110.76135393950899</v>
      </c>
      <c r="R36" s="12">
        <f t="shared" si="8"/>
        <v>145.971</v>
      </c>
      <c r="S36" s="158">
        <v>80.150080400214406</v>
      </c>
      <c r="T36" s="105">
        <v>26.099599999999999</v>
      </c>
      <c r="U36" s="95">
        <v>2.7</v>
      </c>
      <c r="V36" s="95">
        <v>83.2</v>
      </c>
      <c r="W36" s="98">
        <v>24.82</v>
      </c>
      <c r="X36" s="95">
        <v>76.69</v>
      </c>
      <c r="Y36" s="95">
        <v>81.93</v>
      </c>
      <c r="Z36" s="101">
        <v>5.0933333333333302</v>
      </c>
      <c r="AA36" s="87">
        <f t="shared" si="9"/>
        <v>25.395820000000001</v>
      </c>
      <c r="AB36" s="88">
        <f t="shared" si="0"/>
        <v>5944.6345565749234</v>
      </c>
      <c r="AC36" s="5">
        <v>5614.6580000000004</v>
      </c>
      <c r="AD36" s="132">
        <f t="shared" si="1"/>
        <v>38464.201793506931</v>
      </c>
      <c r="AE36" s="90">
        <f t="shared" si="10"/>
        <v>0.65935623125527942</v>
      </c>
      <c r="AF36" s="89">
        <f t="shared" si="2"/>
        <v>3414.4204892966363</v>
      </c>
      <c r="AG36" s="5">
        <v>3477.4526999999998</v>
      </c>
      <c r="AH36" s="132">
        <f t="shared" si="3"/>
        <v>23822.901124195898</v>
      </c>
      <c r="AI36" s="90">
        <f t="shared" si="11"/>
        <v>0.70478913244185848</v>
      </c>
      <c r="AJ36" s="132">
        <f t="shared" si="12"/>
        <v>1.0620979988727197</v>
      </c>
      <c r="AK36" s="89">
        <f t="shared" si="4"/>
        <v>1.7617924733028976</v>
      </c>
      <c r="AL36" s="89">
        <f t="shared" si="5"/>
        <v>1.5066174946687132</v>
      </c>
      <c r="AM36" s="132">
        <f t="shared" si="13"/>
        <v>1.642012524516361</v>
      </c>
      <c r="AN36" s="91">
        <f t="shared" si="6"/>
        <v>15840.92125147675</v>
      </c>
      <c r="AO36" s="90">
        <f t="shared" si="14"/>
        <v>0.28262025294553822</v>
      </c>
      <c r="AP36" s="144">
        <f t="shared" si="15"/>
        <v>1.124376293050992</v>
      </c>
      <c r="AQ36" s="53">
        <v>61.770721999999999</v>
      </c>
      <c r="AR36" s="87">
        <f t="shared" si="16"/>
        <v>7696.4437454667732</v>
      </c>
      <c r="AS36" s="87">
        <f t="shared" si="17"/>
        <v>52.725841060668031</v>
      </c>
      <c r="AT36" s="56">
        <v>2.1378337925746799E-2</v>
      </c>
      <c r="AU36" s="139">
        <f t="shared" si="18"/>
        <v>0.82499083138550999</v>
      </c>
      <c r="AV36" s="143">
        <f t="shared" si="19"/>
        <v>1.0046980360517699</v>
      </c>
      <c r="AW36" s="139">
        <f t="shared" si="7"/>
        <v>4.016333333333332</v>
      </c>
      <c r="AX36" s="86">
        <f t="shared" si="20"/>
        <v>1.4844151670951165</v>
      </c>
      <c r="AY36" s="67"/>
      <c r="AZ36" s="67"/>
      <c r="BA36" s="67"/>
    </row>
    <row r="37" spans="1:53">
      <c r="A37" s="10" t="s">
        <v>39</v>
      </c>
      <c r="B37" s="94">
        <v>1447.3191999999999</v>
      </c>
      <c r="C37" s="95">
        <v>20.07</v>
      </c>
      <c r="D37" s="94">
        <v>768.88559999999995</v>
      </c>
      <c r="E37" s="94">
        <v>696.37940000000003</v>
      </c>
      <c r="F37" s="94">
        <v>369.96029999999996</v>
      </c>
      <c r="G37" s="95">
        <v>27.5305828744903</v>
      </c>
      <c r="H37" s="83">
        <v>14.9691525056824</v>
      </c>
      <c r="I37" s="83">
        <v>47.392562588270103</v>
      </c>
      <c r="J37" s="145">
        <v>13.7</v>
      </c>
      <c r="K37" s="83">
        <v>190.03710000000001</v>
      </c>
      <c r="L37" s="96">
        <v>714.6</v>
      </c>
      <c r="M37" s="17">
        <v>12455.53</v>
      </c>
      <c r="N37" s="40">
        <v>10622</v>
      </c>
      <c r="O37" s="13">
        <v>145888</v>
      </c>
      <c r="P37" s="97">
        <v>69.209999999999994</v>
      </c>
      <c r="Q37" s="95">
        <v>111.323915173351</v>
      </c>
      <c r="R37" s="12">
        <f t="shared" si="8"/>
        <v>145.88800000000001</v>
      </c>
      <c r="S37" s="158">
        <v>80.410934429158502</v>
      </c>
      <c r="T37" s="105">
        <v>27.3828</v>
      </c>
      <c r="U37" s="95">
        <v>3.43</v>
      </c>
      <c r="V37" s="95">
        <v>84.25</v>
      </c>
      <c r="W37" s="98">
        <v>26.27</v>
      </c>
      <c r="X37" s="95">
        <v>77.17</v>
      </c>
      <c r="Y37" s="95">
        <v>83.36</v>
      </c>
      <c r="Z37" s="101">
        <v>5.3066666666666702</v>
      </c>
      <c r="AA37" s="87">
        <f t="shared" si="9"/>
        <v>26.770760000000003</v>
      </c>
      <c r="AB37" s="88">
        <f t="shared" si="0"/>
        <v>5584.9531639262568</v>
      </c>
      <c r="AC37" s="5">
        <v>5217.4736999999996</v>
      </c>
      <c r="AD37" s="132">
        <f t="shared" si="1"/>
        <v>35763.556289756518</v>
      </c>
      <c r="AE37" s="90">
        <f t="shared" si="10"/>
        <v>0.61306156353101693</v>
      </c>
      <c r="AF37" s="89">
        <f t="shared" si="2"/>
        <v>3831.0194319880416</v>
      </c>
      <c r="AG37" s="5">
        <v>3482.8706999999999</v>
      </c>
      <c r="AH37" s="132">
        <f t="shared" si="3"/>
        <v>23873.592756086859</v>
      </c>
      <c r="AI37" s="90">
        <f t="shared" si="11"/>
        <v>0.7062888201195362</v>
      </c>
      <c r="AJ37" s="132">
        <f t="shared" si="12"/>
        <v>1.040355988445101</v>
      </c>
      <c r="AK37" s="89">
        <f t="shared" si="4"/>
        <v>1.8036025347905738</v>
      </c>
      <c r="AL37" s="89">
        <f t="shared" si="5"/>
        <v>1.5243201278314917</v>
      </c>
      <c r="AM37" s="132">
        <f t="shared" si="13"/>
        <v>1.6720980610740019</v>
      </c>
      <c r="AN37" s="91">
        <f t="shared" si="6"/>
        <v>17792.133764475562</v>
      </c>
      <c r="AO37" s="90">
        <f t="shared" si="14"/>
        <v>0.31743212816541</v>
      </c>
      <c r="AP37" s="144">
        <f t="shared" si="15"/>
        <v>1.149691525056824</v>
      </c>
      <c r="AQ37" s="53">
        <v>65.753388000000001</v>
      </c>
      <c r="AR37" s="87">
        <f t="shared" si="16"/>
        <v>10423.310358017477</v>
      </c>
      <c r="AS37" s="87">
        <f t="shared" si="17"/>
        <v>71.447345621418322</v>
      </c>
      <c r="AT37" s="56">
        <v>0.24398521036085599</v>
      </c>
      <c r="AU37" s="139">
        <f t="shared" si="18"/>
        <v>0.8375933055046586</v>
      </c>
      <c r="AV37" s="143">
        <f t="shared" si="19"/>
        <v>1.0049058751788968</v>
      </c>
      <c r="AW37" s="139">
        <f t="shared" si="7"/>
        <v>4.4621666666666693</v>
      </c>
      <c r="AX37" s="86">
        <f t="shared" si="20"/>
        <v>1.7066195372750648</v>
      </c>
      <c r="AY37" s="67"/>
      <c r="AZ37" s="67"/>
      <c r="BA37" s="67"/>
    </row>
    <row r="38" spans="1:53">
      <c r="A38" s="10" t="s">
        <v>40</v>
      </c>
      <c r="B38" s="94">
        <v>1547.0083</v>
      </c>
      <c r="C38" s="95">
        <v>23.43</v>
      </c>
      <c r="D38" s="94">
        <v>742.49619999999993</v>
      </c>
      <c r="E38" s="94">
        <v>755.23289999999997</v>
      </c>
      <c r="F38" s="94">
        <v>382.95159999999998</v>
      </c>
      <c r="G38" s="95">
        <v>28.7819761869671</v>
      </c>
      <c r="H38" s="83">
        <v>10.468838260214699</v>
      </c>
      <c r="I38" s="83">
        <v>45.872331117535502</v>
      </c>
      <c r="J38" s="145">
        <v>9.8666666666666707</v>
      </c>
      <c r="K38" s="83">
        <v>255.19720000000001</v>
      </c>
      <c r="L38" s="96">
        <v>768.4</v>
      </c>
      <c r="M38" s="17">
        <v>15532</v>
      </c>
      <c r="N38" s="40">
        <v>13015</v>
      </c>
      <c r="O38" s="13">
        <v>145925</v>
      </c>
      <c r="P38" s="97">
        <v>65.34</v>
      </c>
      <c r="Q38" s="95">
        <v>112.063461963908</v>
      </c>
      <c r="R38" s="12">
        <f t="shared" si="8"/>
        <v>145.92500000000001</v>
      </c>
      <c r="S38" s="158">
        <v>80.921922458459903</v>
      </c>
      <c r="T38" s="105">
        <v>28.128599999999999</v>
      </c>
      <c r="U38" s="95">
        <v>3.54</v>
      </c>
      <c r="V38" s="95">
        <v>85.23</v>
      </c>
      <c r="W38" s="98">
        <v>28.46</v>
      </c>
      <c r="X38" s="95">
        <v>77.930000000000007</v>
      </c>
      <c r="Y38" s="95">
        <v>83.6</v>
      </c>
      <c r="Z38" s="101">
        <v>5.6766666666666703</v>
      </c>
      <c r="AA38" s="87">
        <f t="shared" si="9"/>
        <v>28.310870000000001</v>
      </c>
      <c r="AB38" s="88">
        <f t="shared" si="0"/>
        <v>5013.7729406743483</v>
      </c>
      <c r="AC38" s="5">
        <v>5530.7064</v>
      </c>
      <c r="AD38" s="132">
        <f t="shared" si="1"/>
        <v>37901.020387185199</v>
      </c>
      <c r="AE38" s="90">
        <f t="shared" si="10"/>
        <v>0.64970213335981686</v>
      </c>
      <c r="AF38" s="89">
        <f t="shared" si="2"/>
        <v>3168.9978659837811</v>
      </c>
      <c r="AG38" s="5">
        <v>3306.4481000000001</v>
      </c>
      <c r="AH38" s="132">
        <f t="shared" si="3"/>
        <v>22658.5444577694</v>
      </c>
      <c r="AI38" s="90">
        <f t="shared" si="11"/>
        <v>0.67034219751544222</v>
      </c>
      <c r="AJ38" s="132">
        <f t="shared" si="12"/>
        <v>1.0454546610284934</v>
      </c>
      <c r="AK38" s="89">
        <f t="shared" si="4"/>
        <v>1.8874116558545155</v>
      </c>
      <c r="AL38" s="89">
        <f t="shared" si="5"/>
        <v>1.5072744128874069</v>
      </c>
      <c r="AM38" s="132">
        <f t="shared" si="13"/>
        <v>1.7057414184784683</v>
      </c>
      <c r="AN38" s="91">
        <f t="shared" si="6"/>
        <v>18295.195079387358</v>
      </c>
      <c r="AO38" s="90">
        <f t="shared" si="14"/>
        <v>0.32640732056807614</v>
      </c>
      <c r="AP38" s="144">
        <f t="shared" si="15"/>
        <v>1.104688382602147</v>
      </c>
      <c r="AQ38" s="53">
        <v>68.188411000000002</v>
      </c>
      <c r="AR38" s="87">
        <f t="shared" si="16"/>
        <v>13083.557658242224</v>
      </c>
      <c r="AS38" s="87">
        <f t="shared" si="17"/>
        <v>89.659466563249765</v>
      </c>
      <c r="AT38" s="56">
        <v>0.39133155743390002</v>
      </c>
      <c r="AU38" s="139">
        <f t="shared" si="18"/>
        <v>0.84329606222296682</v>
      </c>
      <c r="AV38" s="143">
        <f t="shared" si="19"/>
        <v>1.0082747329755484</v>
      </c>
      <c r="AW38" s="139">
        <f t="shared" si="7"/>
        <v>4.7151666666666685</v>
      </c>
      <c r="AX38" s="86">
        <f t="shared" si="20"/>
        <v>1.8852827763496158</v>
      </c>
      <c r="AY38" s="67"/>
      <c r="AZ38" s="67"/>
      <c r="BA38" s="67"/>
    </row>
    <row r="39" spans="1:53">
      <c r="A39" s="10" t="s">
        <v>41</v>
      </c>
      <c r="B39" s="94">
        <v>1716.8396</v>
      </c>
      <c r="C39" s="95">
        <v>24.53</v>
      </c>
      <c r="D39" s="94">
        <v>780.07349999999997</v>
      </c>
      <c r="E39" s="94">
        <v>803.00400000000002</v>
      </c>
      <c r="F39" s="94">
        <v>414.38390000000004</v>
      </c>
      <c r="G39" s="95">
        <v>29.856419502392999</v>
      </c>
      <c r="H39" s="83">
        <v>6.5706493949207099</v>
      </c>
      <c r="I39" s="83">
        <v>49.254171639074997</v>
      </c>
      <c r="J39" s="145">
        <v>7.93333333333333</v>
      </c>
      <c r="K39" s="83">
        <v>264.96840000000003</v>
      </c>
      <c r="L39" s="96">
        <v>905.8</v>
      </c>
      <c r="M39" s="17">
        <v>20996.54</v>
      </c>
      <c r="N39" s="40">
        <v>12325</v>
      </c>
      <c r="O39" s="13">
        <v>146034</v>
      </c>
      <c r="P39" s="97">
        <v>71.28</v>
      </c>
      <c r="Q39" s="95">
        <v>112.708195063367</v>
      </c>
      <c r="R39" s="12">
        <f t="shared" si="8"/>
        <v>146.03399999999999</v>
      </c>
      <c r="S39" s="158">
        <v>81.411470430587798</v>
      </c>
      <c r="T39" s="105">
        <v>26.484300000000001</v>
      </c>
      <c r="U39" s="95">
        <v>4.26</v>
      </c>
      <c r="V39" s="95">
        <v>86</v>
      </c>
      <c r="W39" s="98">
        <v>28.38</v>
      </c>
      <c r="X39" s="95">
        <v>78.760000000000005</v>
      </c>
      <c r="Y39" s="95">
        <v>85.18</v>
      </c>
      <c r="Z39" s="101">
        <v>6.2733333333333299</v>
      </c>
      <c r="AA39" s="87">
        <f t="shared" si="9"/>
        <v>27.526935000000002</v>
      </c>
      <c r="AB39" s="88">
        <f t="shared" si="0"/>
        <v>5414.6738687321649</v>
      </c>
      <c r="AC39" s="5">
        <v>5648.6125000000002</v>
      </c>
      <c r="AD39" s="132">
        <f t="shared" si="1"/>
        <v>38680.119013380448</v>
      </c>
      <c r="AE39" s="90">
        <f t="shared" si="10"/>
        <v>0.66305750042819012</v>
      </c>
      <c r="AF39" s="89">
        <f t="shared" si="2"/>
        <v>3180.0794944965342</v>
      </c>
      <c r="AG39" s="5">
        <v>3325.0790000000002</v>
      </c>
      <c r="AH39" s="132">
        <f t="shared" si="3"/>
        <v>22769.211279565036</v>
      </c>
      <c r="AI39" s="90">
        <f t="shared" si="11"/>
        <v>0.67361622249320718</v>
      </c>
      <c r="AJ39" s="132">
        <f t="shared" si="12"/>
        <v>1.0373304219434529</v>
      </c>
      <c r="AK39" s="89">
        <f t="shared" si="4"/>
        <v>1.8336989851916803</v>
      </c>
      <c r="AL39" s="89">
        <f t="shared" si="5"/>
        <v>1.3763693746669747</v>
      </c>
      <c r="AM39" s="132">
        <f t="shared" si="13"/>
        <v>1.6116145322155777</v>
      </c>
      <c r="AN39" s="91">
        <f t="shared" si="6"/>
        <v>20774.979840701104</v>
      </c>
      <c r="AO39" s="90">
        <f t="shared" si="14"/>
        <v>0.37064953258132299</v>
      </c>
      <c r="AP39" s="144">
        <f t="shared" si="15"/>
        <v>1.0657064939492071</v>
      </c>
      <c r="AQ39" s="53">
        <v>71.698049999999995</v>
      </c>
      <c r="AR39" s="87">
        <f t="shared" si="16"/>
        <v>12706.95411603217</v>
      </c>
      <c r="AS39" s="87">
        <f t="shared" si="17"/>
        <v>87.013668844462046</v>
      </c>
      <c r="AT39" s="56">
        <v>0.283347762941841</v>
      </c>
      <c r="AU39" s="139">
        <f t="shared" si="18"/>
        <v>0.85548027962469708</v>
      </c>
      <c r="AV39" s="143">
        <f t="shared" si="19"/>
        <v>1.0085775580517384</v>
      </c>
      <c r="AW39" s="139">
        <f t="shared" si="7"/>
        <v>5.367333333333332</v>
      </c>
      <c r="AX39" s="86">
        <f t="shared" si="20"/>
        <v>2.0091580976863761</v>
      </c>
      <c r="AY39" s="67"/>
      <c r="AZ39" s="67"/>
      <c r="BA39" s="67"/>
    </row>
    <row r="40" spans="1:53">
      <c r="A40" s="10" t="s">
        <v>42</v>
      </c>
      <c r="B40" s="94">
        <v>2009.5803999999998</v>
      </c>
      <c r="C40" s="95">
        <v>25.97</v>
      </c>
      <c r="D40" s="94">
        <v>877.85440000000006</v>
      </c>
      <c r="E40" s="94">
        <v>834.0938000000001</v>
      </c>
      <c r="F40" s="94">
        <v>461.89390000000003</v>
      </c>
      <c r="G40" s="95">
        <v>31.4209661429839</v>
      </c>
      <c r="H40" s="83">
        <v>7.4210315873650696</v>
      </c>
      <c r="I40" s="83">
        <v>54.548271314647799</v>
      </c>
      <c r="J40" s="145">
        <v>3.7666666666666702</v>
      </c>
      <c r="K40" s="83">
        <v>289.48179999999996</v>
      </c>
      <c r="L40" s="96">
        <v>1008.8</v>
      </c>
      <c r="M40" s="17">
        <v>25007.03</v>
      </c>
      <c r="N40" s="12">
        <v>13366</v>
      </c>
      <c r="O40" s="13">
        <v>146166</v>
      </c>
      <c r="P40" s="97">
        <v>73.709999999999994</v>
      </c>
      <c r="Q40" s="95">
        <v>113.033722069467</v>
      </c>
      <c r="R40" s="12">
        <f t="shared" si="8"/>
        <v>146.166</v>
      </c>
      <c r="S40" s="158">
        <v>81.904591745578003</v>
      </c>
      <c r="T40" s="105">
        <v>25.174499999999998</v>
      </c>
      <c r="U40" s="95">
        <v>4.74</v>
      </c>
      <c r="V40" s="95">
        <v>86.41</v>
      </c>
      <c r="W40" s="98">
        <v>27.79</v>
      </c>
      <c r="X40" s="95">
        <v>79.38</v>
      </c>
      <c r="Y40" s="95">
        <v>85.28</v>
      </c>
      <c r="Z40" s="101">
        <v>6.52</v>
      </c>
      <c r="AA40" s="87">
        <f t="shared" si="9"/>
        <v>26.613025</v>
      </c>
      <c r="AB40" s="88">
        <f t="shared" si="0"/>
        <v>6304.8921832884098</v>
      </c>
      <c r="AC40" s="5">
        <v>5939.7916999999998</v>
      </c>
      <c r="AD40" s="132">
        <f t="shared" si="1"/>
        <v>40637.300740254235</v>
      </c>
      <c r="AE40" s="90">
        <f t="shared" si="10"/>
        <v>0.69660765634306065</v>
      </c>
      <c r="AF40" s="89">
        <f t="shared" si="2"/>
        <v>3380.263380824028</v>
      </c>
      <c r="AG40" s="5">
        <v>3428.2239</v>
      </c>
      <c r="AH40" s="132">
        <f t="shared" si="3"/>
        <v>23454.318377734904</v>
      </c>
      <c r="AI40" s="90">
        <f t="shared" si="11"/>
        <v>0.69388478822462796</v>
      </c>
      <c r="AJ40" s="132">
        <f t="shared" si="12"/>
        <v>1.0524023532180575</v>
      </c>
      <c r="AK40" s="89">
        <f t="shared" si="4"/>
        <v>1.7196013479737087</v>
      </c>
      <c r="AL40" s="89">
        <f t="shared" si="5"/>
        <v>1.2506857339878095</v>
      </c>
      <c r="AM40" s="132">
        <f t="shared" si="13"/>
        <v>1.4900538554160161</v>
      </c>
      <c r="AN40" s="91">
        <f t="shared" si="6"/>
        <v>21965.403048855984</v>
      </c>
      <c r="AO40" s="90">
        <f t="shared" si="14"/>
        <v>0.39188805165858986</v>
      </c>
      <c r="AP40" s="144">
        <f t="shared" si="15"/>
        <v>1.0742103158736507</v>
      </c>
      <c r="AQ40" s="53">
        <v>74.172650000000004</v>
      </c>
      <c r="AR40" s="87">
        <f t="shared" si="16"/>
        <v>13957.118365912933</v>
      </c>
      <c r="AS40" s="87">
        <f t="shared" si="17"/>
        <v>95.488132437864707</v>
      </c>
      <c r="AT40" s="56">
        <v>0.299789871575876</v>
      </c>
      <c r="AU40" s="139">
        <f t="shared" si="18"/>
        <v>0.85786659666558274</v>
      </c>
      <c r="AV40" s="143">
        <f t="shared" si="19"/>
        <v>1.0070549206872608</v>
      </c>
      <c r="AW40" s="139">
        <f t="shared" si="7"/>
        <v>5.7189999999999994</v>
      </c>
      <c r="AX40" s="86">
        <f t="shared" si="20"/>
        <v>2.1582583547557852</v>
      </c>
      <c r="AY40" s="67"/>
      <c r="AZ40" s="67"/>
      <c r="BA40" s="67"/>
    </row>
    <row r="41" spans="1:53">
      <c r="A41" s="10" t="s">
        <v>43</v>
      </c>
      <c r="B41" s="94">
        <v>2032.2180000000001</v>
      </c>
      <c r="C41" s="95">
        <v>26.03</v>
      </c>
      <c r="D41" s="94">
        <v>973.92969999999991</v>
      </c>
      <c r="E41" s="94">
        <v>826.53559999999993</v>
      </c>
      <c r="F41" s="94">
        <v>496.57529999999997</v>
      </c>
      <c r="G41" s="95">
        <v>32.978852783685802</v>
      </c>
      <c r="H41" s="83">
        <v>5.7768182833320996</v>
      </c>
      <c r="I41" s="83">
        <v>58.371971231020403</v>
      </c>
      <c r="J41" s="145">
        <v>7</v>
      </c>
      <c r="K41" s="83">
        <v>292.84969999999998</v>
      </c>
      <c r="L41" s="96">
        <v>1154.4000000000001</v>
      </c>
      <c r="M41" s="17">
        <v>27972.14</v>
      </c>
      <c r="N41" s="12">
        <v>14130</v>
      </c>
      <c r="O41" s="13">
        <v>146272</v>
      </c>
      <c r="P41" s="97">
        <v>79.680000000000007</v>
      </c>
      <c r="Q41" s="95">
        <v>112.77456464713499</v>
      </c>
      <c r="R41" s="12">
        <f t="shared" si="8"/>
        <v>146.27199999999999</v>
      </c>
      <c r="S41" s="158">
        <v>82.372699660532405</v>
      </c>
      <c r="T41" s="105">
        <v>24.252800000000001</v>
      </c>
      <c r="U41" s="95">
        <v>5.0199999999999996</v>
      </c>
      <c r="V41" s="95">
        <v>87.13</v>
      </c>
      <c r="W41" s="98">
        <v>27.88</v>
      </c>
      <c r="X41" s="95">
        <v>79.81</v>
      </c>
      <c r="Y41" s="95">
        <v>85.76</v>
      </c>
      <c r="Z41" s="101">
        <v>6.4733333333333301</v>
      </c>
      <c r="AA41" s="87">
        <f t="shared" si="9"/>
        <v>26.24776</v>
      </c>
      <c r="AB41" s="88">
        <f t="shared" si="0"/>
        <v>6539.5993084902038</v>
      </c>
      <c r="AC41" s="5">
        <v>6109.8230999999996</v>
      </c>
      <c r="AD41" s="132">
        <f t="shared" si="1"/>
        <v>41770.28481185736</v>
      </c>
      <c r="AE41" s="90">
        <f t="shared" si="10"/>
        <v>0.71602935425154557</v>
      </c>
      <c r="AF41" s="89">
        <f t="shared" si="2"/>
        <v>3741.5662696888198</v>
      </c>
      <c r="AG41" s="5">
        <v>3431.2813999999998</v>
      </c>
      <c r="AH41" s="132">
        <f t="shared" si="3"/>
        <v>23458.224403850363</v>
      </c>
      <c r="AI41" s="90">
        <f t="shared" si="11"/>
        <v>0.69400034613853845</v>
      </c>
      <c r="AJ41" s="132">
        <f t="shared" si="12"/>
        <v>1.0495811183403019</v>
      </c>
      <c r="AK41" s="89">
        <f t="shared" si="4"/>
        <v>1.6525789117254757</v>
      </c>
      <c r="AL41" s="89">
        <f t="shared" si="5"/>
        <v>1.1545380973701858</v>
      </c>
      <c r="AM41" s="132">
        <f t="shared" si="13"/>
        <v>1.4062836720130563</v>
      </c>
      <c r="AN41" s="91">
        <f t="shared" si="6"/>
        <v>23930.929891547479</v>
      </c>
      <c r="AO41" s="90">
        <f t="shared" si="14"/>
        <v>0.42695531098234479</v>
      </c>
      <c r="AP41" s="144">
        <f t="shared" si="15"/>
        <v>1.057768182833321</v>
      </c>
      <c r="AQ41" s="53">
        <v>75.669241</v>
      </c>
      <c r="AR41" s="87">
        <f t="shared" si="16"/>
        <v>15008.686455529918</v>
      </c>
      <c r="AS41" s="87">
        <f t="shared" si="17"/>
        <v>102.60806207291839</v>
      </c>
      <c r="AT41" s="56">
        <v>0.29669384796821302</v>
      </c>
      <c r="AU41" s="139">
        <f t="shared" si="18"/>
        <v>0.86373813798587895</v>
      </c>
      <c r="AV41" s="143">
        <f t="shared" si="19"/>
        <v>1.0055512062511225</v>
      </c>
      <c r="AW41" s="139">
        <f t="shared" si="7"/>
        <v>5.8193333333333319</v>
      </c>
      <c r="AX41" s="86">
        <f t="shared" si="20"/>
        <v>2.2829370179948598</v>
      </c>
      <c r="AY41" s="67"/>
      <c r="AZ41" s="67"/>
      <c r="BA41" s="67"/>
    </row>
    <row r="42" spans="1:53">
      <c r="A42" s="10" t="s">
        <v>44</v>
      </c>
      <c r="B42" s="94">
        <v>1917.058</v>
      </c>
      <c r="C42" s="95">
        <v>27.74</v>
      </c>
      <c r="D42" s="94">
        <v>960.36400000000003</v>
      </c>
      <c r="E42" s="94">
        <v>792.72050000000002</v>
      </c>
      <c r="F42" s="94">
        <v>435.584</v>
      </c>
      <c r="G42" s="95">
        <v>35.170102747164997</v>
      </c>
      <c r="H42" s="83">
        <v>3.9396954981584602</v>
      </c>
      <c r="I42" s="83">
        <v>59.288030910063199</v>
      </c>
      <c r="J42" s="145">
        <v>8.6</v>
      </c>
      <c r="K42" s="83">
        <v>345.89840000000004</v>
      </c>
      <c r="L42" s="96">
        <v>1165</v>
      </c>
      <c r="M42" s="17">
        <v>29708.87</v>
      </c>
      <c r="N42" s="12">
        <v>13739</v>
      </c>
      <c r="O42" s="13">
        <v>146304</v>
      </c>
      <c r="P42" s="97">
        <v>78.319999999999993</v>
      </c>
      <c r="Q42" s="95">
        <v>112.64182547959901</v>
      </c>
      <c r="R42" s="12">
        <f t="shared" si="8"/>
        <v>146.304</v>
      </c>
      <c r="S42" s="158">
        <v>82.5906735751295</v>
      </c>
      <c r="T42" s="105">
        <v>26.390499999999999</v>
      </c>
      <c r="U42" s="95">
        <v>4.75</v>
      </c>
      <c r="V42" s="95">
        <v>89.99</v>
      </c>
      <c r="W42" s="98">
        <v>28.54</v>
      </c>
      <c r="X42" s="95">
        <v>80.58</v>
      </c>
      <c r="Y42" s="95">
        <v>85.52</v>
      </c>
      <c r="Z42" s="101">
        <v>5.5933333333333302</v>
      </c>
      <c r="AA42" s="87">
        <f t="shared" si="9"/>
        <v>27.572724999999998</v>
      </c>
      <c r="AB42" s="88">
        <f t="shared" si="0"/>
        <v>5623.3651766402318</v>
      </c>
      <c r="AC42" s="5">
        <v>6224.6040999999996</v>
      </c>
      <c r="AD42" s="132">
        <f t="shared" si="1"/>
        <v>42545.686379046369</v>
      </c>
      <c r="AE42" s="90">
        <f t="shared" si="10"/>
        <v>0.7293213460572221</v>
      </c>
      <c r="AF42" s="89">
        <f t="shared" si="2"/>
        <v>3462.0187454938723</v>
      </c>
      <c r="AG42" s="5">
        <v>3597.7492999999999</v>
      </c>
      <c r="AH42" s="132">
        <f t="shared" si="3"/>
        <v>24590.91549103237</v>
      </c>
      <c r="AI42" s="90">
        <f t="shared" si="11"/>
        <v>0.72751047005240654</v>
      </c>
      <c r="AJ42" s="132">
        <f t="shared" si="12"/>
        <v>1.0664440930632728</v>
      </c>
      <c r="AK42" s="89">
        <f t="shared" si="4"/>
        <v>1.6016044434537289</v>
      </c>
      <c r="AL42" s="89">
        <f t="shared" si="5"/>
        <v>1.1811460904134341</v>
      </c>
      <c r="AM42" s="132">
        <f t="shared" si="13"/>
        <v>1.3965034833648327</v>
      </c>
      <c r="AN42" s="91">
        <f t="shared" si="6"/>
        <v>22641.025207591436</v>
      </c>
      <c r="AO42" s="90">
        <f t="shared" si="14"/>
        <v>0.40394192796831674</v>
      </c>
      <c r="AP42" s="144">
        <f t="shared" si="15"/>
        <v>1.0393969549815847</v>
      </c>
      <c r="AQ42" s="53">
        <v>81.701851000000005</v>
      </c>
      <c r="AR42" s="87">
        <f t="shared" si="16"/>
        <v>14220.975982606</v>
      </c>
      <c r="AS42" s="87">
        <f t="shared" si="17"/>
        <v>97.201552811994205</v>
      </c>
      <c r="AT42" s="56">
        <v>0.16917849532256499</v>
      </c>
      <c r="AU42" s="139">
        <f t="shared" si="18"/>
        <v>0.87503342756463787</v>
      </c>
      <c r="AV42" s="143">
        <f t="shared" si="19"/>
        <v>1.0064911082486456</v>
      </c>
      <c r="AW42" s="139">
        <f t="shared" si="7"/>
        <v>5.2138333333333318</v>
      </c>
      <c r="AX42" s="86">
        <f t="shared" si="20"/>
        <v>2.3728777849185967</v>
      </c>
      <c r="AY42" s="67"/>
      <c r="AZ42" s="67"/>
      <c r="BA42" s="67"/>
    </row>
    <row r="43" spans="1:53">
      <c r="A43" s="10" t="s">
        <v>45</v>
      </c>
      <c r="B43" s="94">
        <v>2117.1267000000003</v>
      </c>
      <c r="C43" s="95">
        <v>28.8</v>
      </c>
      <c r="D43" s="94">
        <v>1047.5659000000001</v>
      </c>
      <c r="E43" s="94">
        <v>838.78359999999998</v>
      </c>
      <c r="F43" s="94">
        <v>544.10669999999993</v>
      </c>
      <c r="G43" s="95">
        <v>37.144372714260498</v>
      </c>
      <c r="H43" s="83">
        <v>3.2201405152224698</v>
      </c>
      <c r="I43" s="83">
        <v>63.095580579764402</v>
      </c>
      <c r="J43" s="145">
        <v>9.6999999999999993</v>
      </c>
      <c r="K43" s="83">
        <v>365.21570000000003</v>
      </c>
      <c r="L43" s="96">
        <v>1305.4000000000001</v>
      </c>
      <c r="M43" s="17">
        <v>35052.559999999998</v>
      </c>
      <c r="N43" s="12">
        <v>13357</v>
      </c>
      <c r="O43" s="13">
        <v>146227</v>
      </c>
      <c r="P43" s="97">
        <v>82.16</v>
      </c>
      <c r="Q43" s="95">
        <v>112.335261211719</v>
      </c>
      <c r="R43" s="12">
        <f t="shared" si="8"/>
        <v>146.227</v>
      </c>
      <c r="S43" s="158">
        <v>83.766303376809006</v>
      </c>
      <c r="T43" s="105">
        <v>25.337700000000002</v>
      </c>
      <c r="U43" s="95">
        <v>4.5999999999999996</v>
      </c>
      <c r="V43" s="95">
        <v>90.01</v>
      </c>
      <c r="W43" s="98">
        <v>28.99</v>
      </c>
      <c r="X43" s="95">
        <v>81.42</v>
      </c>
      <c r="Y43" s="95">
        <v>85.97</v>
      </c>
      <c r="Z43" s="101">
        <v>4.3266666666666698</v>
      </c>
      <c r="AA43" s="87">
        <f t="shared" si="9"/>
        <v>27.346465000000002</v>
      </c>
      <c r="AB43" s="88">
        <f t="shared" si="0"/>
        <v>6327.9506944444456</v>
      </c>
      <c r="AC43" s="5">
        <v>6594.4057000000003</v>
      </c>
      <c r="AD43" s="132">
        <f t="shared" si="1"/>
        <v>45097.045689236598</v>
      </c>
      <c r="AE43" s="90">
        <f t="shared" si="10"/>
        <v>0.77305693865774439</v>
      </c>
      <c r="AF43" s="89">
        <f t="shared" si="2"/>
        <v>3637.3815972222224</v>
      </c>
      <c r="AG43" s="5">
        <v>3752.1001000000001</v>
      </c>
      <c r="AH43" s="132">
        <f t="shared" si="3"/>
        <v>25659.42062683362</v>
      </c>
      <c r="AI43" s="90">
        <f t="shared" si="11"/>
        <v>0.75912168330242391</v>
      </c>
      <c r="AJ43" s="132">
        <f t="shared" si="12"/>
        <v>1.056134893357815</v>
      </c>
      <c r="AK43" s="89">
        <f t="shared" si="4"/>
        <v>1.5564456327282024</v>
      </c>
      <c r="AL43" s="89">
        <f t="shared" si="5"/>
        <v>1.0890357556755996</v>
      </c>
      <c r="AM43" s="132">
        <f t="shared" si="13"/>
        <v>1.3253867905263725</v>
      </c>
      <c r="AN43" s="91">
        <f t="shared" si="6"/>
        <v>24033.831376595754</v>
      </c>
      <c r="AO43" s="90">
        <f t="shared" si="14"/>
        <v>0.42879119181724912</v>
      </c>
      <c r="AP43" s="144">
        <f t="shared" si="15"/>
        <v>1.0322014051522248</v>
      </c>
      <c r="AQ43" s="53">
        <v>82.86103</v>
      </c>
      <c r="AR43" s="87">
        <f t="shared" si="16"/>
        <v>14159.761782738646</v>
      </c>
      <c r="AS43" s="87">
        <f t="shared" si="17"/>
        <v>96.834112597117127</v>
      </c>
      <c r="AT43" s="56">
        <v>9.3532957959071794E-2</v>
      </c>
      <c r="AU43" s="139">
        <f t="shared" si="18"/>
        <v>0.877650596771689</v>
      </c>
      <c r="AV43" s="143">
        <f t="shared" si="19"/>
        <v>1.0121371443331597</v>
      </c>
      <c r="AW43" s="139">
        <f t="shared" si="7"/>
        <v>4.4496666666666682</v>
      </c>
      <c r="AX43" s="86">
        <f t="shared" si="20"/>
        <v>2.449287783847474</v>
      </c>
      <c r="AY43" s="67"/>
      <c r="AZ43" s="67"/>
      <c r="BA43" s="67"/>
    </row>
    <row r="44" spans="1:53">
      <c r="A44" s="10" t="s">
        <v>46</v>
      </c>
      <c r="B44" s="94">
        <v>2481.2022999999999</v>
      </c>
      <c r="C44" s="95">
        <v>30.25</v>
      </c>
      <c r="D44" s="94">
        <v>1150.1533999999999</v>
      </c>
      <c r="E44" s="94">
        <v>848.6395</v>
      </c>
      <c r="F44" s="94">
        <v>574.2192</v>
      </c>
      <c r="G44" s="95">
        <v>38.010662699822298</v>
      </c>
      <c r="H44" s="83">
        <v>2.49574588769141</v>
      </c>
      <c r="I44" s="83">
        <v>63.275348046094798</v>
      </c>
      <c r="J44" s="145">
        <v>7.2</v>
      </c>
      <c r="K44" s="83">
        <v>373.87620000000004</v>
      </c>
      <c r="L44" s="96">
        <v>1425.9</v>
      </c>
      <c r="M44" s="17">
        <v>37956.9</v>
      </c>
      <c r="N44" s="12">
        <v>13284</v>
      </c>
      <c r="O44" s="13">
        <v>146066</v>
      </c>
      <c r="P44" s="97">
        <v>88.41</v>
      </c>
      <c r="Q44" s="95">
        <v>111.70000948136899</v>
      </c>
      <c r="R44" s="12">
        <f t="shared" si="8"/>
        <v>146.066</v>
      </c>
      <c r="S44" s="158">
        <v>83.812756834018202</v>
      </c>
      <c r="T44" s="105">
        <v>26.136900000000001</v>
      </c>
      <c r="U44" s="95">
        <v>4.2699999999999996</v>
      </c>
      <c r="V44" s="95">
        <v>90.1</v>
      </c>
      <c r="W44" s="98">
        <v>29.33</v>
      </c>
      <c r="X44" s="95">
        <v>81.52</v>
      </c>
      <c r="Y44" s="95">
        <v>85.7</v>
      </c>
      <c r="Z44" s="101">
        <v>3.4966666666666701</v>
      </c>
      <c r="AA44" s="87">
        <f t="shared" si="9"/>
        <v>27.893104999999998</v>
      </c>
      <c r="AB44" s="88">
        <f t="shared" si="0"/>
        <v>7295.147107438017</v>
      </c>
      <c r="AC44" s="5">
        <v>6863.3525</v>
      </c>
      <c r="AD44" s="132">
        <f t="shared" si="1"/>
        <v>46988.0225377569</v>
      </c>
      <c r="AE44" s="90">
        <f t="shared" si="10"/>
        <v>0.80547220558372568</v>
      </c>
      <c r="AF44" s="89">
        <f t="shared" si="2"/>
        <v>3802.16</v>
      </c>
      <c r="AG44" s="5">
        <v>3847.6875</v>
      </c>
      <c r="AH44" s="132">
        <f t="shared" si="3"/>
        <v>26342.115892815575</v>
      </c>
      <c r="AI44" s="90">
        <f t="shared" si="11"/>
        <v>0.77931889613243033</v>
      </c>
      <c r="AJ44" s="132">
        <f t="shared" si="12"/>
        <v>1.0233222402818829</v>
      </c>
      <c r="AK44" s="89">
        <f t="shared" si="4"/>
        <v>1.5407013490999095</v>
      </c>
      <c r="AL44" s="89">
        <f t="shared" si="5"/>
        <v>1.0983920684157189</v>
      </c>
      <c r="AM44" s="132">
        <f t="shared" si="13"/>
        <v>1.3230796181376914</v>
      </c>
      <c r="AN44" s="91">
        <f t="shared" si="6"/>
        <v>25682.334093665108</v>
      </c>
      <c r="AO44" s="90">
        <f t="shared" si="14"/>
        <v>0.45820237614695564</v>
      </c>
      <c r="AP44" s="144">
        <f t="shared" si="15"/>
        <v>1.0249574588769141</v>
      </c>
      <c r="AQ44" s="53">
        <v>88.853611999999998</v>
      </c>
      <c r="AR44" s="87">
        <f t="shared" si="16"/>
        <v>13968.316542744165</v>
      </c>
      <c r="AS44" s="87">
        <f t="shared" si="17"/>
        <v>95.630170900443403</v>
      </c>
      <c r="AT44" s="56">
        <v>1.0694595269125501E-2</v>
      </c>
      <c r="AU44" s="139">
        <f t="shared" si="18"/>
        <v>0.87652762490284519</v>
      </c>
      <c r="AV44" s="143">
        <f t="shared" si="19"/>
        <v>1.0009250056816605</v>
      </c>
      <c r="AW44" s="139">
        <f t="shared" si="7"/>
        <v>3.8446666666666687</v>
      </c>
      <c r="AX44" s="86">
        <f t="shared" si="20"/>
        <v>2.5104157829905756</v>
      </c>
      <c r="AY44" s="67"/>
      <c r="AZ44" s="67"/>
      <c r="BA44" s="67"/>
    </row>
    <row r="45" spans="1:53">
      <c r="A45" s="10" t="s">
        <v>47</v>
      </c>
      <c r="B45" s="94">
        <v>2468.2179999999998</v>
      </c>
      <c r="C45" s="95">
        <v>30.24</v>
      </c>
      <c r="D45" s="94">
        <v>1258.8197</v>
      </c>
      <c r="E45" s="94">
        <v>819.41809999999998</v>
      </c>
      <c r="F45" s="94">
        <v>612.01780000000008</v>
      </c>
      <c r="G45" s="95">
        <v>39.138002681033299</v>
      </c>
      <c r="H45" s="83">
        <v>0.27670171555065598</v>
      </c>
      <c r="I45" s="83">
        <v>63.720159946103003</v>
      </c>
      <c r="J45" s="145">
        <v>14.9</v>
      </c>
      <c r="K45" s="83">
        <v>384.96729999999997</v>
      </c>
      <c r="L45" s="96">
        <v>1612.6</v>
      </c>
      <c r="M45" s="17">
        <v>36622.199999999997</v>
      </c>
      <c r="N45" s="12">
        <v>11754</v>
      </c>
      <c r="O45" s="13">
        <v>145860</v>
      </c>
      <c r="P45" s="97">
        <v>97.95</v>
      </c>
      <c r="Q45" s="95">
        <v>110.54328244998599</v>
      </c>
      <c r="R45" s="12">
        <f t="shared" si="8"/>
        <v>145.86000000000001</v>
      </c>
      <c r="S45" s="158">
        <v>84.102197605860297</v>
      </c>
      <c r="T45" s="105">
        <v>26.7225</v>
      </c>
      <c r="U45" s="95">
        <v>3.44</v>
      </c>
      <c r="V45" s="95">
        <v>90.2</v>
      </c>
      <c r="W45" s="98">
        <v>29.81</v>
      </c>
      <c r="X45" s="95">
        <v>81.290000000000006</v>
      </c>
      <c r="Y45" s="95">
        <v>85.94</v>
      </c>
      <c r="Z45" s="101">
        <v>2.1333333333333302</v>
      </c>
      <c r="AA45" s="87">
        <f t="shared" si="9"/>
        <v>28.420625000000001</v>
      </c>
      <c r="AB45" s="88">
        <f t="shared" si="0"/>
        <v>7476.2490079365089</v>
      </c>
      <c r="AC45" s="5">
        <v>6981.5733</v>
      </c>
      <c r="AD45" s="132">
        <f t="shared" si="1"/>
        <v>47864.893048128339</v>
      </c>
      <c r="AE45" s="90">
        <f t="shared" si="10"/>
        <v>0.82050358562174852</v>
      </c>
      <c r="AF45" s="89">
        <f t="shared" si="2"/>
        <v>4162.763558201058</v>
      </c>
      <c r="AG45" s="5">
        <v>3872.3393000000001</v>
      </c>
      <c r="AH45" s="132">
        <f t="shared" si="3"/>
        <v>26548.329219799809</v>
      </c>
      <c r="AI45" s="90">
        <f t="shared" si="11"/>
        <v>0.7854196187549809</v>
      </c>
      <c r="AJ45" s="132">
        <f t="shared" si="12"/>
        <v>1.0296585195084291</v>
      </c>
      <c r="AK45" s="89">
        <f t="shared" si="4"/>
        <v>1.5165198918034803</v>
      </c>
      <c r="AL45" s="89">
        <f t="shared" si="5"/>
        <v>1.0944209513809402</v>
      </c>
      <c r="AM45" s="132">
        <f t="shared" si="13"/>
        <v>1.30948172096754</v>
      </c>
      <c r="AN45" s="91">
        <f t="shared" si="6"/>
        <v>28248.265575181333</v>
      </c>
      <c r="AO45" s="90">
        <f t="shared" si="14"/>
        <v>0.50398154472147472</v>
      </c>
      <c r="AP45" s="144">
        <f t="shared" si="15"/>
        <v>1.0027670171555065</v>
      </c>
      <c r="AQ45" s="53">
        <v>92.868081000000004</v>
      </c>
      <c r="AR45" s="87">
        <f t="shared" si="16"/>
        <v>12328.607833219712</v>
      </c>
      <c r="AS45" s="87">
        <f t="shared" si="17"/>
        <v>84.523569403672781</v>
      </c>
      <c r="AT45" s="56">
        <v>-0.18153932183083901</v>
      </c>
      <c r="AU45" s="139">
        <f t="shared" si="18"/>
        <v>0.87831517042952045</v>
      </c>
      <c r="AV45" s="143">
        <f t="shared" si="19"/>
        <v>0.99999740280297655</v>
      </c>
      <c r="AW45" s="139">
        <f t="shared" si="7"/>
        <v>2.721333333333332</v>
      </c>
      <c r="AX45" s="86">
        <f t="shared" si="20"/>
        <v>2.5173621465295648</v>
      </c>
      <c r="AY45" s="67"/>
      <c r="AZ45" s="67"/>
      <c r="BA45" s="67"/>
    </row>
    <row r="46" spans="1:53">
      <c r="A46" s="10" t="s">
        <v>48</v>
      </c>
      <c r="B46" s="94">
        <v>2260.2561000000001</v>
      </c>
      <c r="C46" s="95">
        <v>31.51</v>
      </c>
      <c r="D46" s="94">
        <v>1233.6136000000001</v>
      </c>
      <c r="E46" s="94">
        <v>759.48410000000001</v>
      </c>
      <c r="F46" s="94">
        <v>523.77159999999992</v>
      </c>
      <c r="G46" s="95">
        <v>41.423565976273899</v>
      </c>
      <c r="H46" s="83">
        <v>-0.27593818984547303</v>
      </c>
      <c r="I46" s="83">
        <v>65.560171213724004</v>
      </c>
      <c r="J46" s="145">
        <v>12.2</v>
      </c>
      <c r="K46" s="83">
        <v>457.41120000000001</v>
      </c>
      <c r="L46" s="96">
        <v>1578.7</v>
      </c>
      <c r="M46" s="17">
        <v>37294.82</v>
      </c>
      <c r="N46" s="12">
        <v>11779</v>
      </c>
      <c r="O46" s="13">
        <v>145649</v>
      </c>
      <c r="P46" s="97">
        <v>91.78</v>
      </c>
      <c r="Q46" s="95">
        <v>110.040769887172</v>
      </c>
      <c r="R46" s="12">
        <f t="shared" si="8"/>
        <v>145.649</v>
      </c>
      <c r="S46" s="158">
        <v>84.677505806682106</v>
      </c>
      <c r="T46" s="105">
        <v>27.036000000000001</v>
      </c>
      <c r="U46" s="95">
        <v>3.35</v>
      </c>
      <c r="V46" s="95">
        <v>90.39</v>
      </c>
      <c r="W46" s="98">
        <v>30.78</v>
      </c>
      <c r="X46" s="95">
        <v>81.58</v>
      </c>
      <c r="Y46" s="95">
        <v>86.73</v>
      </c>
      <c r="Z46" s="101">
        <v>1.7333333333333301</v>
      </c>
      <c r="AA46" s="87">
        <f t="shared" si="9"/>
        <v>29.095200000000006</v>
      </c>
      <c r="AB46" s="88">
        <f t="shared" si="0"/>
        <v>6425.0828308473492</v>
      </c>
      <c r="AC46" s="5">
        <v>7121.0465000000004</v>
      </c>
      <c r="AD46" s="132">
        <f t="shared" si="1"/>
        <v>48891.832419034799</v>
      </c>
      <c r="AE46" s="90">
        <f t="shared" si="10"/>
        <v>0.83810745731948011</v>
      </c>
      <c r="AF46" s="89">
        <f t="shared" si="2"/>
        <v>3914.990796572517</v>
      </c>
      <c r="AG46" s="5">
        <v>4050.8339999999998</v>
      </c>
      <c r="AH46" s="132">
        <f t="shared" si="3"/>
        <v>27812.302178525086</v>
      </c>
      <c r="AI46" s="90">
        <f t="shared" si="11"/>
        <v>0.82281365403077589</v>
      </c>
      <c r="AJ46" s="132">
        <f t="shared" si="12"/>
        <v>1.0583975455739905</v>
      </c>
      <c r="AK46" s="89">
        <f t="shared" si="4"/>
        <v>1.4847471627868889</v>
      </c>
      <c r="AL46" s="89">
        <f t="shared" si="5"/>
        <v>1.0533231752331607</v>
      </c>
      <c r="AM46" s="132">
        <f t="shared" si="13"/>
        <v>1.2722182318960613</v>
      </c>
      <c r="AN46" s="91">
        <f t="shared" si="6"/>
        <v>26166.438741192444</v>
      </c>
      <c r="AO46" s="90">
        <f t="shared" si="14"/>
        <v>0.46683935980240637</v>
      </c>
      <c r="AP46" s="144">
        <f t="shared" si="15"/>
        <v>0.9972406181015453</v>
      </c>
      <c r="AQ46" s="53">
        <v>95.798209</v>
      </c>
      <c r="AR46" s="87">
        <f t="shared" si="16"/>
        <v>12461.080178173717</v>
      </c>
      <c r="AS46" s="87">
        <f t="shared" si="17"/>
        <v>85.555549150174173</v>
      </c>
      <c r="AT46" s="56">
        <v>-0.236594824735713</v>
      </c>
      <c r="AU46" s="139">
        <f t="shared" si="18"/>
        <v>0.88358292445867936</v>
      </c>
      <c r="AV46" s="143">
        <f t="shared" si="19"/>
        <v>1.0050390552166886</v>
      </c>
      <c r="AW46" s="139">
        <f t="shared" si="7"/>
        <v>2.4608333333333317</v>
      </c>
      <c r="AX46" s="86">
        <f t="shared" si="20"/>
        <v>2.510415782990576</v>
      </c>
      <c r="AY46" s="67"/>
      <c r="AZ46" s="67"/>
      <c r="BA46" s="67"/>
    </row>
    <row r="47" spans="1:53">
      <c r="A47" s="10" t="s">
        <v>49</v>
      </c>
      <c r="B47" s="94">
        <v>2526.9468999999999</v>
      </c>
      <c r="C47" s="95">
        <v>32.92</v>
      </c>
      <c r="D47" s="94">
        <v>1305.3054999999999</v>
      </c>
      <c r="E47" s="94">
        <v>929.49119999999994</v>
      </c>
      <c r="F47" s="94">
        <v>638.8415</v>
      </c>
      <c r="G47" s="95">
        <v>42.919495951341702</v>
      </c>
      <c r="H47" s="83">
        <v>4.4272274488101697</v>
      </c>
      <c r="I47" s="83">
        <v>65.680984980796495</v>
      </c>
      <c r="J47" s="145">
        <v>7.1</v>
      </c>
      <c r="K47" s="83">
        <v>474.62220000000002</v>
      </c>
      <c r="L47" s="96">
        <v>1768.6</v>
      </c>
      <c r="M47" s="17">
        <v>43578.89</v>
      </c>
      <c r="N47" s="12">
        <v>13040</v>
      </c>
      <c r="O47" s="13">
        <v>145463</v>
      </c>
      <c r="P47" s="97">
        <v>98.3</v>
      </c>
      <c r="Q47" s="95">
        <v>108.741822319143</v>
      </c>
      <c r="R47" s="12">
        <f t="shared" si="8"/>
        <v>145.46299999999999</v>
      </c>
      <c r="S47" s="158">
        <v>85.517241379310306</v>
      </c>
      <c r="T47" s="105">
        <v>28.7697</v>
      </c>
      <c r="U47" s="95">
        <v>3.39</v>
      </c>
      <c r="V47" s="95">
        <v>90.84</v>
      </c>
      <c r="W47" s="98">
        <v>31.27</v>
      </c>
      <c r="X47" s="95">
        <v>82.47</v>
      </c>
      <c r="Y47" s="95">
        <v>87.21</v>
      </c>
      <c r="Z47" s="101">
        <v>1.75</v>
      </c>
      <c r="AA47" s="87">
        <f t="shared" si="9"/>
        <v>30.144865000000003</v>
      </c>
      <c r="AB47" s="88">
        <f t="shared" si="0"/>
        <v>6793.1263669501823</v>
      </c>
      <c r="AC47" s="5">
        <v>7065.5442000000003</v>
      </c>
      <c r="AD47" s="132">
        <f t="shared" si="1"/>
        <v>48572.793081402146</v>
      </c>
      <c r="AE47" s="90">
        <f t="shared" si="10"/>
        <v>0.83263846107167139</v>
      </c>
      <c r="AF47" s="89">
        <f t="shared" si="2"/>
        <v>3965.083535844471</v>
      </c>
      <c r="AG47" s="5">
        <v>4064.2849999999999</v>
      </c>
      <c r="AH47" s="132">
        <f t="shared" si="3"/>
        <v>27940.335343008188</v>
      </c>
      <c r="AI47" s="90">
        <f t="shared" si="11"/>
        <v>0.82660145394856932</v>
      </c>
      <c r="AJ47" s="132">
        <f t="shared" si="12"/>
        <v>1.036113017790999</v>
      </c>
      <c r="AK47" s="89">
        <f t="shared" si="4"/>
        <v>1.4716920137192036</v>
      </c>
      <c r="AL47" s="89">
        <f t="shared" si="5"/>
        <v>1.0925291429694328</v>
      </c>
      <c r="AM47" s="132">
        <f t="shared" si="13"/>
        <v>1.2870463193483745</v>
      </c>
      <c r="AN47" s="91">
        <f t="shared" si="6"/>
        <v>28328.427495329655</v>
      </c>
      <c r="AO47" s="90">
        <f t="shared" si="14"/>
        <v>0.50541172556697367</v>
      </c>
      <c r="AP47" s="144">
        <f t="shared" si="15"/>
        <v>1.0442722744881017</v>
      </c>
      <c r="AQ47" s="53">
        <v>99.274148999999994</v>
      </c>
      <c r="AR47" s="87">
        <f t="shared" si="16"/>
        <v>13526.708446032184</v>
      </c>
      <c r="AS47" s="87">
        <f t="shared" si="17"/>
        <v>92.990715481133932</v>
      </c>
      <c r="AT47" s="56">
        <v>-0.21875815999534501</v>
      </c>
      <c r="AU47" s="139">
        <f t="shared" si="18"/>
        <v>0.88825193872420094</v>
      </c>
      <c r="AV47" s="143">
        <f t="shared" si="19"/>
        <v>1.0104627146717986</v>
      </c>
      <c r="AW47" s="139">
        <f t="shared" si="7"/>
        <v>2.4880000000000004</v>
      </c>
      <c r="AX47" s="86">
        <f t="shared" si="20"/>
        <v>2.6215575996143974</v>
      </c>
      <c r="AY47" s="67"/>
      <c r="AZ47" s="67"/>
      <c r="BA47" s="67"/>
    </row>
    <row r="48" spans="1:53">
      <c r="A48" s="10" t="s">
        <v>50</v>
      </c>
      <c r="B48" s="94">
        <v>2982.2701000000002</v>
      </c>
      <c r="C48" s="95">
        <v>34.81</v>
      </c>
      <c r="D48" s="94">
        <v>1423.6259</v>
      </c>
      <c r="E48" s="94">
        <v>1043.1613</v>
      </c>
      <c r="F48" s="94">
        <v>713.45600000000002</v>
      </c>
      <c r="G48" s="95">
        <v>43.706605938223198</v>
      </c>
      <c r="H48" s="83">
        <v>7.1012188659247704</v>
      </c>
      <c r="I48" s="83">
        <v>64.280386033475594</v>
      </c>
      <c r="J48" s="145">
        <v>8.1333333333333293</v>
      </c>
      <c r="K48" s="83">
        <v>483.46009999999995</v>
      </c>
      <c r="L48" s="96">
        <v>1863.6</v>
      </c>
      <c r="M48" s="17">
        <v>45618.94</v>
      </c>
      <c r="N48" s="12">
        <v>15295</v>
      </c>
      <c r="O48" s="13">
        <v>145296</v>
      </c>
      <c r="P48" s="97">
        <v>103.12</v>
      </c>
      <c r="Q48" s="95">
        <v>107.196359154262</v>
      </c>
      <c r="R48" s="12">
        <f t="shared" si="8"/>
        <v>145.29599999999999</v>
      </c>
      <c r="S48" s="158">
        <v>85.567268179381799</v>
      </c>
      <c r="T48" s="105">
        <v>31.0807</v>
      </c>
      <c r="U48" s="95">
        <v>3.3</v>
      </c>
      <c r="V48" s="95">
        <v>91.18</v>
      </c>
      <c r="W48" s="98">
        <v>31.57</v>
      </c>
      <c r="X48" s="95">
        <v>82.82</v>
      </c>
      <c r="Y48" s="95">
        <v>87.64</v>
      </c>
      <c r="Z48" s="101">
        <v>1.74</v>
      </c>
      <c r="AA48" s="87">
        <f t="shared" si="9"/>
        <v>31.349815000000003</v>
      </c>
      <c r="AB48" s="88">
        <f t="shared" si="0"/>
        <v>7620.1229531743738</v>
      </c>
      <c r="AC48" s="5">
        <v>7178.4337999999998</v>
      </c>
      <c r="AD48" s="132">
        <f t="shared" si="1"/>
        <v>49405.584462063649</v>
      </c>
      <c r="AE48" s="90">
        <f t="shared" si="10"/>
        <v>0.84691423336307881</v>
      </c>
      <c r="AF48" s="89">
        <f t="shared" si="2"/>
        <v>4089.7038207411661</v>
      </c>
      <c r="AG48" s="5">
        <v>4150.9957000000004</v>
      </c>
      <c r="AH48" s="132">
        <f t="shared" si="3"/>
        <v>28569.235904636054</v>
      </c>
      <c r="AI48" s="90">
        <f t="shared" si="11"/>
        <v>0.84520717618664387</v>
      </c>
      <c r="AJ48" s="132">
        <f t="shared" si="12"/>
        <v>1.0183392178643909</v>
      </c>
      <c r="AK48" s="89">
        <f t="shared" si="4"/>
        <v>1.4652454988668542</v>
      </c>
      <c r="AL48" s="89">
        <f t="shared" si="5"/>
        <v>1.1597116053661622</v>
      </c>
      <c r="AM48" s="132">
        <f t="shared" si="13"/>
        <v>1.3188889183345553</v>
      </c>
      <c r="AN48" s="91">
        <f t="shared" si="6"/>
        <v>29346.205947617418</v>
      </c>
      <c r="AO48" s="90">
        <f t="shared" si="14"/>
        <v>0.52357006364982162</v>
      </c>
      <c r="AP48" s="144">
        <f t="shared" si="15"/>
        <v>1.0710121886592476</v>
      </c>
      <c r="AQ48" s="53">
        <v>103.63317000000001</v>
      </c>
      <c r="AR48" s="87">
        <f t="shared" si="16"/>
        <v>15402.424224831948</v>
      </c>
      <c r="AS48" s="87">
        <f t="shared" si="17"/>
        <v>106.00721440942593</v>
      </c>
      <c r="AT48" s="56">
        <v>-0.15191974547409701</v>
      </c>
      <c r="AU48" s="139">
        <f t="shared" si="18"/>
        <v>0.89215665088704965</v>
      </c>
      <c r="AV48" s="143">
        <f t="shared" si="19"/>
        <v>1.002595775100136</v>
      </c>
      <c r="AW48" s="139">
        <f t="shared" si="7"/>
        <v>2.4420000000000002</v>
      </c>
      <c r="AX48" s="86">
        <f t="shared" si="20"/>
        <v>2.8077201424592992</v>
      </c>
      <c r="AY48" s="67"/>
      <c r="AZ48" s="67"/>
      <c r="BA48" s="67"/>
    </row>
    <row r="49" spans="1:53">
      <c r="A49" s="10" t="s">
        <v>51</v>
      </c>
      <c r="B49" s="94">
        <v>3017.3233</v>
      </c>
      <c r="C49" s="95">
        <v>34.82</v>
      </c>
      <c r="D49" s="94">
        <v>1572.9596000000001</v>
      </c>
      <c r="E49" s="94">
        <v>1081.558</v>
      </c>
      <c r="F49" s="94">
        <v>770.13499999999999</v>
      </c>
      <c r="G49" s="95">
        <v>45.011805916469903</v>
      </c>
      <c r="H49" s="83">
        <v>4.6511627906976596</v>
      </c>
      <c r="I49" s="83">
        <v>64.952179872681995</v>
      </c>
      <c r="J49" s="145">
        <v>5.3333333333333304</v>
      </c>
      <c r="K49" s="83">
        <v>497.85309999999998</v>
      </c>
      <c r="L49" s="96">
        <v>2134.5</v>
      </c>
      <c r="M49" s="17">
        <v>47792.9</v>
      </c>
      <c r="N49" s="12">
        <v>16151</v>
      </c>
      <c r="O49" s="13">
        <v>145135</v>
      </c>
      <c r="P49" s="97">
        <v>110.54</v>
      </c>
      <c r="Q49" s="95">
        <v>105.274801681363</v>
      </c>
      <c r="R49" s="12">
        <f t="shared" si="8"/>
        <v>145.13499999999999</v>
      </c>
      <c r="S49" s="158">
        <v>86.028229408611793</v>
      </c>
      <c r="T49" s="105">
        <v>31.7836</v>
      </c>
      <c r="U49" s="95">
        <v>3</v>
      </c>
      <c r="V49" s="95">
        <v>91.24</v>
      </c>
      <c r="W49" s="98">
        <v>31.78</v>
      </c>
      <c r="X49" s="95">
        <v>83.08</v>
      </c>
      <c r="Y49" s="95">
        <v>87.69</v>
      </c>
      <c r="Z49" s="101">
        <v>1.44333333333333</v>
      </c>
      <c r="AA49" s="87">
        <f t="shared" si="9"/>
        <v>31.781620000000004</v>
      </c>
      <c r="AB49" s="88">
        <f t="shared" si="0"/>
        <v>7771.1094198736364</v>
      </c>
      <c r="AC49" s="5">
        <v>7263.3567999999996</v>
      </c>
      <c r="AD49" s="132">
        <f t="shared" si="1"/>
        <v>50045.521755606853</v>
      </c>
      <c r="AE49" s="90">
        <f t="shared" si="10"/>
        <v>0.8578840864325783</v>
      </c>
      <c r="AF49" s="89">
        <f t="shared" si="2"/>
        <v>4517.4026421596791</v>
      </c>
      <c r="AG49" s="5">
        <v>4215.3341</v>
      </c>
      <c r="AH49" s="132">
        <f t="shared" si="3"/>
        <v>29044.228476935266</v>
      </c>
      <c r="AI49" s="90">
        <f t="shared" si="11"/>
        <v>0.85925960419286507</v>
      </c>
      <c r="AJ49" s="132">
        <f t="shared" si="12"/>
        <v>1.0298627621666969</v>
      </c>
      <c r="AK49" s="89">
        <f t="shared" si="4"/>
        <v>1.4367182664539999</v>
      </c>
      <c r="AL49" s="89">
        <f t="shared" si="5"/>
        <v>1.1577539214475223</v>
      </c>
      <c r="AM49" s="132">
        <f t="shared" si="13"/>
        <v>1.3037121251302333</v>
      </c>
      <c r="AN49" s="91">
        <f t="shared" si="6"/>
        <v>32673.643357437082</v>
      </c>
      <c r="AO49" s="90">
        <f t="shared" si="14"/>
        <v>0.58293537375361448</v>
      </c>
      <c r="AP49" s="144">
        <f t="shared" si="15"/>
        <v>1.0465116279069766</v>
      </c>
      <c r="AQ49" s="53">
        <v>104.62318</v>
      </c>
      <c r="AR49" s="87">
        <f t="shared" si="16"/>
        <v>16150.176737372103</v>
      </c>
      <c r="AS49" s="87">
        <f t="shared" si="17"/>
        <v>111.27692656748616</v>
      </c>
      <c r="AT49" s="56">
        <v>-0.16583751231899799</v>
      </c>
      <c r="AU49" s="139">
        <f t="shared" si="18"/>
        <v>0.89270077748062882</v>
      </c>
      <c r="AV49" s="143">
        <f t="shared" si="19"/>
        <v>1.0041502179653532</v>
      </c>
      <c r="AW49" s="139">
        <f t="shared" si="7"/>
        <v>2.1438333333333315</v>
      </c>
      <c r="AX49" s="86">
        <f t="shared" si="20"/>
        <v>2.9383117769922893</v>
      </c>
      <c r="AY49" s="67"/>
      <c r="AZ49" s="67"/>
      <c r="BA49" s="67"/>
    </row>
    <row r="50" spans="1:53">
      <c r="A50" s="10" t="s">
        <v>52</v>
      </c>
      <c r="B50" s="94">
        <v>2867.6132000000002</v>
      </c>
      <c r="C50" s="95">
        <v>37.159999999999997</v>
      </c>
      <c r="D50" s="94">
        <v>1513.7505000000001</v>
      </c>
      <c r="E50" s="94">
        <v>1081.0546000000002</v>
      </c>
      <c r="F50" s="94">
        <v>667.03989999999999</v>
      </c>
      <c r="G50" s="95">
        <v>47.484005875266597</v>
      </c>
      <c r="H50" s="83">
        <v>2.6950354609929099</v>
      </c>
      <c r="I50" s="83">
        <v>65.369259630564002</v>
      </c>
      <c r="J50" s="145">
        <v>4.2</v>
      </c>
      <c r="K50" s="83">
        <v>557.39190000000008</v>
      </c>
      <c r="L50" s="96">
        <v>2226.4</v>
      </c>
      <c r="M50" s="17">
        <v>55525.04</v>
      </c>
      <c r="N50" s="12">
        <v>18351</v>
      </c>
      <c r="O50" s="13">
        <v>144964</v>
      </c>
      <c r="P50" s="97">
        <v>100.26</v>
      </c>
      <c r="Q50" s="95">
        <v>103.47966246326</v>
      </c>
      <c r="R50" s="12">
        <f t="shared" si="8"/>
        <v>144.964</v>
      </c>
      <c r="S50" s="158">
        <v>86.610684295158094</v>
      </c>
      <c r="T50" s="105">
        <v>33.9709</v>
      </c>
      <c r="U50" s="95">
        <v>2.6</v>
      </c>
      <c r="V50" s="95">
        <v>91.02</v>
      </c>
      <c r="W50" s="98">
        <v>31.66</v>
      </c>
      <c r="X50" s="95">
        <v>83.92</v>
      </c>
      <c r="Y50" s="95">
        <v>88.15</v>
      </c>
      <c r="Z50" s="101">
        <v>1.25</v>
      </c>
      <c r="AA50" s="87">
        <f t="shared" si="9"/>
        <v>32.699905000000001</v>
      </c>
      <c r="AB50" s="88">
        <f t="shared" si="0"/>
        <v>6602.7946716899896</v>
      </c>
      <c r="AC50" s="5">
        <v>7324.7851000000001</v>
      </c>
      <c r="AD50" s="132">
        <f t="shared" si="1"/>
        <v>50528.304268646003</v>
      </c>
      <c r="AE50" s="90">
        <f t="shared" si="10"/>
        <v>0.86615998047094578</v>
      </c>
      <c r="AF50" s="89">
        <f t="shared" si="2"/>
        <v>4073.6019913885907</v>
      </c>
      <c r="AG50" s="5">
        <v>4217.8836000000001</v>
      </c>
      <c r="AH50" s="132">
        <f t="shared" si="3"/>
        <v>29096.076267211174</v>
      </c>
      <c r="AI50" s="90">
        <f t="shared" si="11"/>
        <v>0.86079349626323387</v>
      </c>
      <c r="AJ50" s="132">
        <f t="shared" si="12"/>
        <v>1.0549233675135019</v>
      </c>
      <c r="AK50" s="89">
        <f t="shared" si="4"/>
        <v>1.370492634856499</v>
      </c>
      <c r="AL50" s="89">
        <f t="shared" si="5"/>
        <v>1.1809453488221877</v>
      </c>
      <c r="AM50" s="132">
        <f t="shared" si="13"/>
        <v>1.2816976802374245</v>
      </c>
      <c r="AN50" s="91">
        <f t="shared" si="6"/>
        <v>32344.145296223323</v>
      </c>
      <c r="AO50" s="90">
        <f t="shared" si="14"/>
        <v>0.57705674940298735</v>
      </c>
      <c r="AP50" s="144">
        <f t="shared" si="15"/>
        <v>1.026950354609929</v>
      </c>
      <c r="AQ50" s="53">
        <v>104.67758000000001</v>
      </c>
      <c r="AR50" s="87">
        <f t="shared" si="16"/>
        <v>17767.411250888956</v>
      </c>
      <c r="AS50" s="87">
        <f t="shared" si="17"/>
        <v>122.56430045313978</v>
      </c>
      <c r="AT50" s="56">
        <v>-0.13018949175792099</v>
      </c>
      <c r="AU50" s="139">
        <f t="shared" si="18"/>
        <v>0.89430127140116011</v>
      </c>
      <c r="AV50" s="143">
        <f t="shared" si="19"/>
        <v>1.0086062649096437</v>
      </c>
      <c r="AW50" s="139">
        <f t="shared" si="7"/>
        <v>1.8575000000000002</v>
      </c>
      <c r="AX50" s="86">
        <f t="shared" si="20"/>
        <v>3.0175003213367622</v>
      </c>
      <c r="AY50" s="67"/>
      <c r="AZ50" s="67"/>
      <c r="BA50" s="67"/>
    </row>
    <row r="51" spans="1:53">
      <c r="A51" s="10" t="s">
        <v>53</v>
      </c>
      <c r="B51" s="94">
        <v>3097.5610000000001</v>
      </c>
      <c r="C51" s="95">
        <v>37.380000000000003</v>
      </c>
      <c r="D51" s="94">
        <v>1586.0953</v>
      </c>
      <c r="E51" s="94">
        <v>1103.0838999999999</v>
      </c>
      <c r="F51" s="94">
        <v>751.62090000000001</v>
      </c>
      <c r="G51" s="95">
        <v>48.951195850813399</v>
      </c>
      <c r="H51" s="83">
        <v>2.6933701657458502</v>
      </c>
      <c r="I51" s="83">
        <v>66.812753198431807</v>
      </c>
      <c r="J51" s="145">
        <v>1.56666666666667</v>
      </c>
      <c r="K51" s="83">
        <v>579.63159999999993</v>
      </c>
      <c r="L51" s="96">
        <v>2626.8</v>
      </c>
      <c r="M51" s="17">
        <v>64429.59</v>
      </c>
      <c r="N51" s="12">
        <v>16525</v>
      </c>
      <c r="O51" s="13">
        <v>144774</v>
      </c>
      <c r="P51" s="97">
        <v>107.28</v>
      </c>
      <c r="Q51" s="95">
        <v>102.019531620366</v>
      </c>
      <c r="R51" s="12">
        <f t="shared" si="8"/>
        <v>144.774</v>
      </c>
      <c r="S51" s="158">
        <v>87.185992495980003</v>
      </c>
      <c r="T51" s="105">
        <v>35.0779</v>
      </c>
      <c r="U51" s="95">
        <v>2.29</v>
      </c>
      <c r="V51" s="95">
        <v>91.08</v>
      </c>
      <c r="W51" s="98">
        <v>30.87</v>
      </c>
      <c r="X51" s="95">
        <v>84.23</v>
      </c>
      <c r="Y51" s="95">
        <v>88.96</v>
      </c>
      <c r="Z51" s="101">
        <v>1.2466666666666699</v>
      </c>
      <c r="AA51" s="87">
        <f t="shared" si="9"/>
        <v>32.763554999999997</v>
      </c>
      <c r="AB51" s="88">
        <f t="shared" si="0"/>
        <v>7346.4365971107554</v>
      </c>
      <c r="AC51" s="5">
        <v>7621.0702000000001</v>
      </c>
      <c r="AD51" s="132">
        <f t="shared" si="1"/>
        <v>52641.152416870435</v>
      </c>
      <c r="AE51" s="90">
        <f t="shared" si="10"/>
        <v>0.90237858185274089</v>
      </c>
      <c r="AF51" s="89">
        <f t="shared" si="2"/>
        <v>4243.1655965757091</v>
      </c>
      <c r="AG51" s="5">
        <v>4332.1264000000001</v>
      </c>
      <c r="AH51" s="132">
        <f t="shared" si="3"/>
        <v>29923.37298133643</v>
      </c>
      <c r="AI51" s="90">
        <f t="shared" si="11"/>
        <v>0.88526867375654683</v>
      </c>
      <c r="AJ51" s="132">
        <f t="shared" si="12"/>
        <v>1.0308986141439054</v>
      </c>
      <c r="AK51" s="89">
        <f t="shared" si="4"/>
        <v>1.3010314490080521</v>
      </c>
      <c r="AL51" s="89">
        <f t="shared" si="5"/>
        <v>1.1907363807126501</v>
      </c>
      <c r="AM51" s="132">
        <f t="shared" si="13"/>
        <v>1.2501879750918847</v>
      </c>
      <c r="AN51" s="91">
        <f t="shared" si="6"/>
        <v>37065.778656828334</v>
      </c>
      <c r="AO51" s="90">
        <f t="shared" si="14"/>
        <v>0.66129611866100191</v>
      </c>
      <c r="AP51" s="144">
        <f t="shared" si="15"/>
        <v>1.0269337016574585</v>
      </c>
      <c r="AQ51" s="53">
        <v>108.39444</v>
      </c>
      <c r="AR51" s="87">
        <f t="shared" si="16"/>
        <v>15569.945019702534</v>
      </c>
      <c r="AS51" s="87">
        <f t="shared" si="17"/>
        <v>107.54655545679842</v>
      </c>
      <c r="AT51" s="56">
        <v>-0.320211085790995</v>
      </c>
      <c r="AU51" s="139">
        <f t="shared" si="18"/>
        <v>0.89907823783339302</v>
      </c>
      <c r="AV51" s="143">
        <f t="shared" si="19"/>
        <v>1.0050197346334901</v>
      </c>
      <c r="AW51" s="139">
        <f t="shared" si="7"/>
        <v>1.7161666666666684</v>
      </c>
      <c r="AX51" s="86">
        <f t="shared" si="20"/>
        <v>3.0987727747429314</v>
      </c>
      <c r="AY51" s="67"/>
      <c r="AZ51" s="67"/>
      <c r="BA51" s="67"/>
    </row>
    <row r="52" spans="1:53">
      <c r="A52" s="10" t="s">
        <v>54</v>
      </c>
      <c r="B52" s="94">
        <v>3635.3371000000002</v>
      </c>
      <c r="C52" s="95">
        <v>39.950000000000003</v>
      </c>
      <c r="D52" s="94">
        <v>1702.2605000000001</v>
      </c>
      <c r="E52" s="94">
        <v>1206.5693999999999</v>
      </c>
      <c r="F52" s="94">
        <v>846.36519999999996</v>
      </c>
      <c r="G52" s="95">
        <v>49.612349173127498</v>
      </c>
      <c r="H52" s="83">
        <v>4.19188522752723</v>
      </c>
      <c r="I52" s="83">
        <v>68.422357461146703</v>
      </c>
      <c r="J52" s="145">
        <v>5.9666666666666703</v>
      </c>
      <c r="K52" s="83">
        <v>587.66309999999999</v>
      </c>
      <c r="L52" s="96">
        <v>2752.8</v>
      </c>
      <c r="M52" s="17">
        <v>62073.66</v>
      </c>
      <c r="N52" s="12">
        <v>18969</v>
      </c>
      <c r="O52" s="13">
        <v>144571</v>
      </c>
      <c r="P52" s="97">
        <v>110.92</v>
      </c>
      <c r="Q52" s="95">
        <v>100.51515438829399</v>
      </c>
      <c r="R52" s="12">
        <f t="shared" si="8"/>
        <v>144.571</v>
      </c>
      <c r="S52" s="158">
        <v>87.300339467571902</v>
      </c>
      <c r="T52" s="105">
        <v>34.238</v>
      </c>
      <c r="U52" s="95">
        <v>2.08</v>
      </c>
      <c r="V52" s="95">
        <v>91.54</v>
      </c>
      <c r="W52" s="98">
        <v>30.43</v>
      </c>
      <c r="X52" s="95">
        <v>84.64</v>
      </c>
      <c r="Y52" s="95">
        <v>90.45</v>
      </c>
      <c r="Z52" s="101">
        <v>1.0166666666666699</v>
      </c>
      <c r="AA52" s="87">
        <f t="shared" si="9"/>
        <v>32.143599999999999</v>
      </c>
      <c r="AB52" s="88">
        <f t="shared" si="0"/>
        <v>8198.0798498122658</v>
      </c>
      <c r="AC52" s="5">
        <v>7732.5726999999997</v>
      </c>
      <c r="AD52" s="132">
        <f t="shared" si="1"/>
        <v>53486.333358695723</v>
      </c>
      <c r="AE52" s="90">
        <f t="shared" si="10"/>
        <v>0.91686673693060816</v>
      </c>
      <c r="AF52" s="89">
        <f t="shared" si="2"/>
        <v>4260.9774718398003</v>
      </c>
      <c r="AG52" s="5">
        <v>4338.2939999999999</v>
      </c>
      <c r="AH52" s="132">
        <f t="shared" si="3"/>
        <v>30008.051407267019</v>
      </c>
      <c r="AI52" s="90">
        <f t="shared" si="11"/>
        <v>0.88777384447597474</v>
      </c>
      <c r="AJ52" s="132">
        <f t="shared" si="12"/>
        <v>1.0135063773381363</v>
      </c>
      <c r="AK52" s="89">
        <f t="shared" si="4"/>
        <v>1.2715559830948073</v>
      </c>
      <c r="AL52" s="89">
        <f t="shared" si="5"/>
        <v>1.1482412793341346</v>
      </c>
      <c r="AM52" s="132">
        <f t="shared" si="13"/>
        <v>1.2145053638985415</v>
      </c>
      <c r="AN52" s="91">
        <f t="shared" si="6"/>
        <v>38379.886223603971</v>
      </c>
      <c r="AO52" s="90">
        <f t="shared" si="14"/>
        <v>0.68474130893900764</v>
      </c>
      <c r="AP52" s="144">
        <f t="shared" si="15"/>
        <v>1.0419188522752723</v>
      </c>
      <c r="AQ52" s="53">
        <v>111.65388</v>
      </c>
      <c r="AR52" s="87">
        <f t="shared" si="16"/>
        <v>17957.748043156338</v>
      </c>
      <c r="AS52" s="87">
        <f t="shared" si="17"/>
        <v>124.21404045871121</v>
      </c>
      <c r="AT52" s="56">
        <v>-0.233886590093031</v>
      </c>
      <c r="AU52" s="139">
        <f t="shared" si="18"/>
        <v>0.90938884533829822</v>
      </c>
      <c r="AV52" s="143">
        <f t="shared" si="19"/>
        <v>1.0032658213287593</v>
      </c>
      <c r="AW52" s="139">
        <f t="shared" si="7"/>
        <v>1.4951666666666685</v>
      </c>
      <c r="AX52" s="86">
        <f t="shared" si="20"/>
        <v>3.2286697729220157</v>
      </c>
      <c r="AY52" s="67"/>
      <c r="AZ52" s="67"/>
      <c r="BA52" s="67"/>
    </row>
    <row r="53" spans="1:53">
      <c r="A53" s="10" t="s">
        <v>55</v>
      </c>
      <c r="B53" s="94">
        <v>3681.2530000000002</v>
      </c>
      <c r="C53" s="95">
        <v>39.44</v>
      </c>
      <c r="D53" s="94">
        <v>1892.0763999999999</v>
      </c>
      <c r="E53" s="94">
        <v>1265.1723999999999</v>
      </c>
      <c r="F53" s="94">
        <v>888.89419999999996</v>
      </c>
      <c r="G53" s="95">
        <v>50.659819155669702</v>
      </c>
      <c r="H53" s="83">
        <v>2.6678141135976898</v>
      </c>
      <c r="I53" s="83">
        <v>68.556197469167302</v>
      </c>
      <c r="J53" s="145">
        <v>3.3333333333333299</v>
      </c>
      <c r="K53" s="83">
        <v>605.88639999999998</v>
      </c>
      <c r="L53" s="96">
        <v>3212.6</v>
      </c>
      <c r="M53" s="17">
        <v>76938.350000000006</v>
      </c>
      <c r="N53" s="12">
        <v>19877</v>
      </c>
      <c r="O53" s="13">
        <v>144366</v>
      </c>
      <c r="P53" s="97">
        <v>125.23</v>
      </c>
      <c r="Q53" s="95">
        <v>98.9444075724535</v>
      </c>
      <c r="R53" s="12">
        <f t="shared" si="8"/>
        <v>144.36600000000001</v>
      </c>
      <c r="S53" s="158">
        <v>87.797034125424304</v>
      </c>
      <c r="T53" s="105">
        <v>35.408000000000001</v>
      </c>
      <c r="U53" s="95">
        <v>2.08</v>
      </c>
      <c r="V53" s="95">
        <v>92.24</v>
      </c>
      <c r="W53" s="98">
        <v>29.81</v>
      </c>
      <c r="X53" s="95">
        <v>84.66</v>
      </c>
      <c r="Y53" s="95">
        <v>91.51</v>
      </c>
      <c r="Z53" s="101">
        <v>0.99666666666666703</v>
      </c>
      <c r="AA53" s="87">
        <f t="shared" si="9"/>
        <v>32.329100000000004</v>
      </c>
      <c r="AB53" s="88">
        <f t="shared" si="0"/>
        <v>8379.7535496957407</v>
      </c>
      <c r="AC53" s="5">
        <v>7831.4205000000002</v>
      </c>
      <c r="AD53" s="132">
        <f t="shared" si="1"/>
        <v>54246.98682515273</v>
      </c>
      <c r="AE53" s="90">
        <f t="shared" si="10"/>
        <v>0.92990591568769909</v>
      </c>
      <c r="AF53" s="89">
        <f t="shared" si="2"/>
        <v>4797.3539553752535</v>
      </c>
      <c r="AG53" s="5">
        <v>4483.5895</v>
      </c>
      <c r="AH53" s="132">
        <f t="shared" si="3"/>
        <v>31057.101395065318</v>
      </c>
      <c r="AI53" s="90">
        <f t="shared" si="11"/>
        <v>0.91880948648002814</v>
      </c>
      <c r="AJ53" s="132">
        <f t="shared" si="12"/>
        <v>1.0211130897851046</v>
      </c>
      <c r="AK53" s="89">
        <f t="shared" si="4"/>
        <v>1.2201810483887994</v>
      </c>
      <c r="AL53" s="89">
        <f t="shared" si="5"/>
        <v>1.1695431078526151</v>
      </c>
      <c r="AM53" s="132">
        <f t="shared" si="13"/>
        <v>1.197128187307515</v>
      </c>
      <c r="AN53" s="91">
        <f t="shared" si="6"/>
        <v>43926.651284520885</v>
      </c>
      <c r="AO53" s="90">
        <f t="shared" si="14"/>
        <v>0.78370197667161645</v>
      </c>
      <c r="AP53" s="144">
        <f t="shared" si="15"/>
        <v>1.0266781411359769</v>
      </c>
      <c r="AQ53" s="53">
        <v>118.47261</v>
      </c>
      <c r="AR53" s="87">
        <f t="shared" si="16"/>
        <v>18328.173998038917</v>
      </c>
      <c r="AS53" s="87">
        <f t="shared" si="17"/>
        <v>126.95630548771121</v>
      </c>
      <c r="AT53" s="56">
        <v>-0.26843426616126598</v>
      </c>
      <c r="AU53" s="139">
        <f t="shared" si="18"/>
        <v>0.91837782308539129</v>
      </c>
      <c r="AV53" s="143">
        <f t="shared" si="19"/>
        <v>1.0026865651762977</v>
      </c>
      <c r="AW53" s="139">
        <f t="shared" si="7"/>
        <v>1.4841666666666669</v>
      </c>
      <c r="AX53" s="86">
        <f t="shared" si="20"/>
        <v>3.3148046808054916</v>
      </c>
      <c r="AY53" s="67"/>
      <c r="AZ53" s="67"/>
      <c r="BA53" s="67"/>
    </row>
    <row r="54" spans="1:53">
      <c r="A54" s="10" t="s">
        <v>56</v>
      </c>
      <c r="B54" s="94">
        <v>3508.7447000000002</v>
      </c>
      <c r="C54" s="95">
        <v>42.39</v>
      </c>
      <c r="D54" s="94">
        <v>1898.827</v>
      </c>
      <c r="E54" s="94">
        <v>1180.0016000000001</v>
      </c>
      <c r="F54" s="94">
        <v>754.40890000000002</v>
      </c>
      <c r="G54" s="95">
        <v>52.562765790620603</v>
      </c>
      <c r="H54" s="83">
        <v>7.2087175188595802</v>
      </c>
      <c r="I54" s="83">
        <v>71.178651572415106</v>
      </c>
      <c r="J54" s="145">
        <v>1.36666666666667</v>
      </c>
      <c r="K54" s="83">
        <v>691.3578</v>
      </c>
      <c r="L54" s="96">
        <v>3421.2</v>
      </c>
      <c r="M54" s="17">
        <v>83398.44</v>
      </c>
      <c r="N54" s="12">
        <v>21238</v>
      </c>
      <c r="O54" s="13">
        <v>144168</v>
      </c>
      <c r="P54" s="97">
        <v>116.34</v>
      </c>
      <c r="Q54" s="95">
        <v>113.725862014475</v>
      </c>
      <c r="R54" s="12">
        <f t="shared" si="8"/>
        <v>144.16800000000001</v>
      </c>
      <c r="S54" s="158">
        <v>88.097194925853103</v>
      </c>
      <c r="T54" s="105">
        <v>35.7746</v>
      </c>
      <c r="U54" s="95">
        <v>2</v>
      </c>
      <c r="V54" s="95">
        <v>92.67</v>
      </c>
      <c r="W54" s="98">
        <v>28.66</v>
      </c>
      <c r="X54" s="95">
        <v>85.42</v>
      </c>
      <c r="Y54" s="95">
        <v>92.04</v>
      </c>
      <c r="Z54" s="101">
        <v>1.0033333333333301</v>
      </c>
      <c r="AA54" s="87">
        <f t="shared" si="9"/>
        <v>31.86157</v>
      </c>
      <c r="AB54" s="88">
        <f t="shared" si="0"/>
        <v>7273.300306676103</v>
      </c>
      <c r="AC54" s="5">
        <v>8071.7466999999997</v>
      </c>
      <c r="AD54" s="132">
        <f t="shared" si="1"/>
        <v>55988.476638366345</v>
      </c>
      <c r="AE54" s="90">
        <f t="shared" si="10"/>
        <v>0.95975866464566206</v>
      </c>
      <c r="AF54" s="89">
        <f t="shared" si="2"/>
        <v>4479.4220334984666</v>
      </c>
      <c r="AG54" s="5">
        <v>4642.1728999999996</v>
      </c>
      <c r="AH54" s="132">
        <f t="shared" si="3"/>
        <v>32199.745435880355</v>
      </c>
      <c r="AI54" s="90">
        <f t="shared" si="11"/>
        <v>0.95261406376545199</v>
      </c>
      <c r="AJ54" s="132">
        <f t="shared" si="12"/>
        <v>1.0375632338738408</v>
      </c>
      <c r="AK54" s="89">
        <f t="shared" si="4"/>
        <v>1.1407887093628883</v>
      </c>
      <c r="AL54" s="89">
        <f t="shared" si="5"/>
        <v>1.1427659326759554</v>
      </c>
      <c r="AM54" s="132">
        <f t="shared" si="13"/>
        <v>1.1416780361495509</v>
      </c>
      <c r="AN54" s="91">
        <f t="shared" si="6"/>
        <v>45147.258179592231</v>
      </c>
      <c r="AO54" s="90">
        <f t="shared" si="14"/>
        <v>0.80547900743616063</v>
      </c>
      <c r="AP54" s="144">
        <f t="shared" si="15"/>
        <v>1.0720871751885959</v>
      </c>
      <c r="AQ54" s="53">
        <v>121.28803000000001</v>
      </c>
      <c r="AR54" s="87">
        <f t="shared" si="16"/>
        <v>19103.926140488369</v>
      </c>
      <c r="AS54" s="87">
        <f t="shared" si="17"/>
        <v>132.51155693696498</v>
      </c>
      <c r="AT54" s="56">
        <v>-0.28027597643614199</v>
      </c>
      <c r="AU54" s="139">
        <f t="shared" si="18"/>
        <v>0.92322968237408254</v>
      </c>
      <c r="AV54" s="143">
        <f t="shared" si="19"/>
        <v>1.0064720581833611</v>
      </c>
      <c r="AW54" s="139">
        <f t="shared" si="7"/>
        <v>1.4518333333333318</v>
      </c>
      <c r="AX54" s="86">
        <f t="shared" si="20"/>
        <v>3.5537595865466947</v>
      </c>
      <c r="AY54" s="67"/>
      <c r="AZ54" s="67"/>
      <c r="BA54" s="67"/>
    </row>
    <row r="55" spans="1:53">
      <c r="A55" s="10" t="s">
        <v>57</v>
      </c>
      <c r="B55" s="94">
        <v>3989.9742000000001</v>
      </c>
      <c r="C55" s="95">
        <v>44.57</v>
      </c>
      <c r="D55" s="94">
        <v>2022.7223000000001</v>
      </c>
      <c r="E55" s="94">
        <v>1391.3015</v>
      </c>
      <c r="F55" s="94">
        <v>896.32369999999992</v>
      </c>
      <c r="G55" s="95">
        <v>53.926582434556998</v>
      </c>
      <c r="H55" s="83">
        <v>6.5871774824085296</v>
      </c>
      <c r="I55" s="83">
        <v>73.028469486504505</v>
      </c>
      <c r="J55" s="145">
        <v>7.1666666666666696</v>
      </c>
      <c r="K55" s="83">
        <v>712.06560000000002</v>
      </c>
      <c r="L55" s="96">
        <v>3684.7</v>
      </c>
      <c r="M55" s="17">
        <v>88226.28</v>
      </c>
      <c r="N55" s="12">
        <v>23180</v>
      </c>
      <c r="O55" s="13">
        <v>143985</v>
      </c>
      <c r="P55" s="97">
        <v>122.16</v>
      </c>
      <c r="Q55" s="95">
        <v>112.515407224803</v>
      </c>
      <c r="R55" s="12">
        <f t="shared" si="8"/>
        <v>143.98500000000001</v>
      </c>
      <c r="S55" s="158">
        <v>89.187064498838694</v>
      </c>
      <c r="T55" s="105">
        <v>34.839799999999997</v>
      </c>
      <c r="U55" s="95">
        <v>2.0299999999999998</v>
      </c>
      <c r="V55" s="95">
        <v>93.19</v>
      </c>
      <c r="W55" s="98">
        <v>28.9</v>
      </c>
      <c r="X55" s="95">
        <v>86.64</v>
      </c>
      <c r="Y55" s="95">
        <v>92.71</v>
      </c>
      <c r="Z55" s="101">
        <v>1.01</v>
      </c>
      <c r="AA55" s="87">
        <f t="shared" si="9"/>
        <v>31.57291</v>
      </c>
      <c r="AB55" s="88">
        <f t="shared" si="0"/>
        <v>7841.5894099169846</v>
      </c>
      <c r="AC55" s="5">
        <v>8121.2839000000004</v>
      </c>
      <c r="AD55" s="132">
        <f t="shared" si="1"/>
        <v>56403.680244469906</v>
      </c>
      <c r="AE55" s="90">
        <f t="shared" si="10"/>
        <v>0.96687611599415879</v>
      </c>
      <c r="AF55" s="89">
        <f t="shared" si="2"/>
        <v>4538.3044648866953</v>
      </c>
      <c r="AG55" s="5">
        <v>4609.7923000000001</v>
      </c>
      <c r="AH55" s="132">
        <f t="shared" si="3"/>
        <v>32015.78150501788</v>
      </c>
      <c r="AI55" s="90">
        <f t="shared" si="11"/>
        <v>0.94717157888264003</v>
      </c>
      <c r="AJ55" s="132">
        <f t="shared" si="12"/>
        <v>1.0259464399070826</v>
      </c>
      <c r="AK55" s="89">
        <f t="shared" si="4"/>
        <v>1.1372633894576549</v>
      </c>
      <c r="AL55" s="89">
        <f t="shared" si="5"/>
        <v>1.0981792976105449</v>
      </c>
      <c r="AM55" s="132">
        <f t="shared" si="13"/>
        <v>1.11950631005358</v>
      </c>
      <c r="AN55" s="91">
        <f t="shared" si="6"/>
        <v>47455.000861774097</v>
      </c>
      <c r="AO55" s="90">
        <f t="shared" si="14"/>
        <v>0.84665179090105236</v>
      </c>
      <c r="AP55" s="144">
        <f t="shared" si="15"/>
        <v>1.0658717748240853</v>
      </c>
      <c r="AQ55" s="53">
        <v>123.3254</v>
      </c>
      <c r="AR55" s="87">
        <f t="shared" si="16"/>
        <v>21217.619788609918</v>
      </c>
      <c r="AS55" s="87">
        <f t="shared" si="17"/>
        <v>147.35993185824853</v>
      </c>
      <c r="AT55" s="56">
        <v>-0.227185683060804</v>
      </c>
      <c r="AU55" s="139">
        <f t="shared" si="18"/>
        <v>0.92925693280325905</v>
      </c>
      <c r="AV55" s="143">
        <f t="shared" si="19"/>
        <v>1.013421905084517</v>
      </c>
      <c r="AW55" s="139">
        <f t="shared" si="7"/>
        <v>1.4690000000000001</v>
      </c>
      <c r="AX55" s="86">
        <f t="shared" si="20"/>
        <v>3.7878520378106333</v>
      </c>
      <c r="AY55" s="67"/>
      <c r="AZ55" s="67"/>
      <c r="BA55" s="67"/>
    </row>
    <row r="56" spans="1:53">
      <c r="A56" s="10" t="s">
        <v>58</v>
      </c>
      <c r="B56" s="94">
        <v>4702.7650999999996</v>
      </c>
      <c r="C56" s="95">
        <v>48.16</v>
      </c>
      <c r="D56" s="94">
        <v>2212.5882000000001</v>
      </c>
      <c r="E56" s="94">
        <v>1585.5971999999999</v>
      </c>
      <c r="F56" s="94">
        <v>1028.1019000000001</v>
      </c>
      <c r="G56" s="95">
        <v>55.0713790821437</v>
      </c>
      <c r="H56" s="83">
        <v>6.0883917109843999</v>
      </c>
      <c r="I56" s="83">
        <v>72.755289884477705</v>
      </c>
      <c r="J56" s="145">
        <v>3.6666666666666701</v>
      </c>
      <c r="K56" s="83">
        <v>726.09829999999999</v>
      </c>
      <c r="L56" s="96">
        <v>3726.1</v>
      </c>
      <c r="M56" s="17">
        <v>95081.88</v>
      </c>
      <c r="N56" s="12">
        <v>27160</v>
      </c>
      <c r="O56" s="13">
        <v>143813</v>
      </c>
      <c r="P56" s="97">
        <v>124.6</v>
      </c>
      <c r="Q56" s="95">
        <v>111.25438513321301</v>
      </c>
      <c r="R56" s="12">
        <f t="shared" si="8"/>
        <v>143.81299999999999</v>
      </c>
      <c r="S56" s="158">
        <v>89.272824727532594</v>
      </c>
      <c r="T56" s="105">
        <v>35.654600000000002</v>
      </c>
      <c r="U56" s="95">
        <v>2.06</v>
      </c>
      <c r="V56" s="95">
        <v>93.49</v>
      </c>
      <c r="W56" s="98">
        <v>29.17</v>
      </c>
      <c r="X56" s="95">
        <v>86.95</v>
      </c>
      <c r="Y56" s="95">
        <v>93.55</v>
      </c>
      <c r="Z56" s="101">
        <v>1.43333333333333</v>
      </c>
      <c r="AA56" s="87">
        <f t="shared" si="9"/>
        <v>32.088070000000002</v>
      </c>
      <c r="AB56" s="88">
        <f t="shared" si="0"/>
        <v>8607.2877906976755</v>
      </c>
      <c r="AC56" s="5">
        <v>8131.6710999999996</v>
      </c>
      <c r="AD56" s="132">
        <f t="shared" si="1"/>
        <v>56543.366037840809</v>
      </c>
      <c r="AE56" s="90">
        <f t="shared" si="10"/>
        <v>0.96927062033800016</v>
      </c>
      <c r="AF56" s="89">
        <f t="shared" si="2"/>
        <v>4594.2446013289045</v>
      </c>
      <c r="AG56" s="5">
        <v>4661.1763000000001</v>
      </c>
      <c r="AH56" s="132">
        <f t="shared" si="3"/>
        <v>32411.369625833548</v>
      </c>
      <c r="AI56" s="90">
        <f t="shared" si="11"/>
        <v>0.958874864180282</v>
      </c>
      <c r="AJ56" s="132">
        <f t="shared" si="12"/>
        <v>1.0212288002670293</v>
      </c>
      <c r="AK56" s="89">
        <f t="shared" si="4"/>
        <v>1.1280483994200889</v>
      </c>
      <c r="AL56" s="89">
        <f t="shared" si="5"/>
        <v>1.1015583845511956</v>
      </c>
      <c r="AM56" s="132">
        <f t="shared" si="13"/>
        <v>1.1160499638055885</v>
      </c>
      <c r="AN56" s="91">
        <f t="shared" si="6"/>
        <v>47046.834551547727</v>
      </c>
      <c r="AO56" s="90">
        <f t="shared" si="14"/>
        <v>0.83936963451578095</v>
      </c>
      <c r="AP56" s="144">
        <f t="shared" si="15"/>
        <v>1.0608839171098441</v>
      </c>
      <c r="AQ56" s="53">
        <v>125.59278999999999</v>
      </c>
      <c r="AR56" s="87">
        <f t="shared" si="16"/>
        <v>24690.085754612228</v>
      </c>
      <c r="AS56" s="87">
        <f t="shared" si="17"/>
        <v>171.68187684432027</v>
      </c>
      <c r="AT56" s="56">
        <v>-0.125919651170462</v>
      </c>
      <c r="AU56" s="139">
        <f t="shared" si="18"/>
        <v>0.9352299523626203</v>
      </c>
      <c r="AV56" s="143">
        <f t="shared" si="19"/>
        <v>1.002399777562154</v>
      </c>
      <c r="AW56" s="139">
        <f t="shared" si="7"/>
        <v>1.7153333333333316</v>
      </c>
      <c r="AX56" s="86">
        <f t="shared" si="20"/>
        <v>4.0184713073050498</v>
      </c>
      <c r="AY56" s="67"/>
      <c r="AZ56" s="67"/>
      <c r="BA56" s="67"/>
    </row>
    <row r="57" spans="1:53">
      <c r="A57" s="10" t="s">
        <v>59</v>
      </c>
      <c r="B57" s="94">
        <v>4921.8504000000003</v>
      </c>
      <c r="C57" s="95">
        <v>49.64</v>
      </c>
      <c r="D57" s="94">
        <v>2453.8976000000002</v>
      </c>
      <c r="E57" s="94">
        <v>1703.4966000000002</v>
      </c>
      <c r="F57" s="94">
        <v>1095.029</v>
      </c>
      <c r="G57" s="95">
        <v>56.565352390577502</v>
      </c>
      <c r="H57" s="83">
        <v>5.9291270527229099</v>
      </c>
      <c r="I57" s="83">
        <v>73.106833418292496</v>
      </c>
      <c r="J57" s="145">
        <v>1.1000000000000001</v>
      </c>
      <c r="K57" s="83">
        <v>760.29280000000006</v>
      </c>
      <c r="L57" s="96">
        <v>4363.3</v>
      </c>
      <c r="M57" s="17">
        <v>124541.2</v>
      </c>
      <c r="N57" s="12">
        <v>28590</v>
      </c>
      <c r="O57" s="13">
        <v>143645</v>
      </c>
      <c r="P57" s="97">
        <v>132.69999999999999</v>
      </c>
      <c r="Q57" s="95">
        <v>109.964918934294</v>
      </c>
      <c r="R57" s="12">
        <f t="shared" si="8"/>
        <v>143.64500000000001</v>
      </c>
      <c r="S57" s="158">
        <v>89.819546185456502</v>
      </c>
      <c r="T57" s="105">
        <v>36.961799999999997</v>
      </c>
      <c r="U57" s="95">
        <v>2.09</v>
      </c>
      <c r="V57" s="95">
        <v>93.8</v>
      </c>
      <c r="W57" s="98">
        <v>28.53</v>
      </c>
      <c r="X57" s="95">
        <v>87.47</v>
      </c>
      <c r="Y57" s="95">
        <v>94.36</v>
      </c>
      <c r="Z57" s="101">
        <v>1.95</v>
      </c>
      <c r="AA57" s="87">
        <f t="shared" si="9"/>
        <v>32.324309999999997</v>
      </c>
      <c r="AB57" s="88">
        <f t="shared" si="0"/>
        <v>8689.3287671232865</v>
      </c>
      <c r="AC57" s="5">
        <v>8106.9328999999998</v>
      </c>
      <c r="AD57" s="132">
        <f t="shared" si="1"/>
        <v>56437.278707925783</v>
      </c>
      <c r="AE57" s="90">
        <f t="shared" si="10"/>
        <v>0.96745206337398915</v>
      </c>
      <c r="AF57" s="89">
        <f t="shared" si="2"/>
        <v>4943.3875906526991</v>
      </c>
      <c r="AG57" s="5">
        <v>4608.8822</v>
      </c>
      <c r="AH57" s="132">
        <f t="shared" si="3"/>
        <v>32085.225382018169</v>
      </c>
      <c r="AI57" s="90">
        <f t="shared" si="11"/>
        <v>0.94922604276045563</v>
      </c>
      <c r="AJ57" s="132">
        <f t="shared" si="12"/>
        <v>1.0271279443757058</v>
      </c>
      <c r="AK57" s="89">
        <f t="shared" si="4"/>
        <v>1.0805828522117196</v>
      </c>
      <c r="AL57" s="89">
        <f t="shared" si="5"/>
        <v>1.1185930056330746</v>
      </c>
      <c r="AM57" s="132">
        <f t="shared" si="13"/>
        <v>1.0975249050241012</v>
      </c>
      <c r="AN57" s="91">
        <f t="shared" si="6"/>
        <v>53699.972509355466</v>
      </c>
      <c r="AO57" s="90">
        <f t="shared" si="14"/>
        <v>0.95806926711081675</v>
      </c>
      <c r="AP57" s="144">
        <f t="shared" si="15"/>
        <v>1.059291270527229</v>
      </c>
      <c r="AQ57" s="53">
        <v>125.62795</v>
      </c>
      <c r="AR57" s="87">
        <f t="shared" si="16"/>
        <v>25234.032837823921</v>
      </c>
      <c r="AS57" s="87">
        <f t="shared" si="17"/>
        <v>175.66941305178682</v>
      </c>
      <c r="AT57" s="56">
        <v>-0.15305360361795101</v>
      </c>
      <c r="AU57" s="139">
        <f t="shared" si="18"/>
        <v>0.94107587458160669</v>
      </c>
      <c r="AV57" s="143">
        <f t="shared" si="19"/>
        <v>1.0060451181472363</v>
      </c>
      <c r="AW57" s="139">
        <f t="shared" si="7"/>
        <v>2.0129999999999999</v>
      </c>
      <c r="AX57" s="86">
        <f t="shared" si="20"/>
        <v>4.2567315766923812</v>
      </c>
      <c r="AY57" s="67"/>
      <c r="AZ57" s="67"/>
      <c r="BA57" s="67"/>
    </row>
    <row r="58" spans="1:53">
      <c r="A58" s="10" t="s">
        <v>60</v>
      </c>
      <c r="B58" s="94">
        <v>4500.0620999999992</v>
      </c>
      <c r="C58" s="95">
        <v>51.5</v>
      </c>
      <c r="D58" s="94">
        <v>2341.0042999999996</v>
      </c>
      <c r="E58" s="94">
        <v>1531.3001999999999</v>
      </c>
      <c r="F58" s="94">
        <v>914.23940000000005</v>
      </c>
      <c r="G58" s="95">
        <v>59.447619009206399</v>
      </c>
      <c r="H58" s="83">
        <v>2.8883812010444001</v>
      </c>
      <c r="I58" s="83">
        <v>76.636284231160602</v>
      </c>
      <c r="J58" s="145">
        <v>1.06666666666667</v>
      </c>
      <c r="K58" s="83">
        <v>864.36130000000003</v>
      </c>
      <c r="L58" s="96">
        <v>4474.6000000000004</v>
      </c>
      <c r="M58" s="17">
        <v>137381.01999999999</v>
      </c>
      <c r="N58" s="12">
        <v>29682</v>
      </c>
      <c r="O58" s="13">
        <v>143474</v>
      </c>
      <c r="P58" s="97">
        <v>127.13</v>
      </c>
      <c r="Q58" s="95">
        <v>117.17708037040499</v>
      </c>
      <c r="R58" s="12">
        <f t="shared" si="8"/>
        <v>143.47399999999999</v>
      </c>
      <c r="S58" s="158">
        <v>89.901733071288206</v>
      </c>
      <c r="T58" s="105">
        <v>36.5154</v>
      </c>
      <c r="U58" s="95">
        <v>2.08</v>
      </c>
      <c r="V58" s="95">
        <v>93.93</v>
      </c>
      <c r="W58" s="98">
        <v>27.84</v>
      </c>
      <c r="X58" s="95">
        <v>88.02</v>
      </c>
      <c r="Y58" s="95">
        <v>95.37</v>
      </c>
      <c r="Z58" s="101">
        <v>2.4700000000000002</v>
      </c>
      <c r="AA58" s="87">
        <f t="shared" si="9"/>
        <v>31.743930000000002</v>
      </c>
      <c r="AB58" s="88">
        <f t="shared" si="0"/>
        <v>7539.808349514562</v>
      </c>
      <c r="AC58" s="5">
        <v>8385.3441000000003</v>
      </c>
      <c r="AD58" s="132">
        <f t="shared" si="1"/>
        <v>58445.043004307408</v>
      </c>
      <c r="AE58" s="90">
        <f t="shared" si="10"/>
        <v>1.0018693094881297</v>
      </c>
      <c r="AF58" s="89">
        <f t="shared" si="2"/>
        <v>4545.6394174757279</v>
      </c>
      <c r="AG58" s="5">
        <v>4772.2215999999999</v>
      </c>
      <c r="AH58" s="132">
        <f t="shared" si="3"/>
        <v>33261.926202656927</v>
      </c>
      <c r="AI58" s="90">
        <f t="shared" si="11"/>
        <v>0.98403817358356949</v>
      </c>
      <c r="AJ58" s="132">
        <f t="shared" si="12"/>
        <v>1.0509546302960717</v>
      </c>
      <c r="AK58" s="89">
        <f t="shared" si="4"/>
        <v>1.0096336122531955</v>
      </c>
      <c r="AL58" s="89">
        <f t="shared" si="5"/>
        <v>1.0524665180030592</v>
      </c>
      <c r="AM58" s="132">
        <f t="shared" si="13"/>
        <v>1.0286883468750043</v>
      </c>
      <c r="AN58" s="91">
        <f t="shared" si="6"/>
        <v>52462.205813450513</v>
      </c>
      <c r="AO58" s="90">
        <f t="shared" si="14"/>
        <v>0.93598608576480702</v>
      </c>
      <c r="AP58" s="144">
        <f t="shared" si="15"/>
        <v>1.028883812010444</v>
      </c>
      <c r="AQ58" s="53">
        <v>132.50720999999999</v>
      </c>
      <c r="AR58" s="87">
        <f t="shared" si="16"/>
        <v>26031.650145397874</v>
      </c>
      <c r="AS58" s="87">
        <f t="shared" si="17"/>
        <v>181.43810129638734</v>
      </c>
      <c r="AT58" s="56">
        <v>-0.16911693544595499</v>
      </c>
      <c r="AU58" s="139">
        <f t="shared" si="18"/>
        <v>0.94719288147979064</v>
      </c>
      <c r="AV58" s="143">
        <f t="shared" si="19"/>
        <v>1.0038665287383388</v>
      </c>
      <c r="AW58" s="139">
        <f t="shared" si="7"/>
        <v>2.2945000000000002</v>
      </c>
      <c r="AX58" s="86">
        <f t="shared" si="20"/>
        <v>4.3796822113324847</v>
      </c>
      <c r="AY58" s="67"/>
      <c r="AZ58" s="67"/>
      <c r="BA58" s="67"/>
    </row>
    <row r="59" spans="1:53">
      <c r="A59" s="10" t="s">
        <v>61</v>
      </c>
      <c r="B59" s="94">
        <v>5112.2272999999996</v>
      </c>
      <c r="C59" s="95">
        <v>53.86</v>
      </c>
      <c r="D59" s="94">
        <v>2570.98</v>
      </c>
      <c r="E59" s="94">
        <v>1844.8226000000002</v>
      </c>
      <c r="F59" s="94">
        <v>1081.6653999999999</v>
      </c>
      <c r="G59" s="95">
        <v>61.349302310844998</v>
      </c>
      <c r="H59" s="83">
        <v>6.5186360031720803</v>
      </c>
      <c r="I59" s="83">
        <v>79.812298050754194</v>
      </c>
      <c r="J59" s="145">
        <v>2.7666666666666702</v>
      </c>
      <c r="K59" s="83">
        <v>901.72990000000004</v>
      </c>
      <c r="L59" s="96">
        <v>4927.3999999999996</v>
      </c>
      <c r="M59" s="17">
        <v>151578.29999999999</v>
      </c>
      <c r="N59" s="12">
        <v>35210</v>
      </c>
      <c r="O59" s="13">
        <v>143295</v>
      </c>
      <c r="P59" s="97">
        <v>132.97999999999999</v>
      </c>
      <c r="Q59" s="95">
        <v>116.608198223824</v>
      </c>
      <c r="R59" s="12">
        <f t="shared" si="8"/>
        <v>143.29499999999999</v>
      </c>
      <c r="S59" s="158">
        <v>90.998749329998205</v>
      </c>
      <c r="T59" s="105">
        <v>35.3733</v>
      </c>
      <c r="U59" s="95">
        <v>2.0699999999999998</v>
      </c>
      <c r="V59" s="95">
        <v>94.56</v>
      </c>
      <c r="W59" s="98">
        <v>28.08</v>
      </c>
      <c r="X59" s="95">
        <v>89.2</v>
      </c>
      <c r="Y59" s="95">
        <v>95.87</v>
      </c>
      <c r="Z59" s="101">
        <v>2.9433333333333298</v>
      </c>
      <c r="AA59" s="87">
        <f t="shared" si="9"/>
        <v>31.361985000000001</v>
      </c>
      <c r="AB59" s="88">
        <f t="shared" si="0"/>
        <v>8074.7681024879294</v>
      </c>
      <c r="AC59" s="5">
        <v>8359.2564000000002</v>
      </c>
      <c r="AD59" s="132">
        <f t="shared" si="1"/>
        <v>58335.994975400405</v>
      </c>
      <c r="AE59" s="90">
        <f t="shared" si="10"/>
        <v>1</v>
      </c>
      <c r="AF59" s="89">
        <f t="shared" si="2"/>
        <v>4773.4496843668776</v>
      </c>
      <c r="AG59" s="5">
        <v>4843.5801000000001</v>
      </c>
      <c r="AH59" s="132">
        <f t="shared" si="3"/>
        <v>33801.459227467822</v>
      </c>
      <c r="AI59" s="90">
        <f t="shared" si="11"/>
        <v>1</v>
      </c>
      <c r="AJ59" s="132">
        <f t="shared" si="12"/>
        <v>1.0319892256970644</v>
      </c>
      <c r="AK59" s="89">
        <f t="shared" si="4"/>
        <v>0.99999999999999989</v>
      </c>
      <c r="AL59" s="89">
        <f t="shared" si="5"/>
        <v>0.99999999999999989</v>
      </c>
      <c r="AM59" s="132">
        <f t="shared" si="13"/>
        <v>0.99999999999999989</v>
      </c>
      <c r="AN59" s="91">
        <f t="shared" si="6"/>
        <v>56050.19840715146</v>
      </c>
      <c r="AO59" s="90">
        <f t="shared" si="14"/>
        <v>1</v>
      </c>
      <c r="AP59" s="144">
        <f t="shared" si="15"/>
        <v>1.0651863600317208</v>
      </c>
      <c r="AQ59" s="53">
        <v>134.12567999999999</v>
      </c>
      <c r="AR59" s="87">
        <f t="shared" si="16"/>
        <v>31525.325963901836</v>
      </c>
      <c r="AS59" s="87">
        <f t="shared" si="17"/>
        <v>220.00297263618296</v>
      </c>
      <c r="AT59" s="56">
        <v>-2.3278817456589E-2</v>
      </c>
      <c r="AU59" s="139">
        <f t="shared" si="18"/>
        <v>0.95278269063758902</v>
      </c>
      <c r="AV59" s="143">
        <f t="shared" si="19"/>
        <v>1.0128642239733365</v>
      </c>
      <c r="AW59" s="139">
        <f t="shared" si="7"/>
        <v>2.5503333333333318</v>
      </c>
      <c r="AX59" s="86">
        <f t="shared" si="20"/>
        <v>4.6651777527849276</v>
      </c>
      <c r="AY59" s="67"/>
      <c r="AZ59" s="67"/>
      <c r="BA59" s="67"/>
    </row>
    <row r="60" spans="1:53">
      <c r="A60" s="10" t="s">
        <v>62</v>
      </c>
      <c r="B60" s="94">
        <v>5969.8905000000004</v>
      </c>
      <c r="C60" s="95">
        <v>57.69</v>
      </c>
      <c r="D60" s="94">
        <v>2790.2579999999998</v>
      </c>
      <c r="E60" s="94">
        <v>2049.6280999999999</v>
      </c>
      <c r="F60" s="94">
        <v>1260.9238</v>
      </c>
      <c r="G60" s="95">
        <v>62.051458965808997</v>
      </c>
      <c r="H60" s="83">
        <v>3.75223347230492</v>
      </c>
      <c r="I60" s="83">
        <v>79.835016116548601</v>
      </c>
      <c r="J60" s="145">
        <v>2.4</v>
      </c>
      <c r="K60" s="83">
        <v>920.34040000000005</v>
      </c>
      <c r="L60" s="96">
        <v>5292.2</v>
      </c>
      <c r="M60" s="17">
        <v>159559.79999999999</v>
      </c>
      <c r="N60" s="12">
        <v>41770</v>
      </c>
      <c r="O60" s="13">
        <v>143112</v>
      </c>
      <c r="P60" s="97">
        <v>138.43</v>
      </c>
      <c r="Q60" s="95">
        <v>115.67270313833301</v>
      </c>
      <c r="R60" s="12">
        <f t="shared" si="8"/>
        <v>143.11199999999999</v>
      </c>
      <c r="S60" s="158">
        <v>91.3310702161872</v>
      </c>
      <c r="T60" s="105">
        <v>34.7864</v>
      </c>
      <c r="U60" s="95">
        <v>2.08</v>
      </c>
      <c r="V60" s="95">
        <v>95.25</v>
      </c>
      <c r="W60" s="98">
        <v>28.51</v>
      </c>
      <c r="X60" s="95">
        <v>90.28</v>
      </c>
      <c r="Y60" s="95">
        <v>96.67</v>
      </c>
      <c r="Z60" s="101">
        <v>3.46</v>
      </c>
      <c r="AA60" s="87">
        <f t="shared" si="9"/>
        <v>31.334380000000003</v>
      </c>
      <c r="AB60" s="88">
        <f t="shared" si="0"/>
        <v>8981.081989946264</v>
      </c>
      <c r="AC60" s="5">
        <v>8491.42</v>
      </c>
      <c r="AD60" s="132">
        <f t="shared" si="1"/>
        <v>59334.08798703114</v>
      </c>
      <c r="AE60" s="90">
        <f t="shared" si="10"/>
        <v>1.0171093852440782</v>
      </c>
      <c r="AF60" s="89">
        <f t="shared" si="2"/>
        <v>4836.6406656266254</v>
      </c>
      <c r="AG60" s="5">
        <v>4875.7111999999997</v>
      </c>
      <c r="AH60" s="132">
        <f t="shared" si="3"/>
        <v>34069.198949074853</v>
      </c>
      <c r="AI60" s="90">
        <f t="shared" si="11"/>
        <v>1.0079209515720984</v>
      </c>
      <c r="AJ60" s="132">
        <f t="shared" si="12"/>
        <v>1.0114452264087097</v>
      </c>
      <c r="AK60" s="89">
        <f t="shared" si="4"/>
        <v>1.0159783204890795</v>
      </c>
      <c r="AL60" s="89">
        <f t="shared" si="5"/>
        <v>0.9758311185499623</v>
      </c>
      <c r="AM60" s="132">
        <f t="shared" si="13"/>
        <v>0.99771164442569427</v>
      </c>
      <c r="AN60" s="91">
        <f t="shared" si="6"/>
        <v>59594.777166442895</v>
      </c>
      <c r="AO60" s="90">
        <f t="shared" si="14"/>
        <v>1.0632393615013356</v>
      </c>
      <c r="AP60" s="144">
        <f t="shared" si="15"/>
        <v>1.0375223347230491</v>
      </c>
      <c r="AQ60" s="53">
        <v>139.65289999999999</v>
      </c>
      <c r="AR60" s="87">
        <f t="shared" si="16"/>
        <v>38004.98685469442</v>
      </c>
      <c r="AS60" s="87">
        <f t="shared" si="17"/>
        <v>265.56114689679708</v>
      </c>
      <c r="AT60" s="56">
        <v>0.119558697536366</v>
      </c>
      <c r="AU60" s="139">
        <f t="shared" si="18"/>
        <v>0.96028398973843421</v>
      </c>
      <c r="AV60" s="143">
        <f t="shared" si="19"/>
        <v>1.0082937803869305</v>
      </c>
      <c r="AW60" s="139">
        <f t="shared" si="7"/>
        <v>2.839</v>
      </c>
      <c r="AX60" s="86">
        <f t="shared" si="20"/>
        <v>4.8402261139674456</v>
      </c>
      <c r="AY60" s="67"/>
      <c r="AZ60" s="67"/>
      <c r="BA60" s="67"/>
    </row>
    <row r="61" spans="1:53">
      <c r="A61" s="10" t="s">
        <v>63</v>
      </c>
      <c r="B61" s="94">
        <v>6153.6809000000003</v>
      </c>
      <c r="C61" s="95">
        <v>57.59</v>
      </c>
      <c r="D61" s="94">
        <v>3089.9883999999997</v>
      </c>
      <c r="E61" s="94">
        <v>2181.5056</v>
      </c>
      <c r="F61" s="94">
        <v>1391.4467999999999</v>
      </c>
      <c r="G61" s="95">
        <v>62.947655617539098</v>
      </c>
      <c r="H61" s="83">
        <v>2.1383467278986799</v>
      </c>
      <c r="I61" s="83">
        <v>81.345655558375398</v>
      </c>
      <c r="J61" s="145">
        <v>4.4666666666666703</v>
      </c>
      <c r="K61" s="83">
        <v>959.48689999999999</v>
      </c>
      <c r="L61" s="96">
        <v>6044.7</v>
      </c>
      <c r="M61" s="17">
        <v>182240.41</v>
      </c>
      <c r="N61" s="12">
        <v>42254</v>
      </c>
      <c r="O61" s="13">
        <v>142930</v>
      </c>
      <c r="P61" s="97">
        <v>151.86000000000001</v>
      </c>
      <c r="Q61" s="95">
        <v>114.895230871338</v>
      </c>
      <c r="R61" s="12">
        <f t="shared" si="8"/>
        <v>142.93</v>
      </c>
      <c r="S61" s="158">
        <v>91.917098445595897</v>
      </c>
      <c r="T61" s="105">
        <v>34.129399999999997</v>
      </c>
      <c r="U61" s="95">
        <v>2.27</v>
      </c>
      <c r="V61" s="95">
        <v>95.81</v>
      </c>
      <c r="W61" s="98">
        <v>28.7</v>
      </c>
      <c r="X61" s="95">
        <v>90.74</v>
      </c>
      <c r="Y61" s="95">
        <v>97.22</v>
      </c>
      <c r="Z61" s="101">
        <v>3.98</v>
      </c>
      <c r="AA61" s="87">
        <f t="shared" si="9"/>
        <v>31.143229999999999</v>
      </c>
      <c r="AB61" s="88">
        <f t="shared" si="0"/>
        <v>9313.4608438965115</v>
      </c>
      <c r="AC61" s="5">
        <v>8654.1159000000007</v>
      </c>
      <c r="AD61" s="132">
        <f t="shared" si="1"/>
        <v>60547.931854754075</v>
      </c>
      <c r="AE61" s="90">
        <f t="shared" si="10"/>
        <v>1.0379171878406535</v>
      </c>
      <c r="AF61" s="89">
        <f t="shared" si="2"/>
        <v>5365.4947039416556</v>
      </c>
      <c r="AG61" s="5">
        <v>4970.91</v>
      </c>
      <c r="AH61" s="132">
        <f t="shared" si="3"/>
        <v>34778.632897222415</v>
      </c>
      <c r="AI61" s="90">
        <f t="shared" si="11"/>
        <v>1.0289092155216932</v>
      </c>
      <c r="AJ61" s="132">
        <f t="shared" si="12"/>
        <v>1.014442797424375</v>
      </c>
      <c r="AK61" s="89">
        <f t="shared" si="4"/>
        <v>1.0133250569711563</v>
      </c>
      <c r="AL61" s="89">
        <f t="shared" si="5"/>
        <v>0.94982594193462067</v>
      </c>
      <c r="AM61" s="132">
        <f t="shared" si="13"/>
        <v>0.9842414303323096</v>
      </c>
      <c r="AN61" s="91">
        <f t="shared" si="6"/>
        <v>67184.918971297899</v>
      </c>
      <c r="AO61" s="90">
        <f t="shared" si="14"/>
        <v>1.1986562203270588</v>
      </c>
      <c r="AP61" s="144">
        <f t="shared" si="15"/>
        <v>1.0213834672789868</v>
      </c>
      <c r="AQ61" s="53">
        <v>143.66876999999999</v>
      </c>
      <c r="AR61" s="87">
        <f t="shared" si="16"/>
        <v>38939.114536289271</v>
      </c>
      <c r="AS61" s="87">
        <f t="shared" si="17"/>
        <v>272.4348599754374</v>
      </c>
      <c r="AT61" s="56">
        <v>0.101434297397066</v>
      </c>
      <c r="AU61" s="139">
        <f t="shared" si="18"/>
        <v>0.96582950234951281</v>
      </c>
      <c r="AV61" s="143">
        <f t="shared" si="19"/>
        <v>1.005689614671996</v>
      </c>
      <c r="AW61" s="139">
        <f t="shared" si="7"/>
        <v>3.2105000000000001</v>
      </c>
      <c r="AX61" s="86">
        <f t="shared" si="20"/>
        <v>4.9437269306983653</v>
      </c>
      <c r="AY61" s="67"/>
      <c r="AZ61" s="67"/>
      <c r="BA61" s="67"/>
    </row>
    <row r="62" spans="1:53">
      <c r="A62" s="10" t="s">
        <v>64</v>
      </c>
      <c r="B62" s="94">
        <v>5790.0455999999995</v>
      </c>
      <c r="C62" s="95">
        <v>61.76</v>
      </c>
      <c r="D62" s="94">
        <v>2852.9153999999999</v>
      </c>
      <c r="E62" s="94">
        <v>2062.9261999999999</v>
      </c>
      <c r="F62" s="94">
        <v>1100.4657999999999</v>
      </c>
      <c r="G62" s="95">
        <v>65.887262235212305</v>
      </c>
      <c r="H62" s="83">
        <v>1.67205283124926</v>
      </c>
      <c r="I62" s="83">
        <v>85.105432468373294</v>
      </c>
      <c r="J62" s="145">
        <v>3.1666666666666701</v>
      </c>
      <c r="K62" s="83">
        <v>1125.4236000000001</v>
      </c>
      <c r="L62" s="96">
        <v>6169.4</v>
      </c>
      <c r="M62" s="17">
        <v>205881.39</v>
      </c>
      <c r="N62" s="12">
        <v>45088</v>
      </c>
      <c r="O62" s="13">
        <v>142754</v>
      </c>
      <c r="P62" s="97">
        <v>141.38</v>
      </c>
      <c r="Q62" s="95">
        <v>113.055845264056</v>
      </c>
      <c r="R62" s="12">
        <f t="shared" si="8"/>
        <v>142.75399999999999</v>
      </c>
      <c r="S62" s="158">
        <v>91.988565302840797</v>
      </c>
      <c r="T62" s="105">
        <v>33.834899999999998</v>
      </c>
      <c r="U62" s="95">
        <v>2.54</v>
      </c>
      <c r="V62" s="95">
        <v>96.7</v>
      </c>
      <c r="W62" s="98">
        <v>28.16</v>
      </c>
      <c r="X62" s="95">
        <v>91.23</v>
      </c>
      <c r="Y62" s="95">
        <v>98.39</v>
      </c>
      <c r="Z62" s="101">
        <v>4.4566666666666697</v>
      </c>
      <c r="AA62" s="87">
        <f t="shared" si="9"/>
        <v>30.713705000000001</v>
      </c>
      <c r="AB62" s="88">
        <f t="shared" si="0"/>
        <v>7816.6858808290153</v>
      </c>
      <c r="AC62" s="5">
        <v>8726.2864000000009</v>
      </c>
      <c r="AD62" s="132">
        <f t="shared" si="1"/>
        <v>61128.139316586581</v>
      </c>
      <c r="AE62" s="90">
        <f t="shared" si="10"/>
        <v>1.0478631476563243</v>
      </c>
      <c r="AF62" s="89">
        <f t="shared" si="2"/>
        <v>4619.3578367875643</v>
      </c>
      <c r="AG62" s="5">
        <v>4914.433</v>
      </c>
      <c r="AH62" s="132">
        <f t="shared" si="3"/>
        <v>34425.886490045814</v>
      </c>
      <c r="AI62" s="90">
        <f t="shared" si="11"/>
        <v>1.0184733818257932</v>
      </c>
      <c r="AJ62" s="132">
        <f t="shared" si="12"/>
        <v>1.0466992231693875</v>
      </c>
      <c r="AK62" s="89">
        <f t="shared" si="4"/>
        <v>0.95502894333137667</v>
      </c>
      <c r="AL62" s="89">
        <f t="shared" si="5"/>
        <v>0.90031794800814124</v>
      </c>
      <c r="AM62" s="132">
        <f t="shared" si="13"/>
        <v>0.93000921562455496</v>
      </c>
      <c r="AN62" s="91">
        <f t="shared" si="6"/>
        <v>65592.348520493615</v>
      </c>
      <c r="AO62" s="90">
        <f t="shared" si="14"/>
        <v>1.17024293195231</v>
      </c>
      <c r="AP62" s="144">
        <f t="shared" si="15"/>
        <v>1.0167205283124927</v>
      </c>
      <c r="AQ62" s="53">
        <v>147.4426</v>
      </c>
      <c r="AR62" s="87">
        <f t="shared" si="16"/>
        <v>41339.13769113821</v>
      </c>
      <c r="AS62" s="87">
        <f t="shared" si="17"/>
        <v>289.58304279486538</v>
      </c>
      <c r="AT62" s="56">
        <v>0.120221418274924</v>
      </c>
      <c r="AU62" s="139">
        <f t="shared" si="18"/>
        <v>0.97625875507808901</v>
      </c>
      <c r="AV62" s="143">
        <f t="shared" si="19"/>
        <v>1.0033172693475969</v>
      </c>
      <c r="AW62" s="139">
        <f t="shared" si="7"/>
        <v>3.594166666666669</v>
      </c>
      <c r="AX62" s="86">
        <f t="shared" si="20"/>
        <v>5.0263886568123404</v>
      </c>
      <c r="AY62" s="67"/>
      <c r="AZ62" s="67"/>
      <c r="BA62" s="67"/>
    </row>
    <row r="63" spans="1:53">
      <c r="A63" s="10" t="s">
        <v>65</v>
      </c>
      <c r="B63" s="94">
        <v>6402.2269000000006</v>
      </c>
      <c r="C63" s="95">
        <v>62.41</v>
      </c>
      <c r="D63" s="94">
        <v>3133.9928</v>
      </c>
      <c r="E63" s="94">
        <v>2288.7157000000002</v>
      </c>
      <c r="F63" s="94">
        <v>1343.7238</v>
      </c>
      <c r="G63" s="95">
        <v>67.117728881371207</v>
      </c>
      <c r="H63" s="83">
        <v>4.5605306799336898</v>
      </c>
      <c r="I63" s="83">
        <v>87.058965888462495</v>
      </c>
      <c r="J63" s="145">
        <v>2.8333333333333299</v>
      </c>
      <c r="K63" s="83">
        <v>1165.2558999999999</v>
      </c>
      <c r="L63" s="96">
        <v>7090.8</v>
      </c>
      <c r="M63" s="17">
        <v>250560.73</v>
      </c>
      <c r="N63" s="12">
        <v>49664</v>
      </c>
      <c r="O63" s="13">
        <v>142590</v>
      </c>
      <c r="P63" s="97">
        <v>153.68</v>
      </c>
      <c r="Q63" s="95">
        <v>112.6102209159</v>
      </c>
      <c r="R63" s="12">
        <f t="shared" si="8"/>
        <v>142.59</v>
      </c>
      <c r="S63" s="158">
        <v>93.235661961765203</v>
      </c>
      <c r="T63" s="105">
        <v>34.189</v>
      </c>
      <c r="U63" s="95">
        <v>2.81</v>
      </c>
      <c r="V63" s="95">
        <v>97.68</v>
      </c>
      <c r="W63" s="98">
        <v>27.2</v>
      </c>
      <c r="X63" s="95">
        <v>92.77</v>
      </c>
      <c r="Y63" s="95">
        <v>98.69</v>
      </c>
      <c r="Z63" s="101">
        <v>4.9066666666666698</v>
      </c>
      <c r="AA63" s="87">
        <f t="shared" si="9"/>
        <v>30.345050000000001</v>
      </c>
      <c r="AB63" s="88">
        <f t="shared" si="0"/>
        <v>8744.1676013459382</v>
      </c>
      <c r="AC63" s="5">
        <v>9052.1617999999999</v>
      </c>
      <c r="AD63" s="132">
        <f t="shared" si="1"/>
        <v>63483.847394627956</v>
      </c>
      <c r="AE63" s="90">
        <f t="shared" si="10"/>
        <v>1.0882448721650901</v>
      </c>
      <c r="AF63" s="89">
        <f t="shared" si="2"/>
        <v>5021.6196122416286</v>
      </c>
      <c r="AG63" s="5">
        <v>5115.5572000000002</v>
      </c>
      <c r="AH63" s="132">
        <f t="shared" si="3"/>
        <v>35875.988498492181</v>
      </c>
      <c r="AI63" s="90">
        <f t="shared" si="11"/>
        <v>1.0613739559899991</v>
      </c>
      <c r="AJ63" s="132">
        <f t="shared" si="12"/>
        <v>1.0186753342666786</v>
      </c>
      <c r="AK63" s="89">
        <f t="shared" si="4"/>
        <v>0.92084572964485656</v>
      </c>
      <c r="AL63" s="89">
        <f t="shared" si="5"/>
        <v>0.90516933284897305</v>
      </c>
      <c r="AM63" s="132">
        <f t="shared" si="13"/>
        <v>0.91375803180441151</v>
      </c>
      <c r="AN63" s="91">
        <f t="shared" si="6"/>
        <v>74091.589952051203</v>
      </c>
      <c r="AO63" s="90">
        <f t="shared" si="14"/>
        <v>1.3218791736265796</v>
      </c>
      <c r="AP63" s="144">
        <f t="shared" si="15"/>
        <v>1.0456053067993369</v>
      </c>
      <c r="AQ63" s="53">
        <v>154.85795999999999</v>
      </c>
      <c r="AR63" s="87">
        <f t="shared" si="16"/>
        <v>44516.677349353522</v>
      </c>
      <c r="AS63" s="87">
        <f t="shared" si="17"/>
        <v>312.20055648610366</v>
      </c>
      <c r="AT63" s="56">
        <v>0.15482338648948299</v>
      </c>
      <c r="AU63" s="139">
        <f t="shared" si="18"/>
        <v>0.98234214061661596</v>
      </c>
      <c r="AV63" s="143">
        <f t="shared" si="19"/>
        <v>1.0153835679010241</v>
      </c>
      <c r="AW63" s="139">
        <f t="shared" si="7"/>
        <v>3.9631666666666687</v>
      </c>
      <c r="AX63" s="86">
        <f t="shared" si="20"/>
        <v>5.2556186535989742</v>
      </c>
      <c r="AY63" s="67"/>
      <c r="AZ63" s="67"/>
      <c r="BA63" s="67"/>
    </row>
    <row r="64" spans="1:53">
      <c r="A64" s="10" t="s">
        <v>66</v>
      </c>
      <c r="B64" s="94">
        <v>7307.8940000000002</v>
      </c>
      <c r="C64" s="95">
        <v>65.28</v>
      </c>
      <c r="D64" s="94">
        <v>3385.7020000000002</v>
      </c>
      <c r="E64" s="94">
        <v>2373.8421000000003</v>
      </c>
      <c r="F64" s="94">
        <v>1494.7709</v>
      </c>
      <c r="G64" s="95">
        <v>67.907548868207499</v>
      </c>
      <c r="H64" s="83">
        <v>4.8374306106264804</v>
      </c>
      <c r="I64" s="83">
        <v>88.341218667697007</v>
      </c>
      <c r="J64" s="145">
        <v>2.6</v>
      </c>
      <c r="K64" s="83">
        <v>1179.3703</v>
      </c>
      <c r="L64" s="96">
        <v>7750.7</v>
      </c>
      <c r="M64" s="17">
        <v>266196.52</v>
      </c>
      <c r="N64" s="12">
        <v>50623</v>
      </c>
      <c r="O64" s="13">
        <v>142443</v>
      </c>
      <c r="P64" s="97">
        <v>160.29</v>
      </c>
      <c r="Q64" s="95">
        <v>111.747416326918</v>
      </c>
      <c r="R64" s="12">
        <f t="shared" si="8"/>
        <v>142.44300000000001</v>
      </c>
      <c r="S64" s="158">
        <v>93.310702161872399</v>
      </c>
      <c r="T64" s="105">
        <v>34.160200000000003</v>
      </c>
      <c r="U64" s="95">
        <v>3.15</v>
      </c>
      <c r="V64" s="95">
        <v>98.29</v>
      </c>
      <c r="W64" s="98">
        <v>26.81</v>
      </c>
      <c r="X64" s="95">
        <v>93.29</v>
      </c>
      <c r="Y64" s="95">
        <v>98.77</v>
      </c>
      <c r="Z64" s="101">
        <v>5.2466666666666697</v>
      </c>
      <c r="AA64" s="87">
        <f t="shared" si="9"/>
        <v>30.11759</v>
      </c>
      <c r="AB64" s="88">
        <f t="shared" si="0"/>
        <v>9848.0741421568637</v>
      </c>
      <c r="AC64" s="5">
        <v>9317.7230999999902</v>
      </c>
      <c r="AD64" s="132">
        <f t="shared" si="1"/>
        <v>65413.696004717604</v>
      </c>
      <c r="AE64" s="90">
        <f t="shared" si="10"/>
        <v>1.1213264817425637</v>
      </c>
      <c r="AF64" s="89">
        <f t="shared" si="2"/>
        <v>5186.4307598039213</v>
      </c>
      <c r="AG64" s="5">
        <v>5208.7052999999996</v>
      </c>
      <c r="AH64" s="132">
        <f t="shared" si="3"/>
        <v>36566.944672605881</v>
      </c>
      <c r="AI64" s="90">
        <f t="shared" si="11"/>
        <v>1.0818155638349118</v>
      </c>
      <c r="AJ64" s="132">
        <f t="shared" si="12"/>
        <v>1.011767680462375</v>
      </c>
      <c r="AK64" s="89">
        <f t="shared" si="4"/>
        <v>0.90211420725348024</v>
      </c>
      <c r="AL64" s="89">
        <f t="shared" si="5"/>
        <v>0.89460729374861758</v>
      </c>
      <c r="AM64" s="132">
        <f t="shared" si="13"/>
        <v>0.89872833228145133</v>
      </c>
      <c r="AN64" s="91">
        <f t="shared" si="6"/>
        <v>80127.5309693249</v>
      </c>
      <c r="AO64" s="90">
        <f t="shared" si="14"/>
        <v>1.4295673029964049</v>
      </c>
      <c r="AP64" s="144">
        <f t="shared" si="15"/>
        <v>1.0483743061062647</v>
      </c>
      <c r="AQ64" s="53">
        <v>162.01571999999999</v>
      </c>
      <c r="AR64" s="87">
        <f t="shared" si="16"/>
        <v>45063.453948340488</v>
      </c>
      <c r="AS64" s="87">
        <f t="shared" si="17"/>
        <v>316.36130907338713</v>
      </c>
      <c r="AT64" s="56">
        <v>0.128850039224919</v>
      </c>
      <c r="AU64" s="139">
        <f t="shared" si="18"/>
        <v>0.98553710602279199</v>
      </c>
      <c r="AV64" s="143">
        <f t="shared" si="19"/>
        <v>1.0034422303409185</v>
      </c>
      <c r="AW64" s="139">
        <f t="shared" si="7"/>
        <v>4.3031666666666686</v>
      </c>
      <c r="AX64" s="86">
        <f t="shared" si="20"/>
        <v>5.5098555591259659</v>
      </c>
      <c r="AY64" s="67"/>
      <c r="AZ64" s="67"/>
      <c r="BA64" s="67"/>
    </row>
    <row r="65" spans="1:53">
      <c r="A65" s="10" t="s">
        <v>67</v>
      </c>
      <c r="B65" s="94">
        <v>7434.2142999999996</v>
      </c>
      <c r="C65" s="95">
        <v>63.9</v>
      </c>
      <c r="D65" s="94">
        <v>3756.7207999999996</v>
      </c>
      <c r="E65" s="94">
        <v>2353.8487</v>
      </c>
      <c r="F65" s="94">
        <v>1714.4594</v>
      </c>
      <c r="G65" s="95">
        <v>68.648665522522293</v>
      </c>
      <c r="H65" s="83">
        <v>-2.4583963691376698</v>
      </c>
      <c r="I65" s="83">
        <v>88.604867795566093</v>
      </c>
      <c r="J65" s="145">
        <v>5.0999999999999996</v>
      </c>
      <c r="K65" s="83">
        <v>1210.3598999999999</v>
      </c>
      <c r="L65" s="96">
        <v>8970.7000000000007</v>
      </c>
      <c r="M65" s="17">
        <v>303731.96999999997</v>
      </c>
      <c r="N65" s="12">
        <v>45384</v>
      </c>
      <c r="O65" s="13">
        <v>142318</v>
      </c>
      <c r="P65" s="97">
        <v>176.8</v>
      </c>
      <c r="Q65" s="95">
        <v>111.71897221958901</v>
      </c>
      <c r="R65" s="12">
        <f t="shared" si="8"/>
        <v>142.31800000000001</v>
      </c>
      <c r="S65" s="158">
        <v>93.557262819367494</v>
      </c>
      <c r="T65" s="105">
        <v>34.271299999999997</v>
      </c>
      <c r="U65" s="95">
        <v>3.52</v>
      </c>
      <c r="V65" s="95">
        <v>99.34</v>
      </c>
      <c r="W65" s="98">
        <v>26.59</v>
      </c>
      <c r="X65" s="95">
        <v>92.5</v>
      </c>
      <c r="Y65" s="95">
        <v>99.55</v>
      </c>
      <c r="Z65" s="101">
        <v>5.2466666666666697</v>
      </c>
      <c r="AA65" s="87">
        <f t="shared" si="9"/>
        <v>30.046585</v>
      </c>
      <c r="AB65" s="88">
        <f t="shared" si="0"/>
        <v>10633.528951486696</v>
      </c>
      <c r="AC65" s="5">
        <v>9844.2978000000003</v>
      </c>
      <c r="AD65" s="132">
        <f t="shared" si="1"/>
        <v>69171.136469034129</v>
      </c>
      <c r="AE65" s="90">
        <f t="shared" si="10"/>
        <v>1.1857368079211261</v>
      </c>
      <c r="AF65" s="89">
        <f t="shared" si="2"/>
        <v>5879.062284820031</v>
      </c>
      <c r="AG65" s="5">
        <v>5436.9303</v>
      </c>
      <c r="AH65" s="132">
        <f t="shared" si="3"/>
        <v>38202.689048468914</v>
      </c>
      <c r="AI65" s="90">
        <f t="shared" si="11"/>
        <v>1.1302082786243901</v>
      </c>
      <c r="AJ65" s="132">
        <f t="shared" si="12"/>
        <v>1.0109136122075784</v>
      </c>
      <c r="AK65" s="89">
        <f t="shared" si="4"/>
        <v>0.87755761882144157</v>
      </c>
      <c r="AL65" s="89">
        <f t="shared" si="5"/>
        <v>0.89017340264805789</v>
      </c>
      <c r="AM65" s="132">
        <f t="shared" si="13"/>
        <v>0.88321244284998246</v>
      </c>
      <c r="AN65" s="91">
        <f t="shared" si="6"/>
        <v>91819.389719495506</v>
      </c>
      <c r="AO65" s="90">
        <f t="shared" si="14"/>
        <v>1.6381635092977698</v>
      </c>
      <c r="AP65" s="144">
        <f t="shared" si="15"/>
        <v>0.97541603630862328</v>
      </c>
      <c r="AQ65" s="53">
        <v>167.01775000000001</v>
      </c>
      <c r="AR65" s="87">
        <f t="shared" si="16"/>
        <v>40162.98557722949</v>
      </c>
      <c r="AS65" s="87">
        <f t="shared" si="17"/>
        <v>282.20594427429762</v>
      </c>
      <c r="AT65" s="56">
        <v>-2.2917348359530101E-2</v>
      </c>
      <c r="AU65" s="139">
        <f t="shared" si="18"/>
        <v>0.99455445119728492</v>
      </c>
      <c r="AV65" s="143">
        <f t="shared" si="19"/>
        <v>0.99651622513782723</v>
      </c>
      <c r="AW65" s="139">
        <f t="shared" si="7"/>
        <v>4.4696666666666687</v>
      </c>
      <c r="AX65" s="86">
        <f t="shared" si="20"/>
        <v>5.374401470115683</v>
      </c>
      <c r="AY65" s="67"/>
      <c r="AZ65" s="67"/>
      <c r="BA65" s="67"/>
    </row>
    <row r="66" spans="1:53">
      <c r="A66" s="10" t="s">
        <v>68</v>
      </c>
      <c r="B66" s="94">
        <v>6718.5847999999996</v>
      </c>
      <c r="C66" s="95">
        <v>66.31</v>
      </c>
      <c r="D66" s="94">
        <v>3447.9128999999998</v>
      </c>
      <c r="E66" s="94">
        <v>2086.1905999999999</v>
      </c>
      <c r="F66" s="94">
        <v>1403.0143</v>
      </c>
      <c r="G66" s="95">
        <v>70.975122150414606</v>
      </c>
      <c r="H66" s="83">
        <v>1.5897634742147999</v>
      </c>
      <c r="I66" s="83">
        <v>90.7811278406231</v>
      </c>
      <c r="J66" s="145">
        <v>3.9666666666666699</v>
      </c>
      <c r="K66" s="83">
        <v>1371.1111000000001</v>
      </c>
      <c r="L66" s="96">
        <v>9381.7000000000007</v>
      </c>
      <c r="M66" s="17">
        <v>338830.41</v>
      </c>
      <c r="N66" s="12">
        <v>43883</v>
      </c>
      <c r="O66" s="13">
        <v>142220</v>
      </c>
      <c r="P66" s="97">
        <v>166.36</v>
      </c>
      <c r="Q66" s="95">
        <v>114.61078979804699</v>
      </c>
      <c r="R66" s="12">
        <f t="shared" si="8"/>
        <v>142.22</v>
      </c>
      <c r="S66" s="158">
        <v>93.714489905306394</v>
      </c>
      <c r="T66" s="105">
        <v>34.479500000000002</v>
      </c>
      <c r="U66" s="95">
        <v>3.75</v>
      </c>
      <c r="V66" s="95">
        <v>100.47</v>
      </c>
      <c r="W66" s="98">
        <v>26.31</v>
      </c>
      <c r="X66" s="95">
        <v>93.44</v>
      </c>
      <c r="Y66" s="95">
        <v>99.61</v>
      </c>
      <c r="Z66" s="101">
        <v>5.2566666666666704</v>
      </c>
      <c r="AA66" s="87">
        <f t="shared" si="9"/>
        <v>29.986275000000003</v>
      </c>
      <c r="AB66" s="88">
        <f t="shared" si="0"/>
        <v>9101.8074196953694</v>
      </c>
      <c r="AC66" s="5">
        <v>10194.166999999999</v>
      </c>
      <c r="AD66" s="132">
        <f t="shared" si="1"/>
        <v>71678.856700885954</v>
      </c>
      <c r="AE66" s="90">
        <f t="shared" si="10"/>
        <v>1.2287243361686395</v>
      </c>
      <c r="AF66" s="89">
        <f t="shared" si="2"/>
        <v>5199.6876790830938</v>
      </c>
      <c r="AG66" s="5">
        <v>5522.0142999999998</v>
      </c>
      <c r="AH66" s="132">
        <f t="shared" si="3"/>
        <v>38827.269722964418</v>
      </c>
      <c r="AI66" s="90">
        <f t="shared" si="11"/>
        <v>1.1486861990683677</v>
      </c>
      <c r="AJ66" s="132">
        <f t="shared" si="12"/>
        <v>1.0338893205014896</v>
      </c>
      <c r="AK66" s="89">
        <f t="shared" si="4"/>
        <v>0.84838933322218968</v>
      </c>
      <c r="AL66" s="89">
        <f t="shared" si="5"/>
        <v>0.86768119178537118</v>
      </c>
      <c r="AM66" s="132">
        <f t="shared" si="13"/>
        <v>0.85701701099281857</v>
      </c>
      <c r="AN66" s="91">
        <f t="shared" si="6"/>
        <v>92942.578817478468</v>
      </c>
      <c r="AO66" s="90">
        <f t="shared" si="14"/>
        <v>1.6582024945271183</v>
      </c>
      <c r="AP66" s="144">
        <f t="shared" si="15"/>
        <v>1.015897634742148</v>
      </c>
      <c r="AQ66" s="53">
        <v>173.50883999999999</v>
      </c>
      <c r="AR66" s="87">
        <f t="shared" si="16"/>
        <v>38503.006125302323</v>
      </c>
      <c r="AS66" s="87">
        <f t="shared" si="17"/>
        <v>270.7284919512187</v>
      </c>
      <c r="AT66" s="56">
        <v>-0.10044387228318399</v>
      </c>
      <c r="AU66" s="139">
        <f t="shared" si="18"/>
        <v>0.99996085237798804</v>
      </c>
      <c r="AV66" s="143">
        <f t="shared" si="19"/>
        <v>1.0063365827490114</v>
      </c>
      <c r="AW66" s="139">
        <f t="shared" si="7"/>
        <v>4.5786666666666687</v>
      </c>
      <c r="AX66" s="86">
        <f t="shared" si="20"/>
        <v>5.4598417416452456</v>
      </c>
      <c r="AY66" s="67"/>
      <c r="AZ66" s="67"/>
      <c r="BA66" s="67"/>
    </row>
    <row r="67" spans="1:53">
      <c r="A67" s="10" t="s">
        <v>69</v>
      </c>
      <c r="B67" s="94">
        <v>7689.2244000000001</v>
      </c>
      <c r="C67" s="95">
        <v>69.010000000000005</v>
      </c>
      <c r="D67" s="94">
        <v>3835.2948999999999</v>
      </c>
      <c r="E67" s="94">
        <v>2405.5122999999999</v>
      </c>
      <c r="F67" s="94">
        <v>1715.4414999999999</v>
      </c>
      <c r="G67" s="95">
        <v>72.453832125769495</v>
      </c>
      <c r="H67" s="83">
        <v>8.8549618320610808</v>
      </c>
      <c r="I67" s="83">
        <v>91.532078559343503</v>
      </c>
      <c r="J67" s="145">
        <v>3.3333333333333299</v>
      </c>
      <c r="K67" s="83">
        <v>1419.3383999999999</v>
      </c>
      <c r="L67" s="96">
        <v>10827.4</v>
      </c>
      <c r="M67" s="17">
        <v>405839.81</v>
      </c>
      <c r="N67" s="12">
        <v>50715</v>
      </c>
      <c r="O67" s="13">
        <v>142151</v>
      </c>
      <c r="P67" s="97">
        <v>178.18</v>
      </c>
      <c r="Q67" s="95">
        <v>114.136721342562</v>
      </c>
      <c r="R67" s="12">
        <f t="shared" si="8"/>
        <v>142.15100000000001</v>
      </c>
      <c r="S67" s="158">
        <v>95.000893335715602</v>
      </c>
      <c r="T67" s="105">
        <v>34.858899999999998</v>
      </c>
      <c r="U67" s="95">
        <v>4</v>
      </c>
      <c r="V67" s="95">
        <v>101.08</v>
      </c>
      <c r="W67" s="98">
        <v>25.86</v>
      </c>
      <c r="X67" s="95">
        <v>95.23</v>
      </c>
      <c r="Y67" s="95">
        <v>100.37</v>
      </c>
      <c r="Z67" s="101">
        <v>5.25</v>
      </c>
      <c r="AA67" s="87">
        <f t="shared" si="9"/>
        <v>29.909505000000003</v>
      </c>
      <c r="AB67" s="88">
        <f t="shared" si="0"/>
        <v>10142.230981017245</v>
      </c>
      <c r="AC67" s="5">
        <v>10490.154</v>
      </c>
      <c r="AD67" s="132">
        <f t="shared" si="1"/>
        <v>73795.850890953981</v>
      </c>
      <c r="AE67" s="90">
        <f t="shared" si="10"/>
        <v>1.2650140093105948</v>
      </c>
      <c r="AF67" s="89">
        <f t="shared" si="2"/>
        <v>5557.5929575423843</v>
      </c>
      <c r="AG67" s="5">
        <v>5678.1406999999999</v>
      </c>
      <c r="AH67" s="132">
        <f t="shared" si="3"/>
        <v>39944.430218570393</v>
      </c>
      <c r="AI67" s="90">
        <f t="shared" si="11"/>
        <v>1.1817368578605818</v>
      </c>
      <c r="AJ67" s="132">
        <f t="shared" si="12"/>
        <v>1.0208342012039249</v>
      </c>
      <c r="AK67" s="89">
        <f t="shared" si="4"/>
        <v>0.83250838164909025</v>
      </c>
      <c r="AL67" s="89">
        <f t="shared" si="5"/>
        <v>0.87112130305102831</v>
      </c>
      <c r="AM67" s="132">
        <f t="shared" si="13"/>
        <v>0.84966772862477857</v>
      </c>
      <c r="AN67" s="91">
        <f t="shared" si="6"/>
        <v>105126.66848900447</v>
      </c>
      <c r="AO67" s="90">
        <f t="shared" si="14"/>
        <v>1.8755806665546313</v>
      </c>
      <c r="AP67" s="144">
        <f t="shared" si="15"/>
        <v>1.0885496183206107</v>
      </c>
      <c r="AQ67" s="53">
        <v>179.34575000000001</v>
      </c>
      <c r="AR67" s="87">
        <f t="shared" si="16"/>
        <v>43848.599299787806</v>
      </c>
      <c r="AS67" s="87">
        <f t="shared" si="17"/>
        <v>308.46493728350697</v>
      </c>
      <c r="AT67" s="56">
        <v>-4.2619349522840999E-3</v>
      </c>
      <c r="AU67" s="139">
        <f t="shared" si="18"/>
        <v>1.0068888073724953</v>
      </c>
      <c r="AV67" s="143">
        <f t="shared" si="19"/>
        <v>1.0167096592770519</v>
      </c>
      <c r="AW67" s="139">
        <f t="shared" si="7"/>
        <v>4.6875</v>
      </c>
      <c r="AX67" s="86">
        <f t="shared" si="20"/>
        <v>5.9433086439588703</v>
      </c>
      <c r="AY67" s="67"/>
      <c r="AZ67" s="67"/>
      <c r="BA67" s="67"/>
    </row>
    <row r="68" spans="1:53">
      <c r="A68" s="10" t="s">
        <v>70</v>
      </c>
      <c r="B68" s="94">
        <v>8786.109199999999</v>
      </c>
      <c r="C68" s="95">
        <v>72.55</v>
      </c>
      <c r="D68" s="94">
        <v>4205.6188000000002</v>
      </c>
      <c r="E68" s="94">
        <v>2558.2696000000001</v>
      </c>
      <c r="F68" s="94">
        <v>1915.2505000000001</v>
      </c>
      <c r="G68" s="95">
        <v>73.937365434377298</v>
      </c>
      <c r="H68" s="83">
        <v>5.3646563814866699</v>
      </c>
      <c r="I68" s="83">
        <v>92.347899792221497</v>
      </c>
      <c r="J68" s="145">
        <v>4.9666666666666703</v>
      </c>
      <c r="K68" s="83">
        <v>1442.5</v>
      </c>
      <c r="L68" s="96">
        <v>11461.8</v>
      </c>
      <c r="M68" s="17">
        <v>425377.75</v>
      </c>
      <c r="N68" s="12">
        <v>55447</v>
      </c>
      <c r="O68" s="13">
        <v>142099</v>
      </c>
      <c r="P68" s="97">
        <v>181.38</v>
      </c>
      <c r="Q68" s="95">
        <v>113.899687114819</v>
      </c>
      <c r="R68" s="12">
        <f t="shared" si="8"/>
        <v>142.09899999999999</v>
      </c>
      <c r="S68" s="158">
        <v>95.065213507235995</v>
      </c>
      <c r="T68" s="105">
        <v>35.034999999999997</v>
      </c>
      <c r="U68" s="95">
        <v>4.13</v>
      </c>
      <c r="V68" s="95">
        <v>101.53</v>
      </c>
      <c r="W68" s="98">
        <v>25.51</v>
      </c>
      <c r="X68" s="95">
        <v>95.5</v>
      </c>
      <c r="Y68" s="95">
        <v>101.05</v>
      </c>
      <c r="Z68" s="101">
        <v>5.0733333333333297</v>
      </c>
      <c r="AA68" s="87">
        <f t="shared" si="9"/>
        <v>29.796250000000001</v>
      </c>
      <c r="AB68" s="88">
        <f t="shared" si="0"/>
        <v>11224.107649896621</v>
      </c>
      <c r="AC68" s="5">
        <v>10610.297</v>
      </c>
      <c r="AD68" s="132">
        <f t="shared" si="1"/>
        <v>74668.343901083048</v>
      </c>
      <c r="AE68" s="90">
        <f t="shared" si="10"/>
        <v>1.2799703499112307</v>
      </c>
      <c r="AF68" s="89">
        <f t="shared" si="2"/>
        <v>5796.8556857339772</v>
      </c>
      <c r="AG68" s="5">
        <v>5799.3315000000002</v>
      </c>
      <c r="AH68" s="132">
        <f t="shared" si="3"/>
        <v>40811.909302669272</v>
      </c>
      <c r="AI68" s="90">
        <f t="shared" si="11"/>
        <v>1.2074008115455739</v>
      </c>
      <c r="AJ68" s="132">
        <f t="shared" si="12"/>
        <v>1.0204755672002634</v>
      </c>
      <c r="AK68" s="89">
        <f t="shared" si="4"/>
        <v>0.80704458691600978</v>
      </c>
      <c r="AL68" s="89">
        <f t="shared" si="5"/>
        <v>0.85853579207205732</v>
      </c>
      <c r="AM68" s="132">
        <f t="shared" si="13"/>
        <v>0.82982195955094828</v>
      </c>
      <c r="AN68" s="91">
        <f t="shared" si="6"/>
        <v>109093.23815016919</v>
      </c>
      <c r="AO68" s="90">
        <f t="shared" si="14"/>
        <v>1.9463488310551627</v>
      </c>
      <c r="AP68" s="144">
        <f t="shared" si="15"/>
        <v>1.0536465638148667</v>
      </c>
      <c r="AQ68" s="53">
        <v>183.79357999999999</v>
      </c>
      <c r="AR68" s="87">
        <f t="shared" si="16"/>
        <v>47470.838444435118</v>
      </c>
      <c r="AS68" s="87">
        <f t="shared" si="17"/>
        <v>334.06877208449828</v>
      </c>
      <c r="AT68" s="56">
        <v>4.25865305321462E-2</v>
      </c>
      <c r="AU68" s="139">
        <f t="shared" si="18"/>
        <v>1.0126571853304143</v>
      </c>
      <c r="AV68" s="143">
        <f t="shared" si="19"/>
        <v>1.0018634787665035</v>
      </c>
      <c r="AW68" s="139">
        <f t="shared" si="7"/>
        <v>4.6488333333333314</v>
      </c>
      <c r="AX68" s="86">
        <f t="shared" si="20"/>
        <v>6.2621467303984586</v>
      </c>
      <c r="AY68" s="67"/>
      <c r="AZ68" s="67"/>
      <c r="BA68" s="67"/>
    </row>
    <row r="69" spans="1:53">
      <c r="A69" s="10" t="s">
        <v>71</v>
      </c>
      <c r="B69" s="94">
        <v>9675.3105999999989</v>
      </c>
      <c r="C69" s="95">
        <v>76.16</v>
      </c>
      <c r="D69" s="94">
        <v>4728.7888000000003</v>
      </c>
      <c r="E69" s="94">
        <v>2978.7896000000001</v>
      </c>
      <c r="F69" s="94">
        <v>2128.5045</v>
      </c>
      <c r="G69" s="95">
        <v>76.475068725415497</v>
      </c>
      <c r="H69" s="83">
        <v>3.5274542429284801</v>
      </c>
      <c r="I69" s="83">
        <v>93.473281386732495</v>
      </c>
      <c r="J69" s="145">
        <v>5.4666666666666703</v>
      </c>
      <c r="K69" s="83">
        <v>1518.0146000000002</v>
      </c>
      <c r="L69" s="96">
        <v>12869</v>
      </c>
      <c r="M69" s="17">
        <v>478762.32</v>
      </c>
      <c r="N69" s="12">
        <v>68521</v>
      </c>
      <c r="O69" s="13">
        <v>142047</v>
      </c>
      <c r="P69" s="97">
        <v>204.6</v>
      </c>
      <c r="Q69" s="95">
        <v>113.83331753105099</v>
      </c>
      <c r="R69" s="12">
        <f t="shared" si="8"/>
        <v>142.047</v>
      </c>
      <c r="S69" s="158">
        <v>96.255136680364501</v>
      </c>
      <c r="T69" s="105">
        <v>35.694699999999997</v>
      </c>
      <c r="U69" s="95">
        <v>4.04</v>
      </c>
      <c r="V69" s="95">
        <v>102.06</v>
      </c>
      <c r="W69" s="98">
        <v>24.64</v>
      </c>
      <c r="X69" s="95">
        <v>96.18</v>
      </c>
      <c r="Y69" s="95">
        <v>101.41</v>
      </c>
      <c r="Z69" s="101">
        <v>4.4966666666666697</v>
      </c>
      <c r="AA69" s="87">
        <f t="shared" si="9"/>
        <v>29.614615000000001</v>
      </c>
      <c r="AB69" s="88">
        <f t="shared" si="0"/>
        <v>11587.480961134454</v>
      </c>
      <c r="AC69" s="5">
        <v>10700.296</v>
      </c>
      <c r="AD69" s="132">
        <f t="shared" si="1"/>
        <v>75329.264257604882</v>
      </c>
      <c r="AE69" s="90">
        <f t="shared" si="10"/>
        <v>1.2912998962196554</v>
      </c>
      <c r="AF69" s="89">
        <f t="shared" si="2"/>
        <v>6209.0189075630251</v>
      </c>
      <c r="AG69" s="5">
        <v>5741.6850999999997</v>
      </c>
      <c r="AH69" s="132">
        <f t="shared" si="3"/>
        <v>40421.023323266243</v>
      </c>
      <c r="AI69" s="90">
        <f t="shared" si="11"/>
        <v>1.1958366368520332</v>
      </c>
      <c r="AJ69" s="132">
        <f t="shared" si="12"/>
        <v>1.0343223385919873</v>
      </c>
      <c r="AK69" s="89">
        <f t="shared" si="4"/>
        <v>0.75902008907707763</v>
      </c>
      <c r="AL69" s="89">
        <f t="shared" si="5"/>
        <v>0.85626147098798133</v>
      </c>
      <c r="AM69" s="132">
        <f t="shared" si="13"/>
        <v>0.80133143538369844</v>
      </c>
      <c r="AN69" s="91">
        <f t="shared" si="6"/>
        <v>118465.76383263436</v>
      </c>
      <c r="AO69" s="90">
        <f t="shared" si="14"/>
        <v>2.1135654680843965</v>
      </c>
      <c r="AP69" s="144">
        <f t="shared" si="15"/>
        <v>1.0352745424292848</v>
      </c>
      <c r="AQ69" s="53">
        <v>192.99194</v>
      </c>
      <c r="AR69" s="87">
        <f t="shared" si="16"/>
        <v>57010.953544390155</v>
      </c>
      <c r="AS69" s="87">
        <f t="shared" si="17"/>
        <v>401.35274623462766</v>
      </c>
      <c r="AT69" s="56">
        <v>0.194889709128618</v>
      </c>
      <c r="AU69" s="139">
        <f t="shared" si="18"/>
        <v>1.0170198612629611</v>
      </c>
      <c r="AV69" s="143">
        <f t="shared" si="19"/>
        <v>1.0095452734881483</v>
      </c>
      <c r="AW69" s="139">
        <f t="shared" si="7"/>
        <v>4.291166666666669</v>
      </c>
      <c r="AX69" s="86">
        <f t="shared" si="20"/>
        <v>6.4830410909383067</v>
      </c>
      <c r="AY69" s="67"/>
      <c r="AZ69" s="67"/>
      <c r="BA69" s="67"/>
    </row>
    <row r="70" spans="1:53">
      <c r="A70" s="10" t="s">
        <v>72</v>
      </c>
      <c r="B70" s="94">
        <v>8929.8515000000007</v>
      </c>
      <c r="C70" s="95">
        <v>80.73</v>
      </c>
      <c r="D70" s="94">
        <v>4358.4462000000003</v>
      </c>
      <c r="E70" s="94">
        <v>2921.9236000000001</v>
      </c>
      <c r="F70" s="94">
        <v>1816.0464999999999</v>
      </c>
      <c r="G70" s="95">
        <v>80.101791998303497</v>
      </c>
      <c r="H70" s="83">
        <v>5.8502089360334102</v>
      </c>
      <c r="I70" s="83">
        <v>95.724427879597798</v>
      </c>
      <c r="J70" s="145">
        <v>3.8</v>
      </c>
      <c r="K70" s="83">
        <v>1738.2382</v>
      </c>
      <c r="L70" s="96">
        <v>12973.8</v>
      </c>
      <c r="M70" s="17">
        <v>512583.83</v>
      </c>
      <c r="N70" s="12">
        <v>74200</v>
      </c>
      <c r="O70" s="13">
        <v>141980</v>
      </c>
      <c r="P70" s="97">
        <v>199.9</v>
      </c>
      <c r="Q70" s="95">
        <v>114.97108182421501</v>
      </c>
      <c r="R70" s="12">
        <f t="shared" si="8"/>
        <v>141.97999999999999</v>
      </c>
      <c r="S70" s="158">
        <v>96.859031624084295</v>
      </c>
      <c r="T70" s="105">
        <v>36.309699999999999</v>
      </c>
      <c r="U70" s="95">
        <v>3.99</v>
      </c>
      <c r="V70" s="95">
        <v>102.89</v>
      </c>
      <c r="W70" s="98">
        <v>24.27</v>
      </c>
      <c r="X70" s="95">
        <v>97.27</v>
      </c>
      <c r="Y70" s="95">
        <v>100.71</v>
      </c>
      <c r="Z70" s="101">
        <v>3.1766666666666699</v>
      </c>
      <c r="AA70" s="87">
        <f t="shared" si="9"/>
        <v>29.687865000000002</v>
      </c>
      <c r="AB70" s="88">
        <f t="shared" si="0"/>
        <v>9691.5327635327631</v>
      </c>
      <c r="AC70" s="5">
        <v>10900.891</v>
      </c>
      <c r="AD70" s="132">
        <f t="shared" si="1"/>
        <v>76777.651781941124</v>
      </c>
      <c r="AE70" s="90">
        <f t="shared" si="10"/>
        <v>1.3161282637643765</v>
      </c>
      <c r="AF70" s="89">
        <f t="shared" si="2"/>
        <v>5398.7937569676706</v>
      </c>
      <c r="AG70" s="5">
        <v>5714.1139000000003</v>
      </c>
      <c r="AH70" s="132">
        <f t="shared" si="3"/>
        <v>40245.907170023951</v>
      </c>
      <c r="AI70" s="90">
        <f t="shared" si="11"/>
        <v>1.1906559092371736</v>
      </c>
      <c r="AJ70" s="132">
        <f t="shared" si="12"/>
        <v>1.0474236026633699</v>
      </c>
      <c r="AK70" s="89">
        <f t="shared" si="4"/>
        <v>0.72186191694724089</v>
      </c>
      <c r="AL70" s="89">
        <f t="shared" si="5"/>
        <v>0.83679519680349923</v>
      </c>
      <c r="AM70" s="132">
        <f t="shared" si="13"/>
        <v>0.77148662663272694</v>
      </c>
      <c r="AN70" s="91">
        <f t="shared" si="6"/>
        <v>114076.92205827549</v>
      </c>
      <c r="AO70" s="90">
        <f t="shared" si="14"/>
        <v>2.0352634834512981</v>
      </c>
      <c r="AP70" s="144">
        <f t="shared" si="15"/>
        <v>1.0585020893603341</v>
      </c>
      <c r="AQ70" s="53">
        <v>208.71977999999999</v>
      </c>
      <c r="AR70" s="87">
        <f t="shared" si="16"/>
        <v>60658.925793417606</v>
      </c>
      <c r="AS70" s="87">
        <f t="shared" si="17"/>
        <v>427.23570779981412</v>
      </c>
      <c r="AT70" s="56">
        <v>0.227453809415158</v>
      </c>
      <c r="AU70" s="139">
        <f t="shared" si="18"/>
        <v>1.0168522478881732</v>
      </c>
      <c r="AV70" s="143">
        <f t="shared" si="19"/>
        <v>1.0090532190099375</v>
      </c>
      <c r="AW70" s="139">
        <f t="shared" si="7"/>
        <v>3.5426666666666686</v>
      </c>
      <c r="AX70" s="86">
        <f t="shared" si="20"/>
        <v>6.862312540167097</v>
      </c>
      <c r="AY70" s="67"/>
      <c r="AZ70" s="67"/>
      <c r="BA70" s="67"/>
    </row>
    <row r="71" spans="1:53">
      <c r="A71" s="10" t="s">
        <v>73</v>
      </c>
      <c r="B71" s="94">
        <v>10329.5661</v>
      </c>
      <c r="C71" s="95">
        <v>85.91</v>
      </c>
      <c r="D71" s="94">
        <v>4838.5344999999998</v>
      </c>
      <c r="E71" s="94">
        <v>3307.1012000000001</v>
      </c>
      <c r="F71" s="94">
        <v>2239.5284999999999</v>
      </c>
      <c r="G71" s="95">
        <v>83.219501946341595</v>
      </c>
      <c r="H71" s="83">
        <v>9.50501062860614</v>
      </c>
      <c r="I71" s="83">
        <v>98.518261321299505</v>
      </c>
      <c r="J71" s="145">
        <v>3.8666666666666698</v>
      </c>
      <c r="K71" s="83">
        <v>1824.9847</v>
      </c>
      <c r="L71" s="96">
        <v>13841.2</v>
      </c>
      <c r="M71" s="17">
        <v>568966.12</v>
      </c>
      <c r="N71" s="12">
        <v>85049</v>
      </c>
      <c r="O71" s="13">
        <v>141891</v>
      </c>
      <c r="P71" s="97">
        <v>211.69</v>
      </c>
      <c r="Q71" s="95">
        <v>114.24101640276901</v>
      </c>
      <c r="R71" s="12">
        <f t="shared" si="8"/>
        <v>141.89099999999999</v>
      </c>
      <c r="S71" s="158">
        <v>98.449169197784499</v>
      </c>
      <c r="T71" s="105">
        <v>36.910800000000002</v>
      </c>
      <c r="U71" s="95">
        <v>4.0999999999999996</v>
      </c>
      <c r="V71" s="95">
        <v>102.54</v>
      </c>
      <c r="W71" s="98">
        <v>23.63</v>
      </c>
      <c r="X71" s="95">
        <v>99.4</v>
      </c>
      <c r="Y71" s="95">
        <v>101.21</v>
      </c>
      <c r="Z71" s="101">
        <v>2.08666666666667</v>
      </c>
      <c r="AA71" s="87">
        <f t="shared" si="9"/>
        <v>29.606360000000002</v>
      </c>
      <c r="AB71" s="88">
        <f t="shared" si="0"/>
        <v>10781.042253521127</v>
      </c>
      <c r="AC71" s="5">
        <v>11166.29</v>
      </c>
      <c r="AD71" s="132">
        <f t="shared" si="1"/>
        <v>78696.252757398295</v>
      </c>
      <c r="AE71" s="90">
        <f t="shared" si="10"/>
        <v>1.3490170655456133</v>
      </c>
      <c r="AF71" s="89">
        <f t="shared" si="2"/>
        <v>5632.0969619369107</v>
      </c>
      <c r="AG71" s="5">
        <v>5800.8404</v>
      </c>
      <c r="AH71" s="132">
        <f t="shared" si="3"/>
        <v>40882.37027013694</v>
      </c>
      <c r="AI71" s="90">
        <f t="shared" si="11"/>
        <v>1.2094853655582718</v>
      </c>
      <c r="AJ71" s="132">
        <f t="shared" si="12"/>
        <v>1.0389218501891209</v>
      </c>
      <c r="AK71" s="89">
        <f t="shared" si="4"/>
        <v>0.69130972127474533</v>
      </c>
      <c r="AL71" s="89">
        <f t="shared" si="5"/>
        <v>0.83222168641888883</v>
      </c>
      <c r="AM71" s="132">
        <f t="shared" si="13"/>
        <v>0.75149747913859977</v>
      </c>
      <c r="AN71" s="91">
        <f t="shared" si="6"/>
        <v>117217.85836257512</v>
      </c>
      <c r="AO71" s="90">
        <f t="shared" si="14"/>
        <v>2.0913013993473974</v>
      </c>
      <c r="AP71" s="144">
        <f t="shared" si="15"/>
        <v>1.0950501062860614</v>
      </c>
      <c r="AQ71" s="53">
        <v>212.82203000000001</v>
      </c>
      <c r="AR71" s="87">
        <f t="shared" si="16"/>
        <v>67880.950917302893</v>
      </c>
      <c r="AS71" s="87">
        <f t="shared" si="17"/>
        <v>478.40208975412742</v>
      </c>
      <c r="AT71" s="56">
        <v>0.31242004813212298</v>
      </c>
      <c r="AU71" s="139">
        <f t="shared" si="18"/>
        <v>1.0180635171942618</v>
      </c>
      <c r="AV71" s="143">
        <f t="shared" si="19"/>
        <v>1.0194278110894901</v>
      </c>
      <c r="AW71" s="139">
        <f t="shared" si="7"/>
        <v>2.9926666666666684</v>
      </c>
      <c r="AX71" s="86">
        <f t="shared" si="20"/>
        <v>7.5145760764781517</v>
      </c>
      <c r="AY71" s="67"/>
      <c r="AZ71" s="67"/>
      <c r="BA71" s="67"/>
    </row>
    <row r="72" spans="1:53">
      <c r="A72" s="10" t="s">
        <v>74</v>
      </c>
      <c r="B72" s="94">
        <v>11754.9046</v>
      </c>
      <c r="C72" s="95">
        <v>91.22</v>
      </c>
      <c r="D72" s="94">
        <v>5309.9152999999997</v>
      </c>
      <c r="E72" s="94">
        <v>3675.1596</v>
      </c>
      <c r="F72" s="94">
        <v>2569.7138999999997</v>
      </c>
      <c r="G72" s="95">
        <v>84.986535250224406</v>
      </c>
      <c r="H72" s="83">
        <v>8.5135884636716508</v>
      </c>
      <c r="I72" s="83">
        <v>98.981084816749203</v>
      </c>
      <c r="J72" s="145">
        <v>5.7666666666666702</v>
      </c>
      <c r="K72" s="83">
        <v>1859.4296999999999</v>
      </c>
      <c r="L72" s="96">
        <v>14045.7</v>
      </c>
      <c r="M72" s="17">
        <v>556813.28</v>
      </c>
      <c r="N72" s="12">
        <v>90105</v>
      </c>
      <c r="O72" s="13">
        <v>141817</v>
      </c>
      <c r="P72" s="97">
        <v>214.65</v>
      </c>
      <c r="Q72" s="95">
        <v>113.330804968237</v>
      </c>
      <c r="R72" s="12">
        <f t="shared" si="8"/>
        <v>141.81700000000001</v>
      </c>
      <c r="S72" s="158">
        <v>98.720743255315298</v>
      </c>
      <c r="T72" s="105">
        <v>36.491700000000002</v>
      </c>
      <c r="U72" s="95">
        <v>4.3600000000000003</v>
      </c>
      <c r="V72" s="95">
        <v>101.97</v>
      </c>
      <c r="W72" s="98">
        <v>24.26</v>
      </c>
      <c r="X72" s="95">
        <v>100.56</v>
      </c>
      <c r="Y72" s="95">
        <v>100.73</v>
      </c>
      <c r="Z72" s="101">
        <v>1.94</v>
      </c>
      <c r="AA72" s="87">
        <f t="shared" si="9"/>
        <v>29.764265000000002</v>
      </c>
      <c r="AB72" s="88">
        <f t="shared" si="0"/>
        <v>11674.478074983555</v>
      </c>
      <c r="AC72" s="5">
        <v>11008.629000000001</v>
      </c>
      <c r="AD72" s="132">
        <f t="shared" si="1"/>
        <v>77625.594956881047</v>
      </c>
      <c r="AE72" s="90">
        <f t="shared" si="10"/>
        <v>1.3306637692494117</v>
      </c>
      <c r="AF72" s="89">
        <f t="shared" si="2"/>
        <v>5820.9990133742594</v>
      </c>
      <c r="AG72" s="5">
        <v>5826.6854000000003</v>
      </c>
      <c r="AH72" s="132">
        <f t="shared" si="3"/>
        <v>41085.944562358534</v>
      </c>
      <c r="AI72" s="90">
        <f t="shared" si="11"/>
        <v>1.215508013599933</v>
      </c>
      <c r="AJ72" s="132">
        <f t="shared" si="12"/>
        <v>1.0212334039805016</v>
      </c>
      <c r="AK72" s="89">
        <f t="shared" si="4"/>
        <v>0.70309434887460698</v>
      </c>
      <c r="AL72" s="89">
        <f t="shared" si="5"/>
        <v>0.8078877358842691</v>
      </c>
      <c r="AM72" s="132">
        <f t="shared" si="13"/>
        <v>0.74845456387456899</v>
      </c>
      <c r="AN72" s="91">
        <f t="shared" si="6"/>
        <v>116537.30483058437</v>
      </c>
      <c r="AO72" s="90">
        <f t="shared" si="14"/>
        <v>2.0791595416674804</v>
      </c>
      <c r="AP72" s="144">
        <f t="shared" si="15"/>
        <v>1.0851358846367165</v>
      </c>
      <c r="AQ72" s="53">
        <v>217.74556999999999</v>
      </c>
      <c r="AR72" s="87">
        <f t="shared" si="16"/>
        <v>73442.005035232694</v>
      </c>
      <c r="AS72" s="87">
        <f t="shared" si="17"/>
        <v>517.8646074534978</v>
      </c>
      <c r="AT72" s="56">
        <v>0.36504465729213098</v>
      </c>
      <c r="AU72" s="139">
        <f t="shared" si="18"/>
        <v>1.0128612293058674</v>
      </c>
      <c r="AV72" s="143">
        <f t="shared" si="19"/>
        <v>1.0076500866390319</v>
      </c>
      <c r="AW72" s="139">
        <f t="shared" si="7"/>
        <v>3.0289999999999999</v>
      </c>
      <c r="AX72" s="86">
        <f t="shared" si="20"/>
        <v>8.1543361584190261</v>
      </c>
      <c r="AY72" s="67"/>
      <c r="AZ72" s="67"/>
      <c r="BA72" s="67"/>
    </row>
    <row r="73" spans="1:53">
      <c r="A73" s="10" t="s">
        <v>75</v>
      </c>
      <c r="B73" s="94">
        <v>10867.872499999999</v>
      </c>
      <c r="C73" s="95">
        <v>86.7</v>
      </c>
      <c r="D73" s="94">
        <v>5676.7712000000001</v>
      </c>
      <c r="E73" s="94">
        <v>3019.3692999999998</v>
      </c>
      <c r="F73" s="94">
        <v>2485.6976</v>
      </c>
      <c r="G73" s="95">
        <v>86.996835216719404</v>
      </c>
      <c r="H73" s="83">
        <v>-16.790186557628399</v>
      </c>
      <c r="I73" s="83">
        <v>100.146832707874</v>
      </c>
      <c r="J73" s="145">
        <v>8.4666666666666703</v>
      </c>
      <c r="K73" s="83">
        <v>1937.1916000000001</v>
      </c>
      <c r="L73" s="96">
        <v>12975.9</v>
      </c>
      <c r="M73" s="17">
        <v>426283</v>
      </c>
      <c r="N73" s="12">
        <v>60785</v>
      </c>
      <c r="O73" s="13">
        <v>141805</v>
      </c>
      <c r="P73" s="97">
        <v>226.46</v>
      </c>
      <c r="Q73" s="95">
        <v>111.282829240542</v>
      </c>
      <c r="R73" s="12">
        <f t="shared" si="8"/>
        <v>141.80500000000001</v>
      </c>
      <c r="S73" s="158">
        <v>98.459889226371303</v>
      </c>
      <c r="T73" s="105">
        <v>35.9649</v>
      </c>
      <c r="U73" s="95">
        <v>2.69</v>
      </c>
      <c r="V73" s="95">
        <v>100.18</v>
      </c>
      <c r="W73" s="98">
        <v>27.26</v>
      </c>
      <c r="X73" s="95">
        <v>97.72</v>
      </c>
      <c r="Y73" s="95">
        <v>98.6</v>
      </c>
      <c r="Z73" s="101">
        <v>0.50666666666666704</v>
      </c>
      <c r="AA73" s="87">
        <f t="shared" si="9"/>
        <v>31.177205000000004</v>
      </c>
      <c r="AB73" s="88">
        <f t="shared" si="0"/>
        <v>11919.493425605535</v>
      </c>
      <c r="AC73" s="5">
        <v>10960.761</v>
      </c>
      <c r="AD73" s="132">
        <f t="shared" si="1"/>
        <v>77294.601741828563</v>
      </c>
      <c r="AE73" s="90">
        <f t="shared" si="10"/>
        <v>1.3249898587385502</v>
      </c>
      <c r="AF73" s="89">
        <f t="shared" si="2"/>
        <v>6547.6023068050745</v>
      </c>
      <c r="AG73" s="5">
        <v>6074.1041999999998</v>
      </c>
      <c r="AH73" s="132">
        <f t="shared" si="3"/>
        <v>42834.203307358694</v>
      </c>
      <c r="AI73" s="90">
        <f t="shared" si="11"/>
        <v>1.2672294121713734</v>
      </c>
      <c r="AJ73" s="132">
        <f t="shared" si="12"/>
        <v>1.0236543348964176</v>
      </c>
      <c r="AK73" s="89">
        <f t="shared" si="4"/>
        <v>0.74998663812533495</v>
      </c>
      <c r="AL73" s="89">
        <f t="shared" si="5"/>
        <v>0.77577070064516596</v>
      </c>
      <c r="AM73" s="132">
        <f t="shared" si="13"/>
        <v>0.76148167617545914</v>
      </c>
      <c r="AN73" s="91">
        <f t="shared" si="6"/>
        <v>105182.25845303234</v>
      </c>
      <c r="AO73" s="90">
        <f t="shared" si="14"/>
        <v>1.8765724554440133</v>
      </c>
      <c r="AP73" s="144">
        <f t="shared" si="15"/>
        <v>0.83209813442371605</v>
      </c>
      <c r="AQ73" s="53">
        <v>212.88292999999999</v>
      </c>
      <c r="AR73" s="87">
        <f t="shared" si="16"/>
        <v>53147.775754754148</v>
      </c>
      <c r="AS73" s="87">
        <f t="shared" si="17"/>
        <v>374.79479394065191</v>
      </c>
      <c r="AT73" s="56">
        <v>1.6849264828593301E-2</v>
      </c>
      <c r="AU73" s="139">
        <f t="shared" si="18"/>
        <v>0.99307892518942864</v>
      </c>
      <c r="AV73" s="143">
        <f t="shared" si="19"/>
        <v>0.98319559329395068</v>
      </c>
      <c r="AW73" s="139">
        <f t="shared" si="7"/>
        <v>1.4891666666666667</v>
      </c>
      <c r="AX73" s="86">
        <f t="shared" si="20"/>
        <v>6.7852079048843228</v>
      </c>
      <c r="AY73" s="67"/>
      <c r="AZ73" s="67"/>
      <c r="BA73" s="67"/>
    </row>
    <row r="74" spans="1:53">
      <c r="A74" s="10" t="s">
        <v>76</v>
      </c>
      <c r="B74" s="94">
        <v>8380.9475000000002</v>
      </c>
      <c r="C74" s="95">
        <v>83.44</v>
      </c>
      <c r="D74" s="94">
        <v>4904.9359999999997</v>
      </c>
      <c r="E74" s="94">
        <v>2223.9715000000001</v>
      </c>
      <c r="F74" s="94">
        <v>1713.5840000000001</v>
      </c>
      <c r="G74" s="95">
        <v>91.098041815032602</v>
      </c>
      <c r="H74" s="83">
        <v>-7.2788697788698</v>
      </c>
      <c r="I74" s="83">
        <v>87.896258710447796</v>
      </c>
      <c r="J74" s="145">
        <v>11.4333333333333</v>
      </c>
      <c r="K74" s="83">
        <v>1937.2296000000001</v>
      </c>
      <c r="L74" s="96">
        <v>11581.6</v>
      </c>
      <c r="M74" s="17">
        <v>383808.16</v>
      </c>
      <c r="N74" s="12">
        <v>34845</v>
      </c>
      <c r="O74" s="13">
        <v>141900</v>
      </c>
      <c r="P74" s="97">
        <v>199.06</v>
      </c>
      <c r="Q74" s="95">
        <v>106.143927183085</v>
      </c>
      <c r="R74" s="12">
        <f t="shared" si="8"/>
        <v>141.9</v>
      </c>
      <c r="S74" s="158">
        <v>97.780954082544199</v>
      </c>
      <c r="T74" s="105">
        <v>44.416499999999999</v>
      </c>
      <c r="U74" s="95">
        <v>1.1100000000000001</v>
      </c>
      <c r="V74" s="95">
        <v>97.94</v>
      </c>
      <c r="W74" s="98">
        <v>33.97</v>
      </c>
      <c r="X74" s="95">
        <v>97.23</v>
      </c>
      <c r="Y74" s="95">
        <v>97.23</v>
      </c>
      <c r="Z74" s="101">
        <v>0.18333333333333299</v>
      </c>
      <c r="AA74" s="87">
        <f t="shared" si="9"/>
        <v>38.670925000000004</v>
      </c>
      <c r="AB74" s="88">
        <f t="shared" si="0"/>
        <v>9432.5982742090127</v>
      </c>
      <c r="AC74" s="5">
        <v>10644.904</v>
      </c>
      <c r="AD74" s="132">
        <f t="shared" si="1"/>
        <v>75016.941508104297</v>
      </c>
      <c r="AE74" s="90">
        <f t="shared" si="10"/>
        <v>1.2859460362292277</v>
      </c>
      <c r="AF74" s="89">
        <f t="shared" si="2"/>
        <v>5878.3988494726746</v>
      </c>
      <c r="AG74" s="5">
        <v>6161.4443000000001</v>
      </c>
      <c r="AH74" s="132">
        <f t="shared" si="3"/>
        <v>43421.031007751932</v>
      </c>
      <c r="AI74" s="90">
        <f t="shared" si="11"/>
        <v>1.2845904289382581</v>
      </c>
      <c r="AJ74" s="132">
        <f t="shared" si="12"/>
        <v>1.0471420206045037</v>
      </c>
      <c r="AK74" s="89">
        <f t="shared" si="4"/>
        <v>0.88804395257383173</v>
      </c>
      <c r="AL74" s="89">
        <f t="shared" si="5"/>
        <v>0.90863233840791768</v>
      </c>
      <c r="AM74" s="132">
        <f t="shared" si="13"/>
        <v>0.89725035503672845</v>
      </c>
      <c r="AN74" s="91">
        <f t="shared" si="6"/>
        <v>89593.628191892232</v>
      </c>
      <c r="AO74" s="90">
        <f t="shared" si="14"/>
        <v>1.59845336391282</v>
      </c>
      <c r="AP74" s="144">
        <f t="shared" si="15"/>
        <v>0.92721130221130199</v>
      </c>
      <c r="AQ74" s="53">
        <v>208.43114</v>
      </c>
      <c r="AR74" s="87">
        <f t="shared" si="16"/>
        <v>30609.163085703272</v>
      </c>
      <c r="AS74" s="87">
        <f t="shared" si="17"/>
        <v>215.70939454336343</v>
      </c>
      <c r="AT74" s="56">
        <v>-0.55923028157669896</v>
      </c>
      <c r="AU74" s="139">
        <f t="shared" si="18"/>
        <v>0.97548860813471061</v>
      </c>
      <c r="AV74" s="143">
        <f t="shared" si="19"/>
        <v>0.99413868200470268</v>
      </c>
      <c r="AW74" s="139">
        <f t="shared" si="7"/>
        <v>0.60033333333333316</v>
      </c>
      <c r="AX74" s="86">
        <f t="shared" si="20"/>
        <v>6.2913214572622129</v>
      </c>
      <c r="AY74" s="67"/>
      <c r="AZ74" s="67"/>
      <c r="BA74" s="67"/>
    </row>
    <row r="75" spans="1:53">
      <c r="A75" s="10" t="s">
        <v>77</v>
      </c>
      <c r="B75" s="94">
        <v>9389.5951000000005</v>
      </c>
      <c r="C75" s="95">
        <v>87.9</v>
      </c>
      <c r="D75" s="94">
        <v>5129.2810999999992</v>
      </c>
      <c r="E75" s="94">
        <v>2535.1864999999998</v>
      </c>
      <c r="F75" s="94">
        <v>1883.5808999999999</v>
      </c>
      <c r="G75" s="95">
        <v>93.565965107233893</v>
      </c>
      <c r="H75" s="83">
        <v>7.2871811858231199</v>
      </c>
      <c r="I75" s="83">
        <v>91.909636708142003</v>
      </c>
      <c r="J75" s="145">
        <v>7.5</v>
      </c>
      <c r="K75" s="83">
        <v>2010.8802000000001</v>
      </c>
      <c r="L75" s="96">
        <v>12650.5</v>
      </c>
      <c r="M75" s="17">
        <v>412511.51</v>
      </c>
      <c r="N75" s="12">
        <v>42013</v>
      </c>
      <c r="O75" s="13">
        <v>142129</v>
      </c>
      <c r="P75" s="97">
        <v>204.63</v>
      </c>
      <c r="Q75" s="95">
        <v>103.25210960462699</v>
      </c>
      <c r="R75" s="12">
        <f t="shared" si="8"/>
        <v>142.12899999999999</v>
      </c>
      <c r="S75" s="158">
        <v>98.613542969447906</v>
      </c>
      <c r="T75" s="105">
        <v>43.771599999999999</v>
      </c>
      <c r="U75" s="95">
        <v>0.79</v>
      </c>
      <c r="V75" s="95">
        <v>97.73</v>
      </c>
      <c r="W75" s="98">
        <v>32.21</v>
      </c>
      <c r="X75" s="95">
        <v>98.26</v>
      </c>
      <c r="Y75" s="95">
        <v>97.1</v>
      </c>
      <c r="Z75" s="101">
        <v>0.18</v>
      </c>
      <c r="AA75" s="87">
        <f t="shared" si="9"/>
        <v>37.412720000000007</v>
      </c>
      <c r="AB75" s="88">
        <f t="shared" si="0"/>
        <v>9940.829920364049</v>
      </c>
      <c r="AC75" s="5">
        <v>10331.279</v>
      </c>
      <c r="AD75" s="132">
        <f t="shared" si="1"/>
        <v>72689.451132421964</v>
      </c>
      <c r="AE75" s="90">
        <f t="shared" si="10"/>
        <v>1.2460480216901115</v>
      </c>
      <c r="AF75" s="89">
        <f t="shared" si="2"/>
        <v>5835.3596131968134</v>
      </c>
      <c r="AG75" s="5">
        <v>6018.8616000000002</v>
      </c>
      <c r="AH75" s="132">
        <f t="shared" si="3"/>
        <v>42347.878335877976</v>
      </c>
      <c r="AI75" s="90">
        <f t="shared" si="11"/>
        <v>1.2528417205569973</v>
      </c>
      <c r="AJ75" s="132">
        <f t="shared" si="12"/>
        <v>1.0270908489692041</v>
      </c>
      <c r="AK75" s="89">
        <f t="shared" si="4"/>
        <v>0.8285090435934096</v>
      </c>
      <c r="AL75" s="89">
        <f t="shared" si="5"/>
        <v>0.87924460030361185</v>
      </c>
      <c r="AM75" s="132">
        <f t="shared" si="13"/>
        <v>0.85096727440318376</v>
      </c>
      <c r="AN75" s="91">
        <f t="shared" si="6"/>
        <v>95127.720257202876</v>
      </c>
      <c r="AO75" s="90">
        <f t="shared" si="14"/>
        <v>1.6971879308292601</v>
      </c>
      <c r="AP75" s="144">
        <f t="shared" si="15"/>
        <v>1.0728718118582312</v>
      </c>
      <c r="AQ75" s="53">
        <v>205.66485</v>
      </c>
      <c r="AR75" s="87">
        <f t="shared" si="16"/>
        <v>36170.551887165639</v>
      </c>
      <c r="AS75" s="87">
        <f t="shared" si="17"/>
        <v>254.49100385681768</v>
      </c>
      <c r="AT75" s="56">
        <v>-0.415714390632207</v>
      </c>
      <c r="AU75" s="139">
        <f t="shared" si="18"/>
        <v>0.9738299585577459</v>
      </c>
      <c r="AV75" s="143">
        <f t="shared" si="19"/>
        <v>1.0096575380565533</v>
      </c>
      <c r="AW75" s="139">
        <f t="shared" si="7"/>
        <v>0.45450000000000002</v>
      </c>
      <c r="AX75" s="86">
        <f t="shared" si="20"/>
        <v>6.7497814508354779</v>
      </c>
      <c r="AY75" s="67"/>
      <c r="AZ75" s="67"/>
      <c r="BA75" s="67"/>
    </row>
    <row r="76" spans="1:53">
      <c r="A76" s="10" t="s">
        <v>78</v>
      </c>
      <c r="B76" s="94">
        <v>10636.506599999999</v>
      </c>
      <c r="C76" s="95">
        <v>90.33</v>
      </c>
      <c r="D76" s="94">
        <v>5385.3360999999995</v>
      </c>
      <c r="E76" s="94">
        <v>2939.1062999999999</v>
      </c>
      <c r="F76" s="94">
        <v>2089.9207999999999</v>
      </c>
      <c r="G76" s="95">
        <v>94.700408421659901</v>
      </c>
      <c r="H76" s="83">
        <v>4.8471750540290302</v>
      </c>
      <c r="I76" s="83">
        <v>91.949876587792104</v>
      </c>
      <c r="J76" s="145">
        <v>6.7666666666666702</v>
      </c>
      <c r="K76" s="83">
        <v>2025.2615000000001</v>
      </c>
      <c r="L76" s="96">
        <v>13101.9</v>
      </c>
      <c r="M76" s="17">
        <v>413362.2</v>
      </c>
      <c r="N76" s="12">
        <v>52760</v>
      </c>
      <c r="O76" s="13">
        <v>142434</v>
      </c>
      <c r="P76" s="97">
        <v>205.04</v>
      </c>
      <c r="Q76" s="95">
        <v>101.204133876932</v>
      </c>
      <c r="R76" s="12">
        <f t="shared" si="8"/>
        <v>142.434</v>
      </c>
      <c r="S76" s="158">
        <v>98.345542254779403</v>
      </c>
      <c r="T76" s="105">
        <v>44.770299999999999</v>
      </c>
      <c r="U76" s="95">
        <v>0.45</v>
      </c>
      <c r="V76" s="95">
        <v>98.04</v>
      </c>
      <c r="W76" s="98">
        <v>31.32</v>
      </c>
      <c r="X76" s="95">
        <v>98.93</v>
      </c>
      <c r="Y76" s="95">
        <v>97.42</v>
      </c>
      <c r="Z76" s="101">
        <v>0.15666666666666701</v>
      </c>
      <c r="AA76" s="87">
        <f t="shared" si="9"/>
        <v>37.372635000000002</v>
      </c>
      <c r="AB76" s="88">
        <f t="shared" si="0"/>
        <v>10835.072622606</v>
      </c>
      <c r="AC76" s="5">
        <v>10194.825000000001</v>
      </c>
      <c r="AD76" s="132">
        <f t="shared" si="1"/>
        <v>71575.78246766924</v>
      </c>
      <c r="AE76" s="90">
        <f t="shared" si="10"/>
        <v>1.2269574299341581</v>
      </c>
      <c r="AF76" s="89">
        <f t="shared" si="2"/>
        <v>5961.8466733089781</v>
      </c>
      <c r="AG76" s="5">
        <v>5930.7291999999998</v>
      </c>
      <c r="AH76" s="132">
        <f t="shared" si="3"/>
        <v>41638.437451732032</v>
      </c>
      <c r="AI76" s="90">
        <f t="shared" si="11"/>
        <v>1.2318532514092086</v>
      </c>
      <c r="AJ76" s="132">
        <f t="shared" si="12"/>
        <v>1.0121245296099479</v>
      </c>
      <c r="AK76" s="89">
        <f t="shared" si="4"/>
        <v>0.8013930665838116</v>
      </c>
      <c r="AL76" s="89">
        <f t="shared" si="5"/>
        <v>0.88611779690692927</v>
      </c>
      <c r="AM76" s="132">
        <f t="shared" si="13"/>
        <v>0.83846748549126793</v>
      </c>
      <c r="AN76" s="91">
        <f t="shared" si="6"/>
        <v>97133.437288841902</v>
      </c>
      <c r="AO76" s="90">
        <f t="shared" si="14"/>
        <v>1.7329722293444838</v>
      </c>
      <c r="AP76" s="144">
        <f t="shared" si="15"/>
        <v>1.0484717505402903</v>
      </c>
      <c r="AQ76" s="53">
        <v>208.52665999999999</v>
      </c>
      <c r="AR76" s="87">
        <f t="shared" si="16"/>
        <v>44215.324929590861</v>
      </c>
      <c r="AS76" s="87">
        <f t="shared" si="17"/>
        <v>310.42675856600857</v>
      </c>
      <c r="AT76" s="56">
        <v>-0.237485860170979</v>
      </c>
      <c r="AU76" s="139">
        <f t="shared" si="18"/>
        <v>0.97698513306146129</v>
      </c>
      <c r="AV76" s="143">
        <f t="shared" si="19"/>
        <v>1.0025160625690821</v>
      </c>
      <c r="AW76" s="139">
        <f t="shared" si="7"/>
        <v>0.28866666666666685</v>
      </c>
      <c r="AX76" s="86">
        <f t="shared" si="20"/>
        <v>7.0769551735218537</v>
      </c>
      <c r="AY76" s="67"/>
      <c r="AZ76" s="67"/>
      <c r="BA76" s="67"/>
    </row>
    <row r="77" spans="1:53">
      <c r="A77" s="10" t="s">
        <v>79</v>
      </c>
      <c r="B77" s="94">
        <v>11095.031499999999</v>
      </c>
      <c r="C77" s="95">
        <v>90.86</v>
      </c>
      <c r="D77" s="94">
        <v>5783.3792999999996</v>
      </c>
      <c r="E77" s="94">
        <v>3143.7619</v>
      </c>
      <c r="F77" s="94">
        <v>2267.2413999999999</v>
      </c>
      <c r="G77" s="95">
        <v>94.994288416761904</v>
      </c>
      <c r="H77" s="83">
        <v>0.206124852767962</v>
      </c>
      <c r="I77" s="83">
        <v>95.138824358814801</v>
      </c>
      <c r="J77" s="145">
        <v>5.4</v>
      </c>
      <c r="K77" s="83">
        <v>2093.3213000000001</v>
      </c>
      <c r="L77" s="96">
        <v>15267.6</v>
      </c>
      <c r="M77" s="17">
        <v>439446.59</v>
      </c>
      <c r="N77" s="12">
        <v>61091</v>
      </c>
      <c r="O77" s="13">
        <v>142738</v>
      </c>
      <c r="P77" s="97">
        <v>226.36</v>
      </c>
      <c r="Q77" s="95">
        <v>100.464587086375</v>
      </c>
      <c r="R77" s="12">
        <f t="shared" si="8"/>
        <v>142.738</v>
      </c>
      <c r="S77" s="158">
        <v>98.881543684116494</v>
      </c>
      <c r="T77" s="105">
        <v>43.573999999999998</v>
      </c>
      <c r="U77" s="95">
        <v>0.43</v>
      </c>
      <c r="V77" s="95">
        <v>98.55</v>
      </c>
      <c r="W77" s="98">
        <v>29.46</v>
      </c>
      <c r="X77" s="95">
        <v>99.13</v>
      </c>
      <c r="Y77" s="95">
        <v>98.36</v>
      </c>
      <c r="Z77" s="101">
        <v>0.12</v>
      </c>
      <c r="AA77" s="87">
        <f t="shared" si="9"/>
        <v>35.811300000000003</v>
      </c>
      <c r="AB77" s="88">
        <f t="shared" si="0"/>
        <v>11246.435174994496</v>
      </c>
      <c r="AC77" s="5">
        <v>10316.92</v>
      </c>
      <c r="AD77" s="132">
        <f t="shared" si="1"/>
        <v>72278.720452857684</v>
      </c>
      <c r="AE77" s="90">
        <f t="shared" si="10"/>
        <v>1.2390072455837389</v>
      </c>
      <c r="AF77" s="89">
        <f t="shared" si="2"/>
        <v>6365.1544133832267</v>
      </c>
      <c r="AG77" s="5">
        <v>5929.6678000000002</v>
      </c>
      <c r="AH77" s="132">
        <f t="shared" si="3"/>
        <v>41542.320895626952</v>
      </c>
      <c r="AI77" s="90">
        <f t="shared" si="11"/>
        <v>1.2290096890807818</v>
      </c>
      <c r="AJ77" s="132">
        <f t="shared" si="12"/>
        <v>1.0031032600598033</v>
      </c>
      <c r="AK77" s="89">
        <f t="shared" si="4"/>
        <v>0.75298794793200396</v>
      </c>
      <c r="AL77" s="89">
        <f t="shared" si="5"/>
        <v>0.86445780584510779</v>
      </c>
      <c r="AM77" s="132">
        <f t="shared" si="13"/>
        <v>0.80125015013084122</v>
      </c>
      <c r="AN77" s="91">
        <f t="shared" si="6"/>
        <v>112598.77665262876</v>
      </c>
      <c r="AO77" s="90">
        <f t="shared" si="14"/>
        <v>2.00889166947645</v>
      </c>
      <c r="AP77" s="144">
        <f t="shared" si="15"/>
        <v>1.0020612485276796</v>
      </c>
      <c r="AQ77" s="53">
        <v>211.95384000000001</v>
      </c>
      <c r="AR77" s="87">
        <f t="shared" si="16"/>
        <v>50256.22806209213</v>
      </c>
      <c r="AS77" s="87">
        <f t="shared" si="17"/>
        <v>352.08723719046174</v>
      </c>
      <c r="AT77" s="56">
        <v>-0.13024863302666301</v>
      </c>
      <c r="AU77" s="139">
        <f t="shared" si="18"/>
        <v>0.98445454626658302</v>
      </c>
      <c r="AV77" s="143">
        <f t="shared" si="19"/>
        <v>1.0035630315057622</v>
      </c>
      <c r="AW77" s="139">
        <f t="shared" si="7"/>
        <v>0.25950000000000001</v>
      </c>
      <c r="AX77" s="86">
        <f t="shared" si="20"/>
        <v>7.0915425369537299</v>
      </c>
      <c r="AY77" s="67"/>
      <c r="AZ77" s="67"/>
      <c r="BA77" s="67"/>
    </row>
    <row r="78" spans="1:53" s="2" customFormat="1">
      <c r="A78" s="10" t="s">
        <v>80</v>
      </c>
      <c r="B78" s="94">
        <v>9968.8706000000002</v>
      </c>
      <c r="C78" s="95">
        <v>95.37</v>
      </c>
      <c r="D78" s="94">
        <v>5340.6144999999997</v>
      </c>
      <c r="E78" s="94">
        <v>3032.3872000000001</v>
      </c>
      <c r="F78" s="94">
        <v>1782.1618999999998</v>
      </c>
      <c r="G78" s="95">
        <v>97.669895038835094</v>
      </c>
      <c r="H78" s="83">
        <v>1.0285042609462201</v>
      </c>
      <c r="I78" s="83">
        <v>98.4877566328407</v>
      </c>
      <c r="J78" s="145">
        <v>3.8</v>
      </c>
      <c r="K78" s="83">
        <v>2096.2374</v>
      </c>
      <c r="L78" s="83">
        <v>15639.4</v>
      </c>
      <c r="M78" s="17">
        <v>447438.23</v>
      </c>
      <c r="N78" s="66">
        <v>61946</v>
      </c>
      <c r="O78" s="103">
        <v>142962</v>
      </c>
      <c r="P78" s="104">
        <v>205.99</v>
      </c>
      <c r="Q78" s="95">
        <v>99.459561960747095</v>
      </c>
      <c r="R78" s="66">
        <f t="shared" si="8"/>
        <v>142.96199999999999</v>
      </c>
      <c r="S78" s="158">
        <v>98.885117026978705</v>
      </c>
      <c r="T78" s="105">
        <v>41.2697</v>
      </c>
      <c r="U78" s="95">
        <v>0.36</v>
      </c>
      <c r="V78" s="95">
        <v>98.98</v>
      </c>
      <c r="W78" s="98">
        <v>29.9</v>
      </c>
      <c r="X78" s="95">
        <v>99.52</v>
      </c>
      <c r="Y78" s="95">
        <v>98.79</v>
      </c>
      <c r="Z78" s="101">
        <v>0.133333333333333</v>
      </c>
      <c r="AA78" s="87">
        <f t="shared" si="9"/>
        <v>35.016365</v>
      </c>
      <c r="AB78" s="106">
        <f t="shared" si="0"/>
        <v>9141.9160113243161</v>
      </c>
      <c r="AC78" s="82">
        <v>10347.427</v>
      </c>
      <c r="AD78" s="132">
        <f t="shared" si="1"/>
        <v>72378.86291462068</v>
      </c>
      <c r="AE78" s="90">
        <f t="shared" si="10"/>
        <v>1.2407238951721316</v>
      </c>
      <c r="AF78" s="87">
        <f t="shared" si="2"/>
        <v>5599.8893782111763</v>
      </c>
      <c r="AG78" s="82">
        <v>5910.8833999999997</v>
      </c>
      <c r="AH78" s="132">
        <f t="shared" si="3"/>
        <v>41345.835956407995</v>
      </c>
      <c r="AI78" s="90">
        <f t="shared" si="11"/>
        <v>1.2231967761560258</v>
      </c>
      <c r="AJ78" s="132">
        <f t="shared" si="12"/>
        <v>1.0281659736250108</v>
      </c>
      <c r="AK78" s="89">
        <f t="shared" si="4"/>
        <v>0.7462227839583454</v>
      </c>
      <c r="AL78" s="89">
        <f t="shared" si="5"/>
        <v>0.79634296905598134</v>
      </c>
      <c r="AM78" s="132">
        <f t="shared" si="13"/>
        <v>0.7683741491673961</v>
      </c>
      <c r="AN78" s="91">
        <f t="shared" si="6"/>
        <v>112005.34582000587</v>
      </c>
      <c r="AO78" s="90">
        <f t="shared" si="14"/>
        <v>1.9983041809485385</v>
      </c>
      <c r="AP78" s="144">
        <f t="shared" si="15"/>
        <v>1.0102850426094623</v>
      </c>
      <c r="AQ78" s="53">
        <v>216.21244999999999</v>
      </c>
      <c r="AR78" s="87">
        <f t="shared" si="16"/>
        <v>52894.850736220047</v>
      </c>
      <c r="AS78" s="87">
        <f t="shared" si="17"/>
        <v>369.99238074607274</v>
      </c>
      <c r="AT78" s="56">
        <v>-9.7998281932166004E-2</v>
      </c>
      <c r="AU78" s="139">
        <f t="shared" si="18"/>
        <v>0.98875454823957409</v>
      </c>
      <c r="AV78" s="143">
        <f t="shared" si="19"/>
        <v>1.0021782104129269</v>
      </c>
      <c r="AW78" s="139">
        <f t="shared" si="7"/>
        <v>0.23533333333333317</v>
      </c>
      <c r="AX78" s="86">
        <f t="shared" si="20"/>
        <v>7.1644793541131131</v>
      </c>
    </row>
    <row r="79" spans="1:53">
      <c r="A79" s="10" t="s">
        <v>81</v>
      </c>
      <c r="B79" s="94">
        <v>11159.820900000001</v>
      </c>
      <c r="C79" s="95">
        <v>99.5</v>
      </c>
      <c r="D79" s="94">
        <v>5720.7725999999993</v>
      </c>
      <c r="E79" s="94">
        <v>3276.614</v>
      </c>
      <c r="F79" s="94">
        <v>2274.8494999999998</v>
      </c>
      <c r="G79" s="95">
        <v>99.101145014980901</v>
      </c>
      <c r="H79" s="83">
        <v>5.8755090168702804</v>
      </c>
      <c r="I79" s="83">
        <v>102.551596986918</v>
      </c>
      <c r="J79" s="145">
        <v>2.9</v>
      </c>
      <c r="K79" s="83">
        <v>2145.4147000000003</v>
      </c>
      <c r="L79" s="96">
        <v>16900.900000000001</v>
      </c>
      <c r="M79" s="17">
        <v>461197.2</v>
      </c>
      <c r="N79" s="12">
        <v>61797</v>
      </c>
      <c r="O79" s="13">
        <v>143051</v>
      </c>
      <c r="P79" s="97">
        <v>216.91</v>
      </c>
      <c r="Q79" s="95">
        <v>99.326822793211306</v>
      </c>
      <c r="R79" s="12">
        <f t="shared" si="8"/>
        <v>143.05099999999999</v>
      </c>
      <c r="S79" s="158">
        <v>100.196533857424</v>
      </c>
      <c r="T79" s="105">
        <v>38.502699999999997</v>
      </c>
      <c r="U79" s="95">
        <v>0.37</v>
      </c>
      <c r="V79" s="95">
        <v>99.92</v>
      </c>
      <c r="W79" s="98">
        <v>30.24</v>
      </c>
      <c r="X79" s="95">
        <v>100</v>
      </c>
      <c r="Y79" s="95">
        <v>99.74</v>
      </c>
      <c r="Z79" s="101">
        <v>0.193333333333333</v>
      </c>
      <c r="AA79" s="87">
        <f t="shared" si="9"/>
        <v>33.958214999999996</v>
      </c>
      <c r="AB79" s="88">
        <f t="shared" si="0"/>
        <v>10209.10190954774</v>
      </c>
      <c r="AC79" s="5">
        <v>10635.717000000001</v>
      </c>
      <c r="AD79" s="132">
        <f t="shared" si="1"/>
        <v>74349.127234343003</v>
      </c>
      <c r="AE79" s="90">
        <f t="shared" si="10"/>
        <v>1.2744983138745665</v>
      </c>
      <c r="AF79" s="89">
        <f t="shared" si="2"/>
        <v>5749.5202010050243</v>
      </c>
      <c r="AG79" s="5">
        <v>5943.4508999999998</v>
      </c>
      <c r="AH79" s="132">
        <f t="shared" si="3"/>
        <v>41547.77596801141</v>
      </c>
      <c r="AI79" s="90">
        <f t="shared" si="11"/>
        <v>1.2291710747874682</v>
      </c>
      <c r="AJ79" s="132">
        <f t="shared" si="12"/>
        <v>1.0146539522293612</v>
      </c>
      <c r="AK79" s="89">
        <f t="shared" si="4"/>
        <v>0.74739602675462391</v>
      </c>
      <c r="AL79" s="89">
        <f t="shared" si="5"/>
        <v>0.74193154822092755</v>
      </c>
      <c r="AM79" s="132">
        <f t="shared" si="13"/>
        <v>0.7449320484975962</v>
      </c>
      <c r="AN79" s="91">
        <f t="shared" si="6"/>
        <v>119217.56897241638</v>
      </c>
      <c r="AO79" s="90">
        <f t="shared" si="14"/>
        <v>2.1269785363900762</v>
      </c>
      <c r="AP79" s="144">
        <f t="shared" si="15"/>
        <v>1.0587550901687028</v>
      </c>
      <c r="AQ79" s="53">
        <v>217.53665000000001</v>
      </c>
      <c r="AR79" s="87">
        <f t="shared" si="16"/>
        <v>55030.609824456325</v>
      </c>
      <c r="AS79" s="87">
        <f t="shared" si="17"/>
        <v>384.69224139961506</v>
      </c>
      <c r="AT79" s="56">
        <v>-7.4725579167898404E-2</v>
      </c>
      <c r="AU79" s="139">
        <f t="shared" si="18"/>
        <v>0.99820959837921186</v>
      </c>
      <c r="AV79" s="143">
        <f t="shared" si="19"/>
        <v>1.008611911430163</v>
      </c>
      <c r="AW79" s="139">
        <f t="shared" si="7"/>
        <v>0.27283333333333315</v>
      </c>
      <c r="AX79" s="86">
        <f t="shared" si="20"/>
        <v>7.5854289845758389</v>
      </c>
      <c r="AY79" s="67"/>
      <c r="AZ79" s="67"/>
      <c r="BA79" s="67"/>
    </row>
    <row r="80" spans="1:53">
      <c r="A80" s="10" t="s">
        <v>82</v>
      </c>
      <c r="B80" s="94">
        <v>12200.2184</v>
      </c>
      <c r="C80" s="95">
        <v>99.79</v>
      </c>
      <c r="D80" s="94">
        <v>6125.7307999999994</v>
      </c>
      <c r="E80" s="94">
        <v>3354.1868999999997</v>
      </c>
      <c r="F80" s="94">
        <v>2753.4462000000003</v>
      </c>
      <c r="G80" s="95">
        <v>100.52902832451601</v>
      </c>
      <c r="H80" s="83">
        <v>1.1263736263736199</v>
      </c>
      <c r="I80" s="83">
        <v>100.885440886564</v>
      </c>
      <c r="J80" s="145">
        <v>2.6</v>
      </c>
      <c r="K80" s="83">
        <v>2167.5432000000001</v>
      </c>
      <c r="L80" s="96">
        <v>17690.2</v>
      </c>
      <c r="M80" s="17">
        <v>490094.46</v>
      </c>
      <c r="N80" s="12">
        <v>59063</v>
      </c>
      <c r="O80" s="13">
        <v>143037</v>
      </c>
      <c r="P80" s="97">
        <v>216.26</v>
      </c>
      <c r="Q80" s="95">
        <v>99.0613444581398</v>
      </c>
      <c r="R80" s="12">
        <f t="shared" si="8"/>
        <v>143.03700000000001</v>
      </c>
      <c r="S80" s="158">
        <v>100.039306771485</v>
      </c>
      <c r="T80" s="105">
        <v>39.526000000000003</v>
      </c>
      <c r="U80" s="95">
        <v>0.5</v>
      </c>
      <c r="V80" s="95">
        <v>100.35</v>
      </c>
      <c r="W80" s="98">
        <v>30.62</v>
      </c>
      <c r="X80" s="95">
        <v>100.09</v>
      </c>
      <c r="Y80" s="95">
        <v>100.42</v>
      </c>
      <c r="Z80" s="101">
        <v>0.18666666666666701</v>
      </c>
      <c r="AA80" s="87">
        <f t="shared" si="9"/>
        <v>34.627700000000004</v>
      </c>
      <c r="AB80" s="88">
        <f t="shared" si="0"/>
        <v>11623.887864515482</v>
      </c>
      <c r="AC80" s="5">
        <v>10893.989</v>
      </c>
      <c r="AD80" s="132">
        <f t="shared" si="1"/>
        <v>76162.03499793759</v>
      </c>
      <c r="AE80" s="90">
        <f t="shared" si="10"/>
        <v>1.3055753146929989</v>
      </c>
      <c r="AF80" s="89">
        <f t="shared" si="2"/>
        <v>6138.6219060026051</v>
      </c>
      <c r="AG80" s="5">
        <v>6027.7425999999996</v>
      </c>
      <c r="AH80" s="132">
        <f t="shared" si="3"/>
        <v>42141.14250159049</v>
      </c>
      <c r="AI80" s="90">
        <f t="shared" si="11"/>
        <v>1.2467255398058572</v>
      </c>
      <c r="AJ80" s="132">
        <f t="shared" si="12"/>
        <v>1.0144083432065216</v>
      </c>
      <c r="AK80" s="89">
        <f t="shared" si="4"/>
        <v>0.74671016088659514</v>
      </c>
      <c r="AL80" s="89">
        <f t="shared" si="5"/>
        <v>0.74965368876444549</v>
      </c>
      <c r="AM80" s="132">
        <f t="shared" si="13"/>
        <v>0.74803331543144469</v>
      </c>
      <c r="AN80" s="91">
        <f t="shared" si="6"/>
        <v>123024.85596911838</v>
      </c>
      <c r="AO80" s="90">
        <f t="shared" si="14"/>
        <v>2.1949049149738888</v>
      </c>
      <c r="AP80" s="144">
        <f t="shared" si="15"/>
        <v>1.0112637362637362</v>
      </c>
      <c r="AQ80" s="53">
        <v>220.57884000000001</v>
      </c>
      <c r="AR80" s="87">
        <f t="shared" si="16"/>
        <v>52227.235998925709</v>
      </c>
      <c r="AS80" s="87">
        <f t="shared" si="17"/>
        <v>365.13095212375612</v>
      </c>
      <c r="AT80" s="56">
        <v>-0.14100840476611201</v>
      </c>
      <c r="AU80" s="139">
        <f t="shared" si="18"/>
        <v>1.003884939594355</v>
      </c>
      <c r="AV80" s="143">
        <f t="shared" si="19"/>
        <v>0.99978811113258392</v>
      </c>
      <c r="AW80" s="139">
        <f t="shared" si="7"/>
        <v>0.32766666666666688</v>
      </c>
      <c r="AX80" s="86">
        <f t="shared" si="20"/>
        <v>7.6708692561054015</v>
      </c>
      <c r="AY80" s="67"/>
      <c r="AZ80" s="67"/>
      <c r="BA80" s="67"/>
    </row>
    <row r="81" spans="1:53">
      <c r="A81" s="10" t="s">
        <v>83</v>
      </c>
      <c r="B81" s="94">
        <v>13398.090199999999</v>
      </c>
      <c r="C81" s="95">
        <v>104.42</v>
      </c>
      <c r="D81" s="94">
        <v>6656.2316000000001</v>
      </c>
      <c r="E81" s="94">
        <v>3866.1227999999996</v>
      </c>
      <c r="F81" s="94">
        <v>2979.1563999999998</v>
      </c>
      <c r="G81" s="95">
        <v>102.699931621668</v>
      </c>
      <c r="H81" s="83">
        <v>5.8136375984786897</v>
      </c>
      <c r="I81" s="83">
        <v>98.075205493676904</v>
      </c>
      <c r="J81" s="145">
        <v>2.9666666666666699</v>
      </c>
      <c r="K81" s="83">
        <v>2262.1284000000001</v>
      </c>
      <c r="L81" s="96">
        <v>20011.900000000001</v>
      </c>
      <c r="M81" s="17">
        <v>479373.94</v>
      </c>
      <c r="N81" s="12">
        <v>71205</v>
      </c>
      <c r="O81" s="13">
        <v>142973</v>
      </c>
      <c r="P81" s="97">
        <v>236.37</v>
      </c>
      <c r="Q81" s="95">
        <v>99.402673746088894</v>
      </c>
      <c r="R81" s="12">
        <f t="shared" si="8"/>
        <v>142.97300000000001</v>
      </c>
      <c r="S81" s="158">
        <v>100.879042344113</v>
      </c>
      <c r="T81" s="105">
        <v>41.719200000000001</v>
      </c>
      <c r="U81" s="95">
        <v>0.69</v>
      </c>
      <c r="V81" s="95">
        <v>100.89</v>
      </c>
      <c r="W81" s="98">
        <v>30.71</v>
      </c>
      <c r="X81" s="95">
        <v>100.39</v>
      </c>
      <c r="Y81" s="95">
        <v>101.05</v>
      </c>
      <c r="Z81" s="101">
        <v>0.18666666666666701</v>
      </c>
      <c r="AA81" s="87">
        <f t="shared" si="9"/>
        <v>35.664140000000003</v>
      </c>
      <c r="AB81" s="88">
        <f t="shared" si="0"/>
        <v>11981.539743344185</v>
      </c>
      <c r="AC81" s="5">
        <v>10969.287</v>
      </c>
      <c r="AD81" s="132">
        <f t="shared" si="1"/>
        <v>76722.786819889065</v>
      </c>
      <c r="AE81" s="90">
        <f t="shared" si="10"/>
        <v>1.3151877644710124</v>
      </c>
      <c r="AF81" s="89">
        <f t="shared" si="2"/>
        <v>6374.4796016088876</v>
      </c>
      <c r="AG81" s="5">
        <v>5959.0218999999997</v>
      </c>
      <c r="AH81" s="132">
        <f t="shared" si="3"/>
        <v>41679.351346058342</v>
      </c>
      <c r="AI81" s="90">
        <f t="shared" si="11"/>
        <v>1.233063669398887</v>
      </c>
      <c r="AJ81" s="132">
        <f t="shared" si="12"/>
        <v>1.021594790413612</v>
      </c>
      <c r="AK81" s="89">
        <f t="shared" si="4"/>
        <v>0.73527159141027787</v>
      </c>
      <c r="AL81" s="89">
        <f t="shared" si="5"/>
        <v>0.7810258271970516</v>
      </c>
      <c r="AM81" s="132">
        <f t="shared" si="13"/>
        <v>0.75551955666683701</v>
      </c>
      <c r="AN81" s="91">
        <f t="shared" si="6"/>
        <v>136290.04644364858</v>
      </c>
      <c r="AO81" s="90">
        <f t="shared" si="14"/>
        <v>2.4315711686447714</v>
      </c>
      <c r="AP81" s="144">
        <f t="shared" si="15"/>
        <v>1.0581363759847868</v>
      </c>
      <c r="AQ81" s="53">
        <v>220.56397000000001</v>
      </c>
      <c r="AR81" s="87">
        <f t="shared" si="16"/>
        <v>61313.844943408141</v>
      </c>
      <c r="AS81" s="87">
        <f t="shared" si="17"/>
        <v>428.84911796918396</v>
      </c>
      <c r="AT81" s="56">
        <v>7.3072761390608997E-3</v>
      </c>
      <c r="AU81" s="139">
        <f t="shared" si="18"/>
        <v>1.0097796862351027</v>
      </c>
      <c r="AV81" s="143">
        <f t="shared" si="19"/>
        <v>1.0054222581808736</v>
      </c>
      <c r="AW81" s="139">
        <f t="shared" si="7"/>
        <v>0.41316666666666685</v>
      </c>
      <c r="AX81" s="86">
        <f t="shared" si="20"/>
        <v>8.1168257953084879</v>
      </c>
      <c r="AY81" s="67"/>
      <c r="AZ81" s="67"/>
      <c r="BA81" s="67"/>
    </row>
    <row r="82" spans="1:53">
      <c r="A82" s="10" t="s">
        <v>84</v>
      </c>
      <c r="B82" s="94">
        <v>12804.624199999998</v>
      </c>
      <c r="C82" s="95">
        <v>118.62</v>
      </c>
      <c r="D82" s="94">
        <v>6810.6180000000004</v>
      </c>
      <c r="E82" s="94">
        <v>3607.1491000000001</v>
      </c>
      <c r="F82" s="94">
        <v>2386.2298999999998</v>
      </c>
      <c r="G82" s="95">
        <v>106.944698217588</v>
      </c>
      <c r="H82" s="83">
        <v>7.0860077021822798</v>
      </c>
      <c r="I82" s="83">
        <v>105.379721135759</v>
      </c>
      <c r="J82" s="145">
        <v>2.8666666666666698</v>
      </c>
      <c r="K82" s="83">
        <v>2652.5332999999996</v>
      </c>
      <c r="L82" s="96">
        <v>19788.7</v>
      </c>
      <c r="M82" s="17">
        <v>502452.38</v>
      </c>
      <c r="N82" s="12">
        <v>76877</v>
      </c>
      <c r="O82" s="13">
        <v>142914</v>
      </c>
      <c r="P82" s="97">
        <v>207.3</v>
      </c>
      <c r="Q82" s="95">
        <v>100.69213994500799</v>
      </c>
      <c r="R82" s="12">
        <f t="shared" si="8"/>
        <v>142.91399999999999</v>
      </c>
      <c r="S82" s="158">
        <v>101.325710201894</v>
      </c>
      <c r="T82" s="105">
        <v>39.997599999999998</v>
      </c>
      <c r="U82" s="95">
        <v>0.78</v>
      </c>
      <c r="V82" s="95">
        <v>101.9</v>
      </c>
      <c r="W82" s="98">
        <v>29.27</v>
      </c>
      <c r="X82" s="95">
        <v>101.66</v>
      </c>
      <c r="Y82" s="95">
        <v>100.66</v>
      </c>
      <c r="Z82" s="101">
        <v>0.15666666666666701</v>
      </c>
      <c r="AA82" s="87">
        <f t="shared" si="9"/>
        <v>34.09742</v>
      </c>
      <c r="AB82" s="88">
        <f t="shared" si="0"/>
        <v>9765.389479008596</v>
      </c>
      <c r="AC82" s="5">
        <v>11077.454</v>
      </c>
      <c r="AD82" s="132">
        <f t="shared" si="1"/>
        <v>77511.328491260487</v>
      </c>
      <c r="AE82" s="90">
        <f t="shared" si="10"/>
        <v>1.328705004927851</v>
      </c>
      <c r="AF82" s="89">
        <f t="shared" si="2"/>
        <v>5741.5427415275672</v>
      </c>
      <c r="AG82" s="5">
        <v>6096.0228999999999</v>
      </c>
      <c r="AH82" s="132">
        <f t="shared" si="3"/>
        <v>42655.183536952296</v>
      </c>
      <c r="AI82" s="90">
        <f t="shared" si="11"/>
        <v>1.2619331979102766</v>
      </c>
      <c r="AJ82" s="132">
        <f t="shared" si="12"/>
        <v>1.041331737313683</v>
      </c>
      <c r="AK82" s="89">
        <f t="shared" si="4"/>
        <v>0.68149274811110117</v>
      </c>
      <c r="AL82" s="89">
        <f t="shared" si="5"/>
        <v>0.72225899175714181</v>
      </c>
      <c r="AM82" s="132">
        <f t="shared" si="13"/>
        <v>0.69954476692269263</v>
      </c>
      <c r="AN82" s="91">
        <f t="shared" si="6"/>
        <v>129474.19827546271</v>
      </c>
      <c r="AO82" s="90">
        <f t="shared" si="14"/>
        <v>2.309968598772044</v>
      </c>
      <c r="AP82" s="144">
        <f t="shared" si="15"/>
        <v>1.0708600770218228</v>
      </c>
      <c r="AQ82" s="53">
        <v>218.17526000000001</v>
      </c>
      <c r="AR82" s="87">
        <f t="shared" si="16"/>
        <v>65992.963397230647</v>
      </c>
      <c r="AS82" s="87">
        <f t="shared" si="17"/>
        <v>461.7669605303235</v>
      </c>
      <c r="AT82" s="56">
        <v>7.0196141329181394E-2</v>
      </c>
      <c r="AU82" s="139">
        <f t="shared" si="18"/>
        <v>1.0121612163348455</v>
      </c>
      <c r="AV82" s="143">
        <f t="shared" si="19"/>
        <v>1.0089420570365455</v>
      </c>
      <c r="AW82" s="139">
        <f t="shared" si="7"/>
        <v>0.43716666666666693</v>
      </c>
      <c r="AX82" s="86">
        <f t="shared" si="20"/>
        <v>8.6919846963367657</v>
      </c>
      <c r="AY82" s="67"/>
      <c r="AZ82" s="67"/>
      <c r="BA82" s="67"/>
    </row>
    <row r="83" spans="1:53">
      <c r="A83" s="10" t="s">
        <v>85</v>
      </c>
      <c r="B83" s="94">
        <v>14304.5141</v>
      </c>
      <c r="C83" s="95">
        <v>123.47</v>
      </c>
      <c r="D83" s="94">
        <v>7296.5254999999997</v>
      </c>
      <c r="E83" s="94">
        <v>4156.2601000000004</v>
      </c>
      <c r="F83" s="94">
        <v>2923.2967999999996</v>
      </c>
      <c r="G83" s="95">
        <v>108.55529819074501</v>
      </c>
      <c r="H83" s="83">
        <v>3.9558858786861602</v>
      </c>
      <c r="I83" s="83">
        <v>107.77455200566899</v>
      </c>
      <c r="J83" s="145">
        <v>3.6</v>
      </c>
      <c r="K83" s="83">
        <v>2714.9222999999997</v>
      </c>
      <c r="L83" s="96">
        <v>20721.900000000001</v>
      </c>
      <c r="M83" s="17">
        <v>524516.77</v>
      </c>
      <c r="N83" s="12">
        <v>88035</v>
      </c>
      <c r="O83" s="13">
        <v>142903</v>
      </c>
      <c r="P83" s="97">
        <v>220.98</v>
      </c>
      <c r="Q83" s="95">
        <v>99.876742201573904</v>
      </c>
      <c r="R83" s="12">
        <f t="shared" si="8"/>
        <v>142.90299999999999</v>
      </c>
      <c r="S83" s="158">
        <v>102.95158120421701</v>
      </c>
      <c r="T83" s="105">
        <v>40.274999999999999</v>
      </c>
      <c r="U83" s="95">
        <v>1.1399999999999999</v>
      </c>
      <c r="V83" s="95">
        <v>101.9</v>
      </c>
      <c r="W83" s="98">
        <v>27.99</v>
      </c>
      <c r="X83" s="95">
        <v>103.43</v>
      </c>
      <c r="Y83" s="95">
        <v>101.39</v>
      </c>
      <c r="Z83" s="101">
        <v>9.3333333333333296E-2</v>
      </c>
      <c r="AA83" s="87">
        <f t="shared" si="9"/>
        <v>33.518250000000002</v>
      </c>
      <c r="AB83" s="88">
        <f t="shared" si="0"/>
        <v>10586.823357900705</v>
      </c>
      <c r="AC83" s="5">
        <v>11055.450999999999</v>
      </c>
      <c r="AD83" s="132">
        <f t="shared" si="1"/>
        <v>77363.323373197214</v>
      </c>
      <c r="AE83" s="90">
        <f t="shared" si="10"/>
        <v>1.3261678900963361</v>
      </c>
      <c r="AF83" s="89">
        <f t="shared" si="2"/>
        <v>5909.5533327933908</v>
      </c>
      <c r="AG83" s="5">
        <v>6115.1932999999999</v>
      </c>
      <c r="AH83" s="132">
        <f t="shared" si="3"/>
        <v>42792.616670048912</v>
      </c>
      <c r="AI83" s="90">
        <f t="shared" si="11"/>
        <v>1.2659990914023818</v>
      </c>
      <c r="AJ83" s="132">
        <f t="shared" si="12"/>
        <v>1.0150601198563403</v>
      </c>
      <c r="AK83" s="89">
        <f t="shared" si="4"/>
        <v>0.65319983864879982</v>
      </c>
      <c r="AL83" s="89">
        <f t="shared" si="5"/>
        <v>0.72797451026440219</v>
      </c>
      <c r="AM83" s="132">
        <f t="shared" si="13"/>
        <v>0.68584758801671886</v>
      </c>
      <c r="AN83" s="91">
        <f t="shared" si="6"/>
        <v>133578.69698588652</v>
      </c>
      <c r="AO83" s="90">
        <f t="shared" si="14"/>
        <v>2.3831975761363795</v>
      </c>
      <c r="AP83" s="144">
        <f t="shared" si="15"/>
        <v>1.0395588587868616</v>
      </c>
      <c r="AQ83" s="53">
        <v>221.05392000000001</v>
      </c>
      <c r="AR83" s="87">
        <f t="shared" si="16"/>
        <v>73515.164127005424</v>
      </c>
      <c r="AS83" s="87">
        <f t="shared" si="17"/>
        <v>514.44101332376113</v>
      </c>
      <c r="AT83" s="56">
        <v>0.16869097124739699</v>
      </c>
      <c r="AU83" s="139">
        <f t="shared" si="18"/>
        <v>1.0161918336136402</v>
      </c>
      <c r="AV83" s="143">
        <f t="shared" si="19"/>
        <v>1.0167965050234582</v>
      </c>
      <c r="AW83" s="139">
        <f t="shared" si="7"/>
        <v>0.56433333333333335</v>
      </c>
      <c r="AX83" s="86">
        <f t="shared" si="20"/>
        <v>9.0358296915167138</v>
      </c>
      <c r="AY83" s="67"/>
      <c r="AZ83" s="67"/>
      <c r="BA83" s="67"/>
    </row>
    <row r="84" spans="1:53" s="124" customFormat="1">
      <c r="A84" s="108" t="s">
        <v>86</v>
      </c>
      <c r="B84" s="94">
        <v>15666.775599999999</v>
      </c>
      <c r="C84" s="110">
        <v>121.97</v>
      </c>
      <c r="D84" s="109">
        <v>7768.0877</v>
      </c>
      <c r="E84" s="109">
        <v>4197.2271000000001</v>
      </c>
      <c r="F84" s="109">
        <v>3191.0927000000001</v>
      </c>
      <c r="G84" s="110">
        <v>108.695298188412</v>
      </c>
      <c r="H84" s="111">
        <v>-0.71494464944648495</v>
      </c>
      <c r="I84" s="111">
        <v>104.878791057912</v>
      </c>
      <c r="J84" s="146">
        <v>4.1333333333333302</v>
      </c>
      <c r="K84" s="111">
        <v>2721.6309000000001</v>
      </c>
      <c r="L84" s="112">
        <v>21480.400000000001</v>
      </c>
      <c r="M84" s="125">
        <v>516840.19</v>
      </c>
      <c r="N84" s="115">
        <v>82547</v>
      </c>
      <c r="O84" s="113">
        <v>142938</v>
      </c>
      <c r="P84" s="114">
        <v>222.75</v>
      </c>
      <c r="Q84" s="110">
        <v>99.421636484308294</v>
      </c>
      <c r="R84" s="115">
        <f t="shared" si="8"/>
        <v>142.93799999999999</v>
      </c>
      <c r="S84" s="159">
        <v>102.733607289619</v>
      </c>
      <c r="T84" s="116">
        <v>41.173400000000001</v>
      </c>
      <c r="U84" s="110">
        <v>0.93</v>
      </c>
      <c r="V84" s="110">
        <v>101.9</v>
      </c>
      <c r="W84" s="117">
        <v>29.05</v>
      </c>
      <c r="X84" s="110">
        <v>103.85</v>
      </c>
      <c r="Y84" s="110">
        <v>101.61</v>
      </c>
      <c r="Z84" s="160">
        <v>8.3333333333333301E-2</v>
      </c>
      <c r="AA84" s="118">
        <f t="shared" si="9"/>
        <v>34.50553</v>
      </c>
      <c r="AB84" s="119">
        <f t="shared" si="0"/>
        <v>12019.874723292613</v>
      </c>
      <c r="AC84" s="120">
        <v>11238.974</v>
      </c>
      <c r="AD84" s="131">
        <f t="shared" si="1"/>
        <v>78628.314374064284</v>
      </c>
      <c r="AE84" s="121">
        <f t="shared" si="10"/>
        <v>1.3478524606843667</v>
      </c>
      <c r="AF84" s="122">
        <f t="shared" si="2"/>
        <v>6368.8511109289175</v>
      </c>
      <c r="AG84" s="120">
        <v>6201.6198000000004</v>
      </c>
      <c r="AH84" s="132">
        <f t="shared" si="3"/>
        <v>43386.781681568238</v>
      </c>
      <c r="AI84" s="121">
        <f t="shared" si="11"/>
        <v>1.2835771790086261</v>
      </c>
      <c r="AJ84" s="132">
        <f t="shared" si="12"/>
        <v>1.0012896652673828</v>
      </c>
      <c r="AK84" s="122">
        <f t="shared" si="4"/>
        <v>0.67981313193033366</v>
      </c>
      <c r="AL84" s="122">
        <f t="shared" si="5"/>
        <v>0.74168097370978714</v>
      </c>
      <c r="AM84" s="131">
        <f t="shared" si="13"/>
        <v>0.7069878731434428</v>
      </c>
      <c r="AN84" s="123">
        <f t="shared" si="6"/>
        <v>138255.97362738336</v>
      </c>
      <c r="AO84" s="90">
        <f t="shared" si="14"/>
        <v>2.4666455705131498</v>
      </c>
      <c r="AP84" s="144">
        <f t="shared" si="15"/>
        <v>0.99285055350553519</v>
      </c>
      <c r="AQ84" s="53">
        <v>228.07508999999999</v>
      </c>
      <c r="AR84" s="87">
        <f t="shared" si="16"/>
        <v>69495.827190598153</v>
      </c>
      <c r="AS84" s="87">
        <f t="shared" si="17"/>
        <v>486.19560362253674</v>
      </c>
      <c r="AT84" s="56">
        <v>0.10445832930131101</v>
      </c>
      <c r="AU84" s="139">
        <f t="shared" si="18"/>
        <v>1.0174039772604835</v>
      </c>
      <c r="AV84" s="143">
        <f t="shared" si="19"/>
        <v>1.0012759143604844</v>
      </c>
      <c r="AW84" s="139">
        <f t="shared" si="7"/>
        <v>0.46433333333333338</v>
      </c>
      <c r="AX84" s="86">
        <f t="shared" si="20"/>
        <v>8.971228510604119</v>
      </c>
    </row>
    <row r="85" spans="1:53">
      <c r="A85" s="10" t="s">
        <v>87</v>
      </c>
      <c r="B85" s="94">
        <v>16922.2035</v>
      </c>
      <c r="C85" s="95">
        <v>125.41</v>
      </c>
      <c r="D85" s="94">
        <v>8313.6970000000001</v>
      </c>
      <c r="E85" s="94">
        <v>4904.5559000000003</v>
      </c>
      <c r="F85" s="94">
        <v>3510.1374999999998</v>
      </c>
      <c r="G85" s="95">
        <v>109.56656484055701</v>
      </c>
      <c r="H85" s="83">
        <v>3.0197444831591</v>
      </c>
      <c r="I85" s="83">
        <v>101.614648693837</v>
      </c>
      <c r="J85" s="145">
        <v>5.0999999999999996</v>
      </c>
      <c r="K85" s="83">
        <v>2783.6356000000001</v>
      </c>
      <c r="L85" s="96">
        <v>24204.799999999999</v>
      </c>
      <c r="M85" s="17">
        <v>498644.92</v>
      </c>
      <c r="N85" s="12">
        <v>94354</v>
      </c>
      <c r="O85" s="13">
        <v>143009</v>
      </c>
      <c r="P85" s="97">
        <v>254.6</v>
      </c>
      <c r="Q85" s="95">
        <v>99.639707973831406</v>
      </c>
      <c r="R85" s="12">
        <f t="shared" si="8"/>
        <v>143.00899999999999</v>
      </c>
      <c r="S85" s="158">
        <v>103.841343576916</v>
      </c>
      <c r="T85" s="105">
        <v>42.073700000000002</v>
      </c>
      <c r="U85" s="95">
        <v>0.41</v>
      </c>
      <c r="V85" s="95">
        <v>101.56</v>
      </c>
      <c r="W85" s="98">
        <v>31.22</v>
      </c>
      <c r="X85" s="95">
        <v>103.69</v>
      </c>
      <c r="Y85" s="95">
        <v>102.75</v>
      </c>
      <c r="Z85" s="101">
        <v>7.3333333333333306E-2</v>
      </c>
      <c r="AA85" s="87">
        <f>T85*0.45+W85*0.55</f>
        <v>36.104165000000002</v>
      </c>
      <c r="AB85" s="88">
        <f t="shared" si="0"/>
        <v>12381.616378279245</v>
      </c>
      <c r="AC85" s="5">
        <v>11322.159</v>
      </c>
      <c r="AD85" s="132">
        <f t="shared" si="1"/>
        <v>79170.954275605036</v>
      </c>
      <c r="AE85" s="90">
        <f t="shared" si="10"/>
        <v>1.3571544345646369</v>
      </c>
      <c r="AF85" s="89">
        <f t="shared" si="2"/>
        <v>6629.2137788055179</v>
      </c>
      <c r="AG85" s="5">
        <v>6201.0486000000001</v>
      </c>
      <c r="AH85" s="132">
        <f t="shared" si="3"/>
        <v>43361.247194232536</v>
      </c>
      <c r="AI85" s="90">
        <f t="shared" si="11"/>
        <v>1.2828217534169712</v>
      </c>
      <c r="AJ85" s="132">
        <f t="shared" si="12"/>
        <v>1.0080156793041293</v>
      </c>
      <c r="AK85" s="89">
        <f t="shared" si="4"/>
        <v>0.7236680480413491</v>
      </c>
      <c r="AL85" s="89">
        <f t="shared" si="5"/>
        <v>0.75997899007561387</v>
      </c>
      <c r="AM85" s="132">
        <f t="shared" si="13"/>
        <v>0.73978817058446478</v>
      </c>
      <c r="AN85" s="91">
        <f t="shared" si="6"/>
        <v>154475.66835824042</v>
      </c>
      <c r="AO85" s="90">
        <f t="shared" si="14"/>
        <v>2.7560235779385009</v>
      </c>
      <c r="AP85" s="144">
        <f t="shared" si="15"/>
        <v>1.0301974448315909</v>
      </c>
      <c r="AQ85" s="53">
        <v>236.97504000000001</v>
      </c>
      <c r="AR85" s="87">
        <f t="shared" si="16"/>
        <v>81589.80771332061</v>
      </c>
      <c r="AS85" s="87">
        <f t="shared" si="17"/>
        <v>570.52218890643678</v>
      </c>
      <c r="AT85" s="56">
        <v>0.25804181881147698</v>
      </c>
      <c r="AU85" s="139">
        <f t="shared" si="18"/>
        <v>1.022127841966612</v>
      </c>
      <c r="AV85" s="143">
        <f t="shared" si="19"/>
        <v>1.0039860948683268</v>
      </c>
      <c r="AW85" s="139">
        <f t="shared" si="7"/>
        <v>0.22483333333333333</v>
      </c>
      <c r="AX85" s="86">
        <f t="shared" si="20"/>
        <v>9.242136688624683</v>
      </c>
      <c r="AY85" s="67"/>
      <c r="AZ85" s="67"/>
    </row>
    <row r="86" spans="1:53">
      <c r="A86" s="14" t="s">
        <v>112</v>
      </c>
      <c r="B86" s="94">
        <v>14834.794599999999</v>
      </c>
      <c r="C86" s="95">
        <v>131.21</v>
      </c>
      <c r="D86" s="94">
        <v>7775.0898999999999</v>
      </c>
      <c r="E86" s="94">
        <v>4359.4285999999993</v>
      </c>
      <c r="F86" s="94">
        <v>2821.4593</v>
      </c>
      <c r="G86" s="95">
        <v>111.078298148695</v>
      </c>
      <c r="H86" s="83">
        <v>1.62344983089064</v>
      </c>
      <c r="I86" s="83">
        <v>106.817830639438</v>
      </c>
      <c r="J86" s="145">
        <v>4.7666666666666702</v>
      </c>
      <c r="K86" s="83">
        <v>3035.1317000000004</v>
      </c>
      <c r="L86" s="96">
        <v>23747.8</v>
      </c>
      <c r="M86" s="17">
        <v>513488.23</v>
      </c>
      <c r="N86" s="99">
        <v>90189.2</v>
      </c>
      <c r="O86" s="13">
        <v>143103</v>
      </c>
      <c r="P86" s="97">
        <v>227.87</v>
      </c>
      <c r="Q86" s="95">
        <v>99.118232672798001</v>
      </c>
      <c r="R86" s="12">
        <f t="shared" si="8"/>
        <v>143.10300000000001</v>
      </c>
      <c r="S86" s="158">
        <v>104.04859746292701</v>
      </c>
      <c r="T86" s="105">
        <v>39.549599999999998</v>
      </c>
      <c r="U86" s="95">
        <v>0.15</v>
      </c>
      <c r="V86" s="95">
        <v>101.37</v>
      </c>
      <c r="W86" s="98">
        <v>30.26</v>
      </c>
      <c r="X86" s="95">
        <v>104.52</v>
      </c>
      <c r="Y86" s="95">
        <v>103.43</v>
      </c>
      <c r="Z86" s="101">
        <v>0.103333333333333</v>
      </c>
      <c r="AA86" s="87">
        <f t="shared" si="9"/>
        <v>34.44032</v>
      </c>
      <c r="AB86" s="88">
        <f t="shared" si="0"/>
        <v>10134.002972334425</v>
      </c>
      <c r="AC86" s="5">
        <v>11519.258</v>
      </c>
      <c r="AD86" s="132">
        <f t="shared" si="1"/>
        <v>80496.271916032507</v>
      </c>
      <c r="AE86" s="90">
        <f t="shared" si="10"/>
        <v>1.3798731289314055</v>
      </c>
      <c r="AF86" s="89">
        <f t="shared" si="2"/>
        <v>5925.6839417727306</v>
      </c>
      <c r="AG86" s="5">
        <v>6334.8234000000002</v>
      </c>
      <c r="AH86" s="132">
        <f t="shared" si="3"/>
        <v>44267.57929603153</v>
      </c>
      <c r="AI86" s="90">
        <f t="shared" si="11"/>
        <v>1.3096351550426173</v>
      </c>
      <c r="AJ86" s="132">
        <f t="shared" si="12"/>
        <v>1.0137973962251887</v>
      </c>
      <c r="AK86" s="89">
        <f t="shared" si="4"/>
        <v>0.69740776381796243</v>
      </c>
      <c r="AL86" s="89">
        <f t="shared" si="5"/>
        <v>0.70606996209774908</v>
      </c>
      <c r="AM86" s="132">
        <f t="shared" si="13"/>
        <v>0.7012925236267008</v>
      </c>
      <c r="AN86" s="91">
        <f t="shared" si="6"/>
        <v>149398.22137516877</v>
      </c>
      <c r="AO86" s="90">
        <f t="shared" si="14"/>
        <v>2.6654360844529501</v>
      </c>
      <c r="AP86" s="144">
        <f t="shared" si="15"/>
        <v>1.0162344983089064</v>
      </c>
      <c r="AQ86" s="53">
        <v>240.19014000000001</v>
      </c>
      <c r="AR86" s="87">
        <f t="shared" si="16"/>
        <v>79242.155473584455</v>
      </c>
      <c r="AS86" s="87">
        <f t="shared" si="17"/>
        <v>553.74209816415066</v>
      </c>
      <c r="AT86" s="56">
        <v>0.22344042501706499</v>
      </c>
      <c r="AU86" s="139">
        <f>(V86/100)^0.45*(Y86/100)^0.55</f>
        <v>1.0249786977625122</v>
      </c>
      <c r="AV86" s="143">
        <f t="shared" si="19"/>
        <v>1.0052962415874571</v>
      </c>
      <c r="AW86" s="139">
        <f t="shared" si="7"/>
        <v>0.12433333333333316</v>
      </c>
      <c r="AX86" s="86">
        <f t="shared" si="20"/>
        <v>9.392178141066843</v>
      </c>
    </row>
    <row r="87" spans="1:53">
      <c r="A87" s="10" t="s">
        <v>221</v>
      </c>
      <c r="B87" s="94">
        <v>16118.8995</v>
      </c>
      <c r="C87" s="95">
        <v>133.54</v>
      </c>
      <c r="D87" s="94">
        <v>8282.3559999999998</v>
      </c>
      <c r="E87" s="94">
        <v>4551.6742999999997</v>
      </c>
      <c r="F87" s="94">
        <v>3326.7541000000001</v>
      </c>
      <c r="G87" s="95">
        <v>112.71216478813101</v>
      </c>
      <c r="H87" s="83">
        <v>0.55469270024406903</v>
      </c>
      <c r="I87" s="83">
        <v>106.132114229161</v>
      </c>
      <c r="J87" s="145">
        <v>5.6333333333333302</v>
      </c>
      <c r="K87" s="83">
        <v>3091.7325000000001</v>
      </c>
      <c r="L87" s="96">
        <v>24461</v>
      </c>
      <c r="M87" s="154">
        <v>514314.2</v>
      </c>
      <c r="N87" s="99">
        <v>85323.400000000009</v>
      </c>
      <c r="O87" s="13">
        <v>143208</v>
      </c>
      <c r="P87" s="97">
        <v>244.27</v>
      </c>
      <c r="Q87" s="95">
        <v>98.701052431971206</v>
      </c>
      <c r="R87" s="12">
        <f t="shared" si="8"/>
        <v>143.208</v>
      </c>
      <c r="S87" s="158">
        <v>105.481507950688</v>
      </c>
      <c r="T87" s="105">
        <v>39.876800000000003</v>
      </c>
      <c r="U87" s="95">
        <v>0.12</v>
      </c>
      <c r="V87" s="95">
        <v>101.05</v>
      </c>
      <c r="W87" s="98">
        <v>30</v>
      </c>
      <c r="X87" s="95">
        <v>105.38</v>
      </c>
      <c r="Y87" s="95">
        <v>103.91</v>
      </c>
      <c r="Z87" s="101">
        <v>0.15333333333333299</v>
      </c>
      <c r="AA87" s="87">
        <f t="shared" si="9"/>
        <v>34.444560000000003</v>
      </c>
      <c r="AB87" s="88">
        <f t="shared" si="0"/>
        <v>11153.197019619591</v>
      </c>
      <c r="AC87" s="5">
        <v>11659.981</v>
      </c>
      <c r="AD87" s="132">
        <f t="shared" si="1"/>
        <v>81419.89972627227</v>
      </c>
      <c r="AE87" s="90">
        <f t="shared" si="10"/>
        <v>1.3957060261097127</v>
      </c>
      <c r="AF87" s="89">
        <f t="shared" si="2"/>
        <v>6202.1536618241726</v>
      </c>
      <c r="AG87" s="5">
        <v>6420.3004000000001</v>
      </c>
      <c r="AH87" s="132">
        <f t="shared" si="3"/>
        <v>44831.995419250321</v>
      </c>
      <c r="AI87" s="90">
        <f t="shared" si="11"/>
        <v>1.3263331360209101</v>
      </c>
      <c r="AJ87" s="132">
        <f t="shared" si="12"/>
        <v>1.0147091436101121</v>
      </c>
      <c r="AK87" s="89">
        <f t="shared" si="4"/>
        <v>0.68699935318789229</v>
      </c>
      <c r="AL87" s="89">
        <f t="shared" si="5"/>
        <v>0.71125358124399329</v>
      </c>
      <c r="AM87" s="132">
        <f t="shared" si="13"/>
        <v>0.69780968092501017</v>
      </c>
      <c r="AN87" s="91">
        <f t="shared" si="6"/>
        <v>151543.08952273411</v>
      </c>
      <c r="AO87" s="90">
        <f t="shared" si="14"/>
        <v>2.7037029989067567</v>
      </c>
      <c r="AP87" s="144">
        <f t="shared" si="15"/>
        <v>1.0055469270024406</v>
      </c>
      <c r="AQ87" s="53">
        <v>243.36976000000001</v>
      </c>
      <c r="AR87" s="87">
        <f t="shared" si="16"/>
        <v>74313.67972184869</v>
      </c>
      <c r="AS87" s="87">
        <f t="shared" si="17"/>
        <v>518.92128737115729</v>
      </c>
      <c r="AT87" s="56">
        <v>0.15517247994757699</v>
      </c>
      <c r="AU87" s="139">
        <f t="shared" si="18"/>
        <v>1.0261311762479843</v>
      </c>
      <c r="AV87" s="143">
        <f t="shared" si="19"/>
        <v>1.0107188861653591</v>
      </c>
      <c r="AW87" s="139">
        <f t="shared" si="7"/>
        <v>0.13833333333333314</v>
      </c>
      <c r="AX87" s="86">
        <f t="shared" si="20"/>
        <v>9.4442758676092602</v>
      </c>
    </row>
    <row r="88" spans="1:53">
      <c r="A88" s="10" t="s">
        <v>222</v>
      </c>
      <c r="B88" s="94">
        <v>17500.6106</v>
      </c>
      <c r="C88" s="95">
        <v>132.19</v>
      </c>
      <c r="D88" s="94">
        <v>8936.0928999999996</v>
      </c>
      <c r="E88" s="94">
        <v>4529.6959999999999</v>
      </c>
      <c r="F88" s="94">
        <v>3785.3508999999999</v>
      </c>
      <c r="G88" s="95">
        <v>115.25879807902</v>
      </c>
      <c r="H88" s="83">
        <v>2.4933804060017799</v>
      </c>
      <c r="I88" s="83">
        <v>105.580038824444</v>
      </c>
      <c r="J88" s="145">
        <v>5.4666666666666703</v>
      </c>
      <c r="K88" s="83">
        <v>3155.0495000000001</v>
      </c>
      <c r="L88" s="96">
        <v>24437.8</v>
      </c>
      <c r="M88" s="154">
        <v>529891</v>
      </c>
      <c r="N88" s="99">
        <v>81256.5</v>
      </c>
      <c r="O88" s="13">
        <v>143305</v>
      </c>
      <c r="P88" s="97">
        <v>235.23</v>
      </c>
      <c r="Q88" s="95">
        <v>98.1037261780601</v>
      </c>
      <c r="R88" s="12">
        <f t="shared" si="8"/>
        <v>143.30500000000001</v>
      </c>
      <c r="S88" s="158">
        <v>105.352867607647</v>
      </c>
      <c r="T88" s="105">
        <v>39.975499999999997</v>
      </c>
      <c r="U88" s="95">
        <v>0</v>
      </c>
      <c r="V88" s="95">
        <v>100.91</v>
      </c>
      <c r="W88" s="98">
        <v>32.020000000000003</v>
      </c>
      <c r="X88" s="95">
        <v>105.61</v>
      </c>
      <c r="Y88" s="95">
        <v>104.04</v>
      </c>
      <c r="Z88" s="101">
        <v>0.14333333333333301</v>
      </c>
      <c r="AA88" s="87">
        <f t="shared" si="9"/>
        <v>35.599975000000001</v>
      </c>
      <c r="AB88" s="88">
        <f t="shared" si="0"/>
        <v>12675.89492397307</v>
      </c>
      <c r="AC88" s="5">
        <v>11829.261</v>
      </c>
      <c r="AD88" s="132">
        <f t="shared" si="1"/>
        <v>82546.045148459569</v>
      </c>
      <c r="AE88" s="90">
        <f t="shared" si="10"/>
        <v>1.4150104953771381</v>
      </c>
      <c r="AF88" s="89">
        <f t="shared" si="2"/>
        <v>6760.0369922081845</v>
      </c>
      <c r="AG88" s="5">
        <v>6562.2743</v>
      </c>
      <c r="AH88" s="132">
        <f t="shared" si="3"/>
        <v>45792.361048114159</v>
      </c>
      <c r="AI88" s="90">
        <f t="shared" si="11"/>
        <v>1.3547450936941285</v>
      </c>
      <c r="AJ88" s="132">
        <f t="shared" si="12"/>
        <v>1.022594129885412</v>
      </c>
      <c r="AK88" s="89">
        <f t="shared" si="4"/>
        <v>0.7186210823506316</v>
      </c>
      <c r="AL88" s="89">
        <f t="shared" si="5"/>
        <v>0.69640969183013002</v>
      </c>
      <c r="AM88" s="132">
        <f t="shared" si="13"/>
        <v>0.70853961605898352</v>
      </c>
      <c r="AN88" s="91">
        <f t="shared" si="6"/>
        <v>147953.98817987225</v>
      </c>
      <c r="AO88" s="90">
        <f t="shared" si="14"/>
        <v>2.6396693033114182</v>
      </c>
      <c r="AP88" s="144">
        <f t="shared" si="15"/>
        <v>1.0249338040600178</v>
      </c>
      <c r="AQ88" s="53">
        <v>241.66166000000001</v>
      </c>
      <c r="AR88" s="87">
        <f t="shared" si="16"/>
        <v>73085.251604811536</v>
      </c>
      <c r="AS88" s="87">
        <f t="shared" si="17"/>
        <v>509.99791776149846</v>
      </c>
      <c r="AT88" s="56">
        <v>0.13624814213675299</v>
      </c>
      <c r="AU88" s="139">
        <f t="shared" si="18"/>
        <v>1.0261966243409977</v>
      </c>
      <c r="AV88" s="143">
        <f t="shared" si="19"/>
        <v>1.0006501867214863</v>
      </c>
      <c r="AW88" s="139">
        <f t="shared" si="7"/>
        <v>7.8833333333333158E-2</v>
      </c>
      <c r="AX88" s="86">
        <f t="shared" si="20"/>
        <v>9.6797575915809837</v>
      </c>
    </row>
    <row r="89" spans="1:53">
      <c r="A89" s="10" t="s">
        <v>223</v>
      </c>
      <c r="B89" s="94">
        <v>18521.839600000003</v>
      </c>
      <c r="C89" s="95">
        <v>134.57</v>
      </c>
      <c r="D89" s="94">
        <v>9587.5080999999991</v>
      </c>
      <c r="E89" s="94">
        <v>4883.9734000000008</v>
      </c>
      <c r="F89" s="94">
        <v>3853.3073999999997</v>
      </c>
      <c r="G89" s="95">
        <v>116.724898054585</v>
      </c>
      <c r="H89" s="83">
        <v>1.9590958019375699</v>
      </c>
      <c r="I89" s="83">
        <v>107.406767944195</v>
      </c>
      <c r="J89" s="145">
        <v>6.1333333333333302</v>
      </c>
      <c r="K89" s="83">
        <v>3221.4985999999999</v>
      </c>
      <c r="L89" s="96">
        <v>27164.6</v>
      </c>
      <c r="M89" s="154">
        <v>537616.12</v>
      </c>
      <c r="N89" s="99">
        <v>90038.200000000012</v>
      </c>
      <c r="O89" s="13">
        <v>143374</v>
      </c>
      <c r="P89" s="97">
        <v>268.64</v>
      </c>
      <c r="Q89" s="95">
        <v>98.388167251351106</v>
      </c>
      <c r="R89" s="12">
        <f t="shared" si="8"/>
        <v>143.374</v>
      </c>
      <c r="S89" s="158">
        <v>106.23190995176</v>
      </c>
      <c r="T89" s="105">
        <v>40.306399999999996</v>
      </c>
      <c r="U89" s="95">
        <v>-0.01</v>
      </c>
      <c r="V89" s="95">
        <v>100.48</v>
      </c>
      <c r="W89" s="98">
        <v>31.08</v>
      </c>
      <c r="X89" s="95">
        <v>105.65</v>
      </c>
      <c r="Y89" s="95">
        <v>104.06</v>
      </c>
      <c r="Z89" s="101">
        <v>0.16</v>
      </c>
      <c r="AA89" s="87">
        <f t="shared" si="9"/>
        <v>35.231880000000004</v>
      </c>
      <c r="AB89" s="88">
        <f t="shared" si="0"/>
        <v>12997.825369696071</v>
      </c>
      <c r="AC89" s="5">
        <v>11863.038</v>
      </c>
      <c r="AD89" s="132">
        <f t="shared" si="1"/>
        <v>82741.905784870338</v>
      </c>
      <c r="AE89" s="90">
        <f t="shared" si="10"/>
        <v>1.4183679530924538</v>
      </c>
      <c r="AF89" s="89">
        <f t="shared" si="2"/>
        <v>7124.5508657204427</v>
      </c>
      <c r="AG89" s="5">
        <v>6652.3036000000002</v>
      </c>
      <c r="AH89" s="132">
        <f t="shared" si="3"/>
        <v>46398.25630867522</v>
      </c>
      <c r="AI89" s="90">
        <f t="shared" si="11"/>
        <v>1.3726702151063039</v>
      </c>
      <c r="AJ89" s="132">
        <f t="shared" si="12"/>
        <v>1.0127200699642891</v>
      </c>
      <c r="AK89" s="89">
        <f t="shared" si="4"/>
        <v>0.68902452203376163</v>
      </c>
      <c r="AL89" s="89">
        <f t="shared" si="5"/>
        <v>0.69913995823393627</v>
      </c>
      <c r="AM89" s="132">
        <f t="shared" si="13"/>
        <v>0.69355822920776544</v>
      </c>
      <c r="AN89" s="91">
        <f t="shared" si="6"/>
        <v>162319.01899509507</v>
      </c>
      <c r="AO89" s="90">
        <f t="shared" si="14"/>
        <v>2.8959579735293985</v>
      </c>
      <c r="AP89" s="144">
        <f t="shared" si="15"/>
        <v>1.0195909580193756</v>
      </c>
      <c r="AQ89" s="53">
        <v>249.94111000000001</v>
      </c>
      <c r="AR89" s="87">
        <f t="shared" si="16"/>
        <v>79427.701729229317</v>
      </c>
      <c r="AS89" s="87">
        <f t="shared" si="17"/>
        <v>553.98957781208117</v>
      </c>
      <c r="AT89" s="56">
        <v>0.21890949805064699</v>
      </c>
      <c r="AU89" s="139">
        <f t="shared" si="18"/>
        <v>1.0243348150118876</v>
      </c>
      <c r="AV89" s="143">
        <f t="shared" si="19"/>
        <v>1.0039552038730883</v>
      </c>
      <c r="AW89" s="139">
        <f t="shared" si="7"/>
        <v>8.3500000000000005E-2</v>
      </c>
      <c r="AX89" s="86">
        <f t="shared" si="20"/>
        <v>9.8693933161953797</v>
      </c>
    </row>
    <row r="90" spans="1:53">
      <c r="A90" s="10" t="s">
        <v>224</v>
      </c>
      <c r="B90" s="94">
        <v>15831.914699999999</v>
      </c>
      <c r="C90" s="95">
        <v>139.02000000000001</v>
      </c>
      <c r="D90" s="94">
        <v>8673.8094000000001</v>
      </c>
      <c r="E90" s="94">
        <v>4267.7039999999997</v>
      </c>
      <c r="F90" s="94">
        <v>3095.4202999999998</v>
      </c>
      <c r="G90" s="95">
        <v>118.991198016813</v>
      </c>
      <c r="H90" s="83">
        <v>-0.88682432432434299</v>
      </c>
      <c r="I90" s="83">
        <v>111.10750377860499</v>
      </c>
      <c r="J90" s="145">
        <v>5.7</v>
      </c>
      <c r="K90" s="83">
        <v>3416.2982999999999</v>
      </c>
      <c r="L90" s="96">
        <v>27198.6</v>
      </c>
      <c r="M90" s="154">
        <v>527706.31999999995</v>
      </c>
      <c r="N90" s="5">
        <v>86556.499999999985</v>
      </c>
      <c r="O90" s="13">
        <v>143395</v>
      </c>
      <c r="P90" s="97">
        <v>238.28</v>
      </c>
      <c r="Q90" s="95">
        <v>97.364179387503597</v>
      </c>
      <c r="R90" s="12">
        <f t="shared" si="8"/>
        <v>143.39500000000001</v>
      </c>
      <c r="S90" s="158">
        <v>105.98177595140299</v>
      </c>
      <c r="T90" s="105">
        <v>40.151800000000001</v>
      </c>
      <c r="U90" s="95">
        <v>0.02</v>
      </c>
      <c r="V90" s="95">
        <v>100.19</v>
      </c>
      <c r="W90" s="98">
        <v>30.41</v>
      </c>
      <c r="X90" s="95">
        <v>106.28</v>
      </c>
      <c r="Y90" s="95">
        <v>104.55</v>
      </c>
      <c r="Z90" s="101">
        <v>0.14333333333333301</v>
      </c>
      <c r="AA90" s="87">
        <f t="shared" si="9"/>
        <v>34.793810000000001</v>
      </c>
      <c r="AB90" s="88">
        <f t="shared" si="0"/>
        <v>10544.97985901309</v>
      </c>
      <c r="AC90" s="5">
        <v>12017.837</v>
      </c>
      <c r="AD90" s="132">
        <f t="shared" si="1"/>
        <v>83809.316921789461</v>
      </c>
      <c r="AE90" s="90">
        <f t="shared" si="10"/>
        <v>1.436665594837816</v>
      </c>
      <c r="AF90" s="89">
        <f t="shared" si="2"/>
        <v>6239.2529132498921</v>
      </c>
      <c r="AG90" s="5">
        <v>6699.4220999999998</v>
      </c>
      <c r="AH90" s="132">
        <f t="shared" si="3"/>
        <v>46720.053697827672</v>
      </c>
      <c r="AI90" s="90">
        <f t="shared" si="11"/>
        <v>1.3821904369105436</v>
      </c>
      <c r="AJ90" s="132">
        <f t="shared" si="12"/>
        <v>1.0194157373448138</v>
      </c>
      <c r="AK90" s="89">
        <f t="shared" si="4"/>
        <v>0.66527438029384978</v>
      </c>
      <c r="AL90" s="89">
        <f t="shared" si="5"/>
        <v>0.68158496590845519</v>
      </c>
      <c r="AM90" s="132">
        <f t="shared" si="13"/>
        <v>0.67256527490624152</v>
      </c>
      <c r="AN90" s="91">
        <f t="shared" si="6"/>
        <v>159403.44559869307</v>
      </c>
      <c r="AO90" s="90">
        <f t="shared" si="14"/>
        <v>2.8439407910883459</v>
      </c>
      <c r="AP90" s="144">
        <f t="shared" si="15"/>
        <v>0.99113175675675658</v>
      </c>
      <c r="AQ90" s="53">
        <v>251.66309000000001</v>
      </c>
      <c r="AR90" s="87">
        <f t="shared" si="16"/>
        <v>75650.903565892891</v>
      </c>
      <c r="AS90" s="87">
        <f t="shared" si="17"/>
        <v>527.57002382156202</v>
      </c>
      <c r="AT90" s="56">
        <v>0.17142770954640599</v>
      </c>
      <c r="AU90" s="139">
        <f t="shared" si="18"/>
        <v>1.0256500130965049</v>
      </c>
      <c r="AV90" s="143">
        <f t="shared" si="19"/>
        <v>1.0022115783369041</v>
      </c>
      <c r="AW90" s="139">
        <f t="shared" si="7"/>
        <v>8.7833333333333152E-2</v>
      </c>
      <c r="AX90" s="86">
        <f t="shared" si="20"/>
        <v>9.7818691356041185</v>
      </c>
    </row>
    <row r="91" spans="1:53">
      <c r="A91" s="10" t="s">
        <v>225</v>
      </c>
      <c r="B91" s="94">
        <v>17091.2431</v>
      </c>
      <c r="C91" s="95">
        <v>139.97</v>
      </c>
      <c r="D91" s="94">
        <v>9282.0324000000001</v>
      </c>
      <c r="E91" s="94">
        <v>4589.1397999999999</v>
      </c>
      <c r="F91" s="94">
        <v>3652.4225000000001</v>
      </c>
      <c r="G91" s="95">
        <v>120.789131320181</v>
      </c>
      <c r="H91" s="83">
        <v>-1.1077971878994499</v>
      </c>
      <c r="I91" s="83">
        <v>109.35483657243201</v>
      </c>
      <c r="J91" s="145">
        <v>6.3</v>
      </c>
      <c r="K91" s="83">
        <v>3467.6767</v>
      </c>
      <c r="L91" s="96">
        <v>28212.3</v>
      </c>
      <c r="M91" s="154">
        <v>513770.49</v>
      </c>
      <c r="N91" s="5">
        <v>83662.400000000009</v>
      </c>
      <c r="O91" s="13">
        <v>143365</v>
      </c>
      <c r="P91" s="97">
        <v>259.73</v>
      </c>
      <c r="Q91" s="95">
        <v>97.051294206883497</v>
      </c>
      <c r="R91" s="12">
        <f t="shared" si="8"/>
        <v>143.36500000000001</v>
      </c>
      <c r="S91" s="158">
        <v>106.960871895658</v>
      </c>
      <c r="T91" s="105">
        <v>41.346400000000003</v>
      </c>
      <c r="U91" s="95">
        <v>0.02</v>
      </c>
      <c r="V91" s="95">
        <v>100.59</v>
      </c>
      <c r="W91" s="98">
        <v>31.62</v>
      </c>
      <c r="X91" s="95">
        <v>106.85</v>
      </c>
      <c r="Y91" s="95">
        <v>104.85</v>
      </c>
      <c r="Z91" s="101">
        <v>0.116666666666667</v>
      </c>
      <c r="AA91" s="87">
        <f t="shared" si="9"/>
        <v>35.996880000000004</v>
      </c>
      <c r="AB91" s="88">
        <f t="shared" si="0"/>
        <v>11541.420161463169</v>
      </c>
      <c r="AC91" s="5">
        <v>12080.718000000001</v>
      </c>
      <c r="AD91" s="132">
        <f t="shared" si="1"/>
        <v>84265.462281588945</v>
      </c>
      <c r="AE91" s="90">
        <f t="shared" si="10"/>
        <v>1.4444848727980502</v>
      </c>
      <c r="AF91" s="89">
        <f t="shared" si="2"/>
        <v>6631.4441666071298</v>
      </c>
      <c r="AG91" s="5">
        <v>6865.3951999999999</v>
      </c>
      <c r="AH91" s="132">
        <f t="shared" si="3"/>
        <v>47887.526244201857</v>
      </c>
      <c r="AI91" s="90">
        <f t="shared" si="11"/>
        <v>1.4167295536545175</v>
      </c>
      <c r="AJ91" s="132">
        <f t="shared" si="12"/>
        <v>1.0151098008368145</v>
      </c>
      <c r="AK91" s="89">
        <f t="shared" si="4"/>
        <v>0.68510352872227698</v>
      </c>
      <c r="AL91" s="89">
        <f t="shared" si="5"/>
        <v>0.69780392123962998</v>
      </c>
      <c r="AM91" s="132">
        <f t="shared" si="13"/>
        <v>0.69078984560348322</v>
      </c>
      <c r="AN91" s="91">
        <f t="shared" si="6"/>
        <v>162917.40966815816</v>
      </c>
      <c r="AO91" s="90">
        <f t="shared" si="14"/>
        <v>2.9066339513148178</v>
      </c>
      <c r="AP91" s="144">
        <f t="shared" si="15"/>
        <v>0.98892202812100549</v>
      </c>
      <c r="AQ91" s="53">
        <v>257.78422999999998</v>
      </c>
      <c r="AR91" s="87">
        <f t="shared" si="16"/>
        <v>73489.843786461497</v>
      </c>
      <c r="AS91" s="87">
        <f t="shared" si="17"/>
        <v>512.60659007750496</v>
      </c>
      <c r="AT91" s="56">
        <v>0.145689930724241</v>
      </c>
      <c r="AU91" s="139">
        <f t="shared" si="18"/>
        <v>1.0291111954434151</v>
      </c>
      <c r="AV91" s="143">
        <f t="shared" si="19"/>
        <v>1.0071051647421634</v>
      </c>
      <c r="AW91" s="139">
        <f t="shared" si="7"/>
        <v>7.3166666666666852E-2</v>
      </c>
      <c r="AX91" s="86">
        <f t="shared" si="20"/>
        <v>9.6735058643958922</v>
      </c>
    </row>
    <row r="92" spans="1:53">
      <c r="A92" s="10" t="s">
        <v>226</v>
      </c>
      <c r="B92" s="94">
        <v>18740.298500000001</v>
      </c>
      <c r="C92" s="95">
        <v>139.80000000000001</v>
      </c>
      <c r="D92" s="94">
        <v>9934.6833999999999</v>
      </c>
      <c r="E92" s="94">
        <v>4899.8754000000008</v>
      </c>
      <c r="F92" s="94">
        <v>4097.6266000000005</v>
      </c>
      <c r="G92" s="95">
        <v>122.587231290213</v>
      </c>
      <c r="H92" s="83">
        <v>4.3864664750463396</v>
      </c>
      <c r="I92" s="83">
        <v>106.42464720524301</v>
      </c>
      <c r="J92" s="145">
        <v>6.1666666666666696</v>
      </c>
      <c r="K92" s="83">
        <v>3518.5892999999996</v>
      </c>
      <c r="L92" s="96">
        <v>28352.6</v>
      </c>
      <c r="M92" s="154">
        <v>522578.73</v>
      </c>
      <c r="N92" s="5">
        <v>87140.3</v>
      </c>
      <c r="O92" s="13">
        <v>143351</v>
      </c>
      <c r="P92" s="97">
        <v>250.38</v>
      </c>
      <c r="Q92" s="95">
        <v>96.264340570778401</v>
      </c>
      <c r="R92" s="12">
        <f t="shared" si="8"/>
        <v>143.351</v>
      </c>
      <c r="S92" s="158">
        <v>106.76791138109699</v>
      </c>
      <c r="T92" s="105">
        <v>43.439399999999999</v>
      </c>
      <c r="U92" s="95">
        <v>0.05</v>
      </c>
      <c r="V92" s="95">
        <v>100.87</v>
      </c>
      <c r="W92" s="98">
        <v>32.79</v>
      </c>
      <c r="X92" s="95">
        <v>107.25</v>
      </c>
      <c r="Y92" s="95">
        <v>105.62</v>
      </c>
      <c r="Z92" s="101">
        <v>8.3333333333333301E-2</v>
      </c>
      <c r="AA92" s="87">
        <f t="shared" si="9"/>
        <v>37.582230000000003</v>
      </c>
      <c r="AB92" s="88">
        <f t="shared" si="0"/>
        <v>12831.222961373389</v>
      </c>
      <c r="AC92" s="5">
        <v>11951.51</v>
      </c>
      <c r="AD92" s="132">
        <f t="shared" si="1"/>
        <v>83372.351779896897</v>
      </c>
      <c r="AE92" s="90">
        <f t="shared" si="10"/>
        <v>1.4291751056111073</v>
      </c>
      <c r="AF92" s="89">
        <f t="shared" si="2"/>
        <v>7106.3543633762511</v>
      </c>
      <c r="AG92" s="5">
        <v>6896.8445000000002</v>
      </c>
      <c r="AH92" s="132">
        <f t="shared" si="3"/>
        <v>48111.589734288566</v>
      </c>
      <c r="AI92" s="90">
        <f t="shared" si="11"/>
        <v>1.4233583648126058</v>
      </c>
      <c r="AJ92" s="132">
        <f t="shared" si="12"/>
        <v>1.0148862728821659</v>
      </c>
      <c r="AK92" s="89">
        <f t="shared" si="4"/>
        <v>0.70265339903538493</v>
      </c>
      <c r="AL92" s="89">
        <f t="shared" si="5"/>
        <v>0.72107087795365854</v>
      </c>
      <c r="AM92" s="132">
        <f t="shared" si="13"/>
        <v>0.71088232041523214</v>
      </c>
      <c r="AN92" s="91">
        <f t="shared" si="6"/>
        <v>161341.81108680938</v>
      </c>
      <c r="AO92" s="90">
        <f t="shared" si="14"/>
        <v>2.8785234606096193</v>
      </c>
      <c r="AP92" s="144">
        <f t="shared" si="15"/>
        <v>1.0438646647504635</v>
      </c>
      <c r="AQ92" s="53">
        <v>257.56346000000002</v>
      </c>
      <c r="AR92" s="87">
        <f t="shared" si="16"/>
        <v>76028.762449700283</v>
      </c>
      <c r="AS92" s="87">
        <f t="shared" si="17"/>
        <v>530.36785547153693</v>
      </c>
      <c r="AT92" s="56">
        <v>0.184465132300076</v>
      </c>
      <c r="AU92" s="139">
        <f t="shared" si="18"/>
        <v>1.0345543213574844</v>
      </c>
      <c r="AV92" s="143">
        <f t="shared" si="19"/>
        <v>1.0012433429362002</v>
      </c>
      <c r="AW92" s="139">
        <f t="shared" si="7"/>
        <v>6.8333333333333315E-2</v>
      </c>
      <c r="AX92" s="86">
        <f t="shared" si="20"/>
        <v>10.09783095609926</v>
      </c>
    </row>
    <row r="93" spans="1:53">
      <c r="A93" s="10" t="s">
        <v>227</v>
      </c>
      <c r="B93" s="94">
        <v>19655.249899999999</v>
      </c>
      <c r="C93" s="95">
        <v>139.88999999999999</v>
      </c>
      <c r="D93" s="94">
        <v>10435.0674</v>
      </c>
      <c r="E93" s="94">
        <v>5152.5895999999993</v>
      </c>
      <c r="F93" s="94">
        <v>4075.4575</v>
      </c>
      <c r="G93" s="95">
        <v>124.19263126345599</v>
      </c>
      <c r="H93" s="83">
        <v>2.2547914318083902E-2</v>
      </c>
      <c r="I93" s="83">
        <v>106.679247292464</v>
      </c>
      <c r="J93" s="145">
        <v>6.2333333333333298</v>
      </c>
      <c r="K93" s="83">
        <v>3595.7266</v>
      </c>
      <c r="L93" s="96">
        <v>31155.599999999999</v>
      </c>
      <c r="M93" s="154">
        <v>509592.61</v>
      </c>
      <c r="N93" s="5">
        <v>91695</v>
      </c>
      <c r="O93" s="13">
        <v>143435</v>
      </c>
      <c r="P93" s="97">
        <v>279.67</v>
      </c>
      <c r="Q93" s="95">
        <v>96.254859201668694</v>
      </c>
      <c r="R93" s="12">
        <f t="shared" si="8"/>
        <v>143.435</v>
      </c>
      <c r="S93" s="158">
        <v>107.09665892442401</v>
      </c>
      <c r="T93" s="105">
        <v>44.292000000000002</v>
      </c>
      <c r="U93" s="95">
        <v>0.09</v>
      </c>
      <c r="V93" s="95">
        <v>101.05</v>
      </c>
      <c r="W93" s="98">
        <v>32.53</v>
      </c>
      <c r="X93" s="95">
        <v>106.96</v>
      </c>
      <c r="Y93" s="95">
        <v>106.61</v>
      </c>
      <c r="Z93" s="101">
        <v>8.6666666666666697E-2</v>
      </c>
      <c r="AA93" s="87">
        <f t="shared" si="9"/>
        <v>37.822900000000004</v>
      </c>
      <c r="AB93" s="88">
        <f t="shared" si="0"/>
        <v>13280.518836228466</v>
      </c>
      <c r="AC93" s="5">
        <v>12092.674000000001</v>
      </c>
      <c r="AD93" s="132">
        <f t="shared" si="1"/>
        <v>84307.693380276774</v>
      </c>
      <c r="AE93" s="90">
        <f t="shared" si="10"/>
        <v>1.4452088014583162</v>
      </c>
      <c r="AF93" s="89">
        <f t="shared" si="2"/>
        <v>7459.4805918936318</v>
      </c>
      <c r="AG93" s="5">
        <v>6941.2673999999997</v>
      </c>
      <c r="AH93" s="132">
        <f t="shared" si="3"/>
        <v>48393.121623034822</v>
      </c>
      <c r="AI93" s="90">
        <f t="shared" si="11"/>
        <v>1.4316873510510899</v>
      </c>
      <c r="AJ93" s="132">
        <f t="shared" si="12"/>
        <v>1.0130959803590178</v>
      </c>
      <c r="AK93" s="89">
        <f t="shared" si="4"/>
        <v>0.68621040545892875</v>
      </c>
      <c r="AL93" s="89">
        <f t="shared" si="5"/>
        <v>0.72795412677932747</v>
      </c>
      <c r="AM93" s="132">
        <f t="shared" si="13"/>
        <v>0.70469034325922908</v>
      </c>
      <c r="AN93" s="91">
        <f t="shared" si="6"/>
        <v>174898.1247769949</v>
      </c>
      <c r="AO93" s="90">
        <f t="shared" si="14"/>
        <v>3.1203836872534532</v>
      </c>
      <c r="AP93" s="144">
        <f t="shared" si="15"/>
        <v>1.0002254791431808</v>
      </c>
      <c r="AQ93" s="53">
        <v>260.23662000000002</v>
      </c>
      <c r="AR93" s="87">
        <f t="shared" si="16"/>
        <v>78863.290493325461</v>
      </c>
      <c r="AS93" s="87">
        <f t="shared" si="17"/>
        <v>549.81901553543742</v>
      </c>
      <c r="AT93" s="56">
        <v>0.226638813047745</v>
      </c>
      <c r="AU93" s="139">
        <f t="shared" si="18"/>
        <v>1.0407111603828958</v>
      </c>
      <c r="AV93" s="143">
        <f t="shared" si="19"/>
        <v>0.9998942715679856</v>
      </c>
      <c r="AW93" s="139">
        <f t="shared" si="7"/>
        <v>8.8166666666666699E-2</v>
      </c>
      <c r="AX93" s="86">
        <f t="shared" si="20"/>
        <v>10.100107806371227</v>
      </c>
    </row>
    <row r="94" spans="1:53">
      <c r="A94" s="10" t="s">
        <v>228</v>
      </c>
      <c r="B94" s="94">
        <v>17314.819800000001</v>
      </c>
      <c r="C94" s="95">
        <v>148.63999999999999</v>
      </c>
      <c r="D94" s="94">
        <v>9545.3181000000004</v>
      </c>
      <c r="E94" s="94">
        <v>4820.0315999999993</v>
      </c>
      <c r="F94" s="94">
        <v>3446.3879999999999</v>
      </c>
      <c r="G94" s="95">
        <v>126.59099789015001</v>
      </c>
      <c r="H94" s="83">
        <v>1.0954125338140901</v>
      </c>
      <c r="I94" s="83">
        <v>101.624159585024</v>
      </c>
      <c r="J94" s="145">
        <v>6.6666666666666696</v>
      </c>
      <c r="K94" s="83">
        <v>3426.0022999999997</v>
      </c>
      <c r="L94" s="96">
        <v>29519.3</v>
      </c>
      <c r="M94" s="154">
        <v>486128.66</v>
      </c>
      <c r="N94" s="5">
        <v>83831.400000000009</v>
      </c>
      <c r="O94" s="13">
        <v>143700</v>
      </c>
      <c r="P94" s="97">
        <v>247.79</v>
      </c>
      <c r="Q94" s="95">
        <v>96.008343604816503</v>
      </c>
      <c r="R94" s="12">
        <f t="shared" si="8"/>
        <v>143.69999999999999</v>
      </c>
      <c r="S94" s="158">
        <v>106.67143112381601</v>
      </c>
      <c r="T94" s="105">
        <v>48.042499999999997</v>
      </c>
      <c r="U94" s="95">
        <v>0.14000000000000001</v>
      </c>
      <c r="V94" s="95">
        <v>101.47</v>
      </c>
      <c r="W94" s="98">
        <v>34.96</v>
      </c>
      <c r="X94" s="95">
        <v>107.77</v>
      </c>
      <c r="Y94" s="95">
        <v>106.37</v>
      </c>
      <c r="Z94" s="101">
        <v>7.3333333333333306E-2</v>
      </c>
      <c r="AA94" s="87">
        <f t="shared" si="9"/>
        <v>40.847125000000005</v>
      </c>
      <c r="AB94" s="88">
        <f t="shared" si="0"/>
        <v>10724.687970936493</v>
      </c>
      <c r="AC94" s="5">
        <v>12023.076999999999</v>
      </c>
      <c r="AD94" s="132">
        <f t="shared" si="1"/>
        <v>83667.898399443293</v>
      </c>
      <c r="AE94" s="90">
        <f t="shared" si="10"/>
        <v>1.4342413879239575</v>
      </c>
      <c r="AF94" s="89">
        <f t="shared" si="2"/>
        <v>6421.7694429494086</v>
      </c>
      <c r="AG94" s="5">
        <v>6855.3747000000003</v>
      </c>
      <c r="AH94" s="132">
        <f t="shared" si="3"/>
        <v>47706.156576200425</v>
      </c>
      <c r="AI94" s="90">
        <f t="shared" si="11"/>
        <v>1.4113638187973061</v>
      </c>
      <c r="AJ94" s="132">
        <f t="shared" si="12"/>
        <v>1.0193116660972119</v>
      </c>
      <c r="AK94" s="89">
        <f t="shared" si="4"/>
        <v>0.72897755004191012</v>
      </c>
      <c r="AL94" s="89">
        <f t="shared" si="5"/>
        <v>0.7715596802993826</v>
      </c>
      <c r="AM94" s="132">
        <f t="shared" si="13"/>
        <v>0.74784065412790823</v>
      </c>
      <c r="AN94" s="91">
        <f t="shared" si="6"/>
        <v>162273.07400364784</v>
      </c>
      <c r="AO94" s="90">
        <f t="shared" si="14"/>
        <v>2.8951382620430364</v>
      </c>
      <c r="AP94" s="144">
        <f t="shared" si="15"/>
        <v>1.0109541253381409</v>
      </c>
      <c r="AQ94" s="53">
        <v>262.24925000000002</v>
      </c>
      <c r="AR94" s="87">
        <f t="shared" si="16"/>
        <v>71749.131523944467</v>
      </c>
      <c r="AS94" s="87">
        <f t="shared" si="17"/>
        <v>499.29806210121416</v>
      </c>
      <c r="AT94" s="56">
        <v>0.13796227461289501</v>
      </c>
      <c r="AU94" s="139">
        <f t="shared" si="18"/>
        <v>1.0413638195194512</v>
      </c>
      <c r="AV94" s="143">
        <f t="shared" si="19"/>
        <v>1.0023619178506364</v>
      </c>
      <c r="AW94" s="139">
        <f t="shared" si="7"/>
        <v>0.10333333333333333</v>
      </c>
      <c r="AX94" s="86">
        <f t="shared" si="20"/>
        <v>10.210745653210953</v>
      </c>
    </row>
    <row r="95" spans="1:53">
      <c r="A95" s="10" t="s">
        <v>229</v>
      </c>
      <c r="B95" s="94">
        <v>18977.236100000002</v>
      </c>
      <c r="C95" s="95">
        <v>151.21</v>
      </c>
      <c r="D95" s="94">
        <v>10165.141599999999</v>
      </c>
      <c r="E95" s="94">
        <v>5227.5725000000002</v>
      </c>
      <c r="F95" s="94">
        <v>3931.8086000000003</v>
      </c>
      <c r="G95" s="95">
        <v>129.935731167738</v>
      </c>
      <c r="H95" s="83">
        <v>2.65717055676464</v>
      </c>
      <c r="I95" s="83">
        <v>104.19909042913299</v>
      </c>
      <c r="J95" s="145">
        <v>8.1</v>
      </c>
      <c r="K95" s="83">
        <v>3517.2748999999999</v>
      </c>
      <c r="L95" s="96">
        <v>30073.1</v>
      </c>
      <c r="M95" s="154">
        <v>478248.33</v>
      </c>
      <c r="N95" s="5">
        <v>88867.799999999988</v>
      </c>
      <c r="O95" s="13">
        <v>144199</v>
      </c>
      <c r="P95" s="97">
        <v>265.38</v>
      </c>
      <c r="Q95" s="95">
        <v>95.192945861382398</v>
      </c>
      <c r="R95" s="12">
        <f t="shared" si="8"/>
        <v>144.19900000000001</v>
      </c>
      <c r="S95" s="158">
        <v>107.56834018223999</v>
      </c>
      <c r="T95" s="105">
        <v>47.941499999999998</v>
      </c>
      <c r="U95" s="95">
        <v>0.13</v>
      </c>
      <c r="V95" s="95">
        <v>101.57</v>
      </c>
      <c r="W95" s="98">
        <v>35</v>
      </c>
      <c r="X95" s="95">
        <v>109.04</v>
      </c>
      <c r="Y95" s="95">
        <v>107.56</v>
      </c>
      <c r="Z95" s="101">
        <v>9.3333333333333296E-2</v>
      </c>
      <c r="AA95" s="87">
        <f t="shared" si="9"/>
        <v>40.823674999999994</v>
      </c>
      <c r="AB95" s="88">
        <f t="shared" si="0"/>
        <v>11693.322002513063</v>
      </c>
      <c r="AC95" s="5">
        <v>11979.365</v>
      </c>
      <c r="AD95" s="132">
        <f t="shared" si="1"/>
        <v>83075.229370522677</v>
      </c>
      <c r="AE95" s="90">
        <f t="shared" si="10"/>
        <v>1.4240818109908731</v>
      </c>
      <c r="AF95" s="89">
        <f t="shared" si="2"/>
        <v>6722.5326367303742</v>
      </c>
      <c r="AG95" s="5">
        <v>6822.2668999999996</v>
      </c>
      <c r="AH95" s="132">
        <f t="shared" si="3"/>
        <v>47311.471646821396</v>
      </c>
      <c r="AI95" s="90">
        <f t="shared" si="11"/>
        <v>1.3996872539862135</v>
      </c>
      <c r="AJ95" s="132">
        <f t="shared" si="12"/>
        <v>1.026421572886963</v>
      </c>
      <c r="AK95" s="89">
        <f t="shared" si="4"/>
        <v>0.71940418986380417</v>
      </c>
      <c r="AL95" s="89">
        <f t="shared" si="5"/>
        <v>0.75642542545376257</v>
      </c>
      <c r="AM95" s="132">
        <f t="shared" si="13"/>
        <v>0.73583405380900146</v>
      </c>
      <c r="AN95" s="91">
        <f t="shared" si="6"/>
        <v>160504.55253110125</v>
      </c>
      <c r="AO95" s="90">
        <f t="shared" si="14"/>
        <v>2.8635858050882907</v>
      </c>
      <c r="AP95" s="144">
        <f t="shared" si="15"/>
        <v>1.0265717055676464</v>
      </c>
      <c r="AQ95" s="53">
        <v>262.69961000000001</v>
      </c>
      <c r="AR95" s="87">
        <f t="shared" si="16"/>
        <v>76190.421367013128</v>
      </c>
      <c r="AS95" s="87">
        <f t="shared" si="17"/>
        <v>528.36997043677923</v>
      </c>
      <c r="AT95" s="56">
        <v>0.20374258093511299</v>
      </c>
      <c r="AU95" s="139">
        <f t="shared" si="18"/>
        <v>1.048219875186696</v>
      </c>
      <c r="AV95" s="143">
        <f t="shared" si="19"/>
        <v>1.0102636650716166</v>
      </c>
      <c r="AW95" s="139">
        <f t="shared" si="7"/>
        <v>0.10983333333333331</v>
      </c>
      <c r="AX95" s="86">
        <f t="shared" si="20"/>
        <v>10.482062580334199</v>
      </c>
    </row>
    <row r="96" spans="1:53">
      <c r="A96" s="10" t="s">
        <v>230</v>
      </c>
      <c r="B96" s="94">
        <v>20750.206999999999</v>
      </c>
      <c r="C96" s="95">
        <v>151.83000000000001</v>
      </c>
      <c r="D96" s="94">
        <v>10863.6006</v>
      </c>
      <c r="E96" s="94">
        <v>5191.7213000000002</v>
      </c>
      <c r="F96" s="94">
        <v>4229.3407999999999</v>
      </c>
      <c r="G96" s="95">
        <v>131.99719780004699</v>
      </c>
      <c r="H96" s="83">
        <v>2.0674157379387701</v>
      </c>
      <c r="I96" s="83">
        <v>104.173917840366</v>
      </c>
      <c r="J96" s="145">
        <v>8.0333333333333297</v>
      </c>
      <c r="K96" s="83">
        <v>3566.7628999999997</v>
      </c>
      <c r="L96" s="96">
        <v>30297.599999999999</v>
      </c>
      <c r="M96" s="154">
        <v>454238.84</v>
      </c>
      <c r="N96" s="5">
        <v>81881.599999999991</v>
      </c>
      <c r="O96" s="13">
        <v>144862</v>
      </c>
      <c r="P96" s="97">
        <v>251.58</v>
      </c>
      <c r="Q96" s="95">
        <v>94.500805916374304</v>
      </c>
      <c r="R96" s="12">
        <f t="shared" si="8"/>
        <v>144.86199999999999</v>
      </c>
      <c r="S96" s="158">
        <v>107.146685724495</v>
      </c>
      <c r="T96" s="105">
        <v>48.058300000000003</v>
      </c>
      <c r="U96" s="95">
        <v>0</v>
      </c>
      <c r="V96" s="95">
        <v>101.88</v>
      </c>
      <c r="W96" s="98">
        <v>36.200000000000003</v>
      </c>
      <c r="X96" s="95">
        <v>109.17</v>
      </c>
      <c r="Y96" s="95">
        <v>108.69</v>
      </c>
      <c r="Z96" s="101">
        <v>0.09</v>
      </c>
      <c r="AA96" s="87">
        <f t="shared" si="9"/>
        <v>41.536235000000005</v>
      </c>
      <c r="AB96" s="88">
        <f t="shared" si="0"/>
        <v>13032.883158796018</v>
      </c>
      <c r="AC96" s="5">
        <v>11955.531999999999</v>
      </c>
      <c r="AD96" s="132">
        <f t="shared" si="1"/>
        <v>82530.491088070034</v>
      </c>
      <c r="AE96" s="90">
        <f t="shared" si="10"/>
        <v>1.414743866507671</v>
      </c>
      <c r="AF96" s="89">
        <f t="shared" si="2"/>
        <v>7155.1080814068364</v>
      </c>
      <c r="AG96" s="5">
        <v>6917.5554000000002</v>
      </c>
      <c r="AH96" s="132">
        <f t="shared" si="3"/>
        <v>47752.726042716524</v>
      </c>
      <c r="AI96" s="90">
        <f t="shared" si="11"/>
        <v>1.412741554184489</v>
      </c>
      <c r="AJ96" s="132">
        <f t="shared" si="12"/>
        <v>1.0158652790405112</v>
      </c>
      <c r="AK96" s="89">
        <f t="shared" si="4"/>
        <v>0.73332221163046973</v>
      </c>
      <c r="AL96" s="89">
        <f t="shared" si="5"/>
        <v>0.7435001522343051</v>
      </c>
      <c r="AM96" s="132">
        <f t="shared" si="13"/>
        <v>0.73788492800226424</v>
      </c>
      <c r="AN96" s="91">
        <f t="shared" si="6"/>
        <v>158448.83089866041</v>
      </c>
      <c r="AO96" s="90">
        <f t="shared" si="14"/>
        <v>2.8269093669870737</v>
      </c>
      <c r="AP96" s="144">
        <f t="shared" si="15"/>
        <v>1.0206741573793876</v>
      </c>
      <c r="AQ96" s="53">
        <v>258.84987000000001</v>
      </c>
      <c r="AR96" s="87">
        <f t="shared" si="16"/>
        <v>71362.123216030523</v>
      </c>
      <c r="AS96" s="87">
        <f t="shared" si="17"/>
        <v>492.62141359383776</v>
      </c>
      <c r="AT96" s="56">
        <v>0.144611368500209</v>
      </c>
      <c r="AU96" s="139">
        <f t="shared" si="18"/>
        <v>1.055709173032739</v>
      </c>
      <c r="AV96" s="143">
        <f t="shared" si="19"/>
        <v>0.99888854015282902</v>
      </c>
      <c r="AW96" s="139">
        <f t="shared" si="7"/>
        <v>4.9500000000000002E-2</v>
      </c>
      <c r="AX96" s="86">
        <f t="shared" si="20"/>
        <v>10.698770391780618</v>
      </c>
    </row>
    <row r="97" spans="1:50">
      <c r="A97" s="10" t="s">
        <v>239</v>
      </c>
      <c r="B97" s="94">
        <v>22157.3956</v>
      </c>
      <c r="C97" s="95">
        <v>155.52000000000001</v>
      </c>
      <c r="D97" s="94">
        <v>11729.589699999999</v>
      </c>
      <c r="E97" s="94">
        <v>6186.6091999999999</v>
      </c>
      <c r="F97" s="94">
        <v>4743.9980999999998</v>
      </c>
      <c r="G97" s="95">
        <v>136.08609773189801</v>
      </c>
      <c r="H97" s="83">
        <v>-0.23356121175872499</v>
      </c>
      <c r="I97" s="83">
        <v>86.818881392692305</v>
      </c>
      <c r="J97" s="145">
        <v>11.29</v>
      </c>
      <c r="K97" s="83">
        <v>3697.0050000000001</v>
      </c>
      <c r="L97" s="96">
        <v>31615.7</v>
      </c>
      <c r="M97" s="154">
        <v>385458.92</v>
      </c>
      <c r="N97" s="5">
        <v>69810</v>
      </c>
      <c r="O97" s="13">
        <v>145585</v>
      </c>
      <c r="P97" s="97">
        <v>274.47000000000003</v>
      </c>
      <c r="Q97" s="95">
        <v>94.842135204323498</v>
      </c>
      <c r="R97" s="12">
        <f t="shared" si="8"/>
        <v>145.58500000000001</v>
      </c>
      <c r="S97" s="158">
        <v>107.271752724674</v>
      </c>
      <c r="T97" s="105">
        <v>59.716000000000001</v>
      </c>
      <c r="U97" s="95">
        <v>-0.05</v>
      </c>
      <c r="V97" s="95">
        <v>102.25</v>
      </c>
      <c r="W97" s="98">
        <v>47.35</v>
      </c>
      <c r="X97" s="95">
        <v>108.29</v>
      </c>
      <c r="Y97" s="95">
        <v>109.25</v>
      </c>
      <c r="Z97" s="101">
        <v>0.1</v>
      </c>
      <c r="AA97" s="87">
        <f t="shared" si="9"/>
        <v>52.914700000000003</v>
      </c>
      <c r="AB97" s="88">
        <f t="shared" si="0"/>
        <v>13319.69167952675</v>
      </c>
      <c r="AC97" s="5">
        <v>11966.800999999999</v>
      </c>
      <c r="AD97" s="132">
        <f t="shared" si="1"/>
        <v>82198.035511900263</v>
      </c>
      <c r="AE97" s="90">
        <f t="shared" si="10"/>
        <v>1.4090448880928867</v>
      </c>
      <c r="AF97" s="89">
        <f t="shared" si="2"/>
        <v>7542.1744470164604</v>
      </c>
      <c r="AG97" s="5">
        <v>6994.5205999999998</v>
      </c>
      <c r="AH97" s="132">
        <f t="shared" si="3"/>
        <v>48044.239447745298</v>
      </c>
      <c r="AI97" s="90">
        <f t="shared" si="11"/>
        <v>1.4213658388068489</v>
      </c>
      <c r="AJ97" s="132">
        <f t="shared" si="12"/>
        <v>1.0309771722430425</v>
      </c>
      <c r="AK97" s="89">
        <f t="shared" si="4"/>
        <v>0.92287365071956484</v>
      </c>
      <c r="AL97" s="89">
        <f t="shared" si="5"/>
        <v>0.89714151176700052</v>
      </c>
      <c r="AM97" s="132">
        <f t="shared" si="13"/>
        <v>0.91120409781710221</v>
      </c>
      <c r="AN97" s="91">
        <f t="shared" si="6"/>
        <v>159577.77679126407</v>
      </c>
      <c r="AO97" s="90">
        <f t="shared" si="14"/>
        <v>2.8470510600530452</v>
      </c>
      <c r="AP97" s="144">
        <f t="shared" si="15"/>
        <v>0.99766438788241274</v>
      </c>
      <c r="AQ97" s="53">
        <v>255.50438</v>
      </c>
      <c r="AR97" s="87">
        <f t="shared" si="16"/>
        <v>62468.529539050578</v>
      </c>
      <c r="AS97" s="87">
        <f t="shared" si="17"/>
        <v>429.08630380225003</v>
      </c>
      <c r="AT97" s="56">
        <v>1.8801226897745701E-2</v>
      </c>
      <c r="AU97" s="139">
        <f t="shared" si="18"/>
        <v>1.0604258051279618</v>
      </c>
      <c r="AV97" s="143">
        <f t="shared" si="19"/>
        <v>0.99608123712477825</v>
      </c>
      <c r="AW97" s="139">
        <f t="shared" si="7"/>
        <v>3.2500000000000001E-2</v>
      </c>
      <c r="AX97" s="86">
        <f t="shared" si="20"/>
        <v>10.673782214010291</v>
      </c>
    </row>
    <row r="98" spans="1:50">
      <c r="A98" s="14" t="s">
        <v>232</v>
      </c>
      <c r="B98" s="94">
        <v>18632.1551</v>
      </c>
      <c r="C98" s="101">
        <f>C104*C94/100</f>
        <v>162.45267700138669</v>
      </c>
      <c r="D98" s="94">
        <v>10220.206199999999</v>
      </c>
      <c r="E98" s="94">
        <v>6334.3589000000002</v>
      </c>
      <c r="F98" s="94">
        <v>4021.9013</v>
      </c>
      <c r="G98" s="95">
        <v>147.10746421487599</v>
      </c>
      <c r="H98" s="83">
        <v>4.9980476376415304</v>
      </c>
      <c r="I98" s="83">
        <v>76.691436396286605</v>
      </c>
      <c r="J98" s="145">
        <v>15.6666666666667</v>
      </c>
      <c r="K98" s="83">
        <v>3511.1219999999998</v>
      </c>
      <c r="L98" s="96">
        <v>31028.9</v>
      </c>
      <c r="M98" s="154">
        <v>356364.13</v>
      </c>
      <c r="N98" s="5">
        <v>54120.899999999994</v>
      </c>
      <c r="O98" s="13">
        <v>146267</v>
      </c>
      <c r="P98" s="97">
        <v>225.62</v>
      </c>
      <c r="Q98" s="95">
        <v>94.737840144116802</v>
      </c>
      <c r="R98" s="12">
        <f t="shared" si="8"/>
        <v>146.267</v>
      </c>
      <c r="S98" s="158">
        <v>106.335536894765</v>
      </c>
      <c r="T98" s="105">
        <v>70.960800000000006</v>
      </c>
      <c r="U98" s="95">
        <v>-0.15</v>
      </c>
      <c r="V98" s="95">
        <v>103.17</v>
      </c>
      <c r="W98" s="5">
        <v>62.19</v>
      </c>
      <c r="X98" s="95">
        <v>107.7</v>
      </c>
      <c r="Y98" s="95">
        <v>109.43</v>
      </c>
      <c r="Z98" s="101">
        <v>0.11</v>
      </c>
      <c r="AA98" s="87">
        <f t="shared" si="9"/>
        <v>66.136860000000013</v>
      </c>
      <c r="AB98" s="88">
        <f t="shared" ref="AB98:AB102" si="21">100*(B98-E98+F98)/C98</f>
        <v>10045.816296311754</v>
      </c>
      <c r="AC98" s="5">
        <v>11505.156000000001</v>
      </c>
      <c r="AD98" s="132">
        <f t="shared" ref="AD98:AD102" si="22">AC98*1000/R98</f>
        <v>78658.590112602295</v>
      </c>
      <c r="AE98" s="90">
        <f t="shared" si="10"/>
        <v>1.3483714496645114</v>
      </c>
      <c r="AF98" s="89">
        <f t="shared" ref="AF98:AF102" si="23">D98*100/C98</f>
        <v>6291.1897720914503</v>
      </c>
      <c r="AG98" s="5">
        <v>6795.2960000000003</v>
      </c>
      <c r="AH98" s="132">
        <f t="shared" ref="AH98:AH102" si="24">AG98*1000/R98</f>
        <v>46458.162128162883</v>
      </c>
      <c r="AI98" s="90">
        <f t="shared" si="11"/>
        <v>1.3744425001157921</v>
      </c>
      <c r="AJ98" s="132">
        <f t="shared" si="12"/>
        <v>1.0809881881152259</v>
      </c>
      <c r="AK98" s="89">
        <f t="shared" ref="AK98:AK102" si="25">W98/W$59*X98/X$59/G98*G$59</f>
        <v>1.115190910658578</v>
      </c>
      <c r="AL98" s="89">
        <f t="shared" ref="AL98:AL102" si="26">T98/T$59*S98/S$59/G98*G$59</f>
        <v>0.97759922621527828</v>
      </c>
      <c r="AM98" s="132">
        <f t="shared" si="13"/>
        <v>1.0510284057469046</v>
      </c>
      <c r="AN98" s="91">
        <f t="shared" ref="AN98:AN102" si="27">L98/G98*100000/R98</f>
        <v>144206.65944533594</v>
      </c>
      <c r="AO98" s="90">
        <f t="shared" si="14"/>
        <v>2.5728126490795185</v>
      </c>
      <c r="AP98" s="144">
        <f t="shared" si="15"/>
        <v>1.0499804763764153</v>
      </c>
      <c r="AQ98" s="53">
        <v>238.96807000000001</v>
      </c>
      <c r="AR98" s="87">
        <f t="shared" si="16"/>
        <v>50891.118371812619</v>
      </c>
      <c r="AS98" s="87">
        <f t="shared" si="17"/>
        <v>347.93301545675115</v>
      </c>
      <c r="AT98" s="56">
        <v>-0.17708301833944401</v>
      </c>
      <c r="AU98" s="139">
        <f t="shared" si="18"/>
        <v>1.0656732471674988</v>
      </c>
      <c r="AV98" s="143">
        <f t="shared" si="19"/>
        <v>0.99307469474410703</v>
      </c>
      <c r="AW98" s="139">
        <f t="shared" ref="AW98:AW102" si="28">U98*0.45+Z98*0.55</f>
        <v>-6.9999999999999993E-3</v>
      </c>
      <c r="AX98" s="86">
        <f t="shared" si="20"/>
        <v>11.207262933804635</v>
      </c>
    </row>
    <row r="99" spans="1:50">
      <c r="A99" s="10" t="s">
        <v>233</v>
      </c>
      <c r="B99" s="94">
        <v>19694.551299999999</v>
      </c>
      <c r="C99" s="101">
        <f t="shared" ref="C99:C102" si="29">C105*C95/100</f>
        <v>161.72568526748458</v>
      </c>
      <c r="D99" s="94">
        <v>10693.716</v>
      </c>
      <c r="E99" s="94">
        <v>5499.7452999999996</v>
      </c>
      <c r="F99" s="94">
        <v>3698.0835999999999</v>
      </c>
      <c r="G99" s="95">
        <v>150.498897491685</v>
      </c>
      <c r="H99" s="83">
        <v>6.4522127184827101</v>
      </c>
      <c r="I99" s="83">
        <v>92.279607632107698</v>
      </c>
      <c r="J99" s="145">
        <v>13.233333333333301</v>
      </c>
      <c r="K99" s="83">
        <v>3594.9557999999997</v>
      </c>
      <c r="L99" s="96">
        <v>31958</v>
      </c>
      <c r="M99" s="154">
        <v>361570.55</v>
      </c>
      <c r="N99" s="5">
        <v>54944.9</v>
      </c>
      <c r="O99" s="13">
        <v>146806</v>
      </c>
      <c r="P99" s="97">
        <v>242.54</v>
      </c>
      <c r="Q99" s="95">
        <v>93.751777756708094</v>
      </c>
      <c r="R99" s="12">
        <f t="shared" ref="R99:R112" si="30">O99/10^3</f>
        <v>146.80600000000001</v>
      </c>
      <c r="S99" s="158">
        <v>107.772020725389</v>
      </c>
      <c r="T99" s="105">
        <v>58.218699999999998</v>
      </c>
      <c r="U99" s="95">
        <v>-0.23</v>
      </c>
      <c r="V99" s="95">
        <v>103.56</v>
      </c>
      <c r="W99" s="5">
        <v>52.65</v>
      </c>
      <c r="X99" s="95">
        <v>109</v>
      </c>
      <c r="Y99" s="95">
        <v>110.48</v>
      </c>
      <c r="Z99" s="101">
        <v>0.123333333333333</v>
      </c>
      <c r="AA99" s="87">
        <f t="shared" ref="AA99:AA102" si="31">T99*0.45+W99*0.55</f>
        <v>55.155915000000007</v>
      </c>
      <c r="AB99" s="88">
        <f t="shared" si="21"/>
        <v>11063.727799580034</v>
      </c>
      <c r="AC99" s="5">
        <v>11506.933000000001</v>
      </c>
      <c r="AD99" s="132">
        <f t="shared" si="22"/>
        <v>78381.898560004352</v>
      </c>
      <c r="AE99" s="90">
        <f t="shared" ref="AE99:AE102" si="32">AD99/AD$59</f>
        <v>1.3436283823230764</v>
      </c>
      <c r="AF99" s="89">
        <f t="shared" si="23"/>
        <v>6612.2557974098154</v>
      </c>
      <c r="AG99" s="5">
        <v>6760.5123999999996</v>
      </c>
      <c r="AH99" s="132">
        <f t="shared" si="24"/>
        <v>46050.654605397591</v>
      </c>
      <c r="AI99" s="90">
        <f>AH99/AH$59</f>
        <v>1.3623865850139334</v>
      </c>
      <c r="AJ99" s="132">
        <f t="shared" ref="AJ99:AJ102" si="33">G99/G98</f>
        <v>1.0230541209782207</v>
      </c>
      <c r="AK99" s="89">
        <f t="shared" si="25"/>
        <v>0.93398354596900768</v>
      </c>
      <c r="AL99" s="89">
        <f t="shared" si="26"/>
        <v>0.79457306397797889</v>
      </c>
      <c r="AM99" s="132">
        <f t="shared" ref="AM99:AM102" si="34">AK99^0.55*AL99^0.45</f>
        <v>0.86845396276244446</v>
      </c>
      <c r="AN99" s="91">
        <f t="shared" si="27"/>
        <v>144644.6810945379</v>
      </c>
      <c r="AO99" s="90">
        <f t="shared" ref="AO99:AO102" si="35">AN99/AN$59</f>
        <v>2.5806274590471858</v>
      </c>
      <c r="AP99" s="144">
        <f t="shared" ref="AP99:AP102" si="36">AX99/AX98</f>
        <v>1.0645221271848271</v>
      </c>
      <c r="AQ99" s="53">
        <v>239.75642999999999</v>
      </c>
      <c r="AR99" s="87">
        <f t="shared" ref="AR99:AR102" si="37">N99*W99/AA99</f>
        <v>52448.572106908199</v>
      </c>
      <c r="AS99" s="87">
        <f t="shared" ref="AS99:AS102" si="38">AR99/R99</f>
        <v>357.26449945443778</v>
      </c>
      <c r="AT99" s="56">
        <v>-0.13505408240259301</v>
      </c>
      <c r="AU99" s="139">
        <f t="shared" ref="AU99:AU102" si="39">(V99/100)^0.45*(Y99/100)^0.55</f>
        <v>1.0731055348108602</v>
      </c>
      <c r="AV99" s="143">
        <f t="shared" ref="AV99:AV102" si="40">(S99/S98)^0.45*(X99/X98)^0.55</f>
        <v>1.0127175962822792</v>
      </c>
      <c r="AW99" s="139">
        <f t="shared" si="28"/>
        <v>-3.5666666666666846E-2</v>
      </c>
      <c r="AX99" s="86">
        <f t="shared" ref="AX99:AX102" si="41">(H99/100+1)*AX98</f>
        <v>11.930379378213376</v>
      </c>
    </row>
    <row r="100" spans="1:50">
      <c r="A100" s="10" t="s">
        <v>234</v>
      </c>
      <c r="B100" s="94">
        <v>22115.958699999999</v>
      </c>
      <c r="C100" s="101">
        <f t="shared" si="29"/>
        <v>164.53000286543119</v>
      </c>
      <c r="D100" s="94">
        <v>11003.028900000001</v>
      </c>
      <c r="E100" s="94">
        <v>5779.7299000000003</v>
      </c>
      <c r="F100" s="94">
        <v>4724.1260999999995</v>
      </c>
      <c r="G100" s="95">
        <v>152.716397454727</v>
      </c>
      <c r="H100" s="83">
        <v>1.22270742358078</v>
      </c>
      <c r="I100" s="83">
        <v>79.673430886203107</v>
      </c>
      <c r="J100" s="145">
        <v>11.1833333333333</v>
      </c>
      <c r="K100" s="83">
        <v>3653.8625999999999</v>
      </c>
      <c r="L100" s="96">
        <v>32074.400000000001</v>
      </c>
      <c r="M100" s="154">
        <v>371265.92</v>
      </c>
      <c r="N100" s="5">
        <v>45829.1</v>
      </c>
      <c r="O100" s="13">
        <v>147100</v>
      </c>
      <c r="P100" s="97">
        <v>227.26</v>
      </c>
      <c r="Q100" s="95">
        <v>93.107044657248494</v>
      </c>
      <c r="R100" s="12">
        <f t="shared" si="30"/>
        <v>147.1</v>
      </c>
      <c r="S100" s="158">
        <v>107.243165981776</v>
      </c>
      <c r="T100" s="105">
        <v>70.303299999999993</v>
      </c>
      <c r="U100" s="95">
        <v>-0.23</v>
      </c>
      <c r="V100" s="95">
        <v>103.88</v>
      </c>
      <c r="W100" s="5">
        <v>63</v>
      </c>
      <c r="X100" s="95">
        <v>109.29</v>
      </c>
      <c r="Y100" s="95">
        <v>111.03</v>
      </c>
      <c r="Z100" s="101">
        <v>0.13166666666666699</v>
      </c>
      <c r="AA100" s="87">
        <f t="shared" si="31"/>
        <v>66.286484999999999</v>
      </c>
      <c r="AB100" s="88">
        <f t="shared" si="21"/>
        <v>12800.312729116784</v>
      </c>
      <c r="AC100" s="5">
        <v>11694.951999999999</v>
      </c>
      <c r="AD100" s="132">
        <f t="shared" si="22"/>
        <v>79503.41264445956</v>
      </c>
      <c r="AE100" s="90">
        <f t="shared" si="32"/>
        <v>1.3628534608518326</v>
      </c>
      <c r="AF100" s="89">
        <f t="shared" si="23"/>
        <v>6687.5516370101568</v>
      </c>
      <c r="AG100" s="5">
        <v>6639.3504999999996</v>
      </c>
      <c r="AH100" s="132">
        <f t="shared" si="24"/>
        <v>45134.945615227734</v>
      </c>
      <c r="AI100" s="90">
        <f>AH100/AH$59</f>
        <v>1.3352957726319126</v>
      </c>
      <c r="AJ100" s="132">
        <f t="shared" si="33"/>
        <v>1.0147343269618605</v>
      </c>
      <c r="AK100" s="89">
        <f t="shared" si="25"/>
        <v>1.104289582259149</v>
      </c>
      <c r="AL100" s="89">
        <f t="shared" si="26"/>
        <v>0.9409321205384672</v>
      </c>
      <c r="AM100" s="132">
        <f t="shared" si="34"/>
        <v>1.0275355795350054</v>
      </c>
      <c r="AN100" s="91">
        <f t="shared" si="27"/>
        <v>142777.63951428814</v>
      </c>
      <c r="AO100" s="90">
        <f t="shared" si="35"/>
        <v>2.5473172900681669</v>
      </c>
      <c r="AP100" s="144">
        <f t="shared" si="36"/>
        <v>1.0122270742358077</v>
      </c>
      <c r="AQ100" s="53">
        <v>234.00584000000001</v>
      </c>
      <c r="AR100" s="87">
        <f t="shared" si="37"/>
        <v>43556.892479666101</v>
      </c>
      <c r="AS100" s="87">
        <f t="shared" si="38"/>
        <v>296.10395975299866</v>
      </c>
      <c r="AT100" s="56">
        <v>-0.306707810558486</v>
      </c>
      <c r="AU100" s="139">
        <f t="shared" si="39"/>
        <v>1.0775354334805922</v>
      </c>
      <c r="AV100" s="143">
        <f t="shared" si="40"/>
        <v>0.99924798385335145</v>
      </c>
      <c r="AW100" s="139">
        <f t="shared" si="28"/>
        <v>-3.1083333333333157E-2</v>
      </c>
      <c r="AX100" s="86">
        <f t="shared" si="41"/>
        <v>12.07625301253214</v>
      </c>
    </row>
    <row r="101" spans="1:50">
      <c r="A101" s="10" t="s">
        <v>235</v>
      </c>
      <c r="B101" s="94">
        <v>22985.788100000002</v>
      </c>
      <c r="C101" s="101">
        <f t="shared" si="29"/>
        <v>165.44878877874982</v>
      </c>
      <c r="D101" s="94">
        <v>11634.0939</v>
      </c>
      <c r="E101" s="94">
        <v>6246.6302000000005</v>
      </c>
      <c r="F101" s="94">
        <v>4704.9857999999995</v>
      </c>
      <c r="G101" s="95">
        <v>155.78226407029601</v>
      </c>
      <c r="H101" s="83">
        <v>-0.15530629853322001</v>
      </c>
      <c r="I101" s="83">
        <v>78.958498643455499</v>
      </c>
      <c r="J101" s="145">
        <v>11.213333333333299</v>
      </c>
      <c r="K101" s="83">
        <v>3784.0014000000001</v>
      </c>
      <c r="L101" s="96">
        <v>35179.699999999997</v>
      </c>
      <c r="M101" s="154">
        <v>368397.81</v>
      </c>
      <c r="N101" s="5">
        <v>43990.5</v>
      </c>
      <c r="O101" s="13">
        <v>147048</v>
      </c>
      <c r="P101" s="97">
        <v>247.71</v>
      </c>
      <c r="Q101" s="95">
        <v>92.860529060396303</v>
      </c>
      <c r="R101" s="12">
        <f t="shared" si="30"/>
        <v>147.048</v>
      </c>
      <c r="S101" s="158">
        <v>107.450419867786</v>
      </c>
      <c r="T101" s="105">
        <v>72.405100000000004</v>
      </c>
      <c r="U101" s="95">
        <v>-0.37</v>
      </c>
      <c r="V101" s="95">
        <v>104.32</v>
      </c>
      <c r="W101" s="5">
        <v>65.92</v>
      </c>
      <c r="X101" s="95">
        <v>108.79</v>
      </c>
      <c r="Y101" s="95">
        <v>111.41</v>
      </c>
      <c r="Z101" s="101">
        <v>0.16166666666666701</v>
      </c>
      <c r="AA101" s="87">
        <f t="shared" si="31"/>
        <v>68.838295000000016</v>
      </c>
      <c r="AB101" s="88">
        <f t="shared" si="21"/>
        <v>12961.1971524776</v>
      </c>
      <c r="AC101" s="5">
        <v>11568.989</v>
      </c>
      <c r="AD101" s="132">
        <f t="shared" si="22"/>
        <v>78674.915673793585</v>
      </c>
      <c r="AE101" s="90">
        <f t="shared" si="32"/>
        <v>1.3486513036585708</v>
      </c>
      <c r="AF101" s="89">
        <f t="shared" si="23"/>
        <v>7031.8398737617581</v>
      </c>
      <c r="AG101" s="5">
        <v>6535.1408000000001</v>
      </c>
      <c r="AH101" s="132">
        <f t="shared" si="24"/>
        <v>44442.228388009353</v>
      </c>
      <c r="AI101" s="90">
        <f>AH101/AH$59</f>
        <v>1.3148020648734184</v>
      </c>
      <c r="AJ101" s="132">
        <f t="shared" si="33"/>
        <v>1.0200755561725314</v>
      </c>
      <c r="AK101" s="89">
        <f t="shared" si="25"/>
        <v>1.1275500649958381</v>
      </c>
      <c r="AL101" s="89">
        <f t="shared" si="26"/>
        <v>0.95182671591108936</v>
      </c>
      <c r="AM101" s="132">
        <f t="shared" si="34"/>
        <v>1.0447821871966456</v>
      </c>
      <c r="AN101" s="91">
        <f t="shared" si="27"/>
        <v>153573.04598182719</v>
      </c>
      <c r="AO101" s="90">
        <f t="shared" si="35"/>
        <v>2.7399197566842646</v>
      </c>
      <c r="AP101" s="144">
        <f t="shared" si="36"/>
        <v>0.99844693701466769</v>
      </c>
      <c r="AQ101" s="53">
        <v>230.91015999999999</v>
      </c>
      <c r="AR101" s="87">
        <f t="shared" si="37"/>
        <v>42125.589542855465</v>
      </c>
      <c r="AS101" s="87">
        <f t="shared" si="38"/>
        <v>286.4750934582957</v>
      </c>
      <c r="AT101" s="56">
        <v>-0.32042951083263999</v>
      </c>
      <c r="AU101" s="139">
        <f t="shared" si="39"/>
        <v>1.0816175019706384</v>
      </c>
      <c r="AV101" s="143">
        <f t="shared" si="40"/>
        <v>0.99834816398740256</v>
      </c>
      <c r="AW101" s="139">
        <f t="shared" si="28"/>
        <v>-7.7583333333333143E-2</v>
      </c>
      <c r="AX101" s="86">
        <f t="shared" si="41"/>
        <v>12.057497830976869</v>
      </c>
    </row>
    <row r="102" spans="1:50">
      <c r="A102" s="14" t="s">
        <v>236</v>
      </c>
      <c r="B102" s="94">
        <v>18804.193899999998</v>
      </c>
      <c r="C102" s="101">
        <f t="shared" si="29"/>
        <v>167.54165464041887</v>
      </c>
      <c r="D102" s="94">
        <v>10620.483699999999</v>
      </c>
      <c r="E102" s="94">
        <v>5288.3639999999996</v>
      </c>
      <c r="F102" s="94">
        <v>3975.8932</v>
      </c>
      <c r="G102" s="95">
        <v>159.38543067690901</v>
      </c>
      <c r="H102" s="83">
        <v>-3.1109574835810401</v>
      </c>
      <c r="I102" s="83">
        <v>72.364442386167198</v>
      </c>
      <c r="J102" s="145">
        <v>10.9333333333333</v>
      </c>
      <c r="K102" s="83">
        <v>3871.6351</v>
      </c>
      <c r="L102" s="96">
        <v>34698.699999999997</v>
      </c>
      <c r="M102" s="154">
        <v>387007.25</v>
      </c>
      <c r="N102" s="100">
        <v>32265.9</v>
      </c>
      <c r="O102" s="13">
        <v>146546</v>
      </c>
      <c r="P102" s="97">
        <v>224.18</v>
      </c>
      <c r="Q102" s="95">
        <v>92.291646913814304</v>
      </c>
      <c r="R102" s="12">
        <f t="shared" si="30"/>
        <v>146.54599999999999</v>
      </c>
      <c r="S102" s="158">
        <v>106.381990351974</v>
      </c>
      <c r="T102" s="105">
        <v>82.450599999999994</v>
      </c>
      <c r="U102" s="95">
        <v>-0.44</v>
      </c>
      <c r="V102" s="95">
        <v>104.89</v>
      </c>
      <c r="W102" s="5">
        <v>74.650000000000006</v>
      </c>
      <c r="X102" s="95">
        <v>108.87</v>
      </c>
      <c r="Y102" s="95">
        <v>111.71</v>
      </c>
      <c r="Z102" s="101">
        <v>0.36</v>
      </c>
      <c r="AA102" s="87">
        <f t="shared" si="31"/>
        <v>78.160269999999997</v>
      </c>
      <c r="AB102" s="88">
        <f t="shared" si="21"/>
        <v>10440.22344027882</v>
      </c>
      <c r="AC102" s="5">
        <v>11786.155000000001</v>
      </c>
      <c r="AD102" s="132">
        <f t="shared" si="22"/>
        <v>80426.316651426867</v>
      </c>
      <c r="AE102" s="90">
        <f t="shared" si="32"/>
        <v>1.3786739505401715</v>
      </c>
      <c r="AF102" s="89">
        <f t="shared" si="23"/>
        <v>6339.0108703378191</v>
      </c>
      <c r="AG102" s="5">
        <v>6683.5308000000005</v>
      </c>
      <c r="AH102" s="132">
        <f t="shared" si="24"/>
        <v>45607.050345966461</v>
      </c>
      <c r="AI102" s="92">
        <f>AH102/AH$59</f>
        <v>1.3492627652271636</v>
      </c>
      <c r="AJ102" s="132">
        <f t="shared" si="33"/>
        <v>1.023129504684738</v>
      </c>
      <c r="AK102" s="89">
        <f t="shared" si="25"/>
        <v>1.248927087571039</v>
      </c>
      <c r="AL102" s="89">
        <f t="shared" si="26"/>
        <v>1.0488465134379272</v>
      </c>
      <c r="AM102" s="132">
        <f t="shared" si="34"/>
        <v>1.1545580381521892</v>
      </c>
      <c r="AN102" s="91">
        <f t="shared" si="27"/>
        <v>148556.14294201217</v>
      </c>
      <c r="AO102" s="90">
        <f t="shared" si="35"/>
        <v>2.6504124367748512</v>
      </c>
      <c r="AP102" s="144">
        <f t="shared" si="36"/>
        <v>0.96889042516418955</v>
      </c>
      <c r="AQ102" s="53">
        <v>237.23322999999999</v>
      </c>
      <c r="AR102" s="87">
        <f t="shared" si="37"/>
        <v>30816.800338586352</v>
      </c>
      <c r="AS102" s="87">
        <f t="shared" si="38"/>
        <v>210.28755707140661</v>
      </c>
      <c r="AT102" s="56">
        <v>-0.60936586202931897</v>
      </c>
      <c r="AU102" s="139">
        <f t="shared" si="39"/>
        <v>1.0858778313929554</v>
      </c>
      <c r="AV102" s="143">
        <f t="shared" si="40"/>
        <v>0.99591570954457853</v>
      </c>
      <c r="AW102" s="139">
        <f t="shared" si="28"/>
        <v>0</v>
      </c>
      <c r="AX102" s="86">
        <f t="shared" si="41"/>
        <v>11.682394199871473</v>
      </c>
    </row>
    <row r="103" spans="1:50">
      <c r="A103" s="10" t="s">
        <v>237</v>
      </c>
      <c r="B103" s="94">
        <v>20417.167100000002</v>
      </c>
      <c r="C103" s="94"/>
      <c r="D103" s="94">
        <v>10943.1657</v>
      </c>
      <c r="E103" s="94">
        <v>5303.0635999999995</v>
      </c>
      <c r="F103" s="94">
        <v>4228.5674000000008</v>
      </c>
      <c r="G103" s="94">
        <v>161.545897307568</v>
      </c>
      <c r="J103" s="145">
        <v>10.81</v>
      </c>
      <c r="K103" s="83">
        <v>3918.9387999999999</v>
      </c>
      <c r="L103" s="96">
        <v>35867.9</v>
      </c>
      <c r="M103" s="83">
        <v>392755.69</v>
      </c>
      <c r="P103" s="97">
        <v>243.24</v>
      </c>
      <c r="R103" s="12">
        <f t="shared" si="30"/>
        <v>0</v>
      </c>
      <c r="S103" s="158">
        <v>107.67911381096999</v>
      </c>
      <c r="W103" s="158">
        <v>65.88</v>
      </c>
      <c r="X103" s="95">
        <v>110.14</v>
      </c>
      <c r="Z103" s="95">
        <v>0.37333333333333302</v>
      </c>
      <c r="AI103" s="107"/>
    </row>
    <row r="104" spans="1:50">
      <c r="A104" s="10" t="s">
        <v>261</v>
      </c>
      <c r="B104" s="94">
        <v>22222.404699999999</v>
      </c>
      <c r="C104" s="94">
        <v>109.29270519468966</v>
      </c>
      <c r="D104" s="94">
        <v>11608.1005</v>
      </c>
      <c r="E104" s="94">
        <v>5482.9679999999998</v>
      </c>
      <c r="F104" s="94">
        <v>4756.5937999999996</v>
      </c>
      <c r="G104" s="94">
        <v>163.13246394779199</v>
      </c>
      <c r="H104" s="102"/>
      <c r="J104" s="145">
        <v>10.293333333333299</v>
      </c>
      <c r="K104" s="83">
        <v>3949.3756000000003</v>
      </c>
      <c r="L104" s="96">
        <v>36148.800000000003</v>
      </c>
      <c r="M104" s="83">
        <v>397742.59</v>
      </c>
      <c r="P104" s="97">
        <v>230.1</v>
      </c>
      <c r="R104" s="12">
        <f t="shared" si="30"/>
        <v>0</v>
      </c>
      <c r="S104" s="158">
        <v>107.532606753618</v>
      </c>
      <c r="W104" s="158">
        <v>64.62</v>
      </c>
      <c r="X104" s="95">
        <v>110.51</v>
      </c>
      <c r="Z104" s="95">
        <v>0.396666666666667</v>
      </c>
    </row>
    <row r="105" spans="1:50">
      <c r="A105" s="10" t="s">
        <v>262</v>
      </c>
      <c r="B105" s="94">
        <v>23744.3066</v>
      </c>
      <c r="C105" s="94">
        <v>106.9543583542653</v>
      </c>
      <c r="D105" s="94">
        <v>12137.465</v>
      </c>
      <c r="E105" s="94">
        <v>6064.893</v>
      </c>
      <c r="F105" s="94">
        <v>4722.1832999999997</v>
      </c>
      <c r="G105" s="94">
        <v>164.72579725457001</v>
      </c>
      <c r="J105" s="145">
        <v>10.18</v>
      </c>
      <c r="K105" s="83">
        <v>4011.0940000000001</v>
      </c>
      <c r="L105" s="96">
        <v>38417.9</v>
      </c>
      <c r="M105" s="83">
        <v>377738.06</v>
      </c>
      <c r="P105" s="97">
        <v>253.8</v>
      </c>
      <c r="R105" s="12">
        <f t="shared" si="30"/>
        <v>0</v>
      </c>
      <c r="S105" s="158">
        <v>108.243701983205</v>
      </c>
      <c r="W105" s="158">
        <v>63.08</v>
      </c>
      <c r="X105" s="95">
        <v>110.75</v>
      </c>
      <c r="Z105" s="95">
        <v>0.45</v>
      </c>
    </row>
    <row r="106" spans="1:50">
      <c r="A106" s="14" t="s">
        <v>263</v>
      </c>
      <c r="B106" s="94">
        <v>20299.610499999999</v>
      </c>
      <c r="C106" s="94">
        <v>108.3646202103874</v>
      </c>
      <c r="D106" s="94">
        <v>11212.9031</v>
      </c>
      <c r="E106" s="94">
        <v>5583.5272999999997</v>
      </c>
      <c r="F106" s="94">
        <v>3831.5467000000003</v>
      </c>
      <c r="G106" s="94">
        <v>166.74756388754099</v>
      </c>
      <c r="J106" s="145">
        <v>10.050000000000001</v>
      </c>
      <c r="K106" s="83">
        <v>4078.3993</v>
      </c>
      <c r="L106" s="96">
        <v>38555.199999999997</v>
      </c>
      <c r="M106" s="83">
        <v>397902.01</v>
      </c>
      <c r="O106" s="7">
        <v>146813</v>
      </c>
      <c r="P106" s="97">
        <v>233.75</v>
      </c>
      <c r="R106" s="12">
        <f t="shared" si="30"/>
        <v>146.81299999999999</v>
      </c>
      <c r="S106" s="158">
        <v>108.254422011792</v>
      </c>
      <c r="W106" s="158">
        <v>58.82</v>
      </c>
      <c r="X106" s="95">
        <v>111.63</v>
      </c>
      <c r="Z106" s="95">
        <v>0.7</v>
      </c>
    </row>
    <row r="107" spans="1:50">
      <c r="A107" s="10" t="s">
        <v>264</v>
      </c>
      <c r="B107" s="94">
        <v>22181.507100000003</v>
      </c>
      <c r="C107" s="94">
        <v>106.38425204394919</v>
      </c>
      <c r="D107" s="94">
        <v>11634.308000000001</v>
      </c>
      <c r="E107" s="94">
        <v>5636.1981999999998</v>
      </c>
      <c r="F107" s="94">
        <v>4628.2142999999996</v>
      </c>
      <c r="G107" s="94">
        <v>168.32063052799001</v>
      </c>
      <c r="J107" s="145">
        <v>9.2733333333333299</v>
      </c>
      <c r="K107" s="83">
        <v>4137.8742999999995</v>
      </c>
      <c r="L107" s="96"/>
      <c r="M107" s="83">
        <v>412230.48</v>
      </c>
      <c r="P107" s="97">
        <v>258.29000000000002</v>
      </c>
      <c r="R107" s="12">
        <f t="shared" si="30"/>
        <v>0</v>
      </c>
      <c r="S107" s="158">
        <v>109.312131499017</v>
      </c>
      <c r="W107" s="158">
        <v>57.14</v>
      </c>
      <c r="X107" s="95">
        <v>112.24</v>
      </c>
      <c r="Z107" s="95">
        <v>0.9</v>
      </c>
    </row>
    <row r="108" spans="1:50">
      <c r="A108" s="10" t="s">
        <v>265</v>
      </c>
      <c r="B108" s="94">
        <v>23673.8976</v>
      </c>
      <c r="C108" s="94">
        <v>103.13259081534787</v>
      </c>
      <c r="D108" s="94">
        <v>12415.737999999999</v>
      </c>
      <c r="E108" s="94">
        <v>5897.4570999999996</v>
      </c>
      <c r="F108" s="94">
        <v>5244.2916999999998</v>
      </c>
      <c r="G108" s="94">
        <v>168.63589718940199</v>
      </c>
      <c r="J108" s="145">
        <v>8.6199999999999992</v>
      </c>
      <c r="K108" s="83">
        <v>4151.7109</v>
      </c>
      <c r="L108" s="96"/>
      <c r="M108" s="83">
        <v>424757.64</v>
      </c>
      <c r="P108" s="97">
        <v>242.8</v>
      </c>
      <c r="R108" s="12">
        <f t="shared" si="30"/>
        <v>0</v>
      </c>
      <c r="S108" s="158">
        <v>109.09058424155801</v>
      </c>
      <c r="W108" s="158">
        <v>59</v>
      </c>
      <c r="X108" s="95">
        <v>112.68</v>
      </c>
      <c r="Z108" s="95"/>
    </row>
    <row r="109" spans="1:50">
      <c r="A109" s="10" t="s">
        <v>266</v>
      </c>
      <c r="B109" s="94">
        <v>25494.940999999999</v>
      </c>
      <c r="C109" s="94"/>
      <c r="D109" s="94">
        <v>12950.8976</v>
      </c>
      <c r="E109" s="94">
        <v>6848.9112999999998</v>
      </c>
      <c r="F109" s="94">
        <v>5337.0910999999996</v>
      </c>
      <c r="G109" s="94">
        <v>168.982563850291</v>
      </c>
      <c r="J109" s="145">
        <v>7.9266666666666703</v>
      </c>
      <c r="K109" s="83">
        <v>4180.9436999999998</v>
      </c>
      <c r="L109" s="96"/>
      <c r="M109" s="83">
        <v>432731.02</v>
      </c>
      <c r="P109" s="97">
        <v>275.08999999999997</v>
      </c>
      <c r="R109" s="12">
        <f t="shared" si="30"/>
        <v>0</v>
      </c>
      <c r="S109" s="158">
        <v>109.783812756834</v>
      </c>
      <c r="W109" s="158">
        <v>58.41</v>
      </c>
      <c r="X109" s="95">
        <v>113.1</v>
      </c>
      <c r="Z109" s="95"/>
    </row>
    <row r="110" spans="1:50">
      <c r="A110" s="14" t="s">
        <v>267</v>
      </c>
      <c r="B110" s="94"/>
      <c r="C110" s="94"/>
      <c r="D110" s="94"/>
      <c r="E110" s="94"/>
      <c r="F110" s="94"/>
      <c r="G110" s="94">
        <v>170.50759715820701</v>
      </c>
      <c r="J110" s="145">
        <v>7.13</v>
      </c>
      <c r="K110" s="83"/>
      <c r="L110" s="96"/>
      <c r="M110" s="83">
        <v>457982.89</v>
      </c>
      <c r="O110" s="7">
        <v>146891</v>
      </c>
      <c r="P110" s="97">
        <v>259.41000000000003</v>
      </c>
      <c r="R110" s="12">
        <f t="shared" si="30"/>
        <v>146.89099999999999</v>
      </c>
      <c r="S110" s="158">
        <v>109.619438985171</v>
      </c>
      <c r="W110" s="158">
        <v>56.88</v>
      </c>
      <c r="X110" s="95">
        <v>114.1</v>
      </c>
      <c r="Z110" s="95"/>
    </row>
    <row r="111" spans="1:50">
      <c r="A111" s="10" t="s">
        <v>268</v>
      </c>
      <c r="B111" s="94"/>
      <c r="C111" s="94"/>
      <c r="D111" s="94"/>
      <c r="E111" s="94"/>
      <c r="F111" s="94"/>
      <c r="G111" s="94">
        <v>172.321963794634</v>
      </c>
      <c r="J111" s="145">
        <v>6.9749999999999996</v>
      </c>
      <c r="K111" s="83"/>
      <c r="L111" s="96"/>
      <c r="M111" s="83">
        <v>456734.98</v>
      </c>
      <c r="P111" s="97">
        <v>280.16000000000003</v>
      </c>
      <c r="R111" s="12">
        <f t="shared" si="30"/>
        <v>0</v>
      </c>
      <c r="S111" s="158">
        <v>111.16669644452401</v>
      </c>
      <c r="W111" s="158">
        <v>61.78</v>
      </c>
      <c r="X111" s="95">
        <v>115.28</v>
      </c>
      <c r="Z111" s="95"/>
    </row>
    <row r="112" spans="1:50">
      <c r="A112" s="10" t="s">
        <v>269</v>
      </c>
      <c r="B112" s="94"/>
      <c r="C112" s="94"/>
      <c r="D112" s="94"/>
      <c r="E112" s="94"/>
      <c r="F112" s="94"/>
      <c r="G112" s="94"/>
      <c r="K112" s="83"/>
      <c r="L112" s="96"/>
      <c r="M112" s="83"/>
      <c r="P112" s="97"/>
      <c r="R112" s="12">
        <f t="shared" si="30"/>
        <v>0</v>
      </c>
      <c r="S112" s="158"/>
      <c r="W112" s="158"/>
      <c r="X112" s="95"/>
      <c r="Z112" s="95"/>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row r="128" spans="1:1">
      <c r="A128" s="2"/>
    </row>
    <row r="129" spans="1:1">
      <c r="A129" s="2"/>
    </row>
    <row r="130" spans="1:1">
      <c r="A130" s="2"/>
    </row>
    <row r="131" spans="1:1">
      <c r="A131" s="2"/>
    </row>
    <row r="132" spans="1:1">
      <c r="A132" s="2"/>
    </row>
    <row r="133" spans="1:1">
      <c r="A133" s="2"/>
    </row>
    <row r="134" spans="1:1">
      <c r="A134" s="2"/>
    </row>
    <row r="135" spans="1:1">
      <c r="A135" s="2"/>
    </row>
    <row r="136" spans="1:1">
      <c r="A136" s="2"/>
    </row>
    <row r="137" spans="1:1">
      <c r="A137" s="2"/>
    </row>
    <row r="138" spans="1:1">
      <c r="A138" s="2"/>
    </row>
    <row r="139" spans="1:1">
      <c r="A139" s="2"/>
    </row>
    <row r="140" spans="1:1">
      <c r="A140" s="2"/>
    </row>
    <row r="141" spans="1:1">
      <c r="A141" s="2"/>
    </row>
    <row r="142" spans="1:1">
      <c r="A142" s="2"/>
    </row>
    <row r="143" spans="1:1">
      <c r="A143" s="2"/>
    </row>
    <row r="144" spans="1:1">
      <c r="A144" s="2"/>
    </row>
    <row r="145" spans="1:1">
      <c r="A145" s="2"/>
    </row>
    <row r="146" spans="1:1">
      <c r="A146" s="2"/>
    </row>
    <row r="147" spans="1:1">
      <c r="A147" s="2"/>
    </row>
    <row r="148" spans="1:1">
      <c r="A148" s="2"/>
    </row>
    <row r="149" spans="1:1">
      <c r="A149" s="2"/>
    </row>
    <row r="150" spans="1:1">
      <c r="A150" s="2"/>
    </row>
    <row r="151" spans="1:1">
      <c r="A151" s="2"/>
    </row>
    <row r="152" spans="1:1">
      <c r="A152" s="2"/>
    </row>
    <row r="153" spans="1:1">
      <c r="A153" s="2"/>
    </row>
    <row r="154" spans="1:1">
      <c r="A154" s="2"/>
    </row>
    <row r="155" spans="1:1">
      <c r="A155" s="2"/>
    </row>
    <row r="156" spans="1:1">
      <c r="A156" s="2"/>
    </row>
    <row r="157" spans="1:1">
      <c r="A157" s="2"/>
    </row>
    <row r="158" spans="1:1">
      <c r="A158" s="2"/>
    </row>
    <row r="159" spans="1:1">
      <c r="A159" s="2"/>
    </row>
    <row r="160" spans="1:1">
      <c r="A160" s="2"/>
    </row>
    <row r="161" spans="1:1">
      <c r="A161" s="2"/>
    </row>
    <row r="162" spans="1:1">
      <c r="A162" s="2"/>
    </row>
    <row r="163" spans="1:1">
      <c r="A163" s="2"/>
    </row>
    <row r="164" spans="1:1">
      <c r="A164" s="2"/>
    </row>
    <row r="165" spans="1:1">
      <c r="A165" s="2"/>
    </row>
    <row r="166" spans="1:1">
      <c r="A166" s="2"/>
    </row>
    <row r="167" spans="1:1">
      <c r="A167" s="2"/>
    </row>
    <row r="168" spans="1:1">
      <c r="A168" s="2"/>
    </row>
    <row r="169" spans="1:1">
      <c r="A169" s="2"/>
    </row>
    <row r="170" spans="1:1">
      <c r="A170" s="2"/>
    </row>
    <row r="171" spans="1:1">
      <c r="A171" s="2"/>
    </row>
    <row r="172" spans="1:1">
      <c r="A172" s="2"/>
    </row>
    <row r="173" spans="1:1">
      <c r="A173" s="2"/>
    </row>
    <row r="174" spans="1:1">
      <c r="A174" s="2"/>
    </row>
    <row r="175" spans="1:1">
      <c r="A175" s="2"/>
    </row>
    <row r="176" spans="1:1">
      <c r="A176" s="2"/>
    </row>
    <row r="177" spans="1:1">
      <c r="A177" s="2"/>
    </row>
    <row r="178" spans="1:1">
      <c r="A178" s="2"/>
    </row>
    <row r="179" spans="1:1">
      <c r="A179" s="2"/>
    </row>
    <row r="180" spans="1:1">
      <c r="A180" s="2"/>
    </row>
    <row r="181" spans="1:1">
      <c r="A181" s="2"/>
    </row>
    <row r="182" spans="1:1">
      <c r="A182" s="2"/>
    </row>
    <row r="183" spans="1:1">
      <c r="A183" s="2"/>
    </row>
    <row r="184" spans="1:1">
      <c r="A184" s="2"/>
    </row>
    <row r="185" spans="1:1">
      <c r="A185" s="2"/>
    </row>
    <row r="186" spans="1:1">
      <c r="A186" s="2"/>
    </row>
    <row r="187" spans="1:1">
      <c r="A187" s="2"/>
    </row>
    <row r="188" spans="1:1">
      <c r="A188" s="2"/>
    </row>
    <row r="189" spans="1:1">
      <c r="A189" s="2"/>
    </row>
    <row r="190" spans="1:1">
      <c r="A190" s="2"/>
    </row>
    <row r="191" spans="1:1">
      <c r="A191" s="2"/>
    </row>
    <row r="192" spans="1:1">
      <c r="A192" s="2"/>
    </row>
    <row r="193" spans="1:1">
      <c r="A193" s="2"/>
    </row>
    <row r="194" spans="1:1">
      <c r="A194" s="2"/>
    </row>
    <row r="195" spans="1:1">
      <c r="A195" s="2"/>
    </row>
    <row r="196" spans="1:1">
      <c r="A196" s="2"/>
    </row>
    <row r="197" spans="1:1">
      <c r="A197" s="2"/>
    </row>
    <row r="198" spans="1:1">
      <c r="A198" s="2"/>
    </row>
    <row r="199" spans="1:1">
      <c r="A199" s="2"/>
    </row>
    <row r="200" spans="1:1">
      <c r="A200" s="2"/>
    </row>
    <row r="201" spans="1:1">
      <c r="A201" s="2"/>
    </row>
    <row r="202" spans="1:1">
      <c r="A202" s="2"/>
    </row>
    <row r="203" spans="1:1">
      <c r="A203" s="2"/>
    </row>
    <row r="204" spans="1:1">
      <c r="A204" s="2"/>
    </row>
    <row r="205" spans="1:1">
      <c r="A205" s="2"/>
    </row>
    <row r="206" spans="1:1">
      <c r="A206" s="2"/>
    </row>
    <row r="207" spans="1:1">
      <c r="A207" s="2"/>
    </row>
    <row r="208" spans="1:1">
      <c r="A208" s="2"/>
    </row>
    <row r="209" spans="1:1">
      <c r="A209" s="2"/>
    </row>
    <row r="210" spans="1:1">
      <c r="A210" s="2"/>
    </row>
    <row r="211" spans="1:1">
      <c r="A211" s="2"/>
    </row>
    <row r="212" spans="1:1">
      <c r="A212" s="2"/>
    </row>
    <row r="213" spans="1:1">
      <c r="A213" s="2"/>
    </row>
    <row r="214" spans="1:1">
      <c r="A214" s="2"/>
    </row>
    <row r="215" spans="1:1">
      <c r="A215" s="2"/>
    </row>
    <row r="216" spans="1:1">
      <c r="A216" s="2"/>
    </row>
    <row r="217" spans="1:1">
      <c r="A217" s="2"/>
    </row>
    <row r="218" spans="1:1">
      <c r="A218" s="2"/>
    </row>
    <row r="219" spans="1:1">
      <c r="A219" s="2"/>
    </row>
    <row r="220" spans="1:1">
      <c r="A220" s="2"/>
    </row>
    <row r="221" spans="1:1">
      <c r="A221" s="2"/>
    </row>
    <row r="222" spans="1:1">
      <c r="A222" s="2"/>
    </row>
    <row r="223" spans="1:1">
      <c r="A223" s="2"/>
    </row>
    <row r="224" spans="1:1">
      <c r="A224" s="2"/>
    </row>
    <row r="225" spans="1:1">
      <c r="A225" s="2"/>
    </row>
    <row r="226" spans="1:1">
      <c r="A226" s="2"/>
    </row>
    <row r="227" spans="1:1">
      <c r="A227" s="2"/>
    </row>
    <row r="228" spans="1:1">
      <c r="A228" s="2"/>
    </row>
    <row r="229" spans="1:1">
      <c r="A229" s="2"/>
    </row>
    <row r="230" spans="1:1">
      <c r="A230" s="2"/>
    </row>
    <row r="231" spans="1:1">
      <c r="A231" s="2"/>
    </row>
    <row r="232" spans="1:1">
      <c r="A232" s="2"/>
    </row>
    <row r="233" spans="1:1">
      <c r="A233" s="2"/>
    </row>
    <row r="234" spans="1:1">
      <c r="A234" s="2"/>
    </row>
    <row r="235" spans="1:1">
      <c r="A235" s="2"/>
    </row>
    <row r="236" spans="1:1">
      <c r="A236" s="2"/>
    </row>
    <row r="237" spans="1:1">
      <c r="A237" s="2"/>
    </row>
    <row r="238" spans="1:1">
      <c r="A238" s="2"/>
    </row>
    <row r="239" spans="1:1">
      <c r="A239" s="2"/>
    </row>
    <row r="240" spans="1:1">
      <c r="A240" s="2"/>
    </row>
    <row r="241" spans="1:1">
      <c r="A241" s="2"/>
    </row>
    <row r="242" spans="1:1">
      <c r="A242" s="2"/>
    </row>
    <row r="243" spans="1:1">
      <c r="A243" s="2"/>
    </row>
    <row r="244" spans="1:1">
      <c r="A244" s="2"/>
    </row>
    <row r="245" spans="1:1">
      <c r="A245" s="2"/>
    </row>
    <row r="246" spans="1:1">
      <c r="A246" s="2"/>
    </row>
    <row r="247" spans="1:1">
      <c r="A247" s="2"/>
    </row>
    <row r="248" spans="1:1">
      <c r="A248" s="2"/>
    </row>
    <row r="249" spans="1:1">
      <c r="A249" s="2"/>
    </row>
    <row r="250" spans="1:1">
      <c r="A250" s="2"/>
    </row>
    <row r="251" spans="1:1">
      <c r="A251" s="2"/>
    </row>
    <row r="252" spans="1:1">
      <c r="A252" s="2"/>
    </row>
    <row r="253" spans="1:1">
      <c r="A253" s="2"/>
    </row>
    <row r="254" spans="1:1">
      <c r="A254" s="2"/>
    </row>
    <row r="255" spans="1:1">
      <c r="A255" s="2"/>
    </row>
    <row r="256" spans="1:1">
      <c r="A256" s="2"/>
    </row>
    <row r="257" spans="1:1">
      <c r="A257" s="2"/>
    </row>
    <row r="258" spans="1:1">
      <c r="A258" s="2"/>
    </row>
    <row r="259" spans="1:1">
      <c r="A259" s="2"/>
    </row>
    <row r="260" spans="1:1">
      <c r="A260" s="2"/>
    </row>
    <row r="261" spans="1:1">
      <c r="A261" s="2"/>
    </row>
    <row r="262" spans="1:1">
      <c r="A262" s="2"/>
    </row>
    <row r="263" spans="1:1">
      <c r="A263" s="2"/>
    </row>
    <row r="264" spans="1:1">
      <c r="A264" s="2"/>
    </row>
    <row r="265" spans="1:1">
      <c r="A265" s="2"/>
    </row>
    <row r="266" spans="1:1">
      <c r="A266" s="2"/>
    </row>
    <row r="267" spans="1:1">
      <c r="A267" s="2"/>
    </row>
    <row r="268" spans="1:1">
      <c r="A268" s="2"/>
    </row>
    <row r="269" spans="1:1">
      <c r="A269" s="2"/>
    </row>
    <row r="270" spans="1:1">
      <c r="A270" s="2"/>
    </row>
    <row r="271" spans="1:1">
      <c r="A271" s="2"/>
    </row>
    <row r="272" spans="1:1">
      <c r="A272" s="2"/>
    </row>
    <row r="273" spans="1:1">
      <c r="A273" s="2"/>
    </row>
    <row r="274" spans="1:1">
      <c r="A274" s="2"/>
    </row>
    <row r="275" spans="1:1">
      <c r="A275" s="2"/>
    </row>
    <row r="276" spans="1:1">
      <c r="A276" s="2"/>
    </row>
    <row r="277" spans="1:1">
      <c r="A277" s="2"/>
    </row>
    <row r="278" spans="1:1">
      <c r="A278" s="2"/>
    </row>
    <row r="279" spans="1:1">
      <c r="A279" s="2"/>
    </row>
    <row r="280" spans="1:1">
      <c r="A280" s="2"/>
    </row>
    <row r="281" spans="1:1">
      <c r="A281" s="2"/>
    </row>
    <row r="282" spans="1:1">
      <c r="A282" s="2"/>
    </row>
    <row r="283" spans="1:1">
      <c r="A283" s="2"/>
    </row>
    <row r="284" spans="1:1">
      <c r="A284" s="2"/>
    </row>
    <row r="285" spans="1:1">
      <c r="A285" s="2"/>
    </row>
    <row r="286" spans="1:1">
      <c r="A286" s="2"/>
    </row>
    <row r="287" spans="1:1">
      <c r="A287" s="2"/>
    </row>
    <row r="288" spans="1:1">
      <c r="A288" s="2"/>
    </row>
    <row r="289" spans="1:1">
      <c r="A289" s="2"/>
    </row>
    <row r="290" spans="1:1">
      <c r="A290" s="2"/>
    </row>
    <row r="291" spans="1:1">
      <c r="A291" s="2"/>
    </row>
    <row r="292" spans="1:1">
      <c r="A292" s="2"/>
    </row>
    <row r="293" spans="1:1">
      <c r="A293" s="2"/>
    </row>
    <row r="294" spans="1:1">
      <c r="A294" s="2"/>
    </row>
    <row r="295" spans="1:1">
      <c r="A295" s="2"/>
    </row>
    <row r="296" spans="1:1">
      <c r="A296" s="2"/>
    </row>
    <row r="297" spans="1:1">
      <c r="A297" s="2"/>
    </row>
    <row r="298" spans="1:1">
      <c r="A298" s="2"/>
    </row>
    <row r="299" spans="1:1">
      <c r="A299" s="2"/>
    </row>
    <row r="300" spans="1:1">
      <c r="A300" s="2"/>
    </row>
    <row r="301" spans="1:1">
      <c r="A301" s="2"/>
    </row>
    <row r="302" spans="1:1">
      <c r="A302" s="2"/>
    </row>
    <row r="303" spans="1:1">
      <c r="A303" s="2"/>
    </row>
    <row r="304" spans="1:1">
      <c r="A304" s="2"/>
    </row>
    <row r="305" spans="1:1">
      <c r="A305" s="2"/>
    </row>
    <row r="306" spans="1:1">
      <c r="A306" s="2"/>
    </row>
    <row r="307" spans="1:1">
      <c r="A307" s="2"/>
    </row>
    <row r="308" spans="1:1">
      <c r="A308" s="2"/>
    </row>
    <row r="309" spans="1:1">
      <c r="A309" s="2"/>
    </row>
    <row r="310" spans="1:1">
      <c r="A310" s="2"/>
    </row>
    <row r="311" spans="1:1">
      <c r="A311" s="2"/>
    </row>
    <row r="312" spans="1:1">
      <c r="A312" s="2"/>
    </row>
    <row r="313" spans="1:1">
      <c r="A313" s="2"/>
    </row>
    <row r="314" spans="1:1">
      <c r="A314" s="2"/>
    </row>
    <row r="315" spans="1:1">
      <c r="A315" s="2"/>
    </row>
    <row r="316" spans="1:1">
      <c r="A316" s="2"/>
    </row>
    <row r="317" spans="1:1">
      <c r="A317" s="2"/>
    </row>
    <row r="318" spans="1:1">
      <c r="A318" s="2"/>
    </row>
    <row r="319" spans="1:1">
      <c r="A319" s="2"/>
    </row>
    <row r="320" spans="1:1">
      <c r="A320" s="2"/>
    </row>
    <row r="321" spans="1:1">
      <c r="A321" s="2"/>
    </row>
    <row r="322" spans="1:1">
      <c r="A322" s="2"/>
    </row>
    <row r="323" spans="1:1">
      <c r="A323" s="2"/>
    </row>
    <row r="324" spans="1:1">
      <c r="A324" s="2"/>
    </row>
    <row r="325" spans="1:1">
      <c r="A325" s="2"/>
    </row>
    <row r="326" spans="1:1">
      <c r="A326" s="2"/>
    </row>
    <row r="327" spans="1:1">
      <c r="A327" s="2"/>
    </row>
    <row r="328" spans="1:1">
      <c r="A328" s="2"/>
    </row>
    <row r="329" spans="1:1">
      <c r="A329" s="2"/>
    </row>
    <row r="330" spans="1:1">
      <c r="A330" s="2"/>
    </row>
    <row r="331" spans="1:1">
      <c r="A331" s="2"/>
    </row>
    <row r="332" spans="1:1">
      <c r="A332" s="2"/>
    </row>
    <row r="333" spans="1:1">
      <c r="A333" s="2"/>
    </row>
    <row r="334" spans="1:1">
      <c r="A334" s="2"/>
    </row>
    <row r="335" spans="1:1">
      <c r="A335" s="2"/>
    </row>
    <row r="336" spans="1:1">
      <c r="A336" s="2"/>
    </row>
    <row r="337" spans="1:1">
      <c r="A337" s="2"/>
    </row>
    <row r="338" spans="1:1">
      <c r="A338" s="2"/>
    </row>
    <row r="339" spans="1:1">
      <c r="A339" s="2"/>
    </row>
    <row r="340" spans="1:1">
      <c r="A340" s="2"/>
    </row>
    <row r="341" spans="1:1">
      <c r="A341" s="2"/>
    </row>
    <row r="342" spans="1:1">
      <c r="A342" s="2"/>
    </row>
    <row r="343" spans="1:1">
      <c r="A343" s="2"/>
    </row>
    <row r="344" spans="1:1">
      <c r="A344" s="2"/>
    </row>
    <row r="345" spans="1:1">
      <c r="A345" s="2"/>
    </row>
    <row r="346" spans="1:1">
      <c r="A346" s="2"/>
    </row>
    <row r="347" spans="1:1">
      <c r="A347" s="2"/>
    </row>
    <row r="348" spans="1:1">
      <c r="A348" s="2"/>
    </row>
    <row r="349" spans="1:1">
      <c r="A349" s="2"/>
    </row>
    <row r="350" spans="1:1">
      <c r="A350" s="2"/>
    </row>
    <row r="351" spans="1:1">
      <c r="A351" s="2"/>
    </row>
    <row r="352" spans="1:1">
      <c r="A352" s="2"/>
    </row>
    <row r="353" spans="1:1">
      <c r="A353" s="2"/>
    </row>
    <row r="354" spans="1:1">
      <c r="A354" s="2"/>
    </row>
    <row r="355" spans="1:1">
      <c r="A355" s="2"/>
    </row>
    <row r="356" spans="1:1">
      <c r="A356" s="2"/>
    </row>
    <row r="357" spans="1:1">
      <c r="A357" s="2"/>
    </row>
    <row r="358" spans="1:1">
      <c r="A358" s="2"/>
    </row>
    <row r="359" spans="1:1">
      <c r="A359" s="2"/>
    </row>
    <row r="360" spans="1:1">
      <c r="A360" s="2"/>
    </row>
    <row r="361" spans="1:1">
      <c r="A361" s="2"/>
    </row>
    <row r="362" spans="1:1">
      <c r="A362" s="2"/>
    </row>
    <row r="363" spans="1:1">
      <c r="A363" s="2"/>
    </row>
    <row r="364" spans="1:1">
      <c r="A364" s="2"/>
    </row>
    <row r="365" spans="1:1">
      <c r="A365" s="2"/>
    </row>
    <row r="366" spans="1:1">
      <c r="A366" s="2"/>
    </row>
    <row r="367" spans="1:1">
      <c r="A367" s="2"/>
    </row>
    <row r="368" spans="1:1">
      <c r="A368" s="2"/>
    </row>
    <row r="369" spans="1:1">
      <c r="A369" s="2"/>
    </row>
    <row r="370" spans="1:1">
      <c r="A370" s="2"/>
    </row>
    <row r="371" spans="1:1">
      <c r="A371" s="2"/>
    </row>
    <row r="372" spans="1:1">
      <c r="A372" s="2"/>
    </row>
    <row r="373" spans="1:1">
      <c r="A373" s="2"/>
    </row>
    <row r="374" spans="1:1">
      <c r="A374" s="2"/>
    </row>
    <row r="375" spans="1:1">
      <c r="A375" s="2"/>
    </row>
    <row r="376" spans="1:1">
      <c r="A376" s="2"/>
    </row>
    <row r="377" spans="1:1">
      <c r="A377" s="2"/>
    </row>
    <row r="378" spans="1:1">
      <c r="A378" s="2"/>
    </row>
    <row r="379" spans="1:1">
      <c r="A379" s="2"/>
    </row>
    <row r="380" spans="1:1">
      <c r="A380" s="2"/>
    </row>
    <row r="381" spans="1:1">
      <c r="A381" s="2"/>
    </row>
    <row r="382" spans="1:1">
      <c r="A382" s="2"/>
    </row>
    <row r="383" spans="1:1">
      <c r="A383" s="2"/>
    </row>
    <row r="384" spans="1:1">
      <c r="A384" s="2"/>
    </row>
    <row r="385" spans="1:1">
      <c r="A385" s="2"/>
    </row>
    <row r="386" spans="1:1">
      <c r="A386" s="2"/>
    </row>
    <row r="387" spans="1:1">
      <c r="A387" s="2"/>
    </row>
    <row r="388" spans="1:1">
      <c r="A388" s="2"/>
    </row>
    <row r="389" spans="1:1">
      <c r="A389" s="2"/>
    </row>
    <row r="390" spans="1:1">
      <c r="A390" s="2"/>
    </row>
    <row r="391" spans="1:1">
      <c r="A391" s="2"/>
    </row>
    <row r="392" spans="1:1">
      <c r="A392" s="2"/>
    </row>
    <row r="393" spans="1:1">
      <c r="A393" s="2"/>
    </row>
    <row r="394" spans="1:1">
      <c r="A394" s="2"/>
    </row>
    <row r="395" spans="1:1">
      <c r="A395" s="2"/>
    </row>
    <row r="396" spans="1:1">
      <c r="A396" s="2"/>
    </row>
    <row r="397" spans="1:1">
      <c r="A397" s="2"/>
    </row>
    <row r="398" spans="1:1">
      <c r="A398" s="2"/>
    </row>
    <row r="399" spans="1:1">
      <c r="A399" s="2"/>
    </row>
    <row r="400" spans="1:1">
      <c r="A400" s="2"/>
    </row>
    <row r="401" spans="1:1">
      <c r="A401" s="2"/>
    </row>
    <row r="402" spans="1:1">
      <c r="A402" s="2"/>
    </row>
    <row r="403" spans="1:1">
      <c r="A403" s="2"/>
    </row>
    <row r="404" spans="1:1">
      <c r="A404" s="2"/>
    </row>
    <row r="405" spans="1:1">
      <c r="A405" s="2"/>
    </row>
    <row r="406" spans="1:1">
      <c r="A406" s="2"/>
    </row>
    <row r="407" spans="1:1">
      <c r="A407" s="2"/>
    </row>
    <row r="408" spans="1:1">
      <c r="A408" s="2"/>
    </row>
    <row r="409" spans="1:1">
      <c r="A409" s="2"/>
    </row>
    <row r="410" spans="1:1">
      <c r="A410" s="2"/>
    </row>
    <row r="411" spans="1:1">
      <c r="A411" s="2"/>
    </row>
    <row r="412" spans="1:1">
      <c r="A412" s="2"/>
    </row>
    <row r="413" spans="1:1">
      <c r="A413" s="2"/>
    </row>
    <row r="414" spans="1:1">
      <c r="A414" s="2"/>
    </row>
    <row r="415" spans="1:1">
      <c r="A415" s="2"/>
    </row>
    <row r="416" spans="1:1">
      <c r="A416" s="2"/>
    </row>
    <row r="417" spans="1:1">
      <c r="A417" s="2"/>
    </row>
    <row r="418" spans="1:1">
      <c r="A418" s="2"/>
    </row>
    <row r="419" spans="1:1">
      <c r="A419" s="2"/>
    </row>
    <row r="420" spans="1:1">
      <c r="A420" s="2"/>
    </row>
    <row r="421" spans="1:1">
      <c r="A421" s="2"/>
    </row>
    <row r="422" spans="1:1">
      <c r="A422" s="2"/>
    </row>
    <row r="423" spans="1:1">
      <c r="A423" s="2"/>
    </row>
    <row r="424" spans="1:1">
      <c r="A424" s="2"/>
    </row>
    <row r="425" spans="1:1">
      <c r="A425" s="2"/>
    </row>
    <row r="426" spans="1:1">
      <c r="A426" s="2"/>
    </row>
    <row r="427" spans="1:1">
      <c r="A427" s="2"/>
    </row>
    <row r="428" spans="1:1">
      <c r="A428" s="2"/>
    </row>
    <row r="429" spans="1:1">
      <c r="A429" s="2"/>
    </row>
    <row r="430" spans="1:1">
      <c r="A430" s="2"/>
    </row>
    <row r="431" spans="1:1">
      <c r="A431" s="2"/>
    </row>
    <row r="432" spans="1:1">
      <c r="A432" s="2"/>
    </row>
    <row r="433" spans="1:1">
      <c r="A433" s="2"/>
    </row>
    <row r="434" spans="1:1">
      <c r="A434" s="2"/>
    </row>
    <row r="435" spans="1:1">
      <c r="A435" s="2"/>
    </row>
    <row r="436" spans="1:1">
      <c r="A436" s="2"/>
    </row>
    <row r="437" spans="1:1">
      <c r="A437" s="2"/>
    </row>
    <row r="438" spans="1:1">
      <c r="A438" s="2"/>
    </row>
    <row r="439" spans="1:1">
      <c r="A439" s="2"/>
    </row>
    <row r="440" spans="1:1">
      <c r="A440" s="2"/>
    </row>
    <row r="441" spans="1:1">
      <c r="A441" s="2"/>
    </row>
    <row r="442" spans="1:1">
      <c r="A442" s="2"/>
    </row>
    <row r="443" spans="1:1">
      <c r="A443" s="2"/>
    </row>
    <row r="444" spans="1:1">
      <c r="A444" s="2"/>
    </row>
    <row r="445" spans="1:1">
      <c r="A445" s="2"/>
    </row>
    <row r="446" spans="1:1">
      <c r="A446" s="2"/>
    </row>
    <row r="447" spans="1:1">
      <c r="A447" s="2"/>
    </row>
    <row r="448" spans="1:1">
      <c r="A448" s="2"/>
    </row>
    <row r="449" spans="1:1">
      <c r="A449" s="2"/>
    </row>
    <row r="450" spans="1:1">
      <c r="A450" s="2"/>
    </row>
    <row r="451" spans="1:1">
      <c r="A451" s="2"/>
    </row>
    <row r="452" spans="1:1">
      <c r="A452" s="2"/>
    </row>
    <row r="453" spans="1:1">
      <c r="A453" s="2"/>
    </row>
    <row r="454" spans="1:1">
      <c r="A454" s="2"/>
    </row>
    <row r="455" spans="1:1">
      <c r="A455" s="2"/>
    </row>
    <row r="456" spans="1:1">
      <c r="A456" s="2"/>
    </row>
    <row r="457" spans="1:1">
      <c r="A457" s="2"/>
    </row>
    <row r="458" spans="1:1">
      <c r="A458" s="2"/>
    </row>
    <row r="459" spans="1:1">
      <c r="A459" s="2"/>
    </row>
    <row r="460" spans="1:1">
      <c r="A460" s="2"/>
    </row>
    <row r="461" spans="1:1">
      <c r="A461" s="2"/>
    </row>
    <row r="462" spans="1:1">
      <c r="A462" s="2"/>
    </row>
    <row r="463" spans="1:1">
      <c r="A463" s="2"/>
    </row>
    <row r="464" spans="1:1">
      <c r="A464" s="2"/>
    </row>
    <row r="465" spans="1:1">
      <c r="A465" s="2"/>
    </row>
    <row r="466" spans="1:1">
      <c r="A466" s="2"/>
    </row>
    <row r="467" spans="1:1">
      <c r="A467" s="2"/>
    </row>
    <row r="468" spans="1:1">
      <c r="A468" s="2"/>
    </row>
    <row r="469" spans="1:1">
      <c r="A469" s="2"/>
    </row>
    <row r="470" spans="1:1">
      <c r="A470" s="2"/>
    </row>
    <row r="471" spans="1:1">
      <c r="A471" s="2"/>
    </row>
    <row r="472" spans="1:1">
      <c r="A472" s="2"/>
    </row>
    <row r="473" spans="1:1">
      <c r="A473" s="2"/>
    </row>
    <row r="474" spans="1:1">
      <c r="A474" s="2"/>
    </row>
    <row r="475" spans="1:1">
      <c r="A475" s="2"/>
    </row>
    <row r="476" spans="1:1">
      <c r="A476" s="2"/>
    </row>
    <row r="477" spans="1:1">
      <c r="A477" s="2"/>
    </row>
    <row r="478" spans="1:1">
      <c r="A478" s="2"/>
    </row>
    <row r="479" spans="1:1">
      <c r="A479" s="2"/>
    </row>
    <row r="480" spans="1:1">
      <c r="A480" s="2"/>
    </row>
    <row r="481" spans="1:1">
      <c r="A481" s="2"/>
    </row>
    <row r="482" spans="1:1">
      <c r="A482" s="2"/>
    </row>
    <row r="483" spans="1:1">
      <c r="A483" s="2"/>
    </row>
    <row r="484" spans="1:1">
      <c r="A484" s="2"/>
    </row>
    <row r="485" spans="1:1">
      <c r="A485" s="2"/>
    </row>
    <row r="486" spans="1:1">
      <c r="A486" s="2"/>
    </row>
    <row r="487" spans="1:1">
      <c r="A487" s="2"/>
    </row>
    <row r="488" spans="1:1">
      <c r="A488" s="2"/>
    </row>
    <row r="489" spans="1:1">
      <c r="A489" s="2"/>
    </row>
    <row r="490" spans="1:1">
      <c r="A490" s="2"/>
    </row>
    <row r="491" spans="1:1">
      <c r="A491" s="2"/>
    </row>
    <row r="492" spans="1:1">
      <c r="A492" s="2"/>
    </row>
    <row r="493" spans="1:1">
      <c r="A493" s="2"/>
    </row>
    <row r="494" spans="1:1">
      <c r="A494" s="2"/>
    </row>
    <row r="495" spans="1:1">
      <c r="A495" s="2"/>
    </row>
    <row r="496" spans="1:1">
      <c r="A496" s="2"/>
    </row>
    <row r="497" spans="1:1">
      <c r="A497" s="2"/>
    </row>
    <row r="498" spans="1:1">
      <c r="A498" s="2"/>
    </row>
    <row r="499" spans="1:1">
      <c r="A499" s="2"/>
    </row>
    <row r="500" spans="1:1">
      <c r="A500" s="2"/>
    </row>
    <row r="501" spans="1:1">
      <c r="A501" s="2"/>
    </row>
    <row r="502" spans="1:1">
      <c r="A502" s="2"/>
    </row>
    <row r="503" spans="1:1">
      <c r="A503" s="2"/>
    </row>
    <row r="504" spans="1:1">
      <c r="A504" s="2"/>
    </row>
    <row r="505" spans="1:1">
      <c r="A505" s="2"/>
    </row>
    <row r="506" spans="1:1">
      <c r="A506" s="2"/>
    </row>
    <row r="507" spans="1:1">
      <c r="A507" s="2"/>
    </row>
    <row r="508" spans="1:1">
      <c r="A508" s="2"/>
    </row>
    <row r="509" spans="1:1">
      <c r="A509" s="2"/>
    </row>
    <row r="510" spans="1:1">
      <c r="A510" s="2"/>
    </row>
    <row r="511" spans="1:1">
      <c r="A511" s="2"/>
    </row>
    <row r="512" spans="1:1">
      <c r="A512" s="2"/>
    </row>
    <row r="513" spans="1:1">
      <c r="A513" s="2"/>
    </row>
    <row r="514" spans="1:1">
      <c r="A514" s="2"/>
    </row>
    <row r="515" spans="1:1">
      <c r="A515" s="2"/>
    </row>
    <row r="516" spans="1:1">
      <c r="A516" s="2"/>
    </row>
    <row r="517" spans="1:1">
      <c r="A517" s="2"/>
    </row>
    <row r="518" spans="1:1">
      <c r="A518" s="2"/>
    </row>
    <row r="519" spans="1:1">
      <c r="A519" s="2"/>
    </row>
    <row r="520" spans="1:1">
      <c r="A520" s="2"/>
    </row>
    <row r="521" spans="1:1">
      <c r="A521" s="2"/>
    </row>
    <row r="522" spans="1:1">
      <c r="A522" s="2"/>
    </row>
    <row r="523" spans="1:1">
      <c r="A523" s="2"/>
    </row>
    <row r="524" spans="1:1">
      <c r="A524" s="2"/>
    </row>
    <row r="525" spans="1:1">
      <c r="A525" s="2"/>
    </row>
    <row r="526" spans="1:1">
      <c r="A526" s="2"/>
    </row>
    <row r="527" spans="1:1">
      <c r="A527" s="2"/>
    </row>
    <row r="528" spans="1:1">
      <c r="A528" s="2"/>
    </row>
    <row r="529" spans="1:1">
      <c r="A529" s="2"/>
    </row>
    <row r="530" spans="1:1">
      <c r="A530" s="2"/>
    </row>
    <row r="531" spans="1:1">
      <c r="A531" s="2"/>
    </row>
    <row r="532" spans="1:1">
      <c r="A532" s="2"/>
    </row>
    <row r="533" spans="1:1">
      <c r="A533" s="2"/>
    </row>
    <row r="534" spans="1:1">
      <c r="A534" s="2"/>
    </row>
    <row r="535" spans="1:1">
      <c r="A535" s="2"/>
    </row>
    <row r="536" spans="1:1">
      <c r="A536" s="2"/>
    </row>
    <row r="537" spans="1:1">
      <c r="A537" s="2"/>
    </row>
    <row r="538" spans="1:1">
      <c r="A538" s="2"/>
    </row>
    <row r="539" spans="1:1">
      <c r="A539" s="2"/>
    </row>
    <row r="540" spans="1:1">
      <c r="A540" s="2"/>
    </row>
    <row r="541" spans="1:1">
      <c r="A541" s="2"/>
    </row>
    <row r="542" spans="1:1">
      <c r="A542" s="2"/>
    </row>
    <row r="543" spans="1:1">
      <c r="A543" s="2"/>
    </row>
    <row r="544" spans="1:1">
      <c r="A544" s="2"/>
    </row>
    <row r="545" spans="1:1">
      <c r="A545" s="2"/>
    </row>
    <row r="546" spans="1:1">
      <c r="A546" s="2"/>
    </row>
    <row r="547" spans="1:1">
      <c r="A547" s="2"/>
    </row>
    <row r="548" spans="1:1">
      <c r="A548" s="2"/>
    </row>
    <row r="549" spans="1:1">
      <c r="A549" s="2"/>
    </row>
    <row r="550" spans="1:1">
      <c r="A550" s="2"/>
    </row>
    <row r="551" spans="1:1">
      <c r="A551" s="2"/>
    </row>
    <row r="552" spans="1:1">
      <c r="A552" s="2"/>
    </row>
    <row r="553" spans="1:1">
      <c r="A553" s="2"/>
    </row>
    <row r="554" spans="1:1">
      <c r="A554" s="2"/>
    </row>
    <row r="555" spans="1:1">
      <c r="A555" s="2"/>
    </row>
    <row r="556" spans="1:1">
      <c r="A556" s="2"/>
    </row>
    <row r="557" spans="1:1">
      <c r="A557" s="2"/>
    </row>
    <row r="558" spans="1:1">
      <c r="A558" s="2"/>
    </row>
    <row r="559" spans="1:1">
      <c r="A559" s="2"/>
    </row>
    <row r="560" spans="1:1">
      <c r="A560" s="2"/>
    </row>
    <row r="561" spans="1:1">
      <c r="A561" s="2"/>
    </row>
    <row r="562" spans="1:1">
      <c r="A562" s="2"/>
    </row>
    <row r="563" spans="1:1">
      <c r="A563" s="2"/>
    </row>
    <row r="564" spans="1:1">
      <c r="A564" s="2"/>
    </row>
    <row r="565" spans="1:1">
      <c r="A565" s="2"/>
    </row>
    <row r="566" spans="1:1">
      <c r="A566" s="2"/>
    </row>
    <row r="567" spans="1:1">
      <c r="A567" s="2"/>
    </row>
    <row r="568" spans="1:1">
      <c r="A568" s="2"/>
    </row>
    <row r="569" spans="1:1">
      <c r="A569" s="2"/>
    </row>
    <row r="570" spans="1:1">
      <c r="A570" s="2"/>
    </row>
    <row r="571" spans="1:1">
      <c r="A571" s="2"/>
    </row>
    <row r="572" spans="1:1">
      <c r="A572" s="2"/>
    </row>
    <row r="573" spans="1:1">
      <c r="A573" s="2"/>
    </row>
    <row r="574" spans="1:1">
      <c r="A574" s="2"/>
    </row>
    <row r="575" spans="1:1">
      <c r="A575" s="2"/>
    </row>
    <row r="576" spans="1:1">
      <c r="A576" s="2"/>
    </row>
    <row r="577" spans="1:1">
      <c r="A577" s="2"/>
    </row>
    <row r="578" spans="1:1">
      <c r="A578" s="2"/>
    </row>
    <row r="579" spans="1:1">
      <c r="A579" s="2"/>
    </row>
    <row r="580" spans="1:1">
      <c r="A580" s="2"/>
    </row>
    <row r="581" spans="1:1">
      <c r="A581" s="2"/>
    </row>
    <row r="582" spans="1:1">
      <c r="A582" s="2"/>
    </row>
    <row r="583" spans="1:1">
      <c r="A583" s="2"/>
    </row>
    <row r="584" spans="1:1">
      <c r="A584" s="2"/>
    </row>
    <row r="585" spans="1:1">
      <c r="A585" s="2"/>
    </row>
    <row r="586" spans="1:1">
      <c r="A586" s="2"/>
    </row>
    <row r="587" spans="1:1">
      <c r="A587" s="2"/>
    </row>
    <row r="588" spans="1:1">
      <c r="A588" s="2"/>
    </row>
    <row r="589" spans="1:1">
      <c r="A589" s="2"/>
    </row>
    <row r="590" spans="1:1">
      <c r="A590" s="2"/>
    </row>
    <row r="591" spans="1:1">
      <c r="A591" s="2"/>
    </row>
    <row r="592" spans="1:1">
      <c r="A592" s="2"/>
    </row>
    <row r="593" spans="1:1">
      <c r="A593" s="2"/>
    </row>
    <row r="594" spans="1:1">
      <c r="A594" s="2"/>
    </row>
    <row r="595" spans="1:1">
      <c r="A595" s="2"/>
    </row>
    <row r="596" spans="1:1">
      <c r="A596" s="2"/>
    </row>
    <row r="597" spans="1:1">
      <c r="A597" s="2"/>
    </row>
    <row r="598" spans="1:1">
      <c r="A598" s="2"/>
    </row>
    <row r="599" spans="1:1">
      <c r="A599" s="2"/>
    </row>
    <row r="600" spans="1:1">
      <c r="A600" s="2"/>
    </row>
    <row r="601" spans="1:1">
      <c r="A601" s="2"/>
    </row>
    <row r="602" spans="1:1">
      <c r="A602" s="2"/>
    </row>
    <row r="603" spans="1:1">
      <c r="A603" s="2"/>
    </row>
    <row r="604" spans="1:1">
      <c r="A604" s="2"/>
    </row>
    <row r="605" spans="1:1">
      <c r="A605" s="2"/>
    </row>
    <row r="606" spans="1:1">
      <c r="A606" s="2"/>
    </row>
    <row r="607" spans="1:1">
      <c r="A607" s="2"/>
    </row>
    <row r="608" spans="1:1">
      <c r="A608" s="2"/>
    </row>
    <row r="609" spans="1:1">
      <c r="A609" s="2"/>
    </row>
    <row r="610" spans="1:1">
      <c r="A610" s="2"/>
    </row>
    <row r="611" spans="1:1">
      <c r="A611" s="2"/>
    </row>
    <row r="612" spans="1:1">
      <c r="A612" s="2"/>
    </row>
    <row r="613" spans="1:1">
      <c r="A613" s="2"/>
    </row>
    <row r="614" spans="1:1">
      <c r="A614" s="2"/>
    </row>
    <row r="615" spans="1:1">
      <c r="A615" s="2"/>
    </row>
    <row r="616" spans="1:1">
      <c r="A616" s="2"/>
    </row>
    <row r="617" spans="1:1">
      <c r="A617" s="2"/>
    </row>
    <row r="618" spans="1:1">
      <c r="A618" s="2"/>
    </row>
    <row r="619" spans="1:1">
      <c r="A619" s="2"/>
    </row>
    <row r="620" spans="1:1">
      <c r="A620" s="2"/>
    </row>
    <row r="621" spans="1:1">
      <c r="A621" s="2"/>
    </row>
    <row r="622" spans="1:1">
      <c r="A622" s="2"/>
    </row>
    <row r="623" spans="1:1">
      <c r="A623" s="2"/>
    </row>
    <row r="624" spans="1:1">
      <c r="A624" s="2"/>
    </row>
    <row r="625" spans="1:1">
      <c r="A625" s="2"/>
    </row>
    <row r="626" spans="1:1">
      <c r="A626" s="2"/>
    </row>
    <row r="627" spans="1:1">
      <c r="A627" s="2"/>
    </row>
    <row r="628" spans="1:1">
      <c r="A628" s="2"/>
    </row>
    <row r="629" spans="1:1">
      <c r="A629" s="2"/>
    </row>
    <row r="630" spans="1:1">
      <c r="A630" s="2"/>
    </row>
    <row r="631" spans="1:1">
      <c r="A631" s="2"/>
    </row>
    <row r="632" spans="1:1">
      <c r="A632" s="2"/>
    </row>
    <row r="633" spans="1:1">
      <c r="A633" s="2"/>
    </row>
    <row r="634" spans="1:1">
      <c r="A634" s="2"/>
    </row>
    <row r="635" spans="1:1">
      <c r="A635" s="2"/>
    </row>
    <row r="636" spans="1:1">
      <c r="A636" s="2"/>
    </row>
    <row r="637" spans="1:1">
      <c r="A637" s="2"/>
    </row>
    <row r="638" spans="1:1">
      <c r="A638" s="2"/>
    </row>
    <row r="639" spans="1:1">
      <c r="A639" s="2"/>
    </row>
    <row r="640" spans="1:1">
      <c r="A640" s="2"/>
    </row>
    <row r="641" spans="1:1">
      <c r="A641" s="2"/>
    </row>
    <row r="642" spans="1:1">
      <c r="A642" s="2"/>
    </row>
    <row r="643" spans="1:1">
      <c r="A643" s="2"/>
    </row>
    <row r="644" spans="1:1">
      <c r="A644" s="2"/>
    </row>
    <row r="645" spans="1:1">
      <c r="A645" s="2"/>
    </row>
    <row r="646" spans="1:1">
      <c r="A646" s="2"/>
    </row>
    <row r="647" spans="1:1">
      <c r="A647" s="2"/>
    </row>
    <row r="648" spans="1:1">
      <c r="A648" s="2"/>
    </row>
    <row r="649" spans="1:1">
      <c r="A649" s="2"/>
    </row>
    <row r="650" spans="1:1">
      <c r="A650" s="2"/>
    </row>
    <row r="651" spans="1:1">
      <c r="A651" s="2"/>
    </row>
    <row r="652" spans="1:1">
      <c r="A652" s="2"/>
    </row>
    <row r="653" spans="1:1">
      <c r="A653" s="2"/>
    </row>
    <row r="654" spans="1:1">
      <c r="A654" s="2"/>
    </row>
    <row r="655" spans="1:1">
      <c r="A655" s="2"/>
    </row>
    <row r="656" spans="1:1">
      <c r="A656" s="2"/>
    </row>
    <row r="657" spans="1:1">
      <c r="A657" s="2"/>
    </row>
    <row r="658" spans="1:1">
      <c r="A658" s="2"/>
    </row>
    <row r="659" spans="1:1">
      <c r="A659" s="2"/>
    </row>
    <row r="660" spans="1:1">
      <c r="A660" s="2"/>
    </row>
    <row r="661" spans="1:1">
      <c r="A661" s="2"/>
    </row>
    <row r="662" spans="1:1">
      <c r="A662" s="2"/>
    </row>
    <row r="663" spans="1:1">
      <c r="A663" s="2"/>
    </row>
    <row r="664" spans="1:1">
      <c r="A664" s="2"/>
    </row>
    <row r="665" spans="1:1">
      <c r="A665" s="2"/>
    </row>
    <row r="666" spans="1:1">
      <c r="A666" s="2"/>
    </row>
    <row r="667" spans="1:1">
      <c r="A667" s="2"/>
    </row>
    <row r="668" spans="1:1">
      <c r="A668" s="2"/>
    </row>
    <row r="669" spans="1:1">
      <c r="A669" s="2"/>
    </row>
    <row r="670" spans="1:1">
      <c r="A670" s="2"/>
    </row>
    <row r="671" spans="1:1">
      <c r="A671" s="2"/>
    </row>
    <row r="672" spans="1:1">
      <c r="A672" s="2"/>
    </row>
    <row r="673" spans="1:1">
      <c r="A673" s="2"/>
    </row>
    <row r="674" spans="1:1">
      <c r="A674" s="2"/>
    </row>
    <row r="675" spans="1:1">
      <c r="A675" s="2"/>
    </row>
    <row r="676" spans="1:1">
      <c r="A676" s="2"/>
    </row>
    <row r="677" spans="1:1">
      <c r="A677" s="2"/>
    </row>
    <row r="678" spans="1:1">
      <c r="A678" s="2"/>
    </row>
    <row r="679" spans="1:1">
      <c r="A679" s="2"/>
    </row>
    <row r="680" spans="1:1">
      <c r="A680" s="2"/>
    </row>
    <row r="681" spans="1:1">
      <c r="A681" s="2"/>
    </row>
    <row r="682" spans="1:1">
      <c r="A682" s="2"/>
    </row>
    <row r="683" spans="1:1">
      <c r="A683" s="2"/>
    </row>
    <row r="684" spans="1:1">
      <c r="A684" s="2"/>
    </row>
    <row r="685" spans="1:1">
      <c r="A685" s="2"/>
    </row>
    <row r="686" spans="1:1">
      <c r="A686" s="2"/>
    </row>
    <row r="687" spans="1:1">
      <c r="A687" s="2"/>
    </row>
    <row r="688" spans="1:1">
      <c r="A688" s="2"/>
    </row>
    <row r="689" spans="1:1">
      <c r="A689" s="2"/>
    </row>
    <row r="690" spans="1:1">
      <c r="A690" s="2"/>
    </row>
    <row r="691" spans="1:1">
      <c r="A691" s="2"/>
    </row>
    <row r="692" spans="1:1">
      <c r="A692" s="2"/>
    </row>
    <row r="693" spans="1:1">
      <c r="A693" s="2"/>
    </row>
    <row r="694" spans="1:1">
      <c r="A694" s="2"/>
    </row>
    <row r="695" spans="1:1">
      <c r="A695" s="2"/>
    </row>
    <row r="696" spans="1:1">
      <c r="A696" s="2"/>
    </row>
    <row r="697" spans="1:1">
      <c r="A697" s="2"/>
    </row>
    <row r="698" spans="1:1">
      <c r="A698" s="2"/>
    </row>
    <row r="699" spans="1:1">
      <c r="A699" s="2"/>
    </row>
    <row r="700" spans="1:1">
      <c r="A700" s="2"/>
    </row>
    <row r="701" spans="1:1">
      <c r="A701" s="2"/>
    </row>
    <row r="702" spans="1:1">
      <c r="A702" s="2"/>
    </row>
    <row r="703" spans="1:1">
      <c r="A703" s="2"/>
    </row>
    <row r="704" spans="1:1">
      <c r="A704" s="2"/>
    </row>
    <row r="705" spans="1:1">
      <c r="A705" s="2"/>
    </row>
    <row r="706" spans="1:1">
      <c r="A706" s="2"/>
    </row>
    <row r="707" spans="1:1">
      <c r="A707" s="2"/>
    </row>
    <row r="708" spans="1:1">
      <c r="A708" s="2"/>
    </row>
    <row r="709" spans="1:1">
      <c r="A709" s="2"/>
    </row>
    <row r="710" spans="1:1">
      <c r="A710" s="2"/>
    </row>
    <row r="711" spans="1:1">
      <c r="A711" s="2"/>
    </row>
    <row r="712" spans="1:1">
      <c r="A712" s="2"/>
    </row>
    <row r="713" spans="1:1">
      <c r="A713" s="2"/>
    </row>
    <row r="714" spans="1:1">
      <c r="A714" s="2"/>
    </row>
    <row r="715" spans="1:1">
      <c r="A715" s="2"/>
    </row>
    <row r="716" spans="1:1">
      <c r="A716" s="2"/>
    </row>
    <row r="717" spans="1:1">
      <c r="A717" s="2"/>
    </row>
    <row r="718" spans="1:1">
      <c r="A718" s="2"/>
    </row>
    <row r="719" spans="1:1">
      <c r="A719" s="2"/>
    </row>
    <row r="720" spans="1:1">
      <c r="A720" s="2"/>
    </row>
    <row r="721" spans="1:1">
      <c r="A721" s="2"/>
    </row>
    <row r="722" spans="1:1">
      <c r="A722" s="2"/>
    </row>
    <row r="723" spans="1:1">
      <c r="A723" s="2"/>
    </row>
    <row r="724" spans="1:1">
      <c r="A724" s="2"/>
    </row>
    <row r="725" spans="1:1">
      <c r="A725" s="2"/>
    </row>
    <row r="726" spans="1:1">
      <c r="A726" s="2"/>
    </row>
    <row r="727" spans="1:1">
      <c r="A727" s="2"/>
    </row>
    <row r="728" spans="1:1">
      <c r="A728" s="2"/>
    </row>
    <row r="729" spans="1:1">
      <c r="A729" s="2"/>
    </row>
    <row r="730" spans="1:1">
      <c r="A730" s="2"/>
    </row>
    <row r="731" spans="1:1">
      <c r="A731" s="2"/>
    </row>
    <row r="732" spans="1:1">
      <c r="A732" s="2"/>
    </row>
    <row r="733" spans="1:1">
      <c r="A733" s="2"/>
    </row>
    <row r="734" spans="1:1">
      <c r="A734" s="2"/>
    </row>
    <row r="735" spans="1:1">
      <c r="A735" s="2"/>
    </row>
    <row r="736" spans="1:1">
      <c r="A736" s="2"/>
    </row>
    <row r="737" spans="1:1">
      <c r="A737" s="2"/>
    </row>
    <row r="738" spans="1:1">
      <c r="A738" s="2"/>
    </row>
    <row r="739" spans="1:1">
      <c r="A739" s="2"/>
    </row>
    <row r="740" spans="1:1">
      <c r="A740" s="2"/>
    </row>
    <row r="741" spans="1:1">
      <c r="A741" s="2"/>
    </row>
    <row r="742" spans="1:1">
      <c r="A742" s="2"/>
    </row>
    <row r="743" spans="1:1">
      <c r="A743" s="2"/>
    </row>
    <row r="744" spans="1:1">
      <c r="A744" s="2"/>
    </row>
    <row r="745" spans="1:1">
      <c r="A745" s="2"/>
    </row>
    <row r="746" spans="1:1">
      <c r="A746" s="2"/>
    </row>
    <row r="747" spans="1:1">
      <c r="A747" s="2"/>
    </row>
    <row r="748" spans="1:1">
      <c r="A748" s="2"/>
    </row>
    <row r="749" spans="1:1">
      <c r="A749" s="2"/>
    </row>
    <row r="750" spans="1:1">
      <c r="A750" s="2"/>
    </row>
    <row r="751" spans="1:1">
      <c r="A751" s="2"/>
    </row>
    <row r="752" spans="1:1">
      <c r="A752" s="2"/>
    </row>
    <row r="753" spans="1:1">
      <c r="A753" s="2"/>
    </row>
    <row r="754" spans="1:1">
      <c r="A754" s="2"/>
    </row>
    <row r="755" spans="1:1">
      <c r="A755" s="2"/>
    </row>
    <row r="756" spans="1:1">
      <c r="A756" s="2"/>
    </row>
    <row r="757" spans="1:1">
      <c r="A757" s="2"/>
    </row>
    <row r="758" spans="1:1">
      <c r="A758" s="2"/>
    </row>
    <row r="759" spans="1:1">
      <c r="A759" s="2"/>
    </row>
    <row r="760" spans="1:1">
      <c r="A760" s="2"/>
    </row>
    <row r="761" spans="1:1">
      <c r="A761" s="2"/>
    </row>
    <row r="762" spans="1:1">
      <c r="A762" s="2"/>
    </row>
    <row r="763" spans="1:1">
      <c r="A763" s="2"/>
    </row>
    <row r="764" spans="1:1">
      <c r="A764" s="2"/>
    </row>
    <row r="765" spans="1:1">
      <c r="A765" s="2"/>
    </row>
    <row r="766" spans="1:1">
      <c r="A766" s="2"/>
    </row>
    <row r="767" spans="1:1">
      <c r="A767" s="2"/>
    </row>
    <row r="768" spans="1:1">
      <c r="A768" s="2"/>
    </row>
    <row r="769" spans="1:1">
      <c r="A769" s="2"/>
    </row>
    <row r="770" spans="1:1">
      <c r="A770" s="2"/>
    </row>
    <row r="771" spans="1:1">
      <c r="A771" s="2"/>
    </row>
    <row r="772" spans="1:1">
      <c r="A772" s="2"/>
    </row>
    <row r="773" spans="1:1">
      <c r="A773" s="2"/>
    </row>
    <row r="774" spans="1:1">
      <c r="A774" s="2"/>
    </row>
    <row r="775" spans="1:1">
      <c r="A775" s="2"/>
    </row>
    <row r="776" spans="1:1">
      <c r="A776" s="2"/>
    </row>
    <row r="777" spans="1:1">
      <c r="A777" s="2"/>
    </row>
    <row r="778" spans="1:1">
      <c r="A778" s="2"/>
    </row>
    <row r="779" spans="1:1">
      <c r="A779" s="2"/>
    </row>
    <row r="780" spans="1:1">
      <c r="A780" s="2"/>
    </row>
    <row r="781" spans="1:1">
      <c r="A781" s="2"/>
    </row>
    <row r="782" spans="1:1">
      <c r="A782" s="2"/>
    </row>
    <row r="783" spans="1:1">
      <c r="A783" s="2"/>
    </row>
    <row r="784" spans="1:1">
      <c r="A784" s="2"/>
    </row>
    <row r="785" spans="1:1">
      <c r="A785" s="2"/>
    </row>
    <row r="786" spans="1:1">
      <c r="A786" s="2"/>
    </row>
    <row r="787" spans="1:1">
      <c r="A787" s="2"/>
    </row>
    <row r="788" spans="1:1">
      <c r="A788" s="2"/>
    </row>
    <row r="789" spans="1:1">
      <c r="A789" s="2"/>
    </row>
    <row r="790" spans="1:1">
      <c r="A790" s="2"/>
    </row>
    <row r="791" spans="1:1">
      <c r="A791" s="2"/>
    </row>
    <row r="792" spans="1:1">
      <c r="A792" s="2"/>
    </row>
    <row r="793" spans="1:1">
      <c r="A793" s="2"/>
    </row>
    <row r="794" spans="1:1">
      <c r="A794" s="2"/>
    </row>
    <row r="795" spans="1:1">
      <c r="A795" s="2"/>
    </row>
    <row r="796" spans="1:1">
      <c r="A796" s="2"/>
    </row>
    <row r="797" spans="1:1">
      <c r="A797" s="2"/>
    </row>
    <row r="798" spans="1:1">
      <c r="A798" s="2"/>
    </row>
    <row r="799" spans="1:1">
      <c r="A799" s="2"/>
    </row>
    <row r="800" spans="1:1">
      <c r="A800" s="2"/>
    </row>
    <row r="801" spans="1:1">
      <c r="A801" s="2"/>
    </row>
    <row r="802" spans="1:1">
      <c r="A802" s="2"/>
    </row>
    <row r="803" spans="1:1">
      <c r="A803" s="2"/>
    </row>
    <row r="804" spans="1:1">
      <c r="A804" s="2"/>
    </row>
    <row r="805" spans="1:1">
      <c r="A805" s="2"/>
    </row>
    <row r="806" spans="1:1">
      <c r="A806" s="2"/>
    </row>
    <row r="807" spans="1:1">
      <c r="A807" s="2"/>
    </row>
    <row r="808" spans="1:1">
      <c r="A808" s="2"/>
    </row>
    <row r="809" spans="1:1">
      <c r="A809" s="2"/>
    </row>
    <row r="810" spans="1:1">
      <c r="A810" s="2"/>
    </row>
    <row r="811" spans="1:1">
      <c r="A811" s="2"/>
    </row>
    <row r="812" spans="1:1">
      <c r="A812" s="2"/>
    </row>
    <row r="813" spans="1:1">
      <c r="A813" s="2"/>
    </row>
    <row r="814" spans="1:1">
      <c r="A814" s="2"/>
    </row>
    <row r="815" spans="1:1">
      <c r="A815" s="2"/>
    </row>
    <row r="816" spans="1:1">
      <c r="A816" s="2"/>
    </row>
    <row r="817" spans="1:1">
      <c r="A817" s="2"/>
    </row>
    <row r="818" spans="1:1">
      <c r="A818" s="2"/>
    </row>
    <row r="819" spans="1:1">
      <c r="A819" s="2"/>
    </row>
    <row r="820" spans="1:1">
      <c r="A820" s="2"/>
    </row>
    <row r="821" spans="1:1">
      <c r="A821" s="2"/>
    </row>
    <row r="822" spans="1:1">
      <c r="A822" s="2"/>
    </row>
    <row r="823" spans="1:1">
      <c r="A823" s="2"/>
    </row>
    <row r="824" spans="1:1">
      <c r="A824" s="2"/>
    </row>
    <row r="825" spans="1:1">
      <c r="A825" s="2"/>
    </row>
    <row r="826" spans="1:1">
      <c r="A826" s="2"/>
    </row>
    <row r="827" spans="1:1">
      <c r="A827" s="2"/>
    </row>
    <row r="828" spans="1:1">
      <c r="A828" s="2"/>
    </row>
    <row r="829" spans="1:1">
      <c r="A829" s="2"/>
    </row>
    <row r="830" spans="1:1">
      <c r="A830" s="2"/>
    </row>
    <row r="831" spans="1:1">
      <c r="A831" s="2"/>
    </row>
    <row r="832" spans="1:1">
      <c r="A832" s="2"/>
    </row>
    <row r="833" spans="1:1">
      <c r="A833" s="2"/>
    </row>
    <row r="834" spans="1:1">
      <c r="A834" s="2"/>
    </row>
    <row r="835" spans="1:1">
      <c r="A835" s="2"/>
    </row>
    <row r="836" spans="1:1">
      <c r="A836" s="2"/>
    </row>
    <row r="837" spans="1:1">
      <c r="A837" s="2"/>
    </row>
    <row r="838" spans="1:1">
      <c r="A838" s="2"/>
    </row>
    <row r="839" spans="1:1">
      <c r="A839" s="2"/>
    </row>
    <row r="840" spans="1:1">
      <c r="A840" s="2"/>
    </row>
    <row r="841" spans="1:1">
      <c r="A841" s="2"/>
    </row>
    <row r="842" spans="1:1">
      <c r="A842" s="2"/>
    </row>
    <row r="843" spans="1:1">
      <c r="A843" s="2"/>
    </row>
    <row r="844" spans="1:1">
      <c r="A844" s="2"/>
    </row>
    <row r="845" spans="1:1">
      <c r="A845" s="2"/>
    </row>
    <row r="846" spans="1:1">
      <c r="A846" s="2"/>
    </row>
    <row r="847" spans="1:1">
      <c r="A847" s="2"/>
    </row>
    <row r="848" spans="1:1">
      <c r="A848" s="2"/>
    </row>
    <row r="849" spans="1:1">
      <c r="A849" s="2"/>
    </row>
    <row r="850" spans="1:1">
      <c r="A850" s="2"/>
    </row>
    <row r="851" spans="1:1">
      <c r="A851" s="2"/>
    </row>
    <row r="852" spans="1:1">
      <c r="A852" s="2"/>
    </row>
    <row r="853" spans="1:1">
      <c r="A853" s="2"/>
    </row>
    <row r="854" spans="1:1">
      <c r="A854" s="2"/>
    </row>
    <row r="855" spans="1:1">
      <c r="A855" s="2"/>
    </row>
    <row r="856" spans="1:1">
      <c r="A856" s="2"/>
    </row>
    <row r="857" spans="1:1">
      <c r="A857" s="2"/>
    </row>
    <row r="858" spans="1:1">
      <c r="A858" s="2"/>
    </row>
    <row r="859" spans="1:1">
      <c r="A859" s="2"/>
    </row>
    <row r="860" spans="1:1">
      <c r="A860" s="2"/>
    </row>
    <row r="861" spans="1:1">
      <c r="A861" s="2"/>
    </row>
    <row r="862" spans="1:1">
      <c r="A862" s="2"/>
    </row>
    <row r="863" spans="1:1">
      <c r="A863" s="2"/>
    </row>
    <row r="864" spans="1:1">
      <c r="A864" s="2"/>
    </row>
    <row r="865" spans="1:1">
      <c r="A865" s="2"/>
    </row>
    <row r="866" spans="1:1">
      <c r="A866" s="2"/>
    </row>
    <row r="867" spans="1:1">
      <c r="A867" s="2"/>
    </row>
    <row r="868" spans="1:1">
      <c r="A868" s="2"/>
    </row>
    <row r="869" spans="1:1">
      <c r="A869" s="2"/>
    </row>
    <row r="870" spans="1:1">
      <c r="A870" s="2"/>
    </row>
    <row r="871" spans="1:1">
      <c r="A871" s="2"/>
    </row>
    <row r="872" spans="1:1">
      <c r="A872" s="2"/>
    </row>
    <row r="873" spans="1:1">
      <c r="A873" s="2"/>
    </row>
    <row r="874" spans="1:1">
      <c r="A874" s="2"/>
    </row>
    <row r="875" spans="1:1">
      <c r="A875" s="2"/>
    </row>
    <row r="876" spans="1:1">
      <c r="A876" s="2"/>
    </row>
    <row r="877" spans="1:1">
      <c r="A877" s="2"/>
    </row>
    <row r="878" spans="1:1">
      <c r="A878" s="2"/>
    </row>
    <row r="879" spans="1:1">
      <c r="A879" s="2"/>
    </row>
    <row r="880" spans="1:1">
      <c r="A880" s="2"/>
    </row>
    <row r="881" spans="1:1">
      <c r="A881" s="2"/>
    </row>
    <row r="882" spans="1:1">
      <c r="A882" s="2"/>
    </row>
    <row r="883" spans="1:1">
      <c r="A883" s="2"/>
    </row>
    <row r="884" spans="1:1">
      <c r="A884" s="2"/>
    </row>
    <row r="885" spans="1:1">
      <c r="A885" s="2"/>
    </row>
    <row r="886" spans="1:1">
      <c r="A886" s="2"/>
    </row>
    <row r="887" spans="1:1">
      <c r="A887" s="2"/>
    </row>
    <row r="888" spans="1:1">
      <c r="A888" s="2"/>
    </row>
    <row r="889" spans="1:1">
      <c r="A889" s="2"/>
    </row>
    <row r="890" spans="1:1">
      <c r="A890" s="2"/>
    </row>
    <row r="891" spans="1:1">
      <c r="A891" s="2"/>
    </row>
    <row r="892" spans="1:1">
      <c r="A892" s="2"/>
    </row>
    <row r="893" spans="1:1">
      <c r="A893" s="2"/>
    </row>
    <row r="894" spans="1:1">
      <c r="A894" s="2"/>
    </row>
    <row r="895" spans="1:1">
      <c r="A895" s="2"/>
    </row>
    <row r="896" spans="1:1">
      <c r="A896" s="2"/>
    </row>
    <row r="897" spans="1:1">
      <c r="A897" s="2"/>
    </row>
    <row r="898" spans="1:1">
      <c r="A898" s="2"/>
    </row>
    <row r="899" spans="1:1">
      <c r="A899" s="2"/>
    </row>
    <row r="900" spans="1:1">
      <c r="A900" s="2"/>
    </row>
    <row r="901" spans="1:1">
      <c r="A901" s="2"/>
    </row>
    <row r="902" spans="1:1">
      <c r="A902" s="2"/>
    </row>
    <row r="903" spans="1:1">
      <c r="A903" s="2"/>
    </row>
    <row r="904" spans="1:1">
      <c r="A904" s="2"/>
    </row>
    <row r="905" spans="1:1">
      <c r="A905" s="2"/>
    </row>
    <row r="906" spans="1:1">
      <c r="A906" s="2"/>
    </row>
    <row r="907" spans="1:1">
      <c r="A907" s="2"/>
    </row>
    <row r="908" spans="1:1">
      <c r="A908" s="2"/>
    </row>
    <row r="909" spans="1:1">
      <c r="A909" s="2"/>
    </row>
    <row r="910" spans="1:1">
      <c r="A910" s="2"/>
    </row>
    <row r="911" spans="1:1">
      <c r="A911" s="2"/>
    </row>
    <row r="912" spans="1:1">
      <c r="A912" s="2"/>
    </row>
    <row r="913" spans="1:1">
      <c r="A913" s="2"/>
    </row>
    <row r="914" spans="1:1">
      <c r="A914" s="2"/>
    </row>
    <row r="915" spans="1:1">
      <c r="A915" s="2"/>
    </row>
    <row r="916" spans="1:1">
      <c r="A916" s="2"/>
    </row>
    <row r="917" spans="1:1">
      <c r="A917" s="2"/>
    </row>
    <row r="918" spans="1:1">
      <c r="A918" s="2"/>
    </row>
    <row r="919" spans="1:1">
      <c r="A919" s="2"/>
    </row>
    <row r="920" spans="1:1">
      <c r="A920" s="2"/>
    </row>
    <row r="921" spans="1:1">
      <c r="A921" s="2"/>
    </row>
    <row r="922" spans="1:1">
      <c r="A922" s="2"/>
    </row>
    <row r="923" spans="1:1">
      <c r="A923" s="2"/>
    </row>
    <row r="924" spans="1:1">
      <c r="A924" s="2"/>
    </row>
    <row r="925" spans="1:1">
      <c r="A925" s="2"/>
    </row>
    <row r="926" spans="1:1">
      <c r="A926" s="2"/>
    </row>
    <row r="927" spans="1:1">
      <c r="A927" s="2"/>
    </row>
    <row r="928" spans="1:1">
      <c r="A928" s="2"/>
    </row>
    <row r="929" spans="1:1">
      <c r="A929" s="2"/>
    </row>
    <row r="930" spans="1:1">
      <c r="A930" s="2"/>
    </row>
    <row r="931" spans="1:1">
      <c r="A931" s="2"/>
    </row>
  </sheetData>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5"/>
  <sheetViews>
    <sheetView workbookViewId="0">
      <selection activeCell="AJ2" sqref="AJ2"/>
    </sheetView>
  </sheetViews>
  <sheetFormatPr defaultRowHeight="15"/>
  <cols>
    <col min="6" max="6" width="12.42578125" bestFit="1" customWidth="1"/>
  </cols>
  <sheetData>
    <row r="1" spans="1:49" ht="23.25">
      <c r="A1" s="20" t="s">
        <v>0</v>
      </c>
      <c r="B1" s="4" t="s">
        <v>1</v>
      </c>
      <c r="C1" s="4" t="s">
        <v>1</v>
      </c>
      <c r="D1" s="4" t="s">
        <v>1</v>
      </c>
      <c r="E1" s="4" t="s">
        <v>1</v>
      </c>
      <c r="F1" s="4" t="s">
        <v>1</v>
      </c>
      <c r="G1" s="4" t="s">
        <v>1</v>
      </c>
      <c r="H1" s="4" t="s">
        <v>1</v>
      </c>
      <c r="I1" s="4" t="s">
        <v>1</v>
      </c>
      <c r="J1" s="4" t="s">
        <v>1</v>
      </c>
      <c r="K1" s="4" t="s">
        <v>1</v>
      </c>
      <c r="L1" s="4" t="s">
        <v>1</v>
      </c>
      <c r="M1" s="4" t="s">
        <v>1</v>
      </c>
      <c r="N1" s="4" t="s">
        <v>1</v>
      </c>
      <c r="O1" s="8" t="s">
        <v>1</v>
      </c>
      <c r="P1" s="4" t="s">
        <v>1</v>
      </c>
      <c r="Q1" s="29" t="s">
        <v>1</v>
      </c>
      <c r="R1" s="29" t="s">
        <v>1</v>
      </c>
      <c r="S1" s="16" t="s">
        <v>145</v>
      </c>
      <c r="T1" s="16" t="s">
        <v>145</v>
      </c>
      <c r="U1" s="16" t="s">
        <v>145</v>
      </c>
      <c r="V1" s="16" t="s">
        <v>172</v>
      </c>
      <c r="W1" s="16" t="s">
        <v>111</v>
      </c>
      <c r="X1" s="4" t="s">
        <v>111</v>
      </c>
      <c r="Y1" s="4" t="s">
        <v>175</v>
      </c>
      <c r="Z1" s="16" t="s">
        <v>111</v>
      </c>
      <c r="AA1" s="38" t="s">
        <v>1</v>
      </c>
      <c r="AB1" s="30" t="s">
        <v>1</v>
      </c>
      <c r="AC1" s="30" t="s">
        <v>1</v>
      </c>
      <c r="AD1" s="30" t="s">
        <v>1</v>
      </c>
      <c r="AE1" s="49" t="str">
        <f>AD1</f>
        <v>Russian Federation</v>
      </c>
      <c r="AF1" s="21" t="s">
        <v>1</v>
      </c>
      <c r="AG1" s="30" t="s">
        <v>1</v>
      </c>
      <c r="AH1" s="30" t="s">
        <v>1</v>
      </c>
      <c r="AI1" s="49" t="s">
        <v>1</v>
      </c>
      <c r="AJ1" s="49" t="s">
        <v>141</v>
      </c>
      <c r="AK1" s="30" t="s">
        <v>141</v>
      </c>
      <c r="AL1" s="46" t="s">
        <v>141</v>
      </c>
      <c r="AM1" s="49" t="s">
        <v>141</v>
      </c>
      <c r="AN1" s="30" t="s">
        <v>1</v>
      </c>
      <c r="AO1" s="49" t="s">
        <v>1</v>
      </c>
      <c r="AP1" s="49" t="s">
        <v>141</v>
      </c>
      <c r="AQ1" s="49" t="s">
        <v>1</v>
      </c>
      <c r="AR1" s="21" t="s">
        <v>1</v>
      </c>
      <c r="AS1" s="72" t="s">
        <v>1</v>
      </c>
      <c r="AT1" s="49" t="s">
        <v>210</v>
      </c>
      <c r="AU1" s="49" t="s">
        <v>176</v>
      </c>
      <c r="AV1" s="63" t="s">
        <v>186</v>
      </c>
      <c r="AW1" s="49" t="s">
        <v>176</v>
      </c>
    </row>
    <row r="2" spans="1:49" ht="78.75">
      <c r="A2" s="42" t="s">
        <v>2</v>
      </c>
      <c r="B2" s="4" t="s">
        <v>3</v>
      </c>
      <c r="C2" s="4" t="s">
        <v>88</v>
      </c>
      <c r="D2" s="4" t="s">
        <v>91</v>
      </c>
      <c r="E2" s="4" t="s">
        <v>92</v>
      </c>
      <c r="F2" s="4" t="s">
        <v>93</v>
      </c>
      <c r="G2" s="4" t="s">
        <v>94</v>
      </c>
      <c r="H2" s="4" t="s">
        <v>168</v>
      </c>
      <c r="I2" s="4" t="s">
        <v>95</v>
      </c>
      <c r="J2" s="4" t="s">
        <v>96</v>
      </c>
      <c r="K2" s="4" t="s">
        <v>98</v>
      </c>
      <c r="L2" s="4" t="s">
        <v>106</v>
      </c>
      <c r="M2" s="4" t="s">
        <v>99</v>
      </c>
      <c r="N2" s="4" t="s">
        <v>103</v>
      </c>
      <c r="O2" s="43" t="s">
        <v>107</v>
      </c>
      <c r="P2" s="4" t="s">
        <v>114</v>
      </c>
      <c r="Q2" s="29" t="s">
        <v>113</v>
      </c>
      <c r="R2" s="43" t="s">
        <v>107</v>
      </c>
      <c r="S2" s="44" t="s">
        <v>146</v>
      </c>
      <c r="T2" s="44" t="s">
        <v>147</v>
      </c>
      <c r="U2" s="44" t="s">
        <v>194</v>
      </c>
      <c r="V2" s="44" t="s">
        <v>173</v>
      </c>
      <c r="W2" s="44" t="s">
        <v>154</v>
      </c>
      <c r="X2" s="4" t="s">
        <v>94</v>
      </c>
      <c r="Y2" s="4" t="s">
        <v>173</v>
      </c>
      <c r="Z2" s="44" t="s">
        <v>196</v>
      </c>
      <c r="AA2" s="41" t="s">
        <v>213</v>
      </c>
      <c r="AB2" s="30" t="s">
        <v>131</v>
      </c>
      <c r="AC2" s="35" t="s">
        <v>120</v>
      </c>
      <c r="AD2" s="35" t="s">
        <v>125</v>
      </c>
      <c r="AE2" s="50" t="s">
        <v>202</v>
      </c>
      <c r="AF2" s="21" t="s">
        <v>130</v>
      </c>
      <c r="AG2" s="35" t="s">
        <v>135</v>
      </c>
      <c r="AH2" s="35" t="s">
        <v>138</v>
      </c>
      <c r="AI2" s="50" t="s">
        <v>205</v>
      </c>
      <c r="AJ2" s="50" t="s">
        <v>169</v>
      </c>
      <c r="AK2" s="41" t="s">
        <v>153</v>
      </c>
      <c r="AL2" s="47" t="s">
        <v>158</v>
      </c>
      <c r="AM2" s="54" t="s">
        <v>160</v>
      </c>
      <c r="AN2" s="35" t="s">
        <v>162</v>
      </c>
      <c r="AO2" s="50" t="s">
        <v>208</v>
      </c>
      <c r="AP2" s="50" t="s">
        <v>201</v>
      </c>
      <c r="AQ2" s="50" t="s">
        <v>114</v>
      </c>
      <c r="AR2" s="21" t="s">
        <v>103</v>
      </c>
      <c r="AS2" s="35" t="s">
        <v>218</v>
      </c>
      <c r="AT2" s="50" t="s">
        <v>211</v>
      </c>
      <c r="AU2" s="54" t="s">
        <v>177</v>
      </c>
      <c r="AV2" s="64" t="s">
        <v>188</v>
      </c>
      <c r="AW2" s="54" t="s">
        <v>191</v>
      </c>
    </row>
    <row r="3" spans="1:49" ht="34.5">
      <c r="A3" s="20" t="s">
        <v>4</v>
      </c>
      <c r="B3" s="4" t="s">
        <v>5</v>
      </c>
      <c r="C3" s="4" t="s">
        <v>89</v>
      </c>
      <c r="D3" s="4" t="s">
        <v>5</v>
      </c>
      <c r="E3" s="4" t="s">
        <v>5</v>
      </c>
      <c r="F3" s="4" t="s">
        <v>5</v>
      </c>
      <c r="G3" s="4" t="s">
        <v>238</v>
      </c>
      <c r="H3" s="4" t="s">
        <v>89</v>
      </c>
      <c r="I3" s="4" t="s">
        <v>89</v>
      </c>
      <c r="J3" s="4" t="s">
        <v>97</v>
      </c>
      <c r="K3" s="4" t="s">
        <v>5</v>
      </c>
      <c r="L3" s="4" t="s">
        <v>5</v>
      </c>
      <c r="M3" s="4" t="s">
        <v>100</v>
      </c>
      <c r="N3" s="4" t="s">
        <v>100</v>
      </c>
      <c r="O3" s="9" t="s">
        <v>108</v>
      </c>
      <c r="P3" s="4" t="s">
        <v>115</v>
      </c>
      <c r="Q3" s="29" t="s">
        <v>89</v>
      </c>
      <c r="R3" s="9" t="s">
        <v>108</v>
      </c>
      <c r="S3" s="16" t="s">
        <v>89</v>
      </c>
      <c r="T3" s="16" t="s">
        <v>149</v>
      </c>
      <c r="U3" s="16" t="s">
        <v>97</v>
      </c>
      <c r="V3" s="16" t="s">
        <v>174</v>
      </c>
      <c r="W3" s="16" t="s">
        <v>155</v>
      </c>
      <c r="X3" s="4" t="s">
        <v>89</v>
      </c>
      <c r="Y3" s="4" t="s">
        <v>89</v>
      </c>
      <c r="Z3" s="16" t="s">
        <v>97</v>
      </c>
      <c r="AA3" s="38" t="s">
        <v>214</v>
      </c>
      <c r="AB3" s="31" t="s">
        <v>117</v>
      </c>
      <c r="AC3" s="31" t="s">
        <v>117</v>
      </c>
      <c r="AD3" s="31" t="s">
        <v>117</v>
      </c>
      <c r="AE3" s="51" t="s">
        <v>117</v>
      </c>
      <c r="AF3" s="21" t="s">
        <v>5</v>
      </c>
      <c r="AG3" s="31" t="s">
        <v>117</v>
      </c>
      <c r="AH3" s="31" t="s">
        <v>117</v>
      </c>
      <c r="AI3" s="51" t="s">
        <v>117</v>
      </c>
      <c r="AJ3" s="51" t="s">
        <v>144</v>
      </c>
      <c r="AK3" s="38" t="s">
        <v>157</v>
      </c>
      <c r="AL3" s="48" t="s">
        <v>157</v>
      </c>
      <c r="AM3" s="55" t="s">
        <v>157</v>
      </c>
      <c r="AN3" s="69" t="s">
        <v>117</v>
      </c>
      <c r="AO3" s="53" t="s">
        <v>117</v>
      </c>
      <c r="AP3" s="51" t="s">
        <v>144</v>
      </c>
      <c r="AQ3" s="51" t="s">
        <v>200</v>
      </c>
      <c r="AR3" s="21" t="s">
        <v>213</v>
      </c>
      <c r="AS3" s="31" t="s">
        <v>213</v>
      </c>
      <c r="AT3" s="51"/>
      <c r="AU3" s="55" t="s">
        <v>178</v>
      </c>
      <c r="AV3" s="64" t="s">
        <v>178</v>
      </c>
      <c r="AW3" s="55" t="s">
        <v>192</v>
      </c>
    </row>
    <row r="4" spans="1:49" ht="45.75">
      <c r="A4" s="20" t="s">
        <v>6</v>
      </c>
      <c r="B4" s="4" t="s">
        <v>7</v>
      </c>
      <c r="C4" s="4" t="s">
        <v>7</v>
      </c>
      <c r="D4" s="4" t="s">
        <v>7</v>
      </c>
      <c r="E4" s="4" t="s">
        <v>7</v>
      </c>
      <c r="F4" s="4" t="s">
        <v>7</v>
      </c>
      <c r="G4" s="4" t="s">
        <v>7</v>
      </c>
      <c r="H4" s="4" t="s">
        <v>7</v>
      </c>
      <c r="I4" s="4" t="s">
        <v>7</v>
      </c>
      <c r="J4" s="4" t="s">
        <v>7</v>
      </c>
      <c r="K4" s="4" t="s">
        <v>7</v>
      </c>
      <c r="L4" s="4" t="s">
        <v>7</v>
      </c>
      <c r="M4" s="4" t="s">
        <v>102</v>
      </c>
      <c r="N4" s="4" t="s">
        <v>104</v>
      </c>
      <c r="O4" s="8" t="s">
        <v>109</v>
      </c>
      <c r="P4" s="4" t="s">
        <v>116</v>
      </c>
      <c r="Q4" s="29" t="s">
        <v>7</v>
      </c>
      <c r="R4" s="8" t="s">
        <v>109</v>
      </c>
      <c r="S4" s="16" t="s">
        <v>7</v>
      </c>
      <c r="T4" s="16" t="s">
        <v>148</v>
      </c>
      <c r="U4" s="16" t="s">
        <v>7</v>
      </c>
      <c r="V4" s="16" t="s">
        <v>7</v>
      </c>
      <c r="W4" s="16" t="s">
        <v>7</v>
      </c>
      <c r="X4" s="4" t="s">
        <v>7</v>
      </c>
      <c r="Y4" s="16" t="s">
        <v>7</v>
      </c>
      <c r="Z4" s="16" t="s">
        <v>7</v>
      </c>
      <c r="AA4" s="38"/>
      <c r="AB4" s="31"/>
      <c r="AC4" s="31"/>
      <c r="AD4" s="31"/>
      <c r="AE4" s="51"/>
      <c r="AF4" s="21" t="s">
        <v>7</v>
      </c>
      <c r="AG4" s="31"/>
      <c r="AH4" s="31"/>
      <c r="AI4" s="51"/>
      <c r="AJ4" s="51"/>
      <c r="AK4" s="38"/>
      <c r="AL4" s="48"/>
      <c r="AM4" s="55"/>
      <c r="AN4" s="69"/>
      <c r="AO4" s="53"/>
      <c r="AP4" s="51"/>
      <c r="AQ4" s="51"/>
      <c r="AR4" s="21"/>
      <c r="AS4" s="31"/>
      <c r="AT4" s="51"/>
      <c r="AU4" s="53"/>
      <c r="AV4" s="64"/>
      <c r="AW4" s="55"/>
    </row>
    <row r="5" spans="1:49">
      <c r="A5" s="20" t="s">
        <v>8</v>
      </c>
      <c r="B5" s="4" t="s">
        <v>9</v>
      </c>
      <c r="C5" s="4" t="s">
        <v>9</v>
      </c>
      <c r="D5" s="4" t="s">
        <v>9</v>
      </c>
      <c r="E5" s="4" t="s">
        <v>9</v>
      </c>
      <c r="F5" s="4" t="s">
        <v>9</v>
      </c>
      <c r="G5" s="4" t="s">
        <v>9</v>
      </c>
      <c r="H5" s="4" t="s">
        <v>9</v>
      </c>
      <c r="I5" s="4" t="s">
        <v>9</v>
      </c>
      <c r="J5" s="4" t="s">
        <v>9</v>
      </c>
      <c r="K5" s="4" t="s">
        <v>9</v>
      </c>
      <c r="L5" s="4" t="s">
        <v>9</v>
      </c>
      <c r="M5" s="4" t="s">
        <v>9</v>
      </c>
      <c r="N5" s="4" t="s">
        <v>105</v>
      </c>
      <c r="O5" s="9" t="s">
        <v>110</v>
      </c>
      <c r="P5" s="4" t="s">
        <v>9</v>
      </c>
      <c r="Q5" s="29" t="s">
        <v>9</v>
      </c>
      <c r="R5" s="9" t="s">
        <v>110</v>
      </c>
      <c r="S5" s="16" t="s">
        <v>9</v>
      </c>
      <c r="T5" s="16" t="s">
        <v>9</v>
      </c>
      <c r="U5" s="16" t="s">
        <v>9</v>
      </c>
      <c r="V5" s="16" t="s">
        <v>9</v>
      </c>
      <c r="W5" s="16" t="s">
        <v>9</v>
      </c>
      <c r="X5" s="4" t="s">
        <v>9</v>
      </c>
      <c r="Y5" s="4" t="s">
        <v>9</v>
      </c>
      <c r="Z5" s="16" t="s">
        <v>9</v>
      </c>
      <c r="AA5" s="38"/>
      <c r="AB5" s="31"/>
      <c r="AC5" s="31"/>
      <c r="AD5" s="31"/>
      <c r="AE5" s="51"/>
      <c r="AF5" s="21" t="s">
        <v>9</v>
      </c>
      <c r="AG5" s="31"/>
      <c r="AH5" s="31"/>
      <c r="AI5" s="51"/>
      <c r="AJ5" s="51"/>
      <c r="AK5" s="38"/>
      <c r="AL5" s="48"/>
      <c r="AM5" s="55"/>
      <c r="AN5" s="69"/>
      <c r="AO5" s="53"/>
      <c r="AP5" s="51"/>
      <c r="AQ5" s="51"/>
      <c r="AR5" s="21"/>
      <c r="AS5" s="31"/>
      <c r="AT5" s="51"/>
      <c r="AU5" s="53"/>
      <c r="AV5" s="64"/>
      <c r="AW5" s="55"/>
    </row>
    <row r="6" spans="1:49">
      <c r="A6" s="20" t="s">
        <v>10</v>
      </c>
      <c r="B6" s="4" t="s">
        <v>11</v>
      </c>
      <c r="C6" s="4" t="s">
        <v>11</v>
      </c>
      <c r="D6" s="4" t="s">
        <v>11</v>
      </c>
      <c r="E6" s="4" t="s">
        <v>11</v>
      </c>
      <c r="F6" s="4" t="s">
        <v>11</v>
      </c>
      <c r="G6" s="4" t="s">
        <v>11</v>
      </c>
      <c r="H6" s="4" t="s">
        <v>11</v>
      </c>
      <c r="I6" s="4" t="s">
        <v>11</v>
      </c>
      <c r="J6" s="4" t="s">
        <v>11</v>
      </c>
      <c r="K6" s="4" t="s">
        <v>11</v>
      </c>
      <c r="L6" s="4" t="s">
        <v>11</v>
      </c>
      <c r="M6" s="4" t="s">
        <v>11</v>
      </c>
      <c r="N6" s="4" t="s">
        <v>11</v>
      </c>
      <c r="O6" s="9" t="s">
        <v>11</v>
      </c>
      <c r="P6" s="4" t="s">
        <v>11</v>
      </c>
      <c r="Q6" s="29" t="s">
        <v>11</v>
      </c>
      <c r="R6" s="9" t="s">
        <v>11</v>
      </c>
      <c r="S6" s="16" t="s">
        <v>11</v>
      </c>
      <c r="T6" s="16" t="s">
        <v>150</v>
      </c>
      <c r="U6" s="16" t="s">
        <v>11</v>
      </c>
      <c r="V6" s="16" t="s">
        <v>11</v>
      </c>
      <c r="W6" s="16" t="s">
        <v>11</v>
      </c>
      <c r="X6" s="4" t="s">
        <v>11</v>
      </c>
      <c r="Y6" s="4" t="s">
        <v>11</v>
      </c>
      <c r="Z6" s="16" t="s">
        <v>11</v>
      </c>
      <c r="AA6" s="38"/>
      <c r="AB6" s="31"/>
      <c r="AC6" s="31"/>
      <c r="AD6" s="31"/>
      <c r="AE6" s="51"/>
      <c r="AF6" s="21" t="s">
        <v>11</v>
      </c>
      <c r="AG6" s="31"/>
      <c r="AH6" s="31"/>
      <c r="AI6" s="51"/>
      <c r="AJ6" s="51"/>
      <c r="AK6" s="38"/>
      <c r="AL6" s="48"/>
      <c r="AM6" s="55"/>
      <c r="AN6" s="69"/>
      <c r="AO6" s="53"/>
      <c r="AP6" s="51"/>
      <c r="AQ6" s="51"/>
      <c r="AR6" s="21"/>
      <c r="AS6" s="31"/>
      <c r="AT6" s="51"/>
      <c r="AU6" s="53"/>
      <c r="AV6" s="64"/>
      <c r="AW6" s="55"/>
    </row>
    <row r="7" spans="1:49" ht="67.5">
      <c r="A7" s="20" t="s">
        <v>12</v>
      </c>
      <c r="B7" s="4" t="s">
        <v>13</v>
      </c>
      <c r="C7" s="4" t="s">
        <v>13</v>
      </c>
      <c r="D7" s="4" t="s">
        <v>13</v>
      </c>
      <c r="E7" s="4" t="s">
        <v>13</v>
      </c>
      <c r="F7" s="4" t="s">
        <v>13</v>
      </c>
      <c r="G7" s="4" t="s">
        <v>13</v>
      </c>
      <c r="H7" s="4" t="s">
        <v>13</v>
      </c>
      <c r="I7" s="4" t="s">
        <v>13</v>
      </c>
      <c r="J7" s="4" t="s">
        <v>13</v>
      </c>
      <c r="K7" s="4" t="s">
        <v>13</v>
      </c>
      <c r="L7" s="4" t="s">
        <v>13</v>
      </c>
      <c r="M7" s="6"/>
      <c r="N7" s="6"/>
      <c r="O7" s="9"/>
      <c r="P7" s="4" t="s">
        <v>13</v>
      </c>
      <c r="Q7" s="29" t="s">
        <v>13</v>
      </c>
      <c r="R7" s="61" t="s">
        <v>128</v>
      </c>
      <c r="S7" s="16" t="s">
        <v>13</v>
      </c>
      <c r="T7" s="16" t="s">
        <v>13</v>
      </c>
      <c r="U7" s="16"/>
      <c r="V7" s="16"/>
      <c r="W7" s="16" t="s">
        <v>13</v>
      </c>
      <c r="X7" s="4" t="s">
        <v>13</v>
      </c>
      <c r="Y7" s="4"/>
      <c r="Z7" s="16"/>
      <c r="AA7" s="38" t="s">
        <v>215</v>
      </c>
      <c r="AB7" s="30" t="s">
        <v>132</v>
      </c>
      <c r="AC7" s="30" t="s">
        <v>123</v>
      </c>
      <c r="AD7" s="30" t="s">
        <v>127</v>
      </c>
      <c r="AE7" s="49" t="s">
        <v>204</v>
      </c>
      <c r="AF7" s="21" t="s">
        <v>134</v>
      </c>
      <c r="AG7" s="30" t="s">
        <v>136</v>
      </c>
      <c r="AH7" s="30" t="s">
        <v>139</v>
      </c>
      <c r="AI7" s="49" t="s">
        <v>206</v>
      </c>
      <c r="AJ7" s="56" t="s">
        <v>143</v>
      </c>
      <c r="AK7" s="41" t="s">
        <v>156</v>
      </c>
      <c r="AL7" s="47" t="s">
        <v>159</v>
      </c>
      <c r="AM7" s="54" t="s">
        <v>161</v>
      </c>
      <c r="AN7" s="70" t="s">
        <v>166</v>
      </c>
      <c r="AO7" s="54" t="s">
        <v>209</v>
      </c>
      <c r="AP7" s="56" t="s">
        <v>171</v>
      </c>
      <c r="AQ7" s="56"/>
      <c r="AR7" s="74"/>
      <c r="AS7" s="73"/>
      <c r="AT7" s="56"/>
      <c r="AU7" s="55" t="s">
        <v>182</v>
      </c>
      <c r="AV7" s="64" t="s">
        <v>189</v>
      </c>
      <c r="AW7" s="55" t="s">
        <v>198</v>
      </c>
    </row>
    <row r="8" spans="1:49">
      <c r="A8" s="23"/>
      <c r="B8" s="28" t="s">
        <v>118</v>
      </c>
      <c r="C8" s="28" t="s">
        <v>119</v>
      </c>
      <c r="D8" s="28" t="s">
        <v>133</v>
      </c>
      <c r="E8" s="24"/>
      <c r="F8" s="24"/>
      <c r="G8" s="24"/>
      <c r="H8" s="4"/>
      <c r="I8" s="24"/>
      <c r="J8" s="24"/>
      <c r="K8" s="24"/>
      <c r="L8" s="24"/>
      <c r="M8" s="25"/>
      <c r="N8" s="25"/>
      <c r="O8" s="26" t="s">
        <v>126</v>
      </c>
      <c r="P8" s="25"/>
      <c r="Q8" s="28"/>
      <c r="R8" s="62" t="s">
        <v>183</v>
      </c>
      <c r="S8" s="22" t="s">
        <v>184</v>
      </c>
      <c r="T8" s="22" t="s">
        <v>152</v>
      </c>
      <c r="U8" s="22" t="s">
        <v>195</v>
      </c>
      <c r="V8" s="22" t="s">
        <v>179</v>
      </c>
      <c r="W8" s="22" t="s">
        <v>151</v>
      </c>
      <c r="X8" s="24" t="s">
        <v>185</v>
      </c>
      <c r="Y8" s="24" t="s">
        <v>180</v>
      </c>
      <c r="Z8" s="22" t="s">
        <v>197</v>
      </c>
      <c r="AA8" s="75" t="s">
        <v>216</v>
      </c>
      <c r="AB8" s="32" t="s">
        <v>121</v>
      </c>
      <c r="AC8" s="32" t="s">
        <v>122</v>
      </c>
      <c r="AD8" s="32" t="s">
        <v>124</v>
      </c>
      <c r="AE8" s="52" t="s">
        <v>203</v>
      </c>
      <c r="AF8" s="37" t="s">
        <v>129</v>
      </c>
      <c r="AG8" s="32" t="s">
        <v>137</v>
      </c>
      <c r="AH8" s="32" t="s">
        <v>140</v>
      </c>
      <c r="AI8" s="52" t="s">
        <v>207</v>
      </c>
      <c r="AJ8" s="51" t="s">
        <v>142</v>
      </c>
      <c r="AK8" s="57" t="s">
        <v>163</v>
      </c>
      <c r="AL8" s="57" t="s">
        <v>164</v>
      </c>
      <c r="AM8" s="58" t="s">
        <v>165</v>
      </c>
      <c r="AN8" s="57" t="s">
        <v>167</v>
      </c>
      <c r="AO8" s="58" t="s">
        <v>106</v>
      </c>
      <c r="AP8" s="52" t="s">
        <v>170</v>
      </c>
      <c r="AQ8" s="52" t="s">
        <v>199</v>
      </c>
      <c r="AR8" s="76" t="s">
        <v>219</v>
      </c>
      <c r="AS8" s="32" t="s">
        <v>220</v>
      </c>
      <c r="AT8" s="52" t="s">
        <v>212</v>
      </c>
      <c r="AU8" s="58" t="s">
        <v>181</v>
      </c>
      <c r="AV8" s="65" t="s">
        <v>190</v>
      </c>
      <c r="AW8" s="68" t="s">
        <v>193</v>
      </c>
    </row>
    <row r="9" spans="1:49" ht="22.5">
      <c r="A9" s="10" t="s">
        <v>14</v>
      </c>
      <c r="B9" s="4" t="s">
        <v>15</v>
      </c>
      <c r="C9" s="4" t="s">
        <v>90</v>
      </c>
      <c r="D9" s="4" t="s">
        <v>15</v>
      </c>
      <c r="E9" s="4" t="s">
        <v>15</v>
      </c>
      <c r="F9" s="4" t="s">
        <v>15</v>
      </c>
      <c r="G9" s="4" t="s">
        <v>90</v>
      </c>
      <c r="H9" s="4" t="s">
        <v>90</v>
      </c>
      <c r="I9" s="4" t="s">
        <v>90</v>
      </c>
      <c r="J9" s="4" t="s">
        <v>90</v>
      </c>
      <c r="K9" s="4" t="s">
        <v>15</v>
      </c>
      <c r="L9" s="4" t="s">
        <v>15</v>
      </c>
      <c r="M9" s="4" t="s">
        <v>101</v>
      </c>
      <c r="N9" s="4" t="s">
        <v>101</v>
      </c>
      <c r="O9" s="9" t="s">
        <v>90</v>
      </c>
      <c r="P9" s="4" t="s">
        <v>90</v>
      </c>
      <c r="Q9" s="29" t="s">
        <v>90</v>
      </c>
      <c r="R9" s="9" t="s">
        <v>101</v>
      </c>
      <c r="S9" s="16" t="s">
        <v>90</v>
      </c>
      <c r="T9" s="16" t="s">
        <v>90</v>
      </c>
      <c r="U9" s="16" t="s">
        <v>90</v>
      </c>
      <c r="V9" s="16" t="s">
        <v>90</v>
      </c>
      <c r="W9" s="16" t="s">
        <v>90</v>
      </c>
      <c r="X9" s="4" t="s">
        <v>90</v>
      </c>
      <c r="Y9" s="4" t="s">
        <v>90</v>
      </c>
      <c r="Z9" s="16" t="s">
        <v>90</v>
      </c>
      <c r="AA9" s="38" t="s">
        <v>90</v>
      </c>
      <c r="AB9" s="30" t="s">
        <v>15</v>
      </c>
      <c r="AC9" s="30" t="s">
        <v>15</v>
      </c>
      <c r="AD9" s="30" t="s">
        <v>90</v>
      </c>
      <c r="AE9" s="49" t="s">
        <v>90</v>
      </c>
      <c r="AF9" s="21" t="s">
        <v>15</v>
      </c>
      <c r="AG9" s="30" t="s">
        <v>15</v>
      </c>
      <c r="AH9" s="30" t="s">
        <v>90</v>
      </c>
      <c r="AI9" s="49" t="s">
        <v>90</v>
      </c>
      <c r="AJ9" s="51" t="s">
        <v>90</v>
      </c>
      <c r="AK9" s="38" t="s">
        <v>90</v>
      </c>
      <c r="AL9" s="38" t="s">
        <v>90</v>
      </c>
      <c r="AM9" s="55" t="s">
        <v>90</v>
      </c>
      <c r="AN9" s="69" t="s">
        <v>90</v>
      </c>
      <c r="AO9" s="53" t="s">
        <v>90</v>
      </c>
      <c r="AP9" s="51" t="s">
        <v>90</v>
      </c>
      <c r="AQ9" s="51" t="s">
        <v>187</v>
      </c>
      <c r="AR9" s="21" t="s">
        <v>217</v>
      </c>
      <c r="AS9" s="31" t="s">
        <v>187</v>
      </c>
      <c r="AT9" s="51" t="s">
        <v>187</v>
      </c>
      <c r="AU9" s="53" t="s">
        <v>90</v>
      </c>
      <c r="AV9" s="64" t="s">
        <v>187</v>
      </c>
      <c r="AW9" s="55" t="s">
        <v>187</v>
      </c>
    </row>
    <row r="10" spans="1:49">
      <c r="A10" s="10" t="s">
        <v>80</v>
      </c>
      <c r="D10" s="15"/>
      <c r="E10" s="79">
        <v>5246.1907000000001</v>
      </c>
      <c r="F10" s="80">
        <v>5285405.4000000004</v>
      </c>
      <c r="G10" s="77">
        <v>97.662257766840995</v>
      </c>
    </row>
    <row r="11" spans="1:49">
      <c r="A11" s="10" t="s">
        <v>81</v>
      </c>
      <c r="D11" s="78">
        <v>5720.7726000000002</v>
      </c>
      <c r="E11" s="11">
        <v>5646.3723</v>
      </c>
      <c r="F11" s="80">
        <v>5664737.9000000004</v>
      </c>
      <c r="G11" s="77">
        <v>99.107966779452497</v>
      </c>
    </row>
    <row r="12" spans="1:49">
      <c r="A12" s="10" t="s">
        <v>82</v>
      </c>
      <c r="D12" s="78">
        <v>6125.7308000000003</v>
      </c>
      <c r="E12" s="11">
        <v>6090.3379999999997</v>
      </c>
      <c r="F12" s="80">
        <v>6068923.4000000004</v>
      </c>
      <c r="G12" s="77">
        <v>100.553675792064</v>
      </c>
      <c r="H12" s="67"/>
    </row>
    <row r="13" spans="1:49">
      <c r="A13" s="10" t="s">
        <v>83</v>
      </c>
      <c r="D13" s="78">
        <v>6656.2316000000001</v>
      </c>
      <c r="E13" s="11">
        <v>6725.0568999999996</v>
      </c>
      <c r="F13" s="80">
        <v>6598556.5999999996</v>
      </c>
      <c r="G13" s="77">
        <v>102.706859427868</v>
      </c>
      <c r="H13" s="67"/>
    </row>
    <row r="14" spans="1:49">
      <c r="A14" s="10" t="s">
        <v>84</v>
      </c>
      <c r="D14" s="78">
        <v>6810.6180000000004</v>
      </c>
      <c r="E14" s="11">
        <v>6108.8402999999998</v>
      </c>
      <c r="F14" s="80">
        <v>6044216.2000000002</v>
      </c>
      <c r="G14" s="77">
        <v>106.951707167026</v>
      </c>
      <c r="H14" s="67"/>
    </row>
    <row r="15" spans="1:49">
      <c r="A15" s="10" t="s">
        <v>85</v>
      </c>
      <c r="D15" s="78">
        <v>7296.5254999999997</v>
      </c>
      <c r="E15" s="11">
        <v>6620.8725999999997</v>
      </c>
      <c r="F15" s="80">
        <v>6538473.7000000002</v>
      </c>
      <c r="G15" s="77">
        <v>108.551215010766</v>
      </c>
      <c r="H15" s="67"/>
    </row>
    <row r="16" spans="1:49">
      <c r="A16" s="10" t="s">
        <v>86</v>
      </c>
      <c r="D16" s="78">
        <v>7768.0877</v>
      </c>
      <c r="E16" s="11">
        <v>7075.2775000000001</v>
      </c>
      <c r="F16" s="81">
        <v>7020442</v>
      </c>
      <c r="G16" s="77">
        <v>108.705013841895</v>
      </c>
      <c r="H16" s="67"/>
    </row>
    <row r="17" spans="1:8">
      <c r="A17" s="10" t="s">
        <v>87</v>
      </c>
      <c r="D17" s="78">
        <v>8313.6970000000001</v>
      </c>
      <c r="E17" s="11">
        <v>7668.3184000000001</v>
      </c>
      <c r="F17" s="80">
        <v>7589391.7999999998</v>
      </c>
      <c r="G17" s="77">
        <v>109.566287296217</v>
      </c>
      <c r="H17" s="67"/>
    </row>
    <row r="18" spans="1:8">
      <c r="A18" s="14" t="s">
        <v>112</v>
      </c>
      <c r="D18" s="78">
        <v>7775.0898999999999</v>
      </c>
      <c r="F18" s="81">
        <v>6892371</v>
      </c>
      <c r="G18" s="77">
        <v>111.07351584128</v>
      </c>
      <c r="H18" s="67"/>
    </row>
    <row r="19" spans="1:8">
      <c r="A19" s="10" t="s">
        <v>221</v>
      </c>
      <c r="D19" s="78">
        <v>8282.3559999999998</v>
      </c>
      <c r="E19" s="15"/>
      <c r="F19" s="80">
        <v>7392977.2000000002</v>
      </c>
      <c r="G19" s="77">
        <v>112.703783451246</v>
      </c>
      <c r="H19" s="67"/>
    </row>
    <row r="20" spans="1:8">
      <c r="A20" s="10" t="s">
        <v>222</v>
      </c>
      <c r="D20" s="78">
        <v>8936.0928999999996</v>
      </c>
      <c r="E20" s="15"/>
      <c r="F20" s="80">
        <v>8031892.2999999998</v>
      </c>
      <c r="G20" s="77">
        <v>115.256844047985</v>
      </c>
      <c r="H20" s="67"/>
    </row>
    <row r="21" spans="1:8">
      <c r="A21" s="10" t="s">
        <v>223</v>
      </c>
      <c r="D21" s="78">
        <v>9587.5080999999991</v>
      </c>
      <c r="E21" s="15"/>
      <c r="F21" s="80">
        <v>8701562.8000000007</v>
      </c>
      <c r="G21" s="77">
        <v>116.733312826823</v>
      </c>
      <c r="H21" s="67"/>
    </row>
    <row r="22" spans="1:8">
      <c r="A22" s="10" t="s">
        <v>224</v>
      </c>
      <c r="D22" s="78">
        <v>8673.8094000000001</v>
      </c>
      <c r="E22" s="15"/>
      <c r="F22" s="80">
        <v>7728731.2000000002</v>
      </c>
      <c r="G22" s="77">
        <v>118.97877576130399</v>
      </c>
      <c r="H22" s="67"/>
    </row>
    <row r="23" spans="1:8">
      <c r="A23" s="10" t="s">
        <v>225</v>
      </c>
      <c r="D23" s="78">
        <v>9282.0324000000001</v>
      </c>
      <c r="E23" s="15"/>
      <c r="F23" s="81">
        <v>8351862</v>
      </c>
      <c r="G23" s="77">
        <v>120.793601968625</v>
      </c>
      <c r="H23" s="67"/>
    </row>
    <row r="24" spans="1:8">
      <c r="A24" s="10" t="s">
        <v>226</v>
      </c>
      <c r="D24" s="78">
        <v>9934.6833999999999</v>
      </c>
      <c r="E24" s="15"/>
      <c r="F24" s="80">
        <v>9022506.6999999993</v>
      </c>
      <c r="G24" s="77">
        <v>122.608428175946</v>
      </c>
      <c r="H24" s="67"/>
    </row>
    <row r="25" spans="1:8">
      <c r="A25" s="10" t="s">
        <v>227</v>
      </c>
      <c r="D25" s="78">
        <v>10435.0674</v>
      </c>
      <c r="E25" s="15"/>
      <c r="F25" s="80">
        <v>9568824.4000000004</v>
      </c>
      <c r="G25" s="77">
        <v>124.207936019686</v>
      </c>
      <c r="H25" s="67"/>
    </row>
    <row r="26" spans="1:8">
      <c r="A26" s="10" t="s">
        <v>228</v>
      </c>
      <c r="D26" s="78">
        <v>9473.8266999999996</v>
      </c>
      <c r="E26" s="15"/>
      <c r="F26" s="80">
        <v>8562045.4000000004</v>
      </c>
      <c r="G26" s="77">
        <v>126.607197785297</v>
      </c>
      <c r="H26" s="67"/>
    </row>
    <row r="27" spans="1:8">
      <c r="A27" s="10" t="s">
        <v>229</v>
      </c>
      <c r="D27" s="78">
        <v>9934.5846000000001</v>
      </c>
      <c r="E27" s="15"/>
      <c r="F27" s="80">
        <v>9027691.3000000007</v>
      </c>
      <c r="G27" s="77">
        <v>129.96001230390601</v>
      </c>
      <c r="H27" s="67"/>
    </row>
    <row r="28" spans="1:8">
      <c r="A28" s="10" t="s">
        <v>230</v>
      </c>
      <c r="D28" s="78">
        <v>10801.114799999999</v>
      </c>
      <c r="E28" s="15"/>
      <c r="F28" s="80">
        <v>9789592.6999999993</v>
      </c>
      <c r="G28" s="77">
        <v>132.02091664103401</v>
      </c>
      <c r="H28" s="67"/>
    </row>
    <row r="29" spans="1:8">
      <c r="A29" s="10" t="s">
        <v>231</v>
      </c>
      <c r="D29" s="78">
        <v>11688.8981</v>
      </c>
      <c r="E29" s="15"/>
      <c r="F29" s="80">
        <v>10657855.6</v>
      </c>
      <c r="G29" s="77">
        <v>136.08120578283601</v>
      </c>
      <c r="H29" s="67"/>
    </row>
    <row r="30" spans="1:8">
      <c r="A30" s="14" t="s">
        <v>232</v>
      </c>
      <c r="D30" s="78">
        <v>10302.4251</v>
      </c>
      <c r="E30" s="15"/>
      <c r="F30" s="80">
        <v>9139367.5999999996</v>
      </c>
      <c r="G30" s="77">
        <v>147.12396185789001</v>
      </c>
      <c r="H30" s="67"/>
    </row>
    <row r="31" spans="1:8">
      <c r="A31" s="10" t="s">
        <v>233</v>
      </c>
      <c r="D31" s="78">
        <v>10559.789699999999</v>
      </c>
      <c r="E31" s="15"/>
      <c r="F31" s="80"/>
      <c r="G31" s="77">
        <v>150.507536142725</v>
      </c>
      <c r="H31" s="67"/>
    </row>
    <row r="32" spans="1:8">
      <c r="A32" s="10" t="s">
        <v>234</v>
      </c>
      <c r="D32" s="78">
        <v>11212.531999999999</v>
      </c>
      <c r="E32" s="15"/>
      <c r="F32" s="15"/>
      <c r="G32" s="77">
        <v>152.722239310981</v>
      </c>
      <c r="H32" s="67"/>
    </row>
    <row r="33" spans="1:8">
      <c r="A33" s="10" t="s">
        <v>235</v>
      </c>
      <c r="D33" s="78">
        <v>11589.094999999999</v>
      </c>
      <c r="E33" s="15"/>
      <c r="F33" s="15"/>
      <c r="G33" s="77">
        <v>155.79821593355899</v>
      </c>
      <c r="H33" s="67"/>
    </row>
    <row r="34" spans="1:8">
      <c r="A34" s="14" t="s">
        <v>236</v>
      </c>
      <c r="D34" s="78">
        <v>10478.065399999999</v>
      </c>
      <c r="E34" s="15"/>
      <c r="F34" s="15"/>
      <c r="G34" s="77">
        <v>159.397108581975</v>
      </c>
      <c r="H34" s="67"/>
    </row>
    <row r="35" spans="1:8">
      <c r="A35" s="10" t="s">
        <v>237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0"/>
  <sheetViews>
    <sheetView workbookViewId="0">
      <selection activeCell="E2" sqref="E2"/>
    </sheetView>
  </sheetViews>
  <sheetFormatPr defaultRowHeight="15"/>
  <sheetData>
    <row r="1" spans="1:5">
      <c r="B1" t="s">
        <v>257</v>
      </c>
      <c r="C1" t="s">
        <v>258</v>
      </c>
      <c r="D1" t="s">
        <v>259</v>
      </c>
      <c r="E1" t="s">
        <v>260</v>
      </c>
    </row>
    <row r="2" spans="1:5">
      <c r="A2">
        <v>1</v>
      </c>
      <c r="B2">
        <v>3.6403420576206699E-2</v>
      </c>
      <c r="C2">
        <v>-9.0489133496617996E-2</v>
      </c>
      <c r="D2">
        <v>0.177421853828829</v>
      </c>
      <c r="E2">
        <v>0.215872270162867</v>
      </c>
    </row>
    <row r="3" spans="1:5">
      <c r="A3">
        <v>2</v>
      </c>
      <c r="B3">
        <v>-1.1303454197715E-2</v>
      </c>
      <c r="C3">
        <v>-9.7783659816699897E-2</v>
      </c>
      <c r="D3">
        <v>5.6518615677589798E-2</v>
      </c>
      <c r="E3">
        <v>0.19330789235266899</v>
      </c>
    </row>
    <row r="4" spans="1:5">
      <c r="A4" s="86">
        <v>3</v>
      </c>
      <c r="B4">
        <v>-5.2799027780844998E-2</v>
      </c>
      <c r="C4">
        <v>-0.11181777524421101</v>
      </c>
      <c r="D4">
        <v>4.1834590972069798E-2</v>
      </c>
      <c r="E4">
        <v>0.151412559211866</v>
      </c>
    </row>
    <row r="5" spans="1:5">
      <c r="A5" s="86">
        <v>4</v>
      </c>
      <c r="B5">
        <v>-6.20397623017988E-2</v>
      </c>
      <c r="C5">
        <v>-0.196792666513253</v>
      </c>
      <c r="D5">
        <v>1.5972998275609801E-2</v>
      </c>
      <c r="E5">
        <v>0.181069777337201</v>
      </c>
    </row>
    <row r="6" spans="1:5">
      <c r="A6" s="86">
        <v>5</v>
      </c>
      <c r="B6">
        <v>-0.12564202512773301</v>
      </c>
      <c r="C6">
        <v>-0.150920590406838</v>
      </c>
      <c r="D6" s="134">
        <v>-2.87760825501415E-5</v>
      </c>
      <c r="E6">
        <v>0.210404235503485</v>
      </c>
    </row>
    <row r="7" spans="1:5">
      <c r="A7" s="86">
        <v>6</v>
      </c>
      <c r="B7">
        <v>-0.132135921840911</v>
      </c>
      <c r="C7">
        <v>-0.142749292728649</v>
      </c>
      <c r="D7">
        <v>6.7310263106199397E-3</v>
      </c>
      <c r="E7">
        <v>0.16753999697046501</v>
      </c>
    </row>
    <row r="8" spans="1:5">
      <c r="A8" s="86">
        <v>7</v>
      </c>
      <c r="B8">
        <v>-0.113856665470837</v>
      </c>
      <c r="C8">
        <v>-0.105565152257692</v>
      </c>
      <c r="D8">
        <v>3.2127485127759897E-2</v>
      </c>
      <c r="E8">
        <v>0.101611771464239</v>
      </c>
    </row>
    <row r="9" spans="1:5">
      <c r="A9" s="86">
        <v>8</v>
      </c>
      <c r="B9">
        <v>-0.12505665722973899</v>
      </c>
      <c r="C9">
        <v>-9.02428850763526E-2</v>
      </c>
      <c r="D9">
        <v>2.5818171567989899E-2</v>
      </c>
      <c r="E9">
        <v>5.7955189429725898E-2</v>
      </c>
    </row>
    <row r="10" spans="1:5">
      <c r="A10" s="86">
        <v>9</v>
      </c>
      <c r="B10">
        <v>-8.9266613241651804E-2</v>
      </c>
      <c r="C10">
        <v>-8.4025860272188405E-2</v>
      </c>
      <c r="D10">
        <v>1.9362720668089899E-2</v>
      </c>
      <c r="E10">
        <v>6.2367555193639602E-2</v>
      </c>
    </row>
    <row r="11" spans="1:5">
      <c r="A11" s="86">
        <v>10</v>
      </c>
      <c r="B11">
        <v>-5.8099385298111601E-2</v>
      </c>
      <c r="C11">
        <v>-3.7964034020036799E-2</v>
      </c>
      <c r="D11">
        <v>2.6681603799469902E-2</v>
      </c>
      <c r="E11">
        <v>1.50568887034843E-2</v>
      </c>
    </row>
    <row r="12" spans="1:5">
      <c r="A12" s="86">
        <v>11</v>
      </c>
      <c r="B12">
        <v>-4.3207220531256897E-2</v>
      </c>
      <c r="C12">
        <v>-9.0646432132225896E-3</v>
      </c>
      <c r="D12">
        <v>2.3116318893798798E-3</v>
      </c>
      <c r="E12">
        <v>2.65867222362621E-2</v>
      </c>
    </row>
    <row r="13" spans="1:5">
      <c r="A13" s="86">
        <v>12</v>
      </c>
      <c r="B13">
        <v>-4.6775812643098102E-2</v>
      </c>
      <c r="C13">
        <v>-2.7515191754298998E-3</v>
      </c>
      <c r="D13">
        <v>5.3209343100300002E-3</v>
      </c>
      <c r="E13">
        <v>3.05119563838206E-2</v>
      </c>
    </row>
    <row r="14" spans="1:5">
      <c r="A14" s="86">
        <v>13</v>
      </c>
      <c r="B14">
        <v>-1.16305478789828E-2</v>
      </c>
      <c r="C14">
        <v>6.3000867909743796E-3</v>
      </c>
      <c r="D14">
        <v>9.3758806924599796E-3</v>
      </c>
      <c r="E14">
        <v>1.10315531740382E-2</v>
      </c>
    </row>
    <row r="15" spans="1:5">
      <c r="A15" s="86">
        <v>14</v>
      </c>
      <c r="B15">
        <v>-1.8403652684073901E-2</v>
      </c>
      <c r="C15">
        <v>-1.2423173118283099E-2</v>
      </c>
      <c r="D15">
        <v>6.5789824606898801E-3</v>
      </c>
      <c r="E15">
        <v>3.8186704609896899E-2</v>
      </c>
    </row>
    <row r="16" spans="1:5">
      <c r="A16" s="86">
        <v>15</v>
      </c>
      <c r="B16">
        <v>-7.5108194174121302E-3</v>
      </c>
      <c r="C16">
        <v>-7.5997480372365896E-3</v>
      </c>
      <c r="D16">
        <v>3.0989977151199E-3</v>
      </c>
      <c r="E16">
        <v>7.2706056367373498E-2</v>
      </c>
    </row>
    <row r="17" spans="1:5">
      <c r="A17" s="86">
        <v>16</v>
      </c>
      <c r="B17">
        <v>-2.3878520740700199E-3</v>
      </c>
      <c r="C17">
        <v>-6.9065806778846597E-3</v>
      </c>
      <c r="D17">
        <v>4.6766679143399603E-3</v>
      </c>
      <c r="E17">
        <v>6.89684177693628E-2</v>
      </c>
    </row>
    <row r="18" spans="1:5">
      <c r="A18" s="86">
        <v>17</v>
      </c>
      <c r="B18">
        <v>-1.19704939843187E-2</v>
      </c>
      <c r="C18">
        <v>-9.4824472111933403E-3</v>
      </c>
      <c r="D18">
        <v>9.3761575378798999E-3</v>
      </c>
      <c r="E18">
        <v>6.4994064766175405E-2</v>
      </c>
    </row>
    <row r="19" spans="1:5">
      <c r="A19" s="86">
        <v>18</v>
      </c>
      <c r="B19">
        <v>4.6995706654300497E-3</v>
      </c>
      <c r="C19">
        <v>1.93056600885128E-2</v>
      </c>
      <c r="D19">
        <v>-3.1166577371801699E-3</v>
      </c>
      <c r="E19">
        <v>5.2807371681637197E-2</v>
      </c>
    </row>
    <row r="20" spans="1:5">
      <c r="A20" s="86">
        <v>19</v>
      </c>
      <c r="B20">
        <v>-3.8407893913768002E-3</v>
      </c>
      <c r="C20">
        <v>2.3057183413936699E-2</v>
      </c>
      <c r="D20">
        <v>-7.03329181517009E-3</v>
      </c>
      <c r="E20">
        <v>3.1814013508855002E-2</v>
      </c>
    </row>
    <row r="21" spans="1:5">
      <c r="A21" s="86">
        <v>20</v>
      </c>
      <c r="B21">
        <v>1.9154718690198701E-2</v>
      </c>
      <c r="C21">
        <v>2.5002132564661599E-2</v>
      </c>
      <c r="D21">
        <v>-5.7782634014300598E-3</v>
      </c>
      <c r="E21">
        <v>3.5045044226937702E-2</v>
      </c>
    </row>
    <row r="22" spans="1:5">
      <c r="A22" s="86">
        <v>21</v>
      </c>
      <c r="B22">
        <v>4.3919702945295597E-2</v>
      </c>
      <c r="C22">
        <v>4.4424130216109303E-2</v>
      </c>
      <c r="D22">
        <v>-1.015340307397E-2</v>
      </c>
      <c r="E22">
        <v>-4.7184166278349798E-3</v>
      </c>
    </row>
    <row r="23" spans="1:5">
      <c r="A23" s="86">
        <v>22</v>
      </c>
      <c r="B23">
        <v>2.6823662049852402E-2</v>
      </c>
      <c r="C23">
        <v>3.9636128905562298E-2</v>
      </c>
      <c r="D23">
        <v>-2.50272196012013E-3</v>
      </c>
      <c r="E23">
        <v>-1.08881601944578E-2</v>
      </c>
    </row>
    <row r="24" spans="1:5">
      <c r="A24" s="86">
        <v>23</v>
      </c>
      <c r="B24">
        <v>2.77377843564817E-2</v>
      </c>
      <c r="C24">
        <v>2.99332279870952E-2</v>
      </c>
      <c r="D24">
        <v>2.50404122987002E-3</v>
      </c>
      <c r="E24">
        <v>6.4167333831999197E-4</v>
      </c>
    </row>
    <row r="25" spans="1:5">
      <c r="A25" s="86">
        <v>24</v>
      </c>
      <c r="B25">
        <v>6.2580382240133804E-3</v>
      </c>
      <c r="C25">
        <v>1.5878756104216601E-2</v>
      </c>
      <c r="D25">
        <v>3.8327678125398201E-3</v>
      </c>
      <c r="E25">
        <v>-5.8469986315802802E-3</v>
      </c>
    </row>
    <row r="26" spans="1:5">
      <c r="A26" s="86">
        <v>25</v>
      </c>
      <c r="B26">
        <v>3.0909479726614199E-2</v>
      </c>
      <c r="C26">
        <v>3.8659197890047403E-2</v>
      </c>
      <c r="D26">
        <v>4.81908954329979E-4</v>
      </c>
      <c r="E26">
        <v>-6.0068542661583103E-2</v>
      </c>
    </row>
    <row r="27" spans="1:5">
      <c r="A27" s="86">
        <v>26</v>
      </c>
      <c r="B27">
        <v>3.5633718202948202E-2</v>
      </c>
      <c r="C27">
        <v>2.4615148876323201E-2</v>
      </c>
      <c r="D27">
        <v>-2.0411657485401801E-3</v>
      </c>
      <c r="E27">
        <v>-7.8097511370349704E-2</v>
      </c>
    </row>
    <row r="28" spans="1:5">
      <c r="A28" s="86">
        <v>27</v>
      </c>
      <c r="B28">
        <v>3.21572131054658E-2</v>
      </c>
      <c r="C28">
        <v>2.94034855268797E-2</v>
      </c>
      <c r="D28">
        <v>-9.0094065681900395E-3</v>
      </c>
      <c r="E28">
        <v>-6.6567677837571795E-2</v>
      </c>
    </row>
    <row r="29" spans="1:5">
      <c r="A29" s="86">
        <v>28</v>
      </c>
      <c r="B29">
        <v>4.14003218687631E-2</v>
      </c>
      <c r="C29">
        <v>3.7478303341743902E-2</v>
      </c>
      <c r="D29">
        <v>-1.60253772304201E-2</v>
      </c>
      <c r="E29">
        <v>-7.5240551622313495E-2</v>
      </c>
    </row>
    <row r="30" spans="1:5">
      <c r="A30" s="86">
        <v>29</v>
      </c>
      <c r="B30">
        <v>1.9839843153620699E-2</v>
      </c>
      <c r="C30">
        <v>3.4838886542841299E-2</v>
      </c>
      <c r="D30">
        <v>1.3677081001799399E-3</v>
      </c>
      <c r="E30">
        <v>-0.11607870360685101</v>
      </c>
    </row>
    <row r="31" spans="1:5">
      <c r="A31" s="86">
        <v>30</v>
      </c>
      <c r="B31">
        <v>4.9732956482723301E-2</v>
      </c>
      <c r="C31">
        <v>6.0475662140913398E-2</v>
      </c>
      <c r="D31">
        <v>-1.213534267074E-2</v>
      </c>
      <c r="E31">
        <v>-0.12628885671047901</v>
      </c>
    </row>
    <row r="32" spans="1:5">
      <c r="A32" s="86">
        <v>31</v>
      </c>
      <c r="B32">
        <v>5.7442981877721497E-2</v>
      </c>
      <c r="C32">
        <v>7.8245385320460006E-2</v>
      </c>
      <c r="D32">
        <v>-1.0123374027300101E-2</v>
      </c>
      <c r="E32">
        <v>-0.12580885936428601</v>
      </c>
    </row>
    <row r="33" spans="1:5">
      <c r="A33" s="86">
        <v>32</v>
      </c>
      <c r="B33">
        <v>8.9838101738431195E-2</v>
      </c>
      <c r="C33">
        <v>0.121920941657412</v>
      </c>
      <c r="D33">
        <v>-1.534463849859E-2</v>
      </c>
      <c r="E33">
        <v>-0.136751881683567</v>
      </c>
    </row>
    <row r="34" spans="1:5">
      <c r="A34" s="86">
        <v>33</v>
      </c>
      <c r="B34">
        <v>9.4688745960983797E-2</v>
      </c>
      <c r="C34">
        <v>0.14535663194405199</v>
      </c>
      <c r="D34">
        <v>-1.800716376319E-2</v>
      </c>
      <c r="E34">
        <v>-0.14821156637548799</v>
      </c>
    </row>
    <row r="35" spans="1:5">
      <c r="A35" s="86">
        <v>34</v>
      </c>
      <c r="B35">
        <v>0.111688890760633</v>
      </c>
      <c r="C35">
        <v>0.162286813759075</v>
      </c>
      <c r="D35">
        <v>-1.20663058087E-2</v>
      </c>
      <c r="E35">
        <v>-0.14837777260590199</v>
      </c>
    </row>
    <row r="36" spans="1:5">
      <c r="A36" s="86">
        <v>35</v>
      </c>
      <c r="B36">
        <v>0.121807344522114</v>
      </c>
      <c r="C36">
        <v>0.161864039820628</v>
      </c>
      <c r="D36">
        <v>-1.0274751832801601E-3</v>
      </c>
      <c r="E36">
        <v>-0.160658587766842</v>
      </c>
    </row>
    <row r="37" spans="1:5">
      <c r="A37" s="86">
        <v>36</v>
      </c>
      <c r="B37">
        <v>0.10081708203055199</v>
      </c>
      <c r="C37">
        <v>0.15850005389077801</v>
      </c>
      <c r="D37">
        <v>5.5934175222298599E-3</v>
      </c>
      <c r="E37">
        <v>-0.185942727356781</v>
      </c>
    </row>
    <row r="38" spans="1:5">
      <c r="A38" s="86">
        <v>37</v>
      </c>
      <c r="B38">
        <v>8.51092605319822E-2</v>
      </c>
      <c r="C38">
        <v>0.16536854709471399</v>
      </c>
      <c r="D38">
        <v>1.4836501132397999E-3</v>
      </c>
      <c r="E38">
        <v>-0.21263410664420099</v>
      </c>
    </row>
    <row r="39" spans="1:5">
      <c r="A39" s="86">
        <v>38</v>
      </c>
      <c r="B39">
        <v>8.9433536908135505E-2</v>
      </c>
      <c r="C39">
        <v>0.177874019280715</v>
      </c>
      <c r="D39">
        <v>8.4568232068999907E-3</v>
      </c>
      <c r="E39">
        <v>-0.22742158142879601</v>
      </c>
    </row>
    <row r="40" spans="1:5">
      <c r="A40" s="86">
        <v>39</v>
      </c>
      <c r="B40">
        <v>8.3034330047326702E-2</v>
      </c>
      <c r="C40">
        <v>0.15199920453705601</v>
      </c>
      <c r="D40">
        <v>-1.9943999597900001E-3</v>
      </c>
      <c r="E40">
        <v>-0.215891747896018</v>
      </c>
    </row>
    <row r="41" spans="1:5">
      <c r="A41" s="86">
        <v>40</v>
      </c>
      <c r="B41">
        <v>0.11333894985111</v>
      </c>
      <c r="C41">
        <v>0.13554970849851899</v>
      </c>
      <c r="D41">
        <v>-4.3192348432501398E-3</v>
      </c>
      <c r="E41">
        <v>-0.19111668761322001</v>
      </c>
    </row>
    <row r="42" spans="1:5">
      <c r="A42" s="86">
        <v>41</v>
      </c>
      <c r="B42">
        <v>0.115579728277659</v>
      </c>
      <c r="C42">
        <v>9.3463117115941893E-2</v>
      </c>
      <c r="D42">
        <v>1.97748280266996E-3</v>
      </c>
      <c r="E42">
        <v>-1.0510524036508401E-2</v>
      </c>
    </row>
    <row r="43" spans="1:5">
      <c r="A43" s="86">
        <v>42</v>
      </c>
      <c r="B43">
        <v>7.91879445309389E-2</v>
      </c>
      <c r="C43">
        <v>4.9768968881562799E-2</v>
      </c>
      <c r="D43">
        <v>-9.3579186002012895E-4</v>
      </c>
      <c r="E43">
        <v>-5.6139104343679198E-2</v>
      </c>
    </row>
    <row r="44" spans="1:5">
      <c r="A44" s="86">
        <v>43</v>
      </c>
      <c r="B44">
        <v>5.0927104181851902E-2</v>
      </c>
      <c r="C44">
        <v>2.2153009750421799E-2</v>
      </c>
      <c r="D44">
        <v>-1.34798347526001E-2</v>
      </c>
      <c r="E44">
        <v>-5.6443728457904199E-2</v>
      </c>
    </row>
    <row r="45" spans="1:5">
      <c r="A45" s="86">
        <v>44</v>
      </c>
      <c r="B45">
        <v>3.7249733181660701E-2</v>
      </c>
      <c r="C45">
        <v>1.9749567197664301E-2</v>
      </c>
      <c r="D45">
        <v>-2.46141462734101E-2</v>
      </c>
      <c r="E45">
        <v>-9.3704059094558298E-2</v>
      </c>
    </row>
    <row r="46" spans="1:5">
      <c r="A46" s="86">
        <v>45</v>
      </c>
      <c r="B46">
        <v>2.1142619719762001E-2</v>
      </c>
      <c r="C46">
        <v>8.9576277189699002E-3</v>
      </c>
      <c r="D46">
        <v>-1.645042277488E-2</v>
      </c>
      <c r="E46">
        <v>-0.120395438381978</v>
      </c>
    </row>
    <row r="47" spans="1:5">
      <c r="A47" s="86">
        <v>46</v>
      </c>
      <c r="B47">
        <v>1.4648639573195401E-2</v>
      </c>
      <c r="C47">
        <v>2.36388807145234E-2</v>
      </c>
      <c r="D47">
        <v>-2.0502266819670101E-2</v>
      </c>
      <c r="E47">
        <v>-0.14860593349871401</v>
      </c>
    </row>
    <row r="48" spans="1:5">
      <c r="A48" s="86">
        <v>47</v>
      </c>
      <c r="B48">
        <v>1.7462751389774E-2</v>
      </c>
      <c r="C48">
        <v>3.5553503203124198E-2</v>
      </c>
      <c r="D48">
        <v>-1.5232335503159999E-2</v>
      </c>
      <c r="E48">
        <v>-0.123653079633795</v>
      </c>
    </row>
    <row r="49" spans="1:5">
      <c r="A49" s="86">
        <v>48</v>
      </c>
      <c r="B49">
        <v>-4.92216559190583E-3</v>
      </c>
      <c r="C49">
        <v>3.0712803958097001E-2</v>
      </c>
      <c r="D49">
        <v>-4.8461359905100903E-3</v>
      </c>
      <c r="E49">
        <v>-9.8878019350997604E-2</v>
      </c>
    </row>
    <row r="50" spans="1:5">
      <c r="A50" s="86">
        <v>49</v>
      </c>
      <c r="B50">
        <v>6.8544937458891999E-3</v>
      </c>
      <c r="C50">
        <v>2.8761676634749302E-2</v>
      </c>
      <c r="D50">
        <v>-4.5059301593000003E-3</v>
      </c>
      <c r="E50">
        <v>-0.16958628405519099</v>
      </c>
    </row>
    <row r="51" spans="1:5">
      <c r="A51" s="86">
        <v>50</v>
      </c>
      <c r="B51">
        <v>-1.2948273002079101E-3</v>
      </c>
      <c r="C51">
        <v>1.46738732466543E-2</v>
      </c>
      <c r="D51">
        <v>-2.06677004609001E-2</v>
      </c>
      <c r="E51">
        <v>-0.172445187974513</v>
      </c>
    </row>
    <row r="52" spans="1:5">
      <c r="A52" s="86">
        <v>51</v>
      </c>
      <c r="B52">
        <v>1.1280426912983999E-3</v>
      </c>
      <c r="C52">
        <v>1.87164688647628E-2</v>
      </c>
      <c r="D52">
        <v>-2.6683497168669999E-2</v>
      </c>
      <c r="E52">
        <v>-0.13234198199767899</v>
      </c>
    </row>
    <row r="53" spans="1:5">
      <c r="A53" s="86">
        <v>52</v>
      </c>
      <c r="B53">
        <v>-1.08268171923828E-2</v>
      </c>
      <c r="C53">
        <v>1.3417644141639999E-2</v>
      </c>
      <c r="D53">
        <v>-1.5447350505169899E-2</v>
      </c>
      <c r="E53">
        <v>-7.9426932302047504E-2</v>
      </c>
    </row>
    <row r="54" spans="1:5">
      <c r="A54" s="86">
        <v>53</v>
      </c>
      <c r="B54">
        <v>-1.5066802339582801E-3</v>
      </c>
      <c r="C54">
        <v>1.7842602857218899E-2</v>
      </c>
      <c r="D54">
        <v>-3.2241423363844002E-2</v>
      </c>
      <c r="E54">
        <v>-0.12346694992408</v>
      </c>
    </row>
    <row r="55" spans="1:5">
      <c r="A55" s="86">
        <v>54</v>
      </c>
      <c r="B55">
        <v>-2.03349374786387E-4</v>
      </c>
      <c r="C55">
        <v>1.7075019158976301E-2</v>
      </c>
      <c r="D55">
        <v>-2.101115675878E-2</v>
      </c>
      <c r="E55">
        <v>-0.11193711639130199</v>
      </c>
    </row>
    <row r="56" spans="1:5">
      <c r="A56" s="86">
        <v>55</v>
      </c>
      <c r="B56">
        <v>9.6254868450477097E-3</v>
      </c>
      <c r="C56">
        <v>1.8635173092061402E-2</v>
      </c>
      <c r="D56">
        <v>-7.1941852950700904E-3</v>
      </c>
      <c r="E56">
        <v>-8.6222647866568303E-2</v>
      </c>
    </row>
    <row r="57" spans="1:5">
      <c r="A57" s="86">
        <v>56</v>
      </c>
      <c r="B57">
        <v>1.1403921791829001E-2</v>
      </c>
      <c r="C57">
        <v>8.8286481606541997E-3</v>
      </c>
      <c r="D57">
        <v>-1.6513802379380001E-2</v>
      </c>
      <c r="E57">
        <v>-0.10326618677784601</v>
      </c>
    </row>
    <row r="58" spans="1:5">
      <c r="A58" s="86">
        <v>57</v>
      </c>
      <c r="B58">
        <v>6.9491133837132797E-3</v>
      </c>
      <c r="C58">
        <v>9.47017089522861E-3</v>
      </c>
      <c r="D58">
        <v>-2.0313972759420099E-2</v>
      </c>
      <c r="E58">
        <v>-0.121150238451361</v>
      </c>
    </row>
    <row r="59" spans="1:5">
      <c r="A59" s="86">
        <v>58</v>
      </c>
      <c r="B59">
        <v>2.0264582549762399E-2</v>
      </c>
      <c r="C59">
        <v>2.7215556638184799E-3</v>
      </c>
      <c r="D59">
        <v>-1.18341131341401E-2</v>
      </c>
      <c r="E59">
        <v>-8.02065197122908E-2</v>
      </c>
    </row>
    <row r="60" spans="1:5">
      <c r="A60" s="86">
        <v>59</v>
      </c>
      <c r="B60">
        <v>1.3566291878333E-2</v>
      </c>
      <c r="C60">
        <v>-2.01102292208661E-2</v>
      </c>
      <c r="D60">
        <v>-7.1544837175301296E-3</v>
      </c>
      <c r="E60">
        <v>-4.0103313735456898E-2</v>
      </c>
    </row>
    <row r="61" spans="1:5">
      <c r="A61" s="86">
        <v>60</v>
      </c>
      <c r="B61">
        <v>8.0345837052140292E-3</v>
      </c>
      <c r="C61">
        <v>-2.1130316795009398E-2</v>
      </c>
      <c r="D61">
        <v>-1.727562177118E-2</v>
      </c>
      <c r="E61">
        <v>-4.2758115194635501E-2</v>
      </c>
    </row>
    <row r="62" spans="1:5">
      <c r="A62" s="86">
        <v>61</v>
      </c>
      <c r="B62">
        <v>-1.7628799739275499E-2</v>
      </c>
      <c r="C62">
        <v>-4.0924458703876697E-2</v>
      </c>
      <c r="D62">
        <v>-1.9250969019110001E-2</v>
      </c>
      <c r="E62">
        <v>3.7764589825093897E-2</v>
      </c>
    </row>
    <row r="63" spans="1:5">
      <c r="A63" s="86">
        <v>62</v>
      </c>
      <c r="B63">
        <v>-3.7302827545419998E-2</v>
      </c>
      <c r="C63">
        <v>-6.0209717900914998E-2</v>
      </c>
      <c r="D63">
        <v>-2.4252796918400299E-3</v>
      </c>
      <c r="E63">
        <v>3.5871403025730803E-2</v>
      </c>
    </row>
    <row r="64" spans="1:5">
      <c r="A64" s="86">
        <v>63</v>
      </c>
      <c r="B64">
        <v>-3.9385608897424297E-2</v>
      </c>
      <c r="C64">
        <v>-7.8964950524021402E-2</v>
      </c>
      <c r="D64">
        <v>-6.7450314029400202E-3</v>
      </c>
      <c r="E64">
        <v>4.7401236558508697E-2</v>
      </c>
    </row>
    <row r="65" spans="1:5">
      <c r="A65" s="86">
        <v>64</v>
      </c>
      <c r="B65">
        <v>-4.4665852468028303E-2</v>
      </c>
      <c r="C65">
        <v>-9.5177744475905796E-2</v>
      </c>
      <c r="D65">
        <v>2.2386782176999601E-3</v>
      </c>
      <c r="E65">
        <v>0.26572548340396701</v>
      </c>
    </row>
    <row r="66" spans="1:5">
      <c r="A66" s="86">
        <v>65</v>
      </c>
      <c r="B66">
        <v>-8.9602241574976801E-2</v>
      </c>
      <c r="C66">
        <v>-0.151368811002009</v>
      </c>
      <c r="D66">
        <v>4.0892294618029901E-2</v>
      </c>
      <c r="E66">
        <v>0.42035616057741798</v>
      </c>
    </row>
    <row r="67" spans="1:5">
      <c r="A67" s="86">
        <v>66</v>
      </c>
      <c r="B67">
        <v>-0.109778745082524</v>
      </c>
      <c r="C67">
        <v>-0.16706906986724401</v>
      </c>
      <c r="D67">
        <v>-1.2902293980829999E-2</v>
      </c>
      <c r="E67">
        <v>0.243833762607256</v>
      </c>
    </row>
    <row r="68" spans="1:5">
      <c r="A68" s="86">
        <v>67</v>
      </c>
      <c r="B68">
        <v>-0.141229990418686</v>
      </c>
      <c r="C68">
        <v>-0.16503864002612101</v>
      </c>
      <c r="D68">
        <v>-1.641556425866E-2</v>
      </c>
      <c r="E68">
        <v>0.424184465715086</v>
      </c>
    </row>
    <row r="69" spans="1:5">
      <c r="A69" s="86">
        <v>68</v>
      </c>
      <c r="B69">
        <v>-0.16806299645391201</v>
      </c>
      <c r="C69">
        <v>-0.18769057836535699</v>
      </c>
      <c r="D69">
        <v>-7.9420363752800097E-3</v>
      </c>
      <c r="E69">
        <v>0.44537621015960099</v>
      </c>
    </row>
    <row r="70" spans="1:5">
      <c r="A70" s="86">
        <v>69</v>
      </c>
      <c r="B70">
        <v>-0.15355708875496099</v>
      </c>
      <c r="C70">
        <v>-0.17784996930209801</v>
      </c>
      <c r="D70">
        <v>-1.8789159124260098E-2</v>
      </c>
      <c r="E70">
        <v>0.557447272914255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9"/>
  <sheetViews>
    <sheetView topLeftCell="A40" workbookViewId="0">
      <selection activeCell="G76" sqref="G76"/>
    </sheetView>
  </sheetViews>
  <sheetFormatPr defaultRowHeight="15"/>
  <sheetData>
    <row r="1" spans="1:1">
      <c r="A1" s="10" t="s">
        <v>36</v>
      </c>
    </row>
    <row r="2" spans="1:1">
      <c r="A2" s="10" t="s">
        <v>37</v>
      </c>
    </row>
    <row r="3" spans="1:1">
      <c r="A3" s="10" t="s">
        <v>38</v>
      </c>
    </row>
    <row r="4" spans="1:1">
      <c r="A4" s="10" t="s">
        <v>39</v>
      </c>
    </row>
    <row r="5" spans="1:1">
      <c r="A5" s="10" t="s">
        <v>40</v>
      </c>
    </row>
    <row r="6" spans="1:1">
      <c r="A6" s="10" t="s">
        <v>41</v>
      </c>
    </row>
    <row r="7" spans="1:1">
      <c r="A7" s="10" t="s">
        <v>42</v>
      </c>
    </row>
    <row r="8" spans="1:1">
      <c r="A8" s="10" t="s">
        <v>43</v>
      </c>
    </row>
    <row r="9" spans="1:1">
      <c r="A9" s="10" t="s">
        <v>44</v>
      </c>
    </row>
    <row r="10" spans="1:1">
      <c r="A10" s="10" t="s">
        <v>45</v>
      </c>
    </row>
    <row r="11" spans="1:1">
      <c r="A11" s="10" t="s">
        <v>46</v>
      </c>
    </row>
    <row r="12" spans="1:1">
      <c r="A12" s="10" t="s">
        <v>47</v>
      </c>
    </row>
    <row r="13" spans="1:1">
      <c r="A13" s="10" t="s">
        <v>48</v>
      </c>
    </row>
    <row r="14" spans="1:1">
      <c r="A14" s="10" t="s">
        <v>49</v>
      </c>
    </row>
    <row r="15" spans="1:1">
      <c r="A15" s="10" t="s">
        <v>50</v>
      </c>
    </row>
    <row r="16" spans="1:1">
      <c r="A16" s="10" t="s">
        <v>51</v>
      </c>
    </row>
    <row r="17" spans="1:1">
      <c r="A17" s="10" t="s">
        <v>52</v>
      </c>
    </row>
    <row r="18" spans="1:1">
      <c r="A18" s="10" t="s">
        <v>53</v>
      </c>
    </row>
    <row r="19" spans="1:1">
      <c r="A19" s="10" t="s">
        <v>54</v>
      </c>
    </row>
    <row r="20" spans="1:1">
      <c r="A20" s="10" t="s">
        <v>55</v>
      </c>
    </row>
    <row r="21" spans="1:1">
      <c r="A21" s="10" t="s">
        <v>56</v>
      </c>
    </row>
    <row r="22" spans="1:1">
      <c r="A22" s="10" t="s">
        <v>57</v>
      </c>
    </row>
    <row r="23" spans="1:1">
      <c r="A23" s="10" t="s">
        <v>58</v>
      </c>
    </row>
    <row r="24" spans="1:1">
      <c r="A24" s="10" t="s">
        <v>59</v>
      </c>
    </row>
    <row r="25" spans="1:1">
      <c r="A25" s="10" t="s">
        <v>60</v>
      </c>
    </row>
    <row r="26" spans="1:1">
      <c r="A26" s="10" t="s">
        <v>61</v>
      </c>
    </row>
    <row r="27" spans="1:1">
      <c r="A27" s="10" t="s">
        <v>62</v>
      </c>
    </row>
    <row r="28" spans="1:1">
      <c r="A28" s="10" t="s">
        <v>63</v>
      </c>
    </row>
    <row r="29" spans="1:1">
      <c r="A29" s="10" t="s">
        <v>64</v>
      </c>
    </row>
    <row r="30" spans="1:1">
      <c r="A30" s="10" t="s">
        <v>65</v>
      </c>
    </row>
    <row r="31" spans="1:1">
      <c r="A31" s="10" t="s">
        <v>66</v>
      </c>
    </row>
    <row r="32" spans="1:1">
      <c r="A32" s="10" t="s">
        <v>67</v>
      </c>
    </row>
    <row r="33" spans="1:1">
      <c r="A33" s="10" t="s">
        <v>68</v>
      </c>
    </row>
    <row r="34" spans="1:1">
      <c r="A34" s="10" t="s">
        <v>69</v>
      </c>
    </row>
    <row r="35" spans="1:1">
      <c r="A35" s="10" t="s">
        <v>70</v>
      </c>
    </row>
    <row r="36" spans="1:1">
      <c r="A36" s="10" t="s">
        <v>71</v>
      </c>
    </row>
    <row r="37" spans="1:1">
      <c r="A37" s="10" t="s">
        <v>72</v>
      </c>
    </row>
    <row r="38" spans="1:1">
      <c r="A38" s="10" t="s">
        <v>73</v>
      </c>
    </row>
    <row r="39" spans="1:1">
      <c r="A39" s="10" t="s">
        <v>74</v>
      </c>
    </row>
    <row r="40" spans="1:1">
      <c r="A40" s="10" t="s">
        <v>75</v>
      </c>
    </row>
    <row r="41" spans="1:1">
      <c r="A41" s="10" t="s">
        <v>76</v>
      </c>
    </row>
    <row r="42" spans="1:1">
      <c r="A42" s="10" t="s">
        <v>77</v>
      </c>
    </row>
    <row r="43" spans="1:1">
      <c r="A43" s="10" t="s">
        <v>78</v>
      </c>
    </row>
    <row r="44" spans="1:1">
      <c r="A44" s="10" t="s">
        <v>79</v>
      </c>
    </row>
    <row r="45" spans="1:1">
      <c r="A45" s="10" t="s">
        <v>80</v>
      </c>
    </row>
    <row r="46" spans="1:1">
      <c r="A46" s="10" t="s">
        <v>81</v>
      </c>
    </row>
    <row r="47" spans="1:1">
      <c r="A47" s="10" t="s">
        <v>82</v>
      </c>
    </row>
    <row r="48" spans="1:1">
      <c r="A48" s="10" t="s">
        <v>83</v>
      </c>
    </row>
    <row r="49" spans="1:1">
      <c r="A49" s="10" t="s">
        <v>84</v>
      </c>
    </row>
    <row r="50" spans="1:1">
      <c r="A50" s="10" t="s">
        <v>85</v>
      </c>
    </row>
    <row r="51" spans="1:1">
      <c r="A51" s="108" t="s">
        <v>86</v>
      </c>
    </row>
    <row r="52" spans="1:1">
      <c r="A52" s="10" t="s">
        <v>87</v>
      </c>
    </row>
    <row r="53" spans="1:1">
      <c r="A53" s="14" t="s">
        <v>112</v>
      </c>
    </row>
    <row r="54" spans="1:1">
      <c r="A54" s="10" t="s">
        <v>221</v>
      </c>
    </row>
    <row r="55" spans="1:1">
      <c r="A55" s="10" t="s">
        <v>222</v>
      </c>
    </row>
    <row r="56" spans="1:1">
      <c r="A56" s="10" t="s">
        <v>223</v>
      </c>
    </row>
    <row r="57" spans="1:1">
      <c r="A57" s="10" t="s">
        <v>224</v>
      </c>
    </row>
    <row r="58" spans="1:1">
      <c r="A58" s="10" t="s">
        <v>225</v>
      </c>
    </row>
    <row r="59" spans="1:1">
      <c r="A59" s="10" t="s">
        <v>226</v>
      </c>
    </row>
    <row r="60" spans="1:1">
      <c r="A60" s="10" t="s">
        <v>227</v>
      </c>
    </row>
    <row r="61" spans="1:1">
      <c r="A61" s="10" t="s">
        <v>228</v>
      </c>
    </row>
    <row r="62" spans="1:1">
      <c r="A62" s="10" t="s">
        <v>229</v>
      </c>
    </row>
    <row r="63" spans="1:1">
      <c r="A63" s="10" t="s">
        <v>230</v>
      </c>
    </row>
    <row r="64" spans="1:1">
      <c r="A64" s="10" t="s">
        <v>239</v>
      </c>
    </row>
    <row r="65" spans="1:1">
      <c r="A65" s="14" t="s">
        <v>232</v>
      </c>
    </row>
    <row r="66" spans="1:1">
      <c r="A66" s="10" t="s">
        <v>233</v>
      </c>
    </row>
    <row r="67" spans="1:1">
      <c r="A67" s="10" t="s">
        <v>234</v>
      </c>
    </row>
    <row r="68" spans="1:1">
      <c r="A68" s="10" t="s">
        <v>235</v>
      </c>
    </row>
    <row r="69" spans="1:1">
      <c r="A69" s="10" t="s">
        <v>236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
  <sheetViews>
    <sheetView workbookViewId="0">
      <selection activeCell="C14" sqref="C14"/>
    </sheetView>
  </sheetViews>
  <sheetFormatPr defaultRowHeight="15"/>
  <cols>
    <col min="1" max="1" width="12.42578125" bestFit="1" customWidth="1"/>
  </cols>
  <sheetData>
    <row r="1" spans="1:2">
      <c r="A1" s="86"/>
    </row>
    <row r="2" spans="1:2">
      <c r="A2" s="86"/>
      <c r="B2" s="86"/>
    </row>
    <row r="3" spans="1:2">
      <c r="A3" s="86"/>
      <c r="B3" s="86"/>
    </row>
    <row r="4" spans="1:2">
      <c r="A4" s="86"/>
      <c r="B4" s="86"/>
    </row>
    <row r="5" spans="1:2">
      <c r="A5" s="86"/>
      <c r="B5" s="86"/>
    </row>
    <row r="6" spans="1:2">
      <c r="A6" s="86"/>
      <c r="B6" s="86"/>
    </row>
    <row r="7" spans="1:2">
      <c r="A7" s="86"/>
      <c r="B7" s="86"/>
    </row>
    <row r="8" spans="1:2">
      <c r="A8" s="86"/>
      <c r="B8" s="86"/>
    </row>
    <row r="9" spans="1:2">
      <c r="A9" s="86"/>
      <c r="B9" s="86"/>
    </row>
    <row r="10" spans="1:2">
      <c r="A10" s="86"/>
      <c r="B10" s="86"/>
    </row>
    <row r="11" spans="1:2">
      <c r="A11" s="86"/>
      <c r="B11" s="86"/>
    </row>
    <row r="12" spans="1:2">
      <c r="A12" s="86"/>
      <c r="B12" s="86"/>
    </row>
    <row r="13" spans="1:2">
      <c r="A13" s="86"/>
      <c r="B13" s="86"/>
    </row>
    <row r="14" spans="1:2">
      <c r="A14" s="86"/>
      <c r="B14" s="86"/>
    </row>
    <row r="15" spans="1:2">
      <c r="A15" s="86"/>
      <c r="B15" s="86"/>
    </row>
    <row r="16" spans="1:2">
      <c r="A16" s="86"/>
      <c r="B16" s="86"/>
    </row>
    <row r="17" spans="1:2">
      <c r="A17" s="86"/>
      <c r="B17" s="86"/>
    </row>
    <row r="18" spans="1:2">
      <c r="A18" s="86"/>
      <c r="B18" s="86"/>
    </row>
    <row r="19" spans="1:2">
      <c r="A19" s="86"/>
      <c r="B19" s="86"/>
    </row>
    <row r="20" spans="1:2">
      <c r="A20" s="86"/>
      <c r="B20" s="86"/>
    </row>
    <row r="21" spans="1:2">
      <c r="A21" s="86"/>
      <c r="B21" s="86"/>
    </row>
    <row r="22" spans="1:2">
      <c r="A22" s="86"/>
      <c r="B22" s="86"/>
    </row>
    <row r="23" spans="1:2">
      <c r="A23" s="86"/>
      <c r="B23" s="86"/>
    </row>
    <row r="24" spans="1:2">
      <c r="A24" s="86"/>
      <c r="B24" s="86"/>
    </row>
    <row r="25" spans="1:2">
      <c r="A25" s="86"/>
      <c r="B25" s="86"/>
    </row>
    <row r="26" spans="1:2">
      <c r="A26" s="86"/>
      <c r="B26" s="86"/>
    </row>
    <row r="27" spans="1:2">
      <c r="A27" s="86"/>
      <c r="B27" s="86"/>
    </row>
    <row r="28" spans="1:2">
      <c r="A28" s="86"/>
      <c r="B28" s="86"/>
    </row>
    <row r="29" spans="1:2">
      <c r="A29" s="86"/>
      <c r="B29" s="86"/>
    </row>
    <row r="30" spans="1:2">
      <c r="A30" s="86"/>
      <c r="B30" s="86"/>
    </row>
    <row r="31" spans="1:2">
      <c r="A31" s="86"/>
      <c r="B31" s="86"/>
    </row>
    <row r="32" spans="1:2">
      <c r="A32" s="86"/>
      <c r="B32" s="86"/>
    </row>
    <row r="33" spans="1:2">
      <c r="A33" s="86"/>
      <c r="B33" s="86"/>
    </row>
    <row r="34" spans="1:2">
      <c r="A34" s="86"/>
      <c r="B34" s="86"/>
    </row>
    <row r="35" spans="1:2">
      <c r="A35" s="86"/>
      <c r="B35" s="86"/>
    </row>
    <row r="36" spans="1:2">
      <c r="A36" s="86"/>
      <c r="B36" s="86"/>
    </row>
    <row r="37" spans="1:2">
      <c r="A37" s="86"/>
      <c r="B37" s="86"/>
    </row>
    <row r="38" spans="1:2">
      <c r="A38" s="86"/>
      <c r="B38" s="86"/>
    </row>
    <row r="39" spans="1:2">
      <c r="A39" s="86"/>
      <c r="B39" s="86"/>
    </row>
    <row r="40" spans="1:2">
      <c r="A40" s="86"/>
      <c r="B40" s="86"/>
    </row>
    <row r="41" spans="1:2">
      <c r="A41" s="86"/>
      <c r="B41" s="86"/>
    </row>
    <row r="42" spans="1:2">
      <c r="A42" s="86"/>
      <c r="B42" s="86"/>
    </row>
    <row r="43" spans="1:2">
      <c r="A43" s="86"/>
      <c r="B43" s="86"/>
    </row>
    <row r="44" spans="1:2">
      <c r="A44" s="86"/>
      <c r="B44" s="86"/>
    </row>
    <row r="45" spans="1:2">
      <c r="A45" s="86"/>
      <c r="B45" s="86"/>
    </row>
    <row r="46" spans="1:2">
      <c r="A46" s="86"/>
      <c r="B46" s="86"/>
    </row>
    <row r="47" spans="1:2">
      <c r="A47" s="86"/>
      <c r="B47" s="86"/>
    </row>
    <row r="48" spans="1:2">
      <c r="A48" s="86"/>
      <c r="B48" s="86"/>
    </row>
    <row r="49" spans="1:2">
      <c r="A49" s="86"/>
      <c r="B49" s="86"/>
    </row>
    <row r="50" spans="1:2">
      <c r="A50" s="86"/>
      <c r="B50" s="86"/>
    </row>
    <row r="51" spans="1:2">
      <c r="A51" s="86"/>
      <c r="B51" s="86"/>
    </row>
    <row r="52" spans="1:2">
      <c r="A52" s="86"/>
      <c r="B52" s="86"/>
    </row>
    <row r="53" spans="1:2">
      <c r="A53" s="86"/>
      <c r="B53" s="86"/>
    </row>
    <row r="54" spans="1:2">
      <c r="A54" s="86"/>
      <c r="B54" s="86"/>
    </row>
    <row r="55" spans="1:2">
      <c r="A55" s="86"/>
      <c r="B55" s="86"/>
    </row>
    <row r="56" spans="1:2">
      <c r="A56" s="86"/>
      <c r="B56" s="86"/>
    </row>
    <row r="57" spans="1:2">
      <c r="A57" s="86"/>
      <c r="B57" s="86"/>
    </row>
    <row r="58" spans="1:2">
      <c r="A58" s="86"/>
      <c r="B58" s="86"/>
    </row>
    <row r="59" spans="1:2">
      <c r="A59" s="86"/>
      <c r="B59" s="86"/>
    </row>
    <row r="60" spans="1:2">
      <c r="A60" s="86"/>
      <c r="B60" s="86"/>
    </row>
    <row r="61" spans="1:2">
      <c r="A61" s="86"/>
      <c r="B61" s="86"/>
    </row>
    <row r="62" spans="1:2">
      <c r="A62" s="86"/>
      <c r="B62" s="86"/>
    </row>
    <row r="63" spans="1:2">
      <c r="A63" s="86"/>
      <c r="B63" s="86"/>
    </row>
    <row r="64" spans="1:2">
      <c r="A64" s="86"/>
      <c r="B64" s="86"/>
    </row>
    <row r="65" spans="1:2">
      <c r="A65" s="86"/>
      <c r="B65" s="86"/>
    </row>
    <row r="66" spans="1:2">
      <c r="A66" s="86"/>
      <c r="B66" s="86"/>
    </row>
    <row r="67" spans="1:2">
      <c r="A67" s="86"/>
      <c r="B67" s="86"/>
    </row>
    <row r="68" spans="1:2">
      <c r="A68" s="86"/>
      <c r="B68" s="86"/>
    </row>
    <row r="69" spans="1:2">
      <c r="A69" s="86"/>
      <c r="B69" s="86"/>
    </row>
    <row r="70" spans="1:2">
      <c r="A70" s="86"/>
      <c r="B70" s="86"/>
    </row>
    <row r="71" spans="1:2">
      <c r="A71" s="86"/>
      <c r="B71" s="86"/>
    </row>
    <row r="72" spans="1:2">
      <c r="A72" s="86"/>
      <c r="B72" s="86"/>
    </row>
    <row r="73" spans="1:2">
      <c r="A73" s="86"/>
      <c r="B73" s="86"/>
    </row>
    <row r="74" spans="1:2">
      <c r="A74" s="86"/>
      <c r="B74" s="86"/>
    </row>
    <row r="75" spans="1:2">
      <c r="A75" s="86"/>
      <c r="B75" s="86"/>
    </row>
    <row r="76" spans="1:2">
      <c r="A76" s="86"/>
      <c r="B76" s="86"/>
    </row>
    <row r="77" spans="1:2">
      <c r="A77" s="86"/>
      <c r="B77" s="86"/>
    </row>
    <row r="78" spans="1:2">
      <c r="A78" s="86"/>
      <c r="B78" s="86"/>
    </row>
    <row r="79" spans="1:2">
      <c r="A79" s="86"/>
      <c r="B79" s="86"/>
    </row>
    <row r="80" spans="1:2">
      <c r="A80" s="86"/>
      <c r="B80" s="86"/>
    </row>
    <row r="81" spans="1:2">
      <c r="A81" s="86"/>
      <c r="B81" s="86"/>
    </row>
    <row r="82" spans="1:2">
      <c r="A82" s="86"/>
      <c r="B82" s="86"/>
    </row>
    <row r="83" spans="1:2">
      <c r="A83" s="86"/>
      <c r="B83" s="86"/>
    </row>
    <row r="84" spans="1:2">
      <c r="A84" s="86"/>
      <c r="B84" s="86"/>
    </row>
    <row r="85" spans="1:2">
      <c r="A85" s="86"/>
      <c r="B85" s="86"/>
    </row>
    <row r="86" spans="1:2">
      <c r="A86" s="86"/>
      <c r="B86" s="86"/>
    </row>
    <row r="87" spans="1:2">
      <c r="A87" s="86"/>
      <c r="B87" s="86"/>
    </row>
    <row r="88" spans="1:2">
      <c r="A88" s="86"/>
      <c r="B88" s="86"/>
    </row>
    <row r="89" spans="1:2">
      <c r="A89" s="86"/>
      <c r="B89" s="86"/>
    </row>
    <row r="90" spans="1:2">
      <c r="A90" s="86"/>
      <c r="B90" s="86"/>
    </row>
    <row r="91" spans="1:2">
      <c r="A91" s="86"/>
      <c r="B91" s="86"/>
    </row>
    <row r="92" spans="1:2">
      <c r="A92" s="86"/>
      <c r="B92" s="86"/>
    </row>
    <row r="93" spans="1:2">
      <c r="A93" s="86"/>
      <c r="B93" s="86"/>
    </row>
    <row r="94" spans="1:2">
      <c r="A94" s="86"/>
      <c r="B94" s="86"/>
    </row>
    <row r="95" spans="1:2">
      <c r="A95" s="86"/>
      <c r="B95" s="86"/>
    </row>
    <row r="96" spans="1:2">
      <c r="A96" s="86"/>
      <c r="B96" s="86"/>
    </row>
    <row r="97" spans="1:2">
      <c r="A97" s="86"/>
      <c r="B97" s="86"/>
    </row>
    <row r="98" spans="1:2">
      <c r="A98" s="86"/>
      <c r="B98" s="86"/>
    </row>
    <row r="99" spans="1:2">
      <c r="A99" s="86"/>
      <c r="B99" s="86"/>
    </row>
    <row r="100" spans="1:2">
      <c r="A100" s="86"/>
      <c r="B100" s="8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Лист1</vt:lpstr>
      <vt:lpstr>Лист2</vt:lpstr>
      <vt:lpstr>Лист3</vt:lpstr>
      <vt:lpstr>Лист4</vt:lpstr>
    </vt:vector>
  </TitlesOfParts>
  <Company>HSE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Оксана Малаховская</dc:creator>
  <cp:lastModifiedBy>Петр Гармидер</cp:lastModifiedBy>
  <dcterms:created xsi:type="dcterms:W3CDTF">2012-06-07T11:04:36Z</dcterms:created>
  <dcterms:modified xsi:type="dcterms:W3CDTF">2018-08-21T18:33:43Z</dcterms:modified>
</cp:coreProperties>
</file>