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aulo\Downloads\"/>
    </mc:Choice>
  </mc:AlternateContent>
  <xr:revisionPtr revIDLastSave="0" documentId="13_ncr:1_{E3B7D72B-060A-4282-A6EE-3584D061E13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test" sheetId="1" r:id="rId1"/>
    <sheet name="Revisão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8" i="2" l="1"/>
  <c r="N58" i="2"/>
  <c r="Q52" i="2"/>
  <c r="N52" i="2"/>
  <c r="Q48" i="2"/>
  <c r="N48" i="2"/>
  <c r="P37" i="2"/>
  <c r="P59" i="2" s="1"/>
  <c r="I59" i="2" s="1"/>
  <c r="L37" i="2"/>
  <c r="L59" i="2" s="1"/>
  <c r="E59" i="2" s="1"/>
  <c r="Q35" i="2"/>
  <c r="J35" i="2" s="1"/>
  <c r="P35" i="2"/>
  <c r="P57" i="2" s="1"/>
  <c r="I57" i="2" s="1"/>
  <c r="M35" i="2"/>
  <c r="F35" i="2" s="1"/>
  <c r="L31" i="2"/>
  <c r="L53" i="2" s="1"/>
  <c r="E53" i="2" s="1"/>
  <c r="O23" i="2"/>
  <c r="H23" i="2" s="1"/>
  <c r="J18" i="2"/>
  <c r="Q37" i="2" s="1"/>
  <c r="I18" i="2"/>
  <c r="H18" i="2"/>
  <c r="O37" i="2" s="1"/>
  <c r="G18" i="2"/>
  <c r="N37" i="2" s="1"/>
  <c r="F18" i="2"/>
  <c r="M37" i="2" s="1"/>
  <c r="E18" i="2"/>
  <c r="I17" i="2"/>
  <c r="P36" i="2" s="1"/>
  <c r="H17" i="2"/>
  <c r="O36" i="2" s="1"/>
  <c r="F17" i="2"/>
  <c r="M36" i="2" s="1"/>
  <c r="M58" i="2" s="1"/>
  <c r="F58" i="2" s="1"/>
  <c r="E17" i="2"/>
  <c r="L36" i="2" s="1"/>
  <c r="J16" i="2"/>
  <c r="I16" i="2"/>
  <c r="H16" i="2"/>
  <c r="O35" i="2" s="1"/>
  <c r="G16" i="2"/>
  <c r="N35" i="2" s="1"/>
  <c r="F16" i="2"/>
  <c r="E16" i="2"/>
  <c r="L35" i="2" s="1"/>
  <c r="J15" i="2"/>
  <c r="Q34" i="2" s="1"/>
  <c r="I15" i="2"/>
  <c r="P34" i="2" s="1"/>
  <c r="P56" i="2" s="1"/>
  <c r="I56" i="2" s="1"/>
  <c r="H15" i="2"/>
  <c r="O34" i="2" s="1"/>
  <c r="G15" i="2"/>
  <c r="N34" i="2" s="1"/>
  <c r="F15" i="2"/>
  <c r="M34" i="2" s="1"/>
  <c r="E15" i="2"/>
  <c r="L34" i="2" s="1"/>
  <c r="J12" i="2"/>
  <c r="Q31" i="2" s="1"/>
  <c r="I12" i="2"/>
  <c r="P31" i="2" s="1"/>
  <c r="H12" i="2"/>
  <c r="O31" i="2" s="1"/>
  <c r="O53" i="2" s="1"/>
  <c r="H53" i="2" s="1"/>
  <c r="G12" i="2"/>
  <c r="N31" i="2" s="1"/>
  <c r="F12" i="2"/>
  <c r="M31" i="2" s="1"/>
  <c r="E12" i="2"/>
  <c r="I11" i="2"/>
  <c r="P30" i="2" s="1"/>
  <c r="H11" i="2"/>
  <c r="O30" i="2" s="1"/>
  <c r="F11" i="2"/>
  <c r="M30" i="2" s="1"/>
  <c r="E11" i="2"/>
  <c r="L30" i="2" s="1"/>
  <c r="J10" i="2"/>
  <c r="Q29" i="2" s="1"/>
  <c r="I10" i="2"/>
  <c r="P29" i="2" s="1"/>
  <c r="P51" i="2" s="1"/>
  <c r="I51" i="2" s="1"/>
  <c r="H10" i="2"/>
  <c r="O29" i="2" s="1"/>
  <c r="G10" i="2"/>
  <c r="N29" i="2" s="1"/>
  <c r="F10" i="2"/>
  <c r="M29" i="2" s="1"/>
  <c r="E10" i="2"/>
  <c r="L29" i="2" s="1"/>
  <c r="L51" i="2" s="1"/>
  <c r="E51" i="2" s="1"/>
  <c r="J9" i="2"/>
  <c r="Q28" i="2" s="1"/>
  <c r="I9" i="2"/>
  <c r="P28" i="2" s="1"/>
  <c r="H9" i="2"/>
  <c r="O28" i="2" s="1"/>
  <c r="H28" i="2" s="1"/>
  <c r="G9" i="2"/>
  <c r="N28" i="2" s="1"/>
  <c r="F9" i="2"/>
  <c r="M28" i="2" s="1"/>
  <c r="E9" i="2"/>
  <c r="L28" i="2" s="1"/>
  <c r="L50" i="2" s="1"/>
  <c r="E50" i="2" s="1"/>
  <c r="I7" i="2"/>
  <c r="P26" i="2" s="1"/>
  <c r="H7" i="2"/>
  <c r="O26" i="2" s="1"/>
  <c r="F7" i="2"/>
  <c r="M26" i="2" s="1"/>
  <c r="E7" i="2"/>
  <c r="L26" i="2" s="1"/>
  <c r="J6" i="2"/>
  <c r="Q24" i="2" s="1"/>
  <c r="I6" i="2"/>
  <c r="P24" i="2" s="1"/>
  <c r="I24" i="2" s="1"/>
  <c r="H6" i="2"/>
  <c r="O24" i="2" s="1"/>
  <c r="G6" i="2"/>
  <c r="N24" i="2" s="1"/>
  <c r="F6" i="2"/>
  <c r="M24" i="2" s="1"/>
  <c r="E6" i="2"/>
  <c r="L24" i="2" s="1"/>
  <c r="J5" i="2"/>
  <c r="Q23" i="2" s="1"/>
  <c r="I5" i="2"/>
  <c r="P23" i="2" s="1"/>
  <c r="H5" i="2"/>
  <c r="G5" i="2"/>
  <c r="N23" i="2" s="1"/>
  <c r="F5" i="2"/>
  <c r="M23" i="2" s="1"/>
  <c r="E5" i="2"/>
  <c r="L23" i="2" s="1"/>
  <c r="E23" i="2" s="1"/>
  <c r="L35" i="1"/>
  <c r="L34" i="1"/>
  <c r="L33" i="1"/>
  <c r="L32" i="1"/>
  <c r="L31" i="1"/>
  <c r="L30" i="1"/>
  <c r="K28" i="1"/>
  <c r="L28" i="1" s="1"/>
  <c r="L27" i="1"/>
  <c r="K27" i="1"/>
  <c r="K26" i="1"/>
  <c r="L26" i="1" s="1"/>
  <c r="K25" i="1"/>
  <c r="L25" i="1" s="1"/>
  <c r="K24" i="1"/>
  <c r="L24" i="1" s="1"/>
  <c r="K23" i="1"/>
  <c r="L23" i="1" s="1"/>
  <c r="K18" i="1"/>
  <c r="N18" i="1" s="1"/>
  <c r="K16" i="1"/>
  <c r="N16" i="1" s="1"/>
  <c r="K14" i="1"/>
  <c r="N14" i="1" s="1"/>
  <c r="K8" i="1"/>
  <c r="L8" i="1" s="1"/>
  <c r="K7" i="1"/>
  <c r="L7" i="1" s="1"/>
  <c r="K6" i="1"/>
  <c r="L6" i="1" s="1"/>
  <c r="K5" i="1"/>
  <c r="L5" i="1" s="1"/>
  <c r="L4" i="1"/>
  <c r="K4" i="1"/>
  <c r="K15" i="1" s="1"/>
  <c r="N15" i="1" s="1"/>
  <c r="K3" i="1"/>
  <c r="L3" i="1" s="1"/>
  <c r="L56" i="2" l="1"/>
  <c r="E56" i="2" s="1"/>
  <c r="E34" i="2"/>
  <c r="M57" i="2"/>
  <c r="F57" i="2" s="1"/>
  <c r="Q57" i="2"/>
  <c r="J57" i="2" s="1"/>
  <c r="E37" i="2"/>
  <c r="I35" i="2"/>
  <c r="L52" i="2"/>
  <c r="E52" i="2" s="1"/>
  <c r="E30" i="2"/>
  <c r="M52" i="2"/>
  <c r="F52" i="2" s="1"/>
  <c r="F30" i="2"/>
  <c r="P52" i="2"/>
  <c r="I52" i="2" s="1"/>
  <c r="I30" i="2"/>
  <c r="E29" i="2"/>
  <c r="L48" i="2"/>
  <c r="E48" i="2" s="1"/>
  <c r="E26" i="2"/>
  <c r="M48" i="2"/>
  <c r="F48" i="2" s="1"/>
  <c r="F26" i="2"/>
  <c r="I26" i="2"/>
  <c r="P48" i="2"/>
  <c r="I48" i="2" s="1"/>
  <c r="L47" i="2"/>
  <c r="E47" i="2" s="1"/>
  <c r="E24" i="2"/>
  <c r="Q47" i="2"/>
  <c r="J47" i="2" s="1"/>
  <c r="J24" i="2"/>
  <c r="Q59" i="2"/>
  <c r="J59" i="2" s="1"/>
  <c r="J37" i="2"/>
  <c r="H26" i="2"/>
  <c r="O48" i="2"/>
  <c r="H48" i="2" s="1"/>
  <c r="H30" i="2"/>
  <c r="O52" i="2"/>
  <c r="H52" i="2" s="1"/>
  <c r="N57" i="2"/>
  <c r="G57" i="2" s="1"/>
  <c r="G35" i="2"/>
  <c r="H35" i="2"/>
  <c r="O57" i="2"/>
  <c r="H57" i="2" s="1"/>
  <c r="M53" i="2"/>
  <c r="F53" i="2" s="1"/>
  <c r="F31" i="2"/>
  <c r="Q56" i="2"/>
  <c r="J56" i="2" s="1"/>
  <c r="J34" i="2"/>
  <c r="M46" i="2"/>
  <c r="F46" i="2" s="1"/>
  <c r="F23" i="2"/>
  <c r="M50" i="2"/>
  <c r="F50" i="2" s="1"/>
  <c r="F28" i="2"/>
  <c r="G23" i="2"/>
  <c r="N46" i="2"/>
  <c r="G46" i="2" s="1"/>
  <c r="L58" i="2"/>
  <c r="E58" i="2" s="1"/>
  <c r="E36" i="2"/>
  <c r="I23" i="2"/>
  <c r="P46" i="2"/>
  <c r="I46" i="2" s="1"/>
  <c r="P50" i="2"/>
  <c r="I50" i="2" s="1"/>
  <c r="I28" i="2"/>
  <c r="I31" i="2"/>
  <c r="P53" i="2"/>
  <c r="I53" i="2" s="1"/>
  <c r="H36" i="2"/>
  <c r="O58" i="2"/>
  <c r="H58" i="2" s="1"/>
  <c r="N53" i="2"/>
  <c r="G53" i="2" s="1"/>
  <c r="G31" i="2"/>
  <c r="J23" i="2"/>
  <c r="Q46" i="2"/>
  <c r="J46" i="2" s="1"/>
  <c r="Q50" i="2"/>
  <c r="J50" i="2" s="1"/>
  <c r="J28" i="2"/>
  <c r="J31" i="2"/>
  <c r="Q53" i="2"/>
  <c r="J53" i="2" s="1"/>
  <c r="P58" i="2"/>
  <c r="I58" i="2" s="1"/>
  <c r="I36" i="2"/>
  <c r="Q51" i="2"/>
  <c r="J51" i="2" s="1"/>
  <c r="J29" i="2"/>
  <c r="E35" i="2"/>
  <c r="L57" i="2"/>
  <c r="E57" i="2" s="1"/>
  <c r="N50" i="2"/>
  <c r="G50" i="2" s="1"/>
  <c r="G28" i="2"/>
  <c r="M47" i="2"/>
  <c r="F47" i="2" s="1"/>
  <c r="F24" i="2"/>
  <c r="F29" i="2"/>
  <c r="M51" i="2"/>
  <c r="F51" i="2" s="1"/>
  <c r="M56" i="2"/>
  <c r="F56" i="2" s="1"/>
  <c r="F34" i="2"/>
  <c r="M59" i="2"/>
  <c r="F59" i="2" s="1"/>
  <c r="F37" i="2"/>
  <c r="G24" i="2"/>
  <c r="N47" i="2"/>
  <c r="G47" i="2" s="1"/>
  <c r="N51" i="2"/>
  <c r="G51" i="2" s="1"/>
  <c r="G29" i="2"/>
  <c r="N56" i="2"/>
  <c r="G56" i="2" s="1"/>
  <c r="G34" i="2"/>
  <c r="N59" i="2"/>
  <c r="G59" i="2" s="1"/>
  <c r="G37" i="2"/>
  <c r="H24" i="2"/>
  <c r="O47" i="2"/>
  <c r="H47" i="2" s="1"/>
  <c r="H29" i="2"/>
  <c r="O51" i="2"/>
  <c r="H51" i="2" s="1"/>
  <c r="H34" i="2"/>
  <c r="O56" i="2"/>
  <c r="H56" i="2" s="1"/>
  <c r="H37" i="2"/>
  <c r="O59" i="2"/>
  <c r="H59" i="2" s="1"/>
  <c r="K17" i="1"/>
  <c r="N17" i="1" s="1"/>
  <c r="L46" i="2"/>
  <c r="E46" i="2" s="1"/>
  <c r="P47" i="2"/>
  <c r="I47" i="2" s="1"/>
  <c r="E28" i="2"/>
  <c r="I29" i="2"/>
  <c r="E31" i="2"/>
  <c r="I34" i="2"/>
  <c r="I37" i="2"/>
  <c r="O46" i="2"/>
  <c r="H46" i="2" s="1"/>
  <c r="O50" i="2"/>
  <c r="H50" i="2" s="1"/>
  <c r="H31" i="2"/>
  <c r="F36" i="2"/>
</calcChain>
</file>

<file path=xl/sharedStrings.xml><?xml version="1.0" encoding="utf-8"?>
<sst xmlns="http://schemas.openxmlformats.org/spreadsheetml/2006/main" count="317" uniqueCount="72">
  <si>
    <t>Use para o teste ( i = i op 3 )</t>
  </si>
  <si>
    <t xml:space="preserve"> Use para o teste ( i = i op j )</t>
  </si>
  <si>
    <t>MIPS</t>
  </si>
  <si>
    <t>MFLOPS</t>
  </si>
  <si>
    <t>Tipo</t>
  </si>
  <si>
    <t xml:space="preserve"> Tempo base</t>
  </si>
  <si>
    <t xml:space="preserve"> Soma</t>
  </si>
  <si>
    <t xml:space="preserve"> Mult.</t>
  </si>
  <si>
    <t xml:space="preserve"> Or</t>
  </si>
  <si>
    <t>Resultado</t>
  </si>
  <si>
    <t>byte</t>
  </si>
  <si>
    <t>int</t>
  </si>
  <si>
    <t>float</t>
  </si>
  <si>
    <t>Constante          ( Ex.: i=i op 3 ; )</t>
  </si>
  <si>
    <t>Constante</t>
  </si>
  <si>
    <t>Variável               ( Ex.: i=i op j ; )</t>
  </si>
  <si>
    <t xml:space="preserve"> Variável</t>
  </si>
  <si>
    <t>Calculo</t>
  </si>
  <si>
    <t>char</t>
  </si>
  <si>
    <t>CPI</t>
  </si>
  <si>
    <t>segundos</t>
  </si>
  <si>
    <t>Mhz</t>
  </si>
  <si>
    <t>Qtd. Base (10^6)</t>
  </si>
  <si>
    <t>Qtd. Base (10^(-3))</t>
  </si>
  <si>
    <t>Prog. em C</t>
  </si>
  <si>
    <t>Prog. em C++</t>
  </si>
  <si>
    <t>Identificação da máquina (processador, frequência de clock, SO e Compilador usado)</t>
  </si>
  <si>
    <t>Speed UP</t>
  </si>
  <si>
    <t>Inteiros</t>
  </si>
  <si>
    <t>Float</t>
  </si>
  <si>
    <t>Prog. em C (inteiros)</t>
  </si>
  <si>
    <t>Sistema Operacional</t>
  </si>
  <si>
    <t>PC 1</t>
  </si>
  <si>
    <t>PC 2</t>
  </si>
  <si>
    <t>PC 3</t>
  </si>
  <si>
    <t>PC 4</t>
  </si>
  <si>
    <t>Desktop Custom (Intel Celeron 430;1,8Ghz;Windows 7 Professional x86;CodeBlocks c/MinGW</t>
  </si>
  <si>
    <t>Intel Celeron 430;1,8Ghz;CodeBlocks c/MinGW</t>
  </si>
  <si>
    <t>Windows 7 Professional x86</t>
  </si>
  <si>
    <t>Intel Pentium Dual-Core T4500;2,3Ghz;GCC/G++</t>
  </si>
  <si>
    <t>Manjaro XFCE x64</t>
  </si>
  <si>
    <t>Positivo Sim+4025 (Intel Pentium Dual-Core T4500;2,3Ghz;Manjaro XFCE x64;GCC/G++)</t>
  </si>
  <si>
    <t>Intel Atom D525;1,8Ghz;CodeBlocks c/MinGW</t>
  </si>
  <si>
    <t>Windows 8.1 Pro x64</t>
  </si>
  <si>
    <t>AMD Ryzen 3300X;3,8Ghz;GCC/G++</t>
  </si>
  <si>
    <t>Windows 11 Education x64</t>
  </si>
  <si>
    <t>Desktop Custom (Intel Atom D525;1,8Ghz;Windows 8.1 Pro x64;CodeBlocks c/MinGW)</t>
  </si>
  <si>
    <t>Desktop Custom (AMD Ryzen 3300X;3,8Ghz;Windows 11 Education x64;GCC/G++)</t>
  </si>
  <si>
    <t>Sistema Operacional e Compilador</t>
  </si>
  <si>
    <t>Detalhes</t>
  </si>
  <si>
    <t>Windows 7 Professional x86;CodeBlocks c/MinGW</t>
  </si>
  <si>
    <t>SSD SATA 480 GB  1 GB  DDR2</t>
  </si>
  <si>
    <t>Manjaro XFCE x64;GCC/G++</t>
  </si>
  <si>
    <t>HDD 320 2 GB DDR2</t>
  </si>
  <si>
    <t>Windows 8.1 Pro x64;CodeBlocks c/MinGW</t>
  </si>
  <si>
    <t>HDD 320 8 GB DDR3</t>
  </si>
  <si>
    <t>Windows 11 Education x64;GCC/G++</t>
  </si>
  <si>
    <t xml:space="preserve">SSD SATA 480 GB  12 GB  DDR4 </t>
  </si>
  <si>
    <t>Modalidade do teste</t>
  </si>
  <si>
    <t>Tempo Apurado (ms)</t>
  </si>
  <si>
    <t xml:space="preserve">    Arduino    10 tentativas</t>
  </si>
  <si>
    <t>N/A</t>
  </si>
  <si>
    <t>Desktop   10 vezes com 1x10^7 instruções</t>
  </si>
  <si>
    <t>*int</t>
  </si>
  <si>
    <t>register int</t>
  </si>
  <si>
    <t>Tempo Apurado (s)</t>
  </si>
  <si>
    <t>MLOPS</t>
  </si>
  <si>
    <t>Frequencia em Mhz</t>
  </si>
  <si>
    <t>em Mhz</t>
  </si>
  <si>
    <t>Quant de op 1x10^6</t>
  </si>
  <si>
    <t>Arduino</t>
  </si>
  <si>
    <t>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</si>
</sst>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theme="9" tint="0.39988402966399123"/>
        <bgColor rgb="FFD9D9D9"/>
      </patternFill>
    </fill>
    <fill>
      <patternFill patternType="solid">
        <fgColor theme="7" tint="0.59987182226020086"/>
        <bgColor rgb="FFE8F2A1"/>
      </patternFill>
    </fill>
    <fill>
      <patternFill patternType="solid">
        <fgColor theme="4" tint="0.79989013336588644"/>
        <bgColor rgb="FFD9D9D9"/>
      </patternFill>
    </fill>
    <fill>
      <patternFill patternType="solid">
        <fgColor theme="0" tint="-0.14999847407452621"/>
        <bgColor rgb="FFDAE3F3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4" tint="0.39988402966399123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6F9D4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E8F2A1"/>
      <rgbColor rgb="FFFFFFA6"/>
      <rgbColor rgb="FF99CCFF"/>
      <rgbColor rgb="FFFFB66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opLeftCell="B1" zoomScaleNormal="100" workbookViewId="0">
      <selection activeCell="B1" sqref="B1"/>
    </sheetView>
  </sheetViews>
  <sheetFormatPr defaultColWidth="9.109375" defaultRowHeight="14.4" x14ac:dyDescent="0.3"/>
  <cols>
    <col min="1" max="1" width="5" style="4" customWidth="1"/>
    <col min="2" max="2" width="14.88671875" style="4" customWidth="1"/>
    <col min="3" max="4" width="8" style="4" customWidth="1"/>
    <col min="5" max="5" width="11.109375" style="4" customWidth="1"/>
    <col min="6" max="7" width="8" style="4" customWidth="1"/>
    <col min="8" max="8" width="7" style="4" customWidth="1"/>
    <col min="9" max="9" width="14.109375" style="4" customWidth="1"/>
    <col min="10" max="11" width="9.109375" style="4"/>
    <col min="12" max="12" width="15.109375" style="4" customWidth="1"/>
    <col min="13" max="13" width="9.109375" style="4"/>
    <col min="14" max="14" width="11.6640625" style="4" customWidth="1"/>
    <col min="15" max="16384" width="9.109375" style="4"/>
  </cols>
  <sheetData>
    <row r="1" spans="1:16" x14ac:dyDescent="0.3">
      <c r="C1" s="17" t="s">
        <v>0</v>
      </c>
      <c r="D1" s="17"/>
      <c r="E1" s="17"/>
      <c r="F1" s="17" t="s">
        <v>1</v>
      </c>
      <c r="G1" s="17"/>
      <c r="H1" s="17"/>
      <c r="L1" s="17" t="s">
        <v>2</v>
      </c>
      <c r="M1" s="17"/>
      <c r="N1" s="17" t="s">
        <v>3</v>
      </c>
      <c r="O1" s="17"/>
      <c r="P1" s="17"/>
    </row>
    <row r="2" spans="1:16" x14ac:dyDescent="0.3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6</v>
      </c>
      <c r="G2" s="4" t="s">
        <v>7</v>
      </c>
      <c r="H2" s="4" t="s">
        <v>8</v>
      </c>
      <c r="K2" s="4" t="s">
        <v>9</v>
      </c>
      <c r="L2" s="4" t="s">
        <v>10</v>
      </c>
      <c r="M2" s="4" t="s">
        <v>11</v>
      </c>
      <c r="P2" s="4" t="s">
        <v>12</v>
      </c>
    </row>
    <row r="3" spans="1:16" ht="15" customHeight="1" x14ac:dyDescent="0.3">
      <c r="A3" s="4" t="s">
        <v>10</v>
      </c>
      <c r="B3" s="4">
        <v>754700</v>
      </c>
      <c r="C3" s="4">
        <v>1006220</v>
      </c>
      <c r="D3" s="4">
        <v>1069104</v>
      </c>
      <c r="E3" s="4">
        <v>817580</v>
      </c>
      <c r="F3" s="4">
        <v>1006230</v>
      </c>
      <c r="G3" s="4">
        <v>1006220</v>
      </c>
      <c r="H3" s="4">
        <v>817580</v>
      </c>
      <c r="I3" s="16" t="s">
        <v>13</v>
      </c>
      <c r="J3" s="4" t="s">
        <v>6</v>
      </c>
      <c r="K3" s="4">
        <f>C3-B3</f>
        <v>251520</v>
      </c>
      <c r="L3" s="4">
        <f t="shared" ref="L3:L8" si="0">1/K3</f>
        <v>3.9758269720101781E-6</v>
      </c>
      <c r="N3" s="17" t="s">
        <v>14</v>
      </c>
      <c r="O3" s="4" t="s">
        <v>6</v>
      </c>
    </row>
    <row r="4" spans="1:16" x14ac:dyDescent="0.3">
      <c r="A4" s="4" t="s">
        <v>11</v>
      </c>
      <c r="I4" s="16"/>
      <c r="J4" s="4" t="s">
        <v>7</v>
      </c>
      <c r="K4" s="4">
        <f>D3-B3</f>
        <v>314404</v>
      </c>
      <c r="L4" s="4">
        <f t="shared" si="0"/>
        <v>3.1806211116906911E-6</v>
      </c>
      <c r="N4" s="17"/>
      <c r="O4" s="4" t="s">
        <v>7</v>
      </c>
    </row>
    <row r="5" spans="1:16" x14ac:dyDescent="0.3">
      <c r="A5" s="4" t="s">
        <v>12</v>
      </c>
      <c r="I5" s="16"/>
      <c r="J5" s="4" t="s">
        <v>8</v>
      </c>
      <c r="K5" s="4">
        <f>E3-B3</f>
        <v>62880</v>
      </c>
      <c r="L5" s="4">
        <f t="shared" si="0"/>
        <v>1.5903307888040712E-5</v>
      </c>
      <c r="N5" s="17"/>
      <c r="O5" s="4" t="s">
        <v>8</v>
      </c>
    </row>
    <row r="6" spans="1:16" ht="15" customHeight="1" x14ac:dyDescent="0.3">
      <c r="I6" s="16" t="s">
        <v>15</v>
      </c>
      <c r="J6" s="4" t="s">
        <v>6</v>
      </c>
      <c r="K6" s="4">
        <f>F3-B3</f>
        <v>251530</v>
      </c>
      <c r="L6" s="4">
        <f t="shared" si="0"/>
        <v>3.9756689062934838E-6</v>
      </c>
      <c r="N6" s="17" t="s">
        <v>16</v>
      </c>
      <c r="O6" s="4" t="s">
        <v>6</v>
      </c>
    </row>
    <row r="7" spans="1:16" x14ac:dyDescent="0.3">
      <c r="I7" s="16"/>
      <c r="J7" s="4" t="s">
        <v>7</v>
      </c>
      <c r="K7" s="4">
        <f>G3-B3</f>
        <v>251520</v>
      </c>
      <c r="L7" s="4">
        <f t="shared" si="0"/>
        <v>3.9758269720101781E-6</v>
      </c>
      <c r="N7" s="17"/>
      <c r="O7" s="4" t="s">
        <v>7</v>
      </c>
    </row>
    <row r="8" spans="1:16" x14ac:dyDescent="0.3">
      <c r="I8" s="16"/>
      <c r="J8" s="4" t="s">
        <v>8</v>
      </c>
      <c r="K8" s="4">
        <f>H3-B3</f>
        <v>62880</v>
      </c>
      <c r="L8" s="4">
        <f t="shared" si="0"/>
        <v>1.5903307888040712E-5</v>
      </c>
      <c r="N8" s="17"/>
      <c r="O8" s="4" t="s">
        <v>8</v>
      </c>
    </row>
    <row r="9" spans="1:16" x14ac:dyDescent="0.3">
      <c r="C9" s="17" t="s">
        <v>0</v>
      </c>
      <c r="D9" s="17"/>
      <c r="E9" s="17"/>
      <c r="F9" s="17" t="s">
        <v>1</v>
      </c>
      <c r="G9" s="17"/>
      <c r="H9" s="17"/>
    </row>
    <row r="10" spans="1:16" x14ac:dyDescent="0.3">
      <c r="A10" s="4" t="s">
        <v>4</v>
      </c>
      <c r="B10" s="4" t="s">
        <v>5</v>
      </c>
      <c r="C10" s="4" t="s">
        <v>6</v>
      </c>
      <c r="D10" s="4" t="s">
        <v>7</v>
      </c>
      <c r="E10" s="4" t="s">
        <v>8</v>
      </c>
      <c r="F10" s="4" t="s">
        <v>6</v>
      </c>
      <c r="G10" s="4" t="s">
        <v>7</v>
      </c>
      <c r="H10" s="4" t="s">
        <v>8</v>
      </c>
      <c r="I10" s="17" t="s">
        <v>17</v>
      </c>
      <c r="J10" s="17"/>
      <c r="K10" s="17"/>
      <c r="L10" s="17"/>
      <c r="M10" s="17"/>
      <c r="N10" s="17"/>
      <c r="O10" s="17"/>
      <c r="P10" s="17"/>
    </row>
    <row r="11" spans="1:16" x14ac:dyDescent="0.3">
      <c r="A11" s="4" t="s">
        <v>18</v>
      </c>
      <c r="B11" s="4">
        <v>4.9000000000000004</v>
      </c>
      <c r="C11" s="4">
        <v>25</v>
      </c>
      <c r="J11" s="5"/>
      <c r="K11" s="5"/>
      <c r="L11" s="5"/>
      <c r="M11" s="5"/>
      <c r="N11" s="17" t="s">
        <v>19</v>
      </c>
      <c r="O11" s="17"/>
      <c r="P11" s="17"/>
    </row>
    <row r="12" spans="1:16" x14ac:dyDescent="0.3">
      <c r="A12" s="4" t="s">
        <v>11</v>
      </c>
      <c r="N12" s="17"/>
      <c r="O12" s="17"/>
      <c r="P12" s="17"/>
    </row>
    <row r="13" spans="1:16" ht="15" customHeight="1" x14ac:dyDescent="0.3">
      <c r="A13" s="4" t="s">
        <v>12</v>
      </c>
      <c r="I13" s="16" t="s">
        <v>13</v>
      </c>
      <c r="J13" s="4" t="s">
        <v>6</v>
      </c>
      <c r="K13" s="4" t="s">
        <v>20</v>
      </c>
      <c r="L13" s="4" t="s">
        <v>21</v>
      </c>
      <c r="M13" s="4" t="s">
        <v>2</v>
      </c>
      <c r="N13" s="4" t="s">
        <v>10</v>
      </c>
      <c r="O13" s="4" t="s">
        <v>11</v>
      </c>
      <c r="P13" s="4" t="s">
        <v>12</v>
      </c>
    </row>
    <row r="14" spans="1:16" x14ac:dyDescent="0.3">
      <c r="I14" s="16"/>
      <c r="J14" s="4" t="s">
        <v>7</v>
      </c>
      <c r="K14" s="4">
        <f>K3/C22</f>
        <v>0.25152000000000002</v>
      </c>
      <c r="L14" s="4">
        <v>16</v>
      </c>
      <c r="M14" s="4">
        <v>1</v>
      </c>
      <c r="N14" s="4">
        <f>(K14/M14*C22)*(L14*C22)</f>
        <v>4024320000000.0005</v>
      </c>
    </row>
    <row r="15" spans="1:16" x14ac:dyDescent="0.3">
      <c r="I15" s="16"/>
      <c r="J15" s="4" t="s">
        <v>8</v>
      </c>
      <c r="K15" s="4">
        <f>K4/C22</f>
        <v>0.31440400000000002</v>
      </c>
      <c r="L15" s="4">
        <v>16</v>
      </c>
      <c r="M15" s="4">
        <v>1</v>
      </c>
      <c r="N15" s="4">
        <f>(K15/M15*C22)*(L15*C22)</f>
        <v>5030464000000</v>
      </c>
    </row>
    <row r="16" spans="1:16" ht="15" customHeight="1" x14ac:dyDescent="0.3">
      <c r="I16" s="16" t="s">
        <v>15</v>
      </c>
      <c r="J16" s="4" t="s">
        <v>6</v>
      </c>
      <c r="K16" s="4">
        <f>K5/C22</f>
        <v>6.2880000000000005E-2</v>
      </c>
      <c r="L16" s="4">
        <v>16</v>
      </c>
      <c r="M16" s="4">
        <v>1</v>
      </c>
      <c r="N16" s="4">
        <f>(K16/M16*C22)*(L16*C22)</f>
        <v>1006080000000.0001</v>
      </c>
    </row>
    <row r="17" spans="3:14" x14ac:dyDescent="0.3">
      <c r="I17" s="16"/>
      <c r="J17" s="4" t="s">
        <v>7</v>
      </c>
      <c r="K17" s="4">
        <f>K6/C22</f>
        <v>0.25152999999999998</v>
      </c>
      <c r="L17" s="4">
        <v>16</v>
      </c>
      <c r="M17" s="4">
        <v>1</v>
      </c>
      <c r="N17" s="4">
        <f>(K17/M17*C22)*(L17*C22)</f>
        <v>4024479999999.9995</v>
      </c>
    </row>
    <row r="18" spans="3:14" x14ac:dyDescent="0.3">
      <c r="I18" s="16"/>
      <c r="J18" s="4" t="s">
        <v>8</v>
      </c>
      <c r="K18" s="4">
        <f>K7/C22</f>
        <v>0.25152000000000002</v>
      </c>
      <c r="L18" s="4">
        <v>16</v>
      </c>
      <c r="M18" s="4">
        <v>1</v>
      </c>
      <c r="N18" s="4">
        <f>(K18/M18*C22)*(L18*C22)</f>
        <v>4024320000000.0005</v>
      </c>
    </row>
    <row r="21" spans="3:14" x14ac:dyDescent="0.3">
      <c r="L21" s="4" t="s">
        <v>2</v>
      </c>
      <c r="N21" s="4" t="s">
        <v>3</v>
      </c>
    </row>
    <row r="22" spans="3:14" x14ac:dyDescent="0.3">
      <c r="C22" s="4">
        <v>1000000</v>
      </c>
      <c r="F22" s="4" t="s">
        <v>22</v>
      </c>
      <c r="L22" s="4" t="s">
        <v>18</v>
      </c>
      <c r="M22" s="4" t="s">
        <v>11</v>
      </c>
      <c r="N22" s="4" t="s">
        <v>12</v>
      </c>
    </row>
    <row r="23" spans="3:14" x14ac:dyDescent="0.3">
      <c r="F23" s="4">
        <v>10</v>
      </c>
      <c r="I23" s="17" t="s">
        <v>14</v>
      </c>
      <c r="J23" s="4" t="s">
        <v>6</v>
      </c>
      <c r="K23" s="4">
        <f>C11-B11</f>
        <v>20.100000000000001</v>
      </c>
      <c r="L23" s="4">
        <f>((F23*C22)/(K23*(F25/C24)))/C22</f>
        <v>497.51243781094519</v>
      </c>
    </row>
    <row r="24" spans="3:14" x14ac:dyDescent="0.3">
      <c r="C24" s="4">
        <v>1000</v>
      </c>
      <c r="F24" s="4" t="s">
        <v>23</v>
      </c>
      <c r="I24" s="17"/>
      <c r="J24" s="4" t="s">
        <v>7</v>
      </c>
      <c r="K24" s="4">
        <f>D11-B11</f>
        <v>-4.9000000000000004</v>
      </c>
      <c r="L24" s="4">
        <f>((F23*C22)/(K24*(F25/C24)))/C22</f>
        <v>-2040.8163265306121</v>
      </c>
    </row>
    <row r="25" spans="3:14" x14ac:dyDescent="0.3">
      <c r="F25" s="4">
        <v>1</v>
      </c>
      <c r="I25" s="17"/>
      <c r="J25" s="4" t="s">
        <v>8</v>
      </c>
      <c r="K25" s="4">
        <f>E11-B11</f>
        <v>-4.9000000000000004</v>
      </c>
      <c r="L25" s="4">
        <f>((F23*C22)/(K25*(F25/C24)))/C22</f>
        <v>-2040.8163265306121</v>
      </c>
    </row>
    <row r="26" spans="3:14" x14ac:dyDescent="0.3">
      <c r="F26" s="4" t="s">
        <v>21</v>
      </c>
      <c r="I26" s="17" t="s">
        <v>16</v>
      </c>
      <c r="J26" s="4" t="s">
        <v>6</v>
      </c>
      <c r="K26" s="4">
        <f>F11-B11</f>
        <v>-4.9000000000000004</v>
      </c>
      <c r="L26" s="4">
        <f>((F23*C22)/(K26*(F25/C24)))/C22</f>
        <v>-2040.8163265306121</v>
      </c>
    </row>
    <row r="27" spans="3:14" x14ac:dyDescent="0.3">
      <c r="F27" s="4">
        <v>2993.3</v>
      </c>
      <c r="I27" s="17"/>
      <c r="J27" s="4" t="s">
        <v>7</v>
      </c>
      <c r="K27" s="4">
        <f>G11-B11</f>
        <v>-4.9000000000000004</v>
      </c>
      <c r="L27" s="4">
        <f>((F23*C22)/(K27*(F25/C24)))/C22</f>
        <v>-2040.8163265306121</v>
      </c>
    </row>
    <row r="28" spans="3:14" x14ac:dyDescent="0.3">
      <c r="I28" s="17"/>
      <c r="J28" s="4" t="s">
        <v>8</v>
      </c>
      <c r="K28" s="4">
        <f>H11-B11</f>
        <v>-4.9000000000000004</v>
      </c>
      <c r="L28" s="4">
        <f>((F23*C22)/(K28*(F25/C24)))/C22</f>
        <v>-2040.8163265306121</v>
      </c>
    </row>
    <row r="30" spans="3:14" x14ac:dyDescent="0.3">
      <c r="I30" s="4" t="s">
        <v>19</v>
      </c>
      <c r="J30" s="4" t="s">
        <v>6</v>
      </c>
      <c r="K30" s="4">
        <v>20.100000000000001</v>
      </c>
      <c r="L30" s="4">
        <f>(K30*(F25/C24))/((F23*C22)*(F27*(F23*C22)))</f>
        <v>6.7149968262452826E-20</v>
      </c>
    </row>
    <row r="31" spans="3:14" x14ac:dyDescent="0.3">
      <c r="J31" s="4" t="s">
        <v>7</v>
      </c>
      <c r="K31" s="4">
        <v>-4.9000000000000004</v>
      </c>
      <c r="L31" s="4">
        <f>(K31*(F25/C24))/((F23*C22)*(F27*(F23*C22)))</f>
        <v>-1.6369892760498448E-20</v>
      </c>
    </row>
    <row r="32" spans="3:14" x14ac:dyDescent="0.3">
      <c r="J32" s="4" t="s">
        <v>8</v>
      </c>
      <c r="K32" s="4">
        <v>-4.9000000000000004</v>
      </c>
      <c r="L32" s="4">
        <f>(K32*(F25/C24))/((F23*C22)*(F27*(F23*C22)))</f>
        <v>-1.6369892760498448E-20</v>
      </c>
    </row>
    <row r="33" spans="2:18" x14ac:dyDescent="0.3">
      <c r="J33" s="4" t="s">
        <v>6</v>
      </c>
      <c r="K33" s="4">
        <v>-4.9000000000000004</v>
      </c>
      <c r="L33" s="4">
        <f>(K33*(F25/C24))/((F23*C22)*(F27*(F23*C22)))</f>
        <v>-1.6369892760498448E-20</v>
      </c>
    </row>
    <row r="34" spans="2:18" x14ac:dyDescent="0.3">
      <c r="J34" s="4" t="s">
        <v>7</v>
      </c>
      <c r="K34" s="4">
        <v>-4.9000000000000004</v>
      </c>
      <c r="L34" s="4">
        <f>(K34*(F25/C24))/((F23*C22)*(F27*(F23*C22)))</f>
        <v>-1.6369892760498448E-20</v>
      </c>
    </row>
    <row r="35" spans="2:18" x14ac:dyDescent="0.3">
      <c r="J35" s="4" t="s">
        <v>8</v>
      </c>
      <c r="K35" s="4">
        <v>-4.9000000000000004</v>
      </c>
      <c r="L35" s="4">
        <f>(K35*(F25/C24))/((F23*C22)*(F27*(F23*C22)))</f>
        <v>-1.6369892760498448E-20</v>
      </c>
    </row>
    <row r="36" spans="2:18" x14ac:dyDescent="0.3">
      <c r="E36" s="17" t="s">
        <v>24</v>
      </c>
      <c r="F36" s="17"/>
      <c r="G36" s="17" t="s">
        <v>25</v>
      </c>
      <c r="H36" s="17"/>
    </row>
    <row r="37" spans="2:18" ht="15" customHeight="1" x14ac:dyDescent="0.3">
      <c r="B37" s="16" t="s">
        <v>26</v>
      </c>
      <c r="C37" s="16"/>
      <c r="D37" s="16"/>
      <c r="E37" s="17" t="s">
        <v>27</v>
      </c>
      <c r="F37" s="17"/>
      <c r="G37" s="17" t="s">
        <v>27</v>
      </c>
      <c r="H37" s="17"/>
    </row>
    <row r="38" spans="2:18" x14ac:dyDescent="0.3">
      <c r="B38" s="16"/>
      <c r="C38" s="16"/>
      <c r="D38" s="16"/>
      <c r="E38" s="17" t="s">
        <v>28</v>
      </c>
      <c r="F38" s="17" t="s">
        <v>29</v>
      </c>
      <c r="G38" s="17" t="s">
        <v>28</v>
      </c>
      <c r="H38" s="17" t="s">
        <v>29</v>
      </c>
      <c r="M38" s="17" t="s">
        <v>30</v>
      </c>
      <c r="N38" s="17"/>
    </row>
    <row r="39" spans="2:18" ht="15.75" customHeight="1" x14ac:dyDescent="0.3">
      <c r="B39" s="16"/>
      <c r="C39" s="16"/>
      <c r="D39" s="16"/>
      <c r="E39" s="17"/>
      <c r="F39" s="17"/>
      <c r="G39" s="17"/>
      <c r="H39" s="17"/>
      <c r="M39" s="17" t="s">
        <v>31</v>
      </c>
      <c r="N39" s="17"/>
      <c r="O39" s="4" t="s">
        <v>32</v>
      </c>
      <c r="P39" s="4" t="s">
        <v>33</v>
      </c>
      <c r="Q39" s="4" t="s">
        <v>34</v>
      </c>
      <c r="R39" s="4" t="s">
        <v>35</v>
      </c>
    </row>
    <row r="40" spans="2:18" ht="13.5" customHeight="1" x14ac:dyDescent="0.3">
      <c r="B40" s="16" t="s">
        <v>36</v>
      </c>
      <c r="C40" s="16"/>
      <c r="D40" s="16"/>
      <c r="E40" s="4">
        <v>1</v>
      </c>
      <c r="F40" s="4">
        <v>1</v>
      </c>
      <c r="G40" s="4">
        <v>1</v>
      </c>
      <c r="H40" s="4">
        <v>1</v>
      </c>
      <c r="J40" s="16" t="s">
        <v>37</v>
      </c>
      <c r="K40" s="16"/>
      <c r="L40" s="16"/>
      <c r="M40" s="16" t="s">
        <v>38</v>
      </c>
      <c r="N40" s="16"/>
      <c r="O40" s="17">
        <v>1</v>
      </c>
      <c r="P40" s="17"/>
      <c r="Q40" s="17"/>
      <c r="R40" s="17"/>
    </row>
    <row r="41" spans="2:18" x14ac:dyDescent="0.3">
      <c r="B41" s="16"/>
      <c r="C41" s="16"/>
      <c r="D41" s="16"/>
      <c r="J41" s="16"/>
      <c r="K41" s="16"/>
      <c r="L41" s="16"/>
      <c r="M41" s="16"/>
      <c r="N41" s="16"/>
      <c r="O41" s="17"/>
      <c r="P41" s="17"/>
      <c r="Q41" s="17"/>
      <c r="R41" s="17"/>
    </row>
    <row r="42" spans="2:18" ht="15" customHeight="1" x14ac:dyDescent="0.3">
      <c r="B42" s="16"/>
      <c r="C42" s="16"/>
      <c r="D42" s="16"/>
      <c r="J42" s="16" t="s">
        <v>39</v>
      </c>
      <c r="K42" s="16"/>
      <c r="L42" s="16"/>
      <c r="M42" s="16" t="s">
        <v>40</v>
      </c>
      <c r="N42" s="16"/>
      <c r="O42" s="17"/>
      <c r="P42" s="17">
        <v>1</v>
      </c>
      <c r="Q42" s="17"/>
      <c r="R42" s="17"/>
    </row>
    <row r="43" spans="2:18" ht="15" customHeight="1" x14ac:dyDescent="0.3">
      <c r="B43" s="16" t="s">
        <v>41</v>
      </c>
      <c r="C43" s="16"/>
      <c r="D43" s="16"/>
      <c r="J43" s="16"/>
      <c r="K43" s="16"/>
      <c r="L43" s="16"/>
      <c r="M43" s="16"/>
      <c r="N43" s="16"/>
      <c r="O43" s="17"/>
      <c r="P43" s="17"/>
      <c r="Q43" s="17"/>
      <c r="R43" s="17"/>
    </row>
    <row r="44" spans="2:18" ht="15" customHeight="1" x14ac:dyDescent="0.3">
      <c r="B44" s="16"/>
      <c r="C44" s="16"/>
      <c r="D44" s="16"/>
      <c r="J44" s="16" t="s">
        <v>42</v>
      </c>
      <c r="K44" s="16"/>
      <c r="L44" s="16"/>
      <c r="M44" s="16" t="s">
        <v>43</v>
      </c>
      <c r="N44" s="16"/>
      <c r="O44" s="17"/>
      <c r="P44" s="17"/>
      <c r="Q44" s="17">
        <v>1</v>
      </c>
      <c r="R44" s="17"/>
    </row>
    <row r="45" spans="2:18" x14ac:dyDescent="0.3">
      <c r="B45" s="16"/>
      <c r="C45" s="16"/>
      <c r="D45" s="16"/>
      <c r="J45" s="16"/>
      <c r="K45" s="16"/>
      <c r="L45" s="16"/>
      <c r="M45" s="16"/>
      <c r="N45" s="16"/>
      <c r="O45" s="17"/>
      <c r="P45" s="17"/>
      <c r="Q45" s="17"/>
      <c r="R45" s="17"/>
    </row>
    <row r="46" spans="2:18" ht="15" customHeight="1" x14ac:dyDescent="0.3">
      <c r="B46" s="16"/>
      <c r="C46" s="16"/>
      <c r="D46" s="16"/>
      <c r="J46" s="16" t="s">
        <v>44</v>
      </c>
      <c r="K46" s="16"/>
      <c r="L46" s="16"/>
      <c r="M46" s="16" t="s">
        <v>45</v>
      </c>
      <c r="N46" s="16"/>
      <c r="O46" s="17"/>
      <c r="P46" s="17"/>
      <c r="Q46" s="17"/>
      <c r="R46" s="17">
        <v>1</v>
      </c>
    </row>
    <row r="47" spans="2:18" ht="15" customHeight="1" x14ac:dyDescent="0.3">
      <c r="B47" s="16" t="s">
        <v>46</v>
      </c>
      <c r="C47" s="16"/>
      <c r="D47" s="16"/>
      <c r="J47" s="16"/>
      <c r="K47" s="16"/>
      <c r="L47" s="16"/>
      <c r="M47" s="16"/>
      <c r="N47" s="16"/>
      <c r="O47" s="17"/>
      <c r="P47" s="17"/>
      <c r="Q47" s="17"/>
      <c r="R47" s="17"/>
    </row>
    <row r="48" spans="2:18" x14ac:dyDescent="0.3">
      <c r="B48" s="16"/>
      <c r="C48" s="16"/>
      <c r="D48" s="16"/>
    </row>
    <row r="49" spans="2:18" x14ac:dyDescent="0.3">
      <c r="B49" s="16"/>
      <c r="C49" s="16"/>
      <c r="D49" s="16"/>
    </row>
    <row r="50" spans="2:18" ht="15" customHeight="1" x14ac:dyDescent="0.3">
      <c r="B50" s="16" t="s">
        <v>47</v>
      </c>
      <c r="C50" s="16"/>
      <c r="D50" s="16"/>
      <c r="M50" s="17" t="s">
        <v>30</v>
      </c>
      <c r="N50" s="17"/>
    </row>
    <row r="51" spans="2:18" x14ac:dyDescent="0.3">
      <c r="B51" s="16"/>
      <c r="C51" s="16"/>
      <c r="D51" s="16"/>
      <c r="M51" s="17" t="s">
        <v>31</v>
      </c>
      <c r="N51" s="17"/>
      <c r="O51" s="4" t="s">
        <v>32</v>
      </c>
      <c r="P51" s="4" t="s">
        <v>33</v>
      </c>
      <c r="Q51" s="4" t="s">
        <v>34</v>
      </c>
      <c r="R51" s="4" t="s">
        <v>35</v>
      </c>
    </row>
    <row r="52" spans="2:18" ht="15" customHeight="1" x14ac:dyDescent="0.3">
      <c r="B52" s="16"/>
      <c r="C52" s="16"/>
      <c r="D52" s="16"/>
      <c r="J52" s="16" t="s">
        <v>37</v>
      </c>
      <c r="K52" s="16"/>
      <c r="L52" s="16"/>
      <c r="M52" s="16" t="s">
        <v>38</v>
      </c>
      <c r="N52" s="16"/>
      <c r="O52" s="17">
        <v>1</v>
      </c>
      <c r="P52" s="17"/>
      <c r="Q52" s="17"/>
      <c r="R52" s="17"/>
    </row>
    <row r="53" spans="2:18" x14ac:dyDescent="0.3">
      <c r="J53" s="16"/>
      <c r="K53" s="16"/>
      <c r="L53" s="16"/>
      <c r="M53" s="16"/>
      <c r="N53" s="16"/>
      <c r="O53" s="17"/>
      <c r="P53" s="17"/>
      <c r="Q53" s="17"/>
      <c r="R53" s="17"/>
    </row>
    <row r="54" spans="2:18" ht="15" customHeight="1" x14ac:dyDescent="0.3">
      <c r="J54" s="16" t="s">
        <v>39</v>
      </c>
      <c r="K54" s="16"/>
      <c r="L54" s="16"/>
      <c r="M54" s="16" t="s">
        <v>40</v>
      </c>
      <c r="N54" s="16"/>
      <c r="O54" s="17"/>
      <c r="P54" s="17">
        <v>1</v>
      </c>
      <c r="Q54" s="17"/>
      <c r="R54" s="17"/>
    </row>
    <row r="55" spans="2:18" x14ac:dyDescent="0.3">
      <c r="J55" s="16"/>
      <c r="K55" s="16"/>
      <c r="L55" s="16"/>
      <c r="M55" s="16"/>
      <c r="N55" s="16"/>
      <c r="O55" s="17"/>
      <c r="P55" s="17"/>
      <c r="Q55" s="17"/>
      <c r="R55" s="17"/>
    </row>
    <row r="56" spans="2:18" ht="15" customHeight="1" x14ac:dyDescent="0.3">
      <c r="J56" s="16" t="s">
        <v>42</v>
      </c>
      <c r="K56" s="16"/>
      <c r="L56" s="16"/>
      <c r="M56" s="16" t="s">
        <v>43</v>
      </c>
      <c r="N56" s="16"/>
      <c r="O56" s="17"/>
      <c r="P56" s="17"/>
      <c r="Q56" s="17">
        <v>1</v>
      </c>
      <c r="R56" s="17"/>
    </row>
    <row r="57" spans="2:18" x14ac:dyDescent="0.3">
      <c r="J57" s="16"/>
      <c r="K57" s="16"/>
      <c r="L57" s="16"/>
      <c r="M57" s="16"/>
      <c r="N57" s="16"/>
      <c r="O57" s="17"/>
      <c r="P57" s="17"/>
      <c r="Q57" s="17"/>
      <c r="R57" s="17"/>
    </row>
    <row r="58" spans="2:18" ht="15" customHeight="1" x14ac:dyDescent="0.3">
      <c r="J58" s="16" t="s">
        <v>44</v>
      </c>
      <c r="K58" s="16"/>
      <c r="L58" s="16"/>
      <c r="M58" s="16" t="s">
        <v>45</v>
      </c>
      <c r="N58" s="16"/>
      <c r="O58" s="17"/>
      <c r="P58" s="17"/>
      <c r="Q58" s="17"/>
      <c r="R58" s="17">
        <v>1</v>
      </c>
    </row>
    <row r="59" spans="2:18" x14ac:dyDescent="0.3">
      <c r="J59" s="16"/>
      <c r="K59" s="16"/>
      <c r="L59" s="16"/>
      <c r="M59" s="16"/>
      <c r="N59" s="16"/>
      <c r="O59" s="17"/>
      <c r="P59" s="17"/>
      <c r="Q59" s="17"/>
      <c r="R59" s="17"/>
    </row>
    <row r="61" spans="2:18" x14ac:dyDescent="0.3">
      <c r="M61" s="17" t="s">
        <v>30</v>
      </c>
      <c r="N61" s="17"/>
    </row>
    <row r="62" spans="2:18" x14ac:dyDescent="0.3">
      <c r="J62" s="17" t="s">
        <v>48</v>
      </c>
      <c r="K62" s="17"/>
      <c r="L62" s="17"/>
      <c r="M62" s="17" t="s">
        <v>49</v>
      </c>
      <c r="N62" s="17"/>
      <c r="O62" s="4" t="s">
        <v>32</v>
      </c>
      <c r="P62" s="4" t="s">
        <v>33</v>
      </c>
      <c r="Q62" s="4" t="s">
        <v>34</v>
      </c>
      <c r="R62" s="4" t="s">
        <v>35</v>
      </c>
    </row>
    <row r="63" spans="2:18" ht="15" customHeight="1" x14ac:dyDescent="0.3">
      <c r="J63" s="16" t="s">
        <v>50</v>
      </c>
      <c r="K63" s="16"/>
      <c r="L63" s="16"/>
      <c r="M63" s="16" t="s">
        <v>51</v>
      </c>
      <c r="N63" s="16"/>
      <c r="O63" s="17">
        <v>1</v>
      </c>
      <c r="P63" s="17"/>
      <c r="Q63" s="17"/>
      <c r="R63" s="17"/>
    </row>
    <row r="64" spans="2:18" x14ac:dyDescent="0.3">
      <c r="J64" s="16"/>
      <c r="K64" s="16"/>
      <c r="L64" s="16"/>
      <c r="M64" s="16"/>
      <c r="N64" s="16"/>
      <c r="O64" s="17"/>
      <c r="P64" s="17"/>
      <c r="Q64" s="17"/>
      <c r="R64" s="17"/>
    </row>
    <row r="65" spans="10:18" ht="15" customHeight="1" x14ac:dyDescent="0.3">
      <c r="J65" s="16" t="s">
        <v>52</v>
      </c>
      <c r="K65" s="16"/>
      <c r="L65" s="16"/>
      <c r="M65" s="16" t="s">
        <v>53</v>
      </c>
      <c r="N65" s="16"/>
      <c r="O65" s="17"/>
      <c r="P65" s="17">
        <v>1</v>
      </c>
      <c r="Q65" s="17"/>
      <c r="R65" s="17"/>
    </row>
    <row r="66" spans="10:18" x14ac:dyDescent="0.3">
      <c r="J66" s="16"/>
      <c r="K66" s="16"/>
      <c r="L66" s="16"/>
      <c r="M66" s="16"/>
      <c r="N66" s="16"/>
      <c r="O66" s="17"/>
      <c r="P66" s="17"/>
      <c r="Q66" s="17"/>
      <c r="R66" s="17"/>
    </row>
    <row r="67" spans="10:18" ht="15" customHeight="1" x14ac:dyDescent="0.3">
      <c r="J67" s="16" t="s">
        <v>54</v>
      </c>
      <c r="K67" s="16"/>
      <c r="L67" s="16"/>
      <c r="M67" s="16" t="s">
        <v>55</v>
      </c>
      <c r="N67" s="16"/>
      <c r="O67" s="17"/>
      <c r="P67" s="17"/>
      <c r="Q67" s="17">
        <v>1</v>
      </c>
      <c r="R67" s="17"/>
    </row>
    <row r="68" spans="10:18" x14ac:dyDescent="0.3">
      <c r="J68" s="16"/>
      <c r="K68" s="16"/>
      <c r="L68" s="16"/>
      <c r="M68" s="16"/>
      <c r="N68" s="16"/>
      <c r="O68" s="17"/>
      <c r="P68" s="17"/>
      <c r="Q68" s="17"/>
      <c r="R68" s="17"/>
    </row>
    <row r="69" spans="10:18" ht="15" customHeight="1" x14ac:dyDescent="0.3">
      <c r="J69" s="16" t="s">
        <v>56</v>
      </c>
      <c r="K69" s="16"/>
      <c r="L69" s="16"/>
      <c r="M69" s="16" t="s">
        <v>57</v>
      </c>
      <c r="N69" s="16"/>
      <c r="O69" s="17"/>
      <c r="P69" s="17"/>
      <c r="Q69" s="17"/>
      <c r="R69" s="17">
        <v>1</v>
      </c>
    </row>
    <row r="70" spans="10:18" x14ac:dyDescent="0.3">
      <c r="J70" s="16"/>
      <c r="K70" s="16"/>
      <c r="L70" s="16"/>
      <c r="M70" s="16"/>
      <c r="N70" s="16"/>
      <c r="O70" s="17"/>
      <c r="P70" s="17"/>
      <c r="Q70" s="17"/>
      <c r="R70" s="17"/>
    </row>
  </sheetData>
  <mergeCells count="109">
    <mergeCell ref="C1:E1"/>
    <mergeCell ref="F1:H1"/>
    <mergeCell ref="L1:M1"/>
    <mergeCell ref="N1:P1"/>
    <mergeCell ref="I3:I5"/>
    <mergeCell ref="N3:N5"/>
    <mergeCell ref="I6:I8"/>
    <mergeCell ref="N6:N8"/>
    <mergeCell ref="C9:E9"/>
    <mergeCell ref="F9:H9"/>
    <mergeCell ref="I10:P10"/>
    <mergeCell ref="N11:P11"/>
    <mergeCell ref="N12:P12"/>
    <mergeCell ref="I13:I15"/>
    <mergeCell ref="I16:I18"/>
    <mergeCell ref="I23:I25"/>
    <mergeCell ref="I26:I28"/>
    <mergeCell ref="E36:F36"/>
    <mergeCell ref="G36:H36"/>
    <mergeCell ref="B37:D39"/>
    <mergeCell ref="E37:F37"/>
    <mergeCell ref="G37:H37"/>
    <mergeCell ref="E38:E39"/>
    <mergeCell ref="F38:F39"/>
    <mergeCell ref="G38:G39"/>
    <mergeCell ref="H38:H39"/>
    <mergeCell ref="M38:N38"/>
    <mergeCell ref="M39:N39"/>
    <mergeCell ref="B40:D42"/>
    <mergeCell ref="J40:L41"/>
    <mergeCell ref="M40:N41"/>
    <mergeCell ref="O40:O41"/>
    <mergeCell ref="P40:P41"/>
    <mergeCell ref="Q40:Q41"/>
    <mergeCell ref="R40:R41"/>
    <mergeCell ref="J42:L43"/>
    <mergeCell ref="M42:N43"/>
    <mergeCell ref="O42:O43"/>
    <mergeCell ref="P42:P43"/>
    <mergeCell ref="Q42:Q43"/>
    <mergeCell ref="R42:R43"/>
    <mergeCell ref="B43:D46"/>
    <mergeCell ref="J44:L45"/>
    <mergeCell ref="M44:N45"/>
    <mergeCell ref="O44:O45"/>
    <mergeCell ref="P44:P45"/>
    <mergeCell ref="Q44:Q45"/>
    <mergeCell ref="R44:R45"/>
    <mergeCell ref="J46:L47"/>
    <mergeCell ref="M46:N47"/>
    <mergeCell ref="O46:O47"/>
    <mergeCell ref="P46:P47"/>
    <mergeCell ref="Q46:Q47"/>
    <mergeCell ref="R46:R47"/>
    <mergeCell ref="B47:D49"/>
    <mergeCell ref="B50:D52"/>
    <mergeCell ref="M50:N50"/>
    <mergeCell ref="M51:N51"/>
    <mergeCell ref="J52:L53"/>
    <mergeCell ref="M52:N53"/>
    <mergeCell ref="O52:O53"/>
    <mergeCell ref="P52:P53"/>
    <mergeCell ref="Q52:Q53"/>
    <mergeCell ref="R52:R53"/>
    <mergeCell ref="J54:L55"/>
    <mergeCell ref="M54:N55"/>
    <mergeCell ref="O54:O55"/>
    <mergeCell ref="P54:P55"/>
    <mergeCell ref="Q54:Q55"/>
    <mergeCell ref="R54:R55"/>
    <mergeCell ref="J56:L57"/>
    <mergeCell ref="M56:N57"/>
    <mergeCell ref="O56:O57"/>
    <mergeCell ref="P56:P57"/>
    <mergeCell ref="Q56:Q57"/>
    <mergeCell ref="R56:R57"/>
    <mergeCell ref="J58:L59"/>
    <mergeCell ref="M58:N59"/>
    <mergeCell ref="O58:O59"/>
    <mergeCell ref="P58:P59"/>
    <mergeCell ref="Q58:Q59"/>
    <mergeCell ref="R58:R59"/>
    <mergeCell ref="M61:N61"/>
    <mergeCell ref="J62:L62"/>
    <mergeCell ref="M62:N62"/>
    <mergeCell ref="J63:L64"/>
    <mergeCell ref="M63:N64"/>
    <mergeCell ref="O63:O64"/>
    <mergeCell ref="P63:P64"/>
    <mergeCell ref="Q63:Q64"/>
    <mergeCell ref="R63:R64"/>
    <mergeCell ref="J65:L66"/>
    <mergeCell ref="M65:N66"/>
    <mergeCell ref="O65:O66"/>
    <mergeCell ref="P65:P66"/>
    <mergeCell ref="Q65:Q66"/>
    <mergeCell ref="R65:R66"/>
    <mergeCell ref="J67:L68"/>
    <mergeCell ref="M67:N68"/>
    <mergeCell ref="O67:O68"/>
    <mergeCell ref="P67:P68"/>
    <mergeCell ref="Q67:Q68"/>
    <mergeCell ref="R67:R68"/>
    <mergeCell ref="J69:L70"/>
    <mergeCell ref="M69:N70"/>
    <mergeCell ref="O69:O70"/>
    <mergeCell ref="P69:P70"/>
    <mergeCell ref="Q69:Q70"/>
    <mergeCell ref="R69:R70"/>
  </mergeCells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XFD81"/>
  <sheetViews>
    <sheetView tabSelected="1" topLeftCell="A20" zoomScaleNormal="100" workbookViewId="0">
      <selection activeCell="S5" sqref="S5"/>
    </sheetView>
  </sheetViews>
  <sheetFormatPr defaultColWidth="9.109375" defaultRowHeight="14.4" x14ac:dyDescent="0.3"/>
  <cols>
    <col min="1" max="1" width="2.44140625" style="4" customWidth="1"/>
    <col min="2" max="2" width="11.33203125" style="4" customWidth="1"/>
    <col min="3" max="3" width="10.6640625" style="4" customWidth="1"/>
    <col min="4" max="4" width="12.109375" style="4" customWidth="1"/>
    <col min="5" max="5" width="25.5546875" style="4" customWidth="1"/>
    <col min="6" max="7" width="8.6640625" style="4" customWidth="1"/>
    <col min="8" max="8" width="25.5546875" style="4" customWidth="1"/>
    <col min="9" max="10" width="8.6640625" style="4" customWidth="1"/>
    <col min="11" max="11" width="1.33203125" style="6" customWidth="1"/>
    <col min="12" max="16384" width="9.109375" style="4"/>
  </cols>
  <sheetData>
    <row r="3" spans="2:17" x14ac:dyDescent="0.3">
      <c r="B3" s="23"/>
      <c r="C3" s="23" t="s">
        <v>58</v>
      </c>
      <c r="D3" s="23"/>
      <c r="E3" s="24" t="s">
        <v>0</v>
      </c>
      <c r="F3" s="24"/>
      <c r="G3" s="24"/>
      <c r="H3" s="25" t="s">
        <v>1</v>
      </c>
      <c r="I3" s="25"/>
      <c r="J3" s="25"/>
      <c r="L3" s="26" t="s">
        <v>59</v>
      </c>
      <c r="M3" s="26"/>
      <c r="N3" s="26"/>
      <c r="O3" s="26"/>
      <c r="P3" s="26"/>
      <c r="Q3" s="26"/>
    </row>
    <row r="4" spans="2:17" x14ac:dyDescent="0.3">
      <c r="B4" s="23"/>
      <c r="C4" s="3" t="s">
        <v>4</v>
      </c>
      <c r="D4" s="7" t="s">
        <v>5</v>
      </c>
      <c r="E4" s="8" t="s">
        <v>6</v>
      </c>
      <c r="F4" s="7" t="s">
        <v>7</v>
      </c>
      <c r="G4" s="9" t="s">
        <v>8</v>
      </c>
      <c r="H4" s="8" t="s">
        <v>6</v>
      </c>
      <c r="I4" s="7" t="s">
        <v>7</v>
      </c>
      <c r="J4" s="9" t="s">
        <v>8</v>
      </c>
      <c r="L4" s="8" t="s">
        <v>6</v>
      </c>
      <c r="M4" s="7" t="s">
        <v>7</v>
      </c>
      <c r="N4" s="9" t="s">
        <v>8</v>
      </c>
      <c r="O4" s="8" t="s">
        <v>6</v>
      </c>
      <c r="P4" s="7" t="s">
        <v>7</v>
      </c>
      <c r="Q4" s="9" t="s">
        <v>8</v>
      </c>
    </row>
    <row r="5" spans="2:17" ht="15" customHeight="1" x14ac:dyDescent="0.3">
      <c r="B5" s="19" t="s">
        <v>60</v>
      </c>
      <c r="C5" s="2" t="s">
        <v>10</v>
      </c>
      <c r="D5" s="2">
        <v>2462716</v>
      </c>
      <c r="E5" s="2">
        <f>L5-D5</f>
        <v>63145</v>
      </c>
      <c r="F5" s="2">
        <f>M5-D5</f>
        <v>189439</v>
      </c>
      <c r="G5" s="2">
        <f>N5-D5</f>
        <v>63145</v>
      </c>
      <c r="H5" s="2">
        <f>O5-D5</f>
        <v>189439</v>
      </c>
      <c r="I5" s="2">
        <f>P5-D5</f>
        <v>378877</v>
      </c>
      <c r="J5" s="2">
        <f>Q5-D5</f>
        <v>189439</v>
      </c>
      <c r="L5" s="14">
        <v>2525861</v>
      </c>
      <c r="M5" s="14">
        <v>2652155</v>
      </c>
      <c r="N5" s="14">
        <v>2525861</v>
      </c>
      <c r="O5" s="15">
        <v>2652155</v>
      </c>
      <c r="P5" s="15">
        <v>2841593</v>
      </c>
      <c r="Q5" s="15">
        <v>2652155</v>
      </c>
    </row>
    <row r="6" spans="2:17" x14ac:dyDescent="0.3">
      <c r="B6" s="19"/>
      <c r="C6" s="3" t="s">
        <v>11</v>
      </c>
      <c r="D6" s="3">
        <v>2715301</v>
      </c>
      <c r="E6" s="3">
        <f>L6-D6</f>
        <v>126294</v>
      </c>
      <c r="F6" s="3">
        <f>M6-D6</f>
        <v>315732</v>
      </c>
      <c r="G6" s="3">
        <f>N6-D6</f>
        <v>63144</v>
      </c>
      <c r="H6" s="3">
        <f>O6-D6</f>
        <v>378879</v>
      </c>
      <c r="I6" s="3">
        <f>P6-D6</f>
        <v>884049</v>
      </c>
      <c r="J6" s="3">
        <f>Q6-D6</f>
        <v>378879</v>
      </c>
      <c r="L6" s="14">
        <v>2841595</v>
      </c>
      <c r="M6" s="14">
        <v>3031033</v>
      </c>
      <c r="N6" s="14">
        <v>2778445</v>
      </c>
      <c r="O6" s="15">
        <v>3094180</v>
      </c>
      <c r="P6" s="15">
        <v>3599350</v>
      </c>
      <c r="Q6" s="15">
        <v>3094180</v>
      </c>
    </row>
    <row r="7" spans="2:17" x14ac:dyDescent="0.3">
      <c r="B7" s="19"/>
      <c r="C7" s="2" t="s">
        <v>12</v>
      </c>
      <c r="D7" s="2">
        <v>3220472</v>
      </c>
      <c r="E7" s="2">
        <f>L7-D7</f>
        <v>9217129</v>
      </c>
      <c r="F7" s="2">
        <f>M7-D7</f>
        <v>7135697</v>
      </c>
      <c r="G7" s="2" t="s">
        <v>61</v>
      </c>
      <c r="H7" s="2">
        <f>O7-D7</f>
        <v>9469715</v>
      </c>
      <c r="I7" s="2">
        <f>P7-D7</f>
        <v>7388284</v>
      </c>
      <c r="J7" s="2" t="s">
        <v>61</v>
      </c>
      <c r="L7" s="14">
        <v>12437601</v>
      </c>
      <c r="M7" s="14">
        <v>10356169</v>
      </c>
      <c r="N7" s="2" t="s">
        <v>61</v>
      </c>
      <c r="O7" s="15">
        <v>12690187</v>
      </c>
      <c r="P7" s="15">
        <v>10608756</v>
      </c>
      <c r="Q7" s="2" t="s">
        <v>61</v>
      </c>
    </row>
    <row r="8" spans="2:17" x14ac:dyDescent="0.3">
      <c r="B8" s="20"/>
      <c r="C8" s="20"/>
      <c r="D8" s="20"/>
      <c r="E8" s="20"/>
      <c r="F8" s="20"/>
      <c r="G8" s="20"/>
      <c r="H8" s="20"/>
      <c r="I8" s="20"/>
      <c r="J8" s="20"/>
      <c r="L8" s="21"/>
      <c r="M8" s="21"/>
      <c r="N8" s="21"/>
      <c r="O8" s="21"/>
      <c r="P8" s="21"/>
      <c r="Q8" s="21"/>
    </row>
    <row r="9" spans="2:17" ht="15" customHeight="1" x14ac:dyDescent="0.3">
      <c r="B9" s="19" t="s">
        <v>62</v>
      </c>
      <c r="C9" s="2" t="s">
        <v>18</v>
      </c>
      <c r="D9" s="2">
        <v>4.9000000000000004</v>
      </c>
      <c r="E9" s="2">
        <f>L9-D9</f>
        <v>13.6</v>
      </c>
      <c r="F9" s="2">
        <f>M9-D9</f>
        <v>16.600000000000001</v>
      </c>
      <c r="G9" s="2">
        <f>N9-D9</f>
        <v>11.299999999999999</v>
      </c>
      <c r="H9" s="2">
        <f>O9-D9</f>
        <v>13.4</v>
      </c>
      <c r="I9" s="2">
        <f>P9-D9</f>
        <v>19.899999999999999</v>
      </c>
      <c r="J9" s="2">
        <f>Q9-D9</f>
        <v>11.6</v>
      </c>
      <c r="L9" s="2">
        <v>18.5</v>
      </c>
      <c r="M9" s="2">
        <v>21.5</v>
      </c>
      <c r="N9" s="2">
        <v>16.2</v>
      </c>
      <c r="O9" s="2">
        <v>18.3</v>
      </c>
      <c r="P9" s="2">
        <v>24.8</v>
      </c>
      <c r="Q9" s="2">
        <v>16.5</v>
      </c>
    </row>
    <row r="10" spans="2:17" x14ac:dyDescent="0.3">
      <c r="B10" s="19"/>
      <c r="C10" s="10" t="s">
        <v>11</v>
      </c>
      <c r="D10" s="10">
        <v>5.4</v>
      </c>
      <c r="E10" s="10">
        <f>L10-D10</f>
        <v>1.2999999999999998</v>
      </c>
      <c r="F10" s="10">
        <f>M10-D10</f>
        <v>0.29999999999999982</v>
      </c>
      <c r="G10" s="10">
        <f>N10-D10</f>
        <v>1.2999999999999998</v>
      </c>
      <c r="H10" s="10">
        <f>O10-D10</f>
        <v>1.6999999999999993</v>
      </c>
      <c r="I10" s="10">
        <f>P10-D10</f>
        <v>2.9000000000000004</v>
      </c>
      <c r="J10" s="10">
        <f>Q10-D10</f>
        <v>2.7999999999999989</v>
      </c>
      <c r="L10" s="10">
        <v>6.7</v>
      </c>
      <c r="M10" s="10">
        <v>5.7</v>
      </c>
      <c r="N10" s="10">
        <v>6.7</v>
      </c>
      <c r="O10" s="10">
        <v>7.1</v>
      </c>
      <c r="P10" s="10">
        <v>8.3000000000000007</v>
      </c>
      <c r="Q10" s="10">
        <v>8.1999999999999993</v>
      </c>
    </row>
    <row r="11" spans="2:17" x14ac:dyDescent="0.3">
      <c r="B11" s="19"/>
      <c r="C11" s="2" t="s">
        <v>12</v>
      </c>
      <c r="D11" s="2">
        <v>5.6</v>
      </c>
      <c r="E11" s="2">
        <f>L11-D11</f>
        <v>1.1000000000000005</v>
      </c>
      <c r="F11" s="2">
        <f>M11-D11</f>
        <v>32.199999999999996</v>
      </c>
      <c r="G11" s="2" t="s">
        <v>61</v>
      </c>
      <c r="H11" s="2">
        <f>O11-D11</f>
        <v>32.299999999999997</v>
      </c>
      <c r="I11" s="2">
        <f>P11-D11</f>
        <v>35.5</v>
      </c>
      <c r="J11" s="2" t="s">
        <v>61</v>
      </c>
      <c r="L11" s="2">
        <v>6.7</v>
      </c>
      <c r="M11" s="2">
        <v>37.799999999999997</v>
      </c>
      <c r="N11" s="2" t="s">
        <v>61</v>
      </c>
      <c r="O11" s="2">
        <v>37.9</v>
      </c>
      <c r="P11" s="2">
        <v>41.1</v>
      </c>
      <c r="Q11" s="2" t="s">
        <v>61</v>
      </c>
    </row>
    <row r="12" spans="2:17" x14ac:dyDescent="0.3">
      <c r="B12" s="19"/>
      <c r="C12" s="10" t="s">
        <v>63</v>
      </c>
      <c r="D12" s="10">
        <v>5.9</v>
      </c>
      <c r="E12" s="10">
        <f>L12-D12</f>
        <v>1.1999999999999993</v>
      </c>
      <c r="F12" s="10">
        <f>M12-D12</f>
        <v>2.5</v>
      </c>
      <c r="G12" s="10">
        <f>N12-D12</f>
        <v>1.7999999999999998</v>
      </c>
      <c r="H12" s="10">
        <f>O12-D12</f>
        <v>3.5</v>
      </c>
      <c r="I12" s="10">
        <f>P12-D12</f>
        <v>4</v>
      </c>
      <c r="J12" s="10">
        <f>Q12-D12</f>
        <v>3.5</v>
      </c>
      <c r="L12" s="10">
        <v>7.1</v>
      </c>
      <c r="M12" s="10">
        <v>8.4</v>
      </c>
      <c r="N12" s="10">
        <v>7.7</v>
      </c>
      <c r="O12" s="10">
        <v>9.4</v>
      </c>
      <c r="P12" s="10">
        <v>9.9</v>
      </c>
      <c r="Q12" s="10">
        <v>9.4</v>
      </c>
    </row>
    <row r="13" spans="2:17" x14ac:dyDescent="0.3">
      <c r="B13" s="20"/>
      <c r="C13" s="20"/>
      <c r="D13" s="20"/>
      <c r="E13" s="20"/>
      <c r="F13" s="20"/>
      <c r="G13" s="20"/>
      <c r="H13" s="20"/>
      <c r="I13" s="20"/>
      <c r="J13" s="20"/>
      <c r="L13" s="21"/>
      <c r="M13" s="21"/>
      <c r="N13" s="21"/>
      <c r="O13" s="21"/>
      <c r="P13" s="21"/>
      <c r="Q13" s="21"/>
    </row>
    <row r="14" spans="2:17" ht="15" hidden="1" customHeight="1" x14ac:dyDescent="0.3">
      <c r="B14" s="19" t="s">
        <v>62</v>
      </c>
      <c r="C14" s="18" t="s">
        <v>64</v>
      </c>
      <c r="D14" s="18"/>
      <c r="E14" s="8" t="s">
        <v>6</v>
      </c>
      <c r="F14" s="7" t="s">
        <v>7</v>
      </c>
      <c r="G14" s="9" t="s">
        <v>8</v>
      </c>
      <c r="H14" s="8" t="s">
        <v>6</v>
      </c>
      <c r="I14" s="7" t="s">
        <v>7</v>
      </c>
      <c r="J14" s="9" t="s">
        <v>8</v>
      </c>
      <c r="L14" s="8" t="s">
        <v>6</v>
      </c>
      <c r="M14" s="7" t="s">
        <v>7</v>
      </c>
      <c r="N14" s="9" t="s">
        <v>8</v>
      </c>
      <c r="O14" s="8" t="s">
        <v>6</v>
      </c>
      <c r="P14" s="7" t="s">
        <v>7</v>
      </c>
      <c r="Q14" s="9" t="s">
        <v>8</v>
      </c>
    </row>
    <row r="15" spans="2:17" hidden="1" x14ac:dyDescent="0.3">
      <c r="B15" s="19"/>
      <c r="C15" s="2" t="s">
        <v>18</v>
      </c>
      <c r="D15" s="2"/>
      <c r="E15" s="2">
        <f>L15-D15</f>
        <v>0</v>
      </c>
      <c r="F15" s="2">
        <f>M15-D15</f>
        <v>0</v>
      </c>
      <c r="G15" s="2">
        <f>N15-D15</f>
        <v>0</v>
      </c>
      <c r="H15" s="2">
        <f>O15-D15</f>
        <v>0</v>
      </c>
      <c r="I15" s="2">
        <f>P15-D15</f>
        <v>0</v>
      </c>
      <c r="J15" s="2">
        <f>Q15-D15</f>
        <v>0</v>
      </c>
      <c r="L15" s="2"/>
      <c r="M15" s="2"/>
      <c r="N15" s="2"/>
      <c r="O15" s="2"/>
      <c r="P15" s="2"/>
      <c r="Q15" s="2"/>
    </row>
    <row r="16" spans="2:17" hidden="1" x14ac:dyDescent="0.3">
      <c r="B16" s="19"/>
      <c r="C16" s="10" t="s">
        <v>11</v>
      </c>
      <c r="D16" s="10"/>
      <c r="E16" s="10">
        <f>L16-D16</f>
        <v>0</v>
      </c>
      <c r="F16" s="10">
        <f>M16-D16</f>
        <v>0</v>
      </c>
      <c r="G16" s="10">
        <f>N16-D16</f>
        <v>0</v>
      </c>
      <c r="H16" s="10">
        <f>O16-D16</f>
        <v>0</v>
      </c>
      <c r="I16" s="10">
        <f>P16-D16</f>
        <v>0</v>
      </c>
      <c r="J16" s="10">
        <f>Q16-D16</f>
        <v>0</v>
      </c>
      <c r="L16" s="10"/>
      <c r="M16" s="10"/>
      <c r="N16" s="10"/>
      <c r="O16" s="10"/>
      <c r="P16" s="10"/>
      <c r="Q16" s="10"/>
    </row>
    <row r="17" spans="2:17" hidden="1" x14ac:dyDescent="0.3">
      <c r="B17" s="19"/>
      <c r="C17" s="2" t="s">
        <v>12</v>
      </c>
      <c r="D17" s="2"/>
      <c r="E17" s="2">
        <f>L17-D17</f>
        <v>0</v>
      </c>
      <c r="F17" s="2">
        <f>M17-D17</f>
        <v>0</v>
      </c>
      <c r="G17" s="2" t="s">
        <v>61</v>
      </c>
      <c r="H17" s="2">
        <f>O17-D17</f>
        <v>0</v>
      </c>
      <c r="I17" s="2">
        <f>P17-D17</f>
        <v>0</v>
      </c>
      <c r="J17" s="2" t="s">
        <v>61</v>
      </c>
      <c r="L17" s="2"/>
      <c r="M17" s="2"/>
      <c r="N17" s="2" t="s">
        <v>61</v>
      </c>
      <c r="O17" s="2"/>
      <c r="P17" s="2"/>
      <c r="Q17" s="2" t="s">
        <v>61</v>
      </c>
    </row>
    <row r="18" spans="2:17" hidden="1" x14ac:dyDescent="0.3">
      <c r="B18" s="19"/>
      <c r="C18" s="10" t="s">
        <v>63</v>
      </c>
      <c r="D18" s="10"/>
      <c r="E18" s="10">
        <f>L18-D18</f>
        <v>0</v>
      </c>
      <c r="F18" s="10">
        <f>M18-D18</f>
        <v>0</v>
      </c>
      <c r="G18" s="10">
        <f>N18-D18</f>
        <v>0</v>
      </c>
      <c r="H18" s="10">
        <f>O18-D18</f>
        <v>0</v>
      </c>
      <c r="I18" s="10">
        <f>P18-D18</f>
        <v>0</v>
      </c>
      <c r="J18" s="10">
        <f>Q18-D18</f>
        <v>0</v>
      </c>
      <c r="L18" s="10"/>
      <c r="M18" s="10"/>
      <c r="N18" s="10"/>
      <c r="O18" s="10"/>
      <c r="P18" s="10"/>
      <c r="Q18" s="10"/>
    </row>
    <row r="20" spans="2:17" x14ac:dyDescent="0.3">
      <c r="C20" s="22" t="s">
        <v>2</v>
      </c>
      <c r="D20" s="22"/>
      <c r="E20" s="22"/>
      <c r="F20" s="22"/>
      <c r="G20" s="22"/>
      <c r="H20" s="22"/>
      <c r="I20" s="22"/>
      <c r="J20" s="22"/>
      <c r="L20" s="22" t="s">
        <v>2</v>
      </c>
      <c r="M20" s="22"/>
      <c r="N20" s="22"/>
      <c r="O20" s="22"/>
      <c r="P20" s="22"/>
      <c r="Q20" s="22"/>
    </row>
    <row r="21" spans="2:17" x14ac:dyDescent="0.3">
      <c r="C21" s="23" t="s">
        <v>58</v>
      </c>
      <c r="D21" s="23"/>
      <c r="E21" s="24" t="s">
        <v>0</v>
      </c>
      <c r="F21" s="24"/>
      <c r="G21" s="24"/>
      <c r="H21" s="25" t="s">
        <v>1</v>
      </c>
      <c r="I21" s="25"/>
      <c r="J21" s="25"/>
      <c r="L21" s="26" t="s">
        <v>65</v>
      </c>
      <c r="M21" s="26"/>
      <c r="N21" s="26"/>
      <c r="O21" s="26"/>
      <c r="P21" s="26"/>
      <c r="Q21" s="26"/>
    </row>
    <row r="22" spans="2:17" x14ac:dyDescent="0.3">
      <c r="C22" s="11"/>
      <c r="D22" s="3" t="s">
        <v>4</v>
      </c>
      <c r="E22" s="8" t="s">
        <v>6</v>
      </c>
      <c r="F22" s="7" t="s">
        <v>7</v>
      </c>
      <c r="G22" s="9" t="s">
        <v>8</v>
      </c>
      <c r="H22" s="8" t="s">
        <v>6</v>
      </c>
      <c r="I22" s="7" t="s">
        <v>7</v>
      </c>
      <c r="J22" s="9" t="s">
        <v>8</v>
      </c>
      <c r="L22" s="8" t="s">
        <v>6</v>
      </c>
      <c r="M22" s="7" t="s">
        <v>7</v>
      </c>
      <c r="N22" s="9" t="s">
        <v>8</v>
      </c>
      <c r="O22" s="8" t="s">
        <v>6</v>
      </c>
      <c r="P22" s="7" t="s">
        <v>7</v>
      </c>
      <c r="Q22" s="9" t="s">
        <v>8</v>
      </c>
    </row>
    <row r="23" spans="2:17" ht="15" customHeight="1" x14ac:dyDescent="0.3">
      <c r="C23" s="19" t="s">
        <v>60</v>
      </c>
      <c r="D23" s="2" t="s">
        <v>10</v>
      </c>
      <c r="E23" s="2">
        <f t="shared" ref="E23:J24" si="0">1/L23</f>
        <v>15.836566632354105</v>
      </c>
      <c r="F23" s="2">
        <f t="shared" si="0"/>
        <v>5.2787440812081989</v>
      </c>
      <c r="G23" s="2">
        <f t="shared" si="0"/>
        <v>15.836566632354105</v>
      </c>
      <c r="H23" s="2">
        <f t="shared" si="0"/>
        <v>5.2787440812081989</v>
      </c>
      <c r="I23" s="2">
        <f t="shared" si="0"/>
        <v>2.6393790069072547</v>
      </c>
      <c r="J23" s="2">
        <f t="shared" si="0"/>
        <v>5.2787440812081989</v>
      </c>
      <c r="L23" s="2">
        <f t="shared" ref="L23:Q24" si="1">E5/1000000</f>
        <v>6.3145000000000007E-2</v>
      </c>
      <c r="M23" s="2">
        <f t="shared" si="1"/>
        <v>0.189439</v>
      </c>
      <c r="N23" s="2">
        <f t="shared" si="1"/>
        <v>6.3145000000000007E-2</v>
      </c>
      <c r="O23" s="2">
        <f t="shared" si="1"/>
        <v>0.189439</v>
      </c>
      <c r="P23" s="2">
        <f t="shared" si="1"/>
        <v>0.37887700000000002</v>
      </c>
      <c r="Q23" s="2">
        <f t="shared" si="1"/>
        <v>0.189439</v>
      </c>
    </row>
    <row r="24" spans="2:17" x14ac:dyDescent="0.3">
      <c r="C24" s="19"/>
      <c r="D24" s="3" t="s">
        <v>11</v>
      </c>
      <c r="E24" s="10">
        <f t="shared" si="0"/>
        <v>7.9180325272776226</v>
      </c>
      <c r="F24" s="10">
        <f t="shared" si="0"/>
        <v>3.1672431049117606</v>
      </c>
      <c r="G24" s="10">
        <f t="shared" si="0"/>
        <v>15.83681743316863</v>
      </c>
      <c r="H24" s="10">
        <f t="shared" si="0"/>
        <v>2.6393650743377171</v>
      </c>
      <c r="I24" s="10">
        <f t="shared" si="0"/>
        <v>1.1311590194661156</v>
      </c>
      <c r="J24" s="10">
        <f t="shared" si="0"/>
        <v>2.6393650743377171</v>
      </c>
      <c r="L24" s="10">
        <f t="shared" si="1"/>
        <v>0.12629399999999999</v>
      </c>
      <c r="M24" s="10">
        <f t="shared" si="1"/>
        <v>0.31573200000000001</v>
      </c>
      <c r="N24" s="10">
        <f t="shared" si="1"/>
        <v>6.3144000000000006E-2</v>
      </c>
      <c r="O24" s="10">
        <f t="shared" si="1"/>
        <v>0.37887900000000002</v>
      </c>
      <c r="P24" s="10">
        <f t="shared" si="1"/>
        <v>0.88404899999999997</v>
      </c>
      <c r="Q24" s="10">
        <f t="shared" si="1"/>
        <v>0.37887900000000002</v>
      </c>
    </row>
    <row r="25" spans="2:17" x14ac:dyDescent="0.3">
      <c r="C25" s="19"/>
      <c r="D25" s="22" t="s">
        <v>66</v>
      </c>
      <c r="E25" s="22"/>
      <c r="F25" s="22"/>
      <c r="G25" s="22"/>
      <c r="H25" s="22"/>
      <c r="I25" s="22"/>
      <c r="J25" s="22"/>
      <c r="L25" s="22" t="s">
        <v>66</v>
      </c>
      <c r="M25" s="22"/>
      <c r="N25" s="22"/>
      <c r="O25" s="22"/>
      <c r="P25" s="22"/>
      <c r="Q25" s="22"/>
    </row>
    <row r="26" spans="2:17" x14ac:dyDescent="0.3">
      <c r="C26" s="19"/>
      <c r="D26" s="2" t="s">
        <v>12</v>
      </c>
      <c r="E26" s="2">
        <f>1/L26</f>
        <v>0.10849365350099797</v>
      </c>
      <c r="F26" s="2">
        <f>1/M26</f>
        <v>0.14014047961958026</v>
      </c>
      <c r="G26" s="2" t="s">
        <v>61</v>
      </c>
      <c r="H26" s="2">
        <f>1/O26</f>
        <v>0.10559979893798281</v>
      </c>
      <c r="I26" s="2">
        <f>1/P26</f>
        <v>0.13534942619964258</v>
      </c>
      <c r="J26" s="2" t="s">
        <v>61</v>
      </c>
      <c r="L26" s="2">
        <f>E7/1000000</f>
        <v>9.2171289999999999</v>
      </c>
      <c r="M26" s="2">
        <f>F7/1000000</f>
        <v>7.1356970000000004</v>
      </c>
      <c r="N26" s="2" t="s">
        <v>61</v>
      </c>
      <c r="O26" s="2">
        <f>H7/1000000</f>
        <v>9.4697150000000008</v>
      </c>
      <c r="P26" s="2">
        <f>I7/1000000</f>
        <v>7.3882839999999996</v>
      </c>
      <c r="Q26" s="2" t="s">
        <v>61</v>
      </c>
    </row>
    <row r="27" spans="2:17" x14ac:dyDescent="0.3">
      <c r="C27" s="20"/>
      <c r="D27" s="20"/>
      <c r="E27" s="20"/>
      <c r="F27" s="20"/>
      <c r="G27" s="20"/>
      <c r="H27" s="20"/>
      <c r="I27" s="20"/>
      <c r="J27" s="20"/>
      <c r="L27" s="21"/>
      <c r="M27" s="21"/>
      <c r="N27" s="21"/>
      <c r="O27" s="21"/>
      <c r="P27" s="21"/>
      <c r="Q27" s="21"/>
    </row>
    <row r="28" spans="2:17" ht="15" customHeight="1" x14ac:dyDescent="0.3">
      <c r="C28" s="19" t="s">
        <v>62</v>
      </c>
      <c r="D28" s="2" t="s">
        <v>18</v>
      </c>
      <c r="E28" s="2">
        <f t="shared" ref="E28:J29" si="2">10/L28</f>
        <v>735.2941176470589</v>
      </c>
      <c r="F28" s="2">
        <f t="shared" si="2"/>
        <v>602.40963855421683</v>
      </c>
      <c r="G28" s="2">
        <f t="shared" si="2"/>
        <v>884.95575221238948</v>
      </c>
      <c r="H28" s="2">
        <f t="shared" si="2"/>
        <v>746.26865671641792</v>
      </c>
      <c r="I28" s="2">
        <f t="shared" si="2"/>
        <v>502.51256281407041</v>
      </c>
      <c r="J28" s="2">
        <f t="shared" si="2"/>
        <v>862.06896551724139</v>
      </c>
      <c r="L28" s="2">
        <f t="shared" ref="L28:Q29" si="3">E9/1000</f>
        <v>1.3599999999999999E-2</v>
      </c>
      <c r="M28" s="2">
        <f t="shared" si="3"/>
        <v>1.66E-2</v>
      </c>
      <c r="N28" s="2">
        <f t="shared" si="3"/>
        <v>1.1299999999999999E-2</v>
      </c>
      <c r="O28" s="2">
        <f t="shared" si="3"/>
        <v>1.34E-2</v>
      </c>
      <c r="P28" s="2">
        <f t="shared" si="3"/>
        <v>1.9899999999999998E-2</v>
      </c>
      <c r="Q28" s="2">
        <f t="shared" si="3"/>
        <v>1.1599999999999999E-2</v>
      </c>
    </row>
    <row r="29" spans="2:17" x14ac:dyDescent="0.3">
      <c r="C29" s="19"/>
      <c r="D29" s="10" t="s">
        <v>11</v>
      </c>
      <c r="E29" s="10">
        <f t="shared" si="2"/>
        <v>7692.3076923076942</v>
      </c>
      <c r="F29" s="10">
        <f t="shared" si="2"/>
        <v>33333.333333333358</v>
      </c>
      <c r="G29" s="10">
        <f t="shared" si="2"/>
        <v>7692.3076923076942</v>
      </c>
      <c r="H29" s="10">
        <f t="shared" si="2"/>
        <v>5882.352941176473</v>
      </c>
      <c r="I29" s="10">
        <f t="shared" si="2"/>
        <v>3448.2758620689651</v>
      </c>
      <c r="J29" s="10">
        <f t="shared" si="2"/>
        <v>3571.4285714285725</v>
      </c>
      <c r="L29" s="10">
        <f t="shared" si="3"/>
        <v>1.2999999999999997E-3</v>
      </c>
      <c r="M29" s="10">
        <f t="shared" si="3"/>
        <v>2.9999999999999981E-4</v>
      </c>
      <c r="N29" s="10">
        <f t="shared" si="3"/>
        <v>1.2999999999999997E-3</v>
      </c>
      <c r="O29" s="10">
        <f t="shared" si="3"/>
        <v>1.6999999999999993E-3</v>
      </c>
      <c r="P29" s="10">
        <f t="shared" si="3"/>
        <v>2.9000000000000002E-3</v>
      </c>
      <c r="Q29" s="10">
        <f t="shared" si="3"/>
        <v>2.7999999999999991E-3</v>
      </c>
    </row>
    <row r="30" spans="2:17" x14ac:dyDescent="0.3">
      <c r="C30" s="19"/>
      <c r="D30" s="2" t="s">
        <v>12</v>
      </c>
      <c r="E30" s="2">
        <f>10/L30</f>
        <v>9090.9090909090864</v>
      </c>
      <c r="F30" s="2">
        <f>10/M30</f>
        <v>310.55900621118019</v>
      </c>
      <c r="G30" s="2" t="s">
        <v>61</v>
      </c>
      <c r="H30" s="2">
        <f>10/O30</f>
        <v>309.59752321981426</v>
      </c>
      <c r="I30" s="2">
        <f>10/P30</f>
        <v>281.69014084507046</v>
      </c>
      <c r="J30" s="2" t="s">
        <v>61</v>
      </c>
      <c r="L30" s="2">
        <f>E11/1000</f>
        <v>1.1000000000000005E-3</v>
      </c>
      <c r="M30" s="2">
        <f>F11/1000</f>
        <v>3.2199999999999993E-2</v>
      </c>
      <c r="N30" s="2" t="s">
        <v>61</v>
      </c>
      <c r="O30" s="2">
        <f>H11/1000</f>
        <v>3.2299999999999995E-2</v>
      </c>
      <c r="P30" s="2">
        <f>I11/1000</f>
        <v>3.5499999999999997E-2</v>
      </c>
      <c r="Q30" s="2" t="s">
        <v>61</v>
      </c>
    </row>
    <row r="31" spans="2:17" x14ac:dyDescent="0.3">
      <c r="C31" s="19"/>
      <c r="D31" s="10" t="s">
        <v>63</v>
      </c>
      <c r="E31" s="10">
        <f>10/L31</f>
        <v>8333.3333333333394</v>
      </c>
      <c r="F31" s="10">
        <f>10/M31</f>
        <v>4000</v>
      </c>
      <c r="G31" s="10">
        <f>10/N31</f>
        <v>5555555.555555556</v>
      </c>
      <c r="H31" s="10">
        <f>10/O31</f>
        <v>2857.1428571428569</v>
      </c>
      <c r="I31" s="10">
        <f>10/P31</f>
        <v>2500</v>
      </c>
      <c r="J31" s="10">
        <f>10/Q31</f>
        <v>2857.1428571428569</v>
      </c>
      <c r="L31" s="10">
        <f>E12/1000</f>
        <v>1.1999999999999992E-3</v>
      </c>
      <c r="M31" s="10">
        <f>F12/1000</f>
        <v>2.5000000000000001E-3</v>
      </c>
      <c r="N31" s="10">
        <f>G12/1000000</f>
        <v>1.7999999999999999E-6</v>
      </c>
      <c r="O31" s="10">
        <f>H12/1000</f>
        <v>3.5000000000000001E-3</v>
      </c>
      <c r="P31" s="10">
        <f>I12/1000</f>
        <v>4.0000000000000001E-3</v>
      </c>
      <c r="Q31" s="10">
        <f>J12/1000</f>
        <v>3.5000000000000001E-3</v>
      </c>
    </row>
    <row r="32" spans="2:17" hidden="1" x14ac:dyDescent="0.3">
      <c r="C32" s="20"/>
      <c r="D32" s="20"/>
      <c r="E32" s="20"/>
      <c r="F32" s="20"/>
      <c r="G32" s="20"/>
      <c r="H32" s="20"/>
      <c r="I32" s="20"/>
      <c r="J32" s="20"/>
      <c r="L32" s="21"/>
      <c r="M32" s="21"/>
      <c r="N32" s="21"/>
      <c r="O32" s="21"/>
      <c r="P32" s="21"/>
      <c r="Q32" s="21"/>
    </row>
    <row r="33" spans="3:17" hidden="1" x14ac:dyDescent="0.3">
      <c r="C33" s="18" t="s">
        <v>64</v>
      </c>
      <c r="D33" s="18"/>
      <c r="E33" s="8" t="s">
        <v>6</v>
      </c>
      <c r="F33" s="7" t="s">
        <v>7</v>
      </c>
      <c r="G33" s="9" t="s">
        <v>8</v>
      </c>
      <c r="H33" s="8" t="s">
        <v>6</v>
      </c>
      <c r="I33" s="7" t="s">
        <v>7</v>
      </c>
      <c r="J33" s="9" t="s">
        <v>8</v>
      </c>
      <c r="L33" s="8" t="s">
        <v>6</v>
      </c>
      <c r="M33" s="7" t="s">
        <v>7</v>
      </c>
      <c r="N33" s="9" t="s">
        <v>8</v>
      </c>
      <c r="O33" s="8" t="s">
        <v>6</v>
      </c>
      <c r="P33" s="7" t="s">
        <v>7</v>
      </c>
      <c r="Q33" s="9" t="s">
        <v>8</v>
      </c>
    </row>
    <row r="34" spans="3:17" ht="15" hidden="1" customHeight="1" x14ac:dyDescent="0.3">
      <c r="C34" s="19" t="s">
        <v>62</v>
      </c>
      <c r="D34" s="2" t="s">
        <v>18</v>
      </c>
      <c r="E34" s="2" t="e">
        <f t="shared" ref="E34:J35" si="4">10/L34</f>
        <v>#DIV/0!</v>
      </c>
      <c r="F34" s="2" t="e">
        <f t="shared" si="4"/>
        <v>#DIV/0!</v>
      </c>
      <c r="G34" s="2" t="e">
        <f t="shared" si="4"/>
        <v>#DIV/0!</v>
      </c>
      <c r="H34" s="2" t="e">
        <f t="shared" si="4"/>
        <v>#DIV/0!</v>
      </c>
      <c r="I34" s="2" t="e">
        <f t="shared" si="4"/>
        <v>#DIV/0!</v>
      </c>
      <c r="J34" s="2" t="e">
        <f t="shared" si="4"/>
        <v>#DIV/0!</v>
      </c>
      <c r="L34" s="2">
        <f t="shared" ref="L34:Q35" si="5">E15/1000</f>
        <v>0</v>
      </c>
      <c r="M34" s="2">
        <f t="shared" si="5"/>
        <v>0</v>
      </c>
      <c r="N34" s="2">
        <f t="shared" si="5"/>
        <v>0</v>
      </c>
      <c r="O34" s="2">
        <f t="shared" si="5"/>
        <v>0</v>
      </c>
      <c r="P34" s="2">
        <f t="shared" si="5"/>
        <v>0</v>
      </c>
      <c r="Q34" s="2">
        <f t="shared" si="5"/>
        <v>0</v>
      </c>
    </row>
    <row r="35" spans="3:17" hidden="1" x14ac:dyDescent="0.3">
      <c r="C35" s="19"/>
      <c r="D35" s="10" t="s">
        <v>11</v>
      </c>
      <c r="E35" s="10" t="e">
        <f t="shared" si="4"/>
        <v>#DIV/0!</v>
      </c>
      <c r="F35" s="10" t="e">
        <f t="shared" si="4"/>
        <v>#DIV/0!</v>
      </c>
      <c r="G35" s="10" t="e">
        <f t="shared" si="4"/>
        <v>#DIV/0!</v>
      </c>
      <c r="H35" s="10" t="e">
        <f t="shared" si="4"/>
        <v>#DIV/0!</v>
      </c>
      <c r="I35" s="10" t="e">
        <f t="shared" si="4"/>
        <v>#DIV/0!</v>
      </c>
      <c r="J35" s="10" t="e">
        <f t="shared" si="4"/>
        <v>#DIV/0!</v>
      </c>
      <c r="L35" s="10">
        <f t="shared" si="5"/>
        <v>0</v>
      </c>
      <c r="M35" s="10">
        <f t="shared" si="5"/>
        <v>0</v>
      </c>
      <c r="N35" s="10">
        <f t="shared" si="5"/>
        <v>0</v>
      </c>
      <c r="O35" s="10">
        <f t="shared" si="5"/>
        <v>0</v>
      </c>
      <c r="P35" s="10">
        <f t="shared" si="5"/>
        <v>0</v>
      </c>
      <c r="Q35" s="10">
        <f t="shared" si="5"/>
        <v>0</v>
      </c>
    </row>
    <row r="36" spans="3:17" hidden="1" x14ac:dyDescent="0.3">
      <c r="C36" s="19"/>
      <c r="D36" s="2" t="s">
        <v>12</v>
      </c>
      <c r="E36" s="2" t="e">
        <f>10/L36</f>
        <v>#DIV/0!</v>
      </c>
      <c r="F36" s="2" t="e">
        <f>10/M36</f>
        <v>#DIV/0!</v>
      </c>
      <c r="G36" s="2" t="s">
        <v>61</v>
      </c>
      <c r="H36" s="2" t="e">
        <f>10/O36</f>
        <v>#DIV/0!</v>
      </c>
      <c r="I36" s="2" t="e">
        <f>10/P36</f>
        <v>#DIV/0!</v>
      </c>
      <c r="J36" s="2" t="s">
        <v>61</v>
      </c>
      <c r="L36" s="2">
        <f>E17/1000</f>
        <v>0</v>
      </c>
      <c r="M36" s="2">
        <f>F17/1000</f>
        <v>0</v>
      </c>
      <c r="N36" s="2" t="s">
        <v>61</v>
      </c>
      <c r="O36" s="2">
        <f>H17/1000</f>
        <v>0</v>
      </c>
      <c r="P36" s="2">
        <f>I17/1000</f>
        <v>0</v>
      </c>
      <c r="Q36" s="2" t="s">
        <v>61</v>
      </c>
    </row>
    <row r="37" spans="3:17" hidden="1" x14ac:dyDescent="0.3">
      <c r="C37" s="19"/>
      <c r="D37" s="10" t="s">
        <v>63</v>
      </c>
      <c r="E37" s="10" t="e">
        <f>10/L37</f>
        <v>#DIV/0!</v>
      </c>
      <c r="F37" s="10" t="e">
        <f>10/M37</f>
        <v>#DIV/0!</v>
      </c>
      <c r="G37" s="10" t="e">
        <f>10/N37</f>
        <v>#DIV/0!</v>
      </c>
      <c r="H37" s="10" t="e">
        <f>10/O37</f>
        <v>#DIV/0!</v>
      </c>
      <c r="I37" s="10" t="e">
        <f>10/P37</f>
        <v>#DIV/0!</v>
      </c>
      <c r="J37" s="10" t="e">
        <f>10/Q37</f>
        <v>#DIV/0!</v>
      </c>
      <c r="L37" s="10">
        <f>E18/1000</f>
        <v>0</v>
      </c>
      <c r="M37" s="10">
        <f>F18/1000</f>
        <v>0</v>
      </c>
      <c r="N37" s="10">
        <f>G18/1000</f>
        <v>0</v>
      </c>
      <c r="O37" s="10">
        <f>H18/1000</f>
        <v>0</v>
      </c>
      <c r="P37" s="10">
        <f>I18/1000</f>
        <v>0</v>
      </c>
      <c r="Q37" s="10">
        <f>J18/1000</f>
        <v>0</v>
      </c>
    </row>
    <row r="39" spans="3:17" x14ac:dyDescent="0.3">
      <c r="C39" s="22" t="s">
        <v>67</v>
      </c>
      <c r="D39" s="22" t="s">
        <v>68</v>
      </c>
      <c r="E39" s="12" t="s">
        <v>69</v>
      </c>
    </row>
    <row r="40" spans="3:17" x14ac:dyDescent="0.3">
      <c r="C40" s="13" t="s">
        <v>70</v>
      </c>
      <c r="D40" s="3">
        <v>16</v>
      </c>
      <c r="E40" s="3">
        <v>1</v>
      </c>
    </row>
    <row r="41" spans="3:17" x14ac:dyDescent="0.3">
      <c r="C41" s="1" t="s">
        <v>71</v>
      </c>
      <c r="D41" s="3">
        <v>4300</v>
      </c>
      <c r="E41" s="3">
        <v>10</v>
      </c>
    </row>
    <row r="43" spans="3:17" x14ac:dyDescent="0.3">
      <c r="C43" s="22" t="s">
        <v>19</v>
      </c>
      <c r="D43" s="22"/>
      <c r="E43" s="22"/>
      <c r="F43" s="22"/>
      <c r="G43" s="22"/>
      <c r="H43" s="22"/>
      <c r="I43" s="22"/>
      <c r="J43" s="22"/>
      <c r="L43" s="22" t="s">
        <v>19</v>
      </c>
      <c r="M43" s="22"/>
      <c r="N43" s="22"/>
      <c r="O43" s="22"/>
      <c r="P43" s="22"/>
      <c r="Q43" s="22"/>
    </row>
    <row r="44" spans="3:17" x14ac:dyDescent="0.3">
      <c r="C44" s="23" t="s">
        <v>58</v>
      </c>
      <c r="D44" s="23"/>
      <c r="E44" s="24" t="s">
        <v>0</v>
      </c>
      <c r="F44" s="24"/>
      <c r="G44" s="24"/>
      <c r="H44" s="25" t="s">
        <v>1</v>
      </c>
      <c r="I44" s="25"/>
      <c r="J44" s="25"/>
      <c r="L44" s="26" t="s">
        <v>65</v>
      </c>
      <c r="M44" s="26"/>
      <c r="N44" s="26"/>
      <c r="O44" s="26"/>
      <c r="P44" s="26"/>
      <c r="Q44" s="26"/>
    </row>
    <row r="45" spans="3:17" x14ac:dyDescent="0.3">
      <c r="C45" s="11"/>
      <c r="D45" s="3" t="s">
        <v>4</v>
      </c>
      <c r="E45" s="8" t="s">
        <v>6</v>
      </c>
      <c r="F45" s="7" t="s">
        <v>7</v>
      </c>
      <c r="G45" s="9" t="s">
        <v>8</v>
      </c>
      <c r="H45" s="8" t="s">
        <v>6</v>
      </c>
      <c r="I45" s="7" t="s">
        <v>7</v>
      </c>
      <c r="J45" s="9" t="s">
        <v>8</v>
      </c>
      <c r="L45" s="8" t="s">
        <v>6</v>
      </c>
      <c r="M45" s="7" t="s">
        <v>7</v>
      </c>
      <c r="N45" s="9" t="s">
        <v>8</v>
      </c>
      <c r="O45" s="8" t="s">
        <v>6</v>
      </c>
      <c r="P45" s="7" t="s">
        <v>7</v>
      </c>
      <c r="Q45" s="9" t="s">
        <v>8</v>
      </c>
    </row>
    <row r="46" spans="3:17" ht="15" customHeight="1" x14ac:dyDescent="0.3">
      <c r="C46" s="19" t="s">
        <v>60</v>
      </c>
      <c r="D46" s="2" t="s">
        <v>10</v>
      </c>
      <c r="E46" s="2">
        <f>(L46/E40)*D40</f>
        <v>1.0103200000000001</v>
      </c>
      <c r="F46" s="2">
        <f>(M46/E40)*D40</f>
        <v>3.0310239999999999</v>
      </c>
      <c r="G46" s="2">
        <f>(N46/E40)*D40</f>
        <v>1.0103200000000001</v>
      </c>
      <c r="H46" s="2">
        <f>(O46/E40)*D40</f>
        <v>3.0310239999999999</v>
      </c>
      <c r="I46" s="2">
        <f>(P46/E40)*D40</f>
        <v>6.0620320000000003</v>
      </c>
      <c r="J46" s="2">
        <f>(Q46/E40)*D40</f>
        <v>3.0310239999999999</v>
      </c>
      <c r="L46" s="2">
        <f t="shared" ref="L46:Q47" si="6">L23</f>
        <v>6.3145000000000007E-2</v>
      </c>
      <c r="M46" s="2">
        <f t="shared" si="6"/>
        <v>0.189439</v>
      </c>
      <c r="N46" s="2">
        <f t="shared" si="6"/>
        <v>6.3145000000000007E-2</v>
      </c>
      <c r="O46" s="2">
        <f t="shared" si="6"/>
        <v>0.189439</v>
      </c>
      <c r="P46" s="2">
        <f t="shared" si="6"/>
        <v>0.37887700000000002</v>
      </c>
      <c r="Q46" s="2">
        <f t="shared" si="6"/>
        <v>0.189439</v>
      </c>
    </row>
    <row r="47" spans="3:17" x14ac:dyDescent="0.3">
      <c r="C47" s="19"/>
      <c r="D47" s="3" t="s">
        <v>11</v>
      </c>
      <c r="E47" s="10">
        <f>(L47/E40)*D40</f>
        <v>2.0207039999999998</v>
      </c>
      <c r="F47" s="10">
        <f>(M47/E40)*D40</f>
        <v>5.0517120000000002</v>
      </c>
      <c r="G47" s="10">
        <f>(N47/E40)*D40</f>
        <v>1.0103040000000001</v>
      </c>
      <c r="H47" s="10">
        <f>(O47/E40)*D40</f>
        <v>6.0620640000000003</v>
      </c>
      <c r="I47" s="2">
        <f>(P47/E40)*D40</f>
        <v>14.144784</v>
      </c>
      <c r="J47" s="10">
        <f>(Q47/E40)*D40</f>
        <v>6.0620640000000003</v>
      </c>
      <c r="L47" s="10">
        <f t="shared" si="6"/>
        <v>0.12629399999999999</v>
      </c>
      <c r="M47" s="10">
        <f t="shared" si="6"/>
        <v>0.31573200000000001</v>
      </c>
      <c r="N47" s="10">
        <f t="shared" si="6"/>
        <v>6.3144000000000006E-2</v>
      </c>
      <c r="O47" s="10">
        <f t="shared" si="6"/>
        <v>0.37887900000000002</v>
      </c>
      <c r="P47" s="10">
        <f t="shared" si="6"/>
        <v>0.88404899999999997</v>
      </c>
      <c r="Q47" s="10">
        <f t="shared" si="6"/>
        <v>0.37887900000000002</v>
      </c>
    </row>
    <row r="48" spans="3:17" x14ac:dyDescent="0.3">
      <c r="C48" s="19"/>
      <c r="D48" s="2" t="s">
        <v>12</v>
      </c>
      <c r="E48" s="2">
        <f>(L48/E40)*D40</f>
        <v>147.474064</v>
      </c>
      <c r="F48" s="2">
        <f>(M48/E40)*D40</f>
        <v>114.17115200000001</v>
      </c>
      <c r="G48" s="2" t="s">
        <v>61</v>
      </c>
      <c r="H48" s="2">
        <f>(O48/E40)*D40</f>
        <v>151.51544000000001</v>
      </c>
      <c r="I48" s="2">
        <f>(P48/E40)*D40</f>
        <v>118.21254399999999</v>
      </c>
      <c r="J48" s="2" t="s">
        <v>61</v>
      </c>
      <c r="K48" s="4"/>
      <c r="L48" s="2">
        <f t="shared" ref="L48:Q48" si="7">L26</f>
        <v>9.2171289999999999</v>
      </c>
      <c r="M48" s="2">
        <f t="shared" si="7"/>
        <v>7.1356970000000004</v>
      </c>
      <c r="N48" s="2" t="str">
        <f t="shared" si="7"/>
        <v>N/A</v>
      </c>
      <c r="O48" s="2">
        <f t="shared" si="7"/>
        <v>9.4697150000000008</v>
      </c>
      <c r="P48" s="2">
        <f t="shared" si="7"/>
        <v>7.3882839999999996</v>
      </c>
      <c r="Q48" s="2" t="str">
        <f t="shared" si="7"/>
        <v>N/A</v>
      </c>
    </row>
    <row r="49" spans="3:17" x14ac:dyDescent="0.3">
      <c r="C49" s="20"/>
      <c r="D49" s="20"/>
      <c r="E49" s="20"/>
      <c r="F49" s="20"/>
      <c r="G49" s="20"/>
      <c r="H49" s="20"/>
      <c r="I49" s="20"/>
      <c r="J49" s="20"/>
      <c r="L49" s="21"/>
      <c r="M49" s="21"/>
      <c r="N49" s="21"/>
      <c r="O49" s="21"/>
      <c r="P49" s="21"/>
      <c r="Q49" s="21"/>
    </row>
    <row r="50" spans="3:17" ht="15" customHeight="1" x14ac:dyDescent="0.3">
      <c r="C50" s="19" t="s">
        <v>62</v>
      </c>
      <c r="D50" s="2" t="s">
        <v>18</v>
      </c>
      <c r="E50" s="2">
        <f>(L50/E41)*D41</f>
        <v>5.8479999999999999</v>
      </c>
      <c r="F50" s="2">
        <f>(M50/E41)*D41</f>
        <v>7.1379999999999999</v>
      </c>
      <c r="G50" s="2">
        <f>(N50/E41)*D41</f>
        <v>4.859</v>
      </c>
      <c r="H50" s="2">
        <f>(O50/E41)*D41</f>
        <v>5.7620000000000005</v>
      </c>
      <c r="I50" s="2">
        <f>(P50/E41)*D41</f>
        <v>8.5569999999999986</v>
      </c>
      <c r="J50" s="2">
        <f>(Q50/E41)*D41</f>
        <v>4.9880000000000004</v>
      </c>
      <c r="L50" s="2">
        <f t="shared" ref="L50:Q53" si="8">L28</f>
        <v>1.3599999999999999E-2</v>
      </c>
      <c r="M50" s="2">
        <f t="shared" si="8"/>
        <v>1.66E-2</v>
      </c>
      <c r="N50" s="2">
        <f t="shared" si="8"/>
        <v>1.1299999999999999E-2</v>
      </c>
      <c r="O50" s="2">
        <f t="shared" si="8"/>
        <v>1.34E-2</v>
      </c>
      <c r="P50" s="2">
        <f t="shared" si="8"/>
        <v>1.9899999999999998E-2</v>
      </c>
      <c r="Q50" s="2">
        <f t="shared" si="8"/>
        <v>1.1599999999999999E-2</v>
      </c>
    </row>
    <row r="51" spans="3:17" x14ac:dyDescent="0.3">
      <c r="C51" s="19"/>
      <c r="D51" s="10" t="s">
        <v>11</v>
      </c>
      <c r="E51" s="10">
        <f>(L51/E41)*D41</f>
        <v>0.55899999999999983</v>
      </c>
      <c r="F51" s="10">
        <f>(M51/E41)*D41</f>
        <v>0.12899999999999992</v>
      </c>
      <c r="G51" s="10">
        <f>(N51/E41)*D41</f>
        <v>0.55899999999999983</v>
      </c>
      <c r="H51" s="10">
        <f>(O51/E41)*D41</f>
        <v>0.73099999999999965</v>
      </c>
      <c r="I51" s="10">
        <f>(P51/E41)*D41</f>
        <v>1.2470000000000001</v>
      </c>
      <c r="J51" s="10">
        <f>(Q51/E41)*D41</f>
        <v>1.2039999999999997</v>
      </c>
      <c r="L51" s="10">
        <f t="shared" si="8"/>
        <v>1.2999999999999997E-3</v>
      </c>
      <c r="M51" s="10">
        <f t="shared" si="8"/>
        <v>2.9999999999999981E-4</v>
      </c>
      <c r="N51" s="10">
        <f t="shared" si="8"/>
        <v>1.2999999999999997E-3</v>
      </c>
      <c r="O51" s="10">
        <f t="shared" si="8"/>
        <v>1.6999999999999993E-3</v>
      </c>
      <c r="P51" s="10">
        <f t="shared" si="8"/>
        <v>2.9000000000000002E-3</v>
      </c>
      <c r="Q51" s="10">
        <f t="shared" si="8"/>
        <v>2.7999999999999991E-3</v>
      </c>
    </row>
    <row r="52" spans="3:17" x14ac:dyDescent="0.3">
      <c r="C52" s="19"/>
      <c r="D52" s="2" t="s">
        <v>12</v>
      </c>
      <c r="E52" s="2">
        <f>(L52/E41)*D41</f>
        <v>0.4730000000000002</v>
      </c>
      <c r="F52" s="2">
        <f>(M52/E41)*D41</f>
        <v>13.845999999999997</v>
      </c>
      <c r="G52" s="2" t="s">
        <v>61</v>
      </c>
      <c r="H52" s="2">
        <f>(O52/E41)*D41</f>
        <v>13.888999999999998</v>
      </c>
      <c r="I52" s="2">
        <f>(P52/E41)*D41</f>
        <v>15.264999999999999</v>
      </c>
      <c r="J52" s="2" t="s">
        <v>61</v>
      </c>
      <c r="L52" s="2">
        <f t="shared" si="8"/>
        <v>1.1000000000000005E-3</v>
      </c>
      <c r="M52" s="2">
        <f t="shared" si="8"/>
        <v>3.2199999999999993E-2</v>
      </c>
      <c r="N52" s="2" t="str">
        <f t="shared" si="8"/>
        <v>N/A</v>
      </c>
      <c r="O52" s="2">
        <f t="shared" si="8"/>
        <v>3.2299999999999995E-2</v>
      </c>
      <c r="P52" s="2">
        <f t="shared" si="8"/>
        <v>3.5499999999999997E-2</v>
      </c>
      <c r="Q52" s="2" t="str">
        <f t="shared" si="8"/>
        <v>N/A</v>
      </c>
    </row>
    <row r="53" spans="3:17" x14ac:dyDescent="0.3">
      <c r="C53" s="19"/>
      <c r="D53" s="10" t="s">
        <v>63</v>
      </c>
      <c r="E53" s="10">
        <f>(L53/E41)*D41</f>
        <v>0.51599999999999968</v>
      </c>
      <c r="F53" s="10">
        <f>(M53/E41)*D41</f>
        <v>1.075</v>
      </c>
      <c r="G53" s="10">
        <f>(N53/E41)*D41</f>
        <v>7.7399999999999995E-4</v>
      </c>
      <c r="H53" s="10">
        <f>(O53/E41)*D41</f>
        <v>1.5049999999999999</v>
      </c>
      <c r="I53" s="10">
        <f>(P53/E41)*D41</f>
        <v>1.72</v>
      </c>
      <c r="J53" s="10">
        <f>(Q53/E41)*D41</f>
        <v>1.5049999999999999</v>
      </c>
      <c r="L53" s="10">
        <f t="shared" si="8"/>
        <v>1.1999999999999992E-3</v>
      </c>
      <c r="M53" s="10">
        <f t="shared" si="8"/>
        <v>2.5000000000000001E-3</v>
      </c>
      <c r="N53" s="10">
        <f t="shared" si="8"/>
        <v>1.7999999999999999E-6</v>
      </c>
      <c r="O53" s="10">
        <f t="shared" si="8"/>
        <v>3.5000000000000001E-3</v>
      </c>
      <c r="P53" s="10">
        <f t="shared" si="8"/>
        <v>4.0000000000000001E-3</v>
      </c>
      <c r="Q53" s="10">
        <f t="shared" si="8"/>
        <v>3.5000000000000001E-3</v>
      </c>
    </row>
    <row r="54" spans="3:17" x14ac:dyDescent="0.3">
      <c r="C54" s="20"/>
      <c r="D54" s="20"/>
      <c r="E54" s="20"/>
      <c r="F54" s="20"/>
      <c r="G54" s="20"/>
      <c r="H54" s="20"/>
      <c r="I54" s="20"/>
      <c r="J54" s="20"/>
      <c r="L54" s="21"/>
      <c r="M54" s="21"/>
      <c r="N54" s="21"/>
      <c r="O54" s="21"/>
      <c r="P54" s="21"/>
      <c r="Q54" s="21"/>
    </row>
    <row r="55" spans="3:17" hidden="1" x14ac:dyDescent="0.3">
      <c r="C55" s="18" t="s">
        <v>64</v>
      </c>
      <c r="D55" s="18"/>
      <c r="E55" s="8" t="s">
        <v>6</v>
      </c>
      <c r="F55" s="7" t="s">
        <v>7</v>
      </c>
      <c r="G55" s="9" t="s">
        <v>8</v>
      </c>
      <c r="H55" s="8" t="s">
        <v>6</v>
      </c>
      <c r="I55" s="7" t="s">
        <v>7</v>
      </c>
      <c r="J55" s="9" t="s">
        <v>8</v>
      </c>
      <c r="L55" s="8" t="s">
        <v>6</v>
      </c>
      <c r="M55" s="7" t="s">
        <v>7</v>
      </c>
      <c r="N55" s="9" t="s">
        <v>8</v>
      </c>
      <c r="O55" s="8" t="s">
        <v>6</v>
      </c>
      <c r="P55" s="7" t="s">
        <v>7</v>
      </c>
      <c r="Q55" s="9" t="s">
        <v>8</v>
      </c>
    </row>
    <row r="56" spans="3:17" ht="15" hidden="1" customHeight="1" x14ac:dyDescent="0.3">
      <c r="C56" s="19" t="s">
        <v>62</v>
      </c>
      <c r="D56" s="2" t="s">
        <v>18</v>
      </c>
      <c r="E56" s="2">
        <f>(L56/E41)*D41</f>
        <v>0</v>
      </c>
      <c r="F56" s="2">
        <f>(M56/E41)*D41</f>
        <v>0</v>
      </c>
      <c r="G56" s="2">
        <f>(N56/E41)*D41</f>
        <v>0</v>
      </c>
      <c r="H56" s="2">
        <f>(O56/E41)*D41</f>
        <v>0</v>
      </c>
      <c r="I56" s="2">
        <f>(P56/E41)*D41</f>
        <v>0</v>
      </c>
      <c r="J56" s="2">
        <f>(Q56/E41)*D41</f>
        <v>0</v>
      </c>
      <c r="L56" s="2">
        <f t="shared" ref="L56:Q59" si="9">L34</f>
        <v>0</v>
      </c>
      <c r="M56" s="2">
        <f t="shared" si="9"/>
        <v>0</v>
      </c>
      <c r="N56" s="2">
        <f t="shared" si="9"/>
        <v>0</v>
      </c>
      <c r="O56" s="2">
        <f t="shared" si="9"/>
        <v>0</v>
      </c>
      <c r="P56" s="2">
        <f t="shared" si="9"/>
        <v>0</v>
      </c>
      <c r="Q56" s="2">
        <f t="shared" si="9"/>
        <v>0</v>
      </c>
    </row>
    <row r="57" spans="3:17" hidden="1" x14ac:dyDescent="0.3">
      <c r="C57" s="19"/>
      <c r="D57" s="10" t="s">
        <v>11</v>
      </c>
      <c r="E57" s="10">
        <f>(L57/E41)*D41</f>
        <v>0</v>
      </c>
      <c r="F57" s="10">
        <f>(M57/E41)*D41</f>
        <v>0</v>
      </c>
      <c r="G57" s="10">
        <f>(N57/E41)*D41</f>
        <v>0</v>
      </c>
      <c r="H57" s="10">
        <f>(O57/E41)*D41</f>
        <v>0</v>
      </c>
      <c r="I57" s="10">
        <f>(P57/E41)*D41</f>
        <v>0</v>
      </c>
      <c r="J57" s="10">
        <f>(Q57/E41)*D41</f>
        <v>0</v>
      </c>
      <c r="L57" s="10">
        <f t="shared" si="9"/>
        <v>0</v>
      </c>
      <c r="M57" s="10">
        <f t="shared" si="9"/>
        <v>0</v>
      </c>
      <c r="N57" s="10">
        <f t="shared" si="9"/>
        <v>0</v>
      </c>
      <c r="O57" s="10">
        <f t="shared" si="9"/>
        <v>0</v>
      </c>
      <c r="P57" s="10">
        <f t="shared" si="9"/>
        <v>0</v>
      </c>
      <c r="Q57" s="10">
        <f t="shared" si="9"/>
        <v>0</v>
      </c>
    </row>
    <row r="58" spans="3:17" hidden="1" x14ac:dyDescent="0.3">
      <c r="C58" s="19"/>
      <c r="D58" s="2" t="s">
        <v>12</v>
      </c>
      <c r="E58" s="2">
        <f>(L58/E41)*D41</f>
        <v>0</v>
      </c>
      <c r="F58" s="2">
        <f>(M58/E41)*D41</f>
        <v>0</v>
      </c>
      <c r="G58" s="2" t="s">
        <v>61</v>
      </c>
      <c r="H58" s="2">
        <f>(O58/E41)*D41</f>
        <v>0</v>
      </c>
      <c r="I58" s="2">
        <f>(P58/E41)*D41</f>
        <v>0</v>
      </c>
      <c r="J58" s="2" t="s">
        <v>61</v>
      </c>
      <c r="L58" s="2">
        <f t="shared" si="9"/>
        <v>0</v>
      </c>
      <c r="M58" s="2">
        <f t="shared" si="9"/>
        <v>0</v>
      </c>
      <c r="N58" s="2" t="str">
        <f t="shared" si="9"/>
        <v>N/A</v>
      </c>
      <c r="O58" s="2">
        <f t="shared" si="9"/>
        <v>0</v>
      </c>
      <c r="P58" s="2">
        <f t="shared" si="9"/>
        <v>0</v>
      </c>
      <c r="Q58" s="2" t="str">
        <f t="shared" si="9"/>
        <v>N/A</v>
      </c>
    </row>
    <row r="59" spans="3:17" hidden="1" x14ac:dyDescent="0.3">
      <c r="C59" s="19"/>
      <c r="D59" s="10" t="s">
        <v>63</v>
      </c>
      <c r="E59" s="10">
        <f>(L59/E41)*D41</f>
        <v>0</v>
      </c>
      <c r="F59" s="10">
        <f>(M59/E41)*D41</f>
        <v>0</v>
      </c>
      <c r="G59" s="10">
        <f>(N59/E41)*D41</f>
        <v>0</v>
      </c>
      <c r="H59" s="10">
        <f>(O59/E41)*D41</f>
        <v>0</v>
      </c>
      <c r="I59" s="10">
        <f>(P59/E41)*D41</f>
        <v>0</v>
      </c>
      <c r="J59" s="10">
        <f>(Q59/E41)*D41</f>
        <v>0</v>
      </c>
      <c r="L59" s="10">
        <f t="shared" si="9"/>
        <v>0</v>
      </c>
      <c r="M59" s="10">
        <f t="shared" si="9"/>
        <v>0</v>
      </c>
      <c r="N59" s="10">
        <f t="shared" si="9"/>
        <v>0</v>
      </c>
      <c r="O59" s="10">
        <f t="shared" si="9"/>
        <v>0</v>
      </c>
      <c r="P59" s="10">
        <f t="shared" si="9"/>
        <v>0</v>
      </c>
      <c r="Q59" s="10">
        <f t="shared" si="9"/>
        <v>0</v>
      </c>
    </row>
    <row r="60" spans="3:17" x14ac:dyDescent="0.3">
      <c r="K60" s="4"/>
    </row>
    <row r="61" spans="3:17" x14ac:dyDescent="0.3">
      <c r="K61" s="4"/>
    </row>
    <row r="62" spans="3:17" x14ac:dyDescent="0.3">
      <c r="K62" s="4"/>
    </row>
    <row r="63" spans="3:17" x14ac:dyDescent="0.3">
      <c r="K63" s="4"/>
    </row>
    <row r="64" spans="3:17" x14ac:dyDescent="0.3">
      <c r="K64" s="4"/>
    </row>
    <row r="65" spans="16377:16384" s="4" customFormat="1" x14ac:dyDescent="0.3"/>
    <row r="66" spans="16377:16384" s="4" customFormat="1" x14ac:dyDescent="0.3">
      <c r="XEW66"/>
      <c r="XEX66"/>
      <c r="XEY66"/>
      <c r="XEZ66"/>
      <c r="XFA66"/>
      <c r="XFB66"/>
      <c r="XFC66"/>
      <c r="XFD66"/>
    </row>
    <row r="67" spans="16377:16384" s="4" customFormat="1" x14ac:dyDescent="0.3"/>
    <row r="68" spans="16377:16384" s="4" customFormat="1" x14ac:dyDescent="0.3"/>
    <row r="69" spans="16377:16384" s="4" customFormat="1" x14ac:dyDescent="0.3"/>
    <row r="70" spans="16377:16384" s="4" customFormat="1" x14ac:dyDescent="0.3"/>
    <row r="71" spans="16377:16384" s="4" customFormat="1" x14ac:dyDescent="0.3"/>
    <row r="72" spans="16377:16384" s="4" customFormat="1" x14ac:dyDescent="0.3"/>
    <row r="73" spans="16377:16384" s="4" customFormat="1" x14ac:dyDescent="0.3"/>
    <row r="74" spans="16377:16384" s="4" customFormat="1" x14ac:dyDescent="0.3"/>
    <row r="75" spans="16377:16384" s="4" customFormat="1" x14ac:dyDescent="0.3"/>
    <row r="76" spans="16377:16384" s="4" customFormat="1" x14ac:dyDescent="0.3"/>
    <row r="77" spans="16377:16384" s="4" customFormat="1" x14ac:dyDescent="0.3"/>
    <row r="78" spans="16377:16384" s="4" customFormat="1" x14ac:dyDescent="0.3"/>
    <row r="79" spans="16377:16384" s="4" customFormat="1" x14ac:dyDescent="0.3"/>
    <row r="80" spans="16377:16384" s="4" customFormat="1" x14ac:dyDescent="0.3"/>
    <row r="81" s="4" customFormat="1" x14ac:dyDescent="0.3"/>
  </sheetData>
  <mergeCells count="44">
    <mergeCell ref="B3:B4"/>
    <mergeCell ref="C3:D3"/>
    <mergeCell ref="E3:G3"/>
    <mergeCell ref="H3:J3"/>
    <mergeCell ref="L3:Q3"/>
    <mergeCell ref="B5:B7"/>
    <mergeCell ref="B8:J8"/>
    <mergeCell ref="L8:Q8"/>
    <mergeCell ref="B9:B12"/>
    <mergeCell ref="B13:J13"/>
    <mergeCell ref="L13:Q13"/>
    <mergeCell ref="B14:B18"/>
    <mergeCell ref="C14:D14"/>
    <mergeCell ref="C20:J20"/>
    <mergeCell ref="L20:Q20"/>
    <mergeCell ref="C21:D21"/>
    <mergeCell ref="E21:G21"/>
    <mergeCell ref="H21:J21"/>
    <mergeCell ref="L21:Q21"/>
    <mergeCell ref="C23:C26"/>
    <mergeCell ref="D25:J25"/>
    <mergeCell ref="L25:Q25"/>
    <mergeCell ref="C27:J27"/>
    <mergeCell ref="L27:Q27"/>
    <mergeCell ref="C28:C31"/>
    <mergeCell ref="C32:J32"/>
    <mergeCell ref="L32:Q32"/>
    <mergeCell ref="C33:D33"/>
    <mergeCell ref="C34:C37"/>
    <mergeCell ref="C39:D39"/>
    <mergeCell ref="C43:J43"/>
    <mergeCell ref="L43:Q43"/>
    <mergeCell ref="C44:D44"/>
    <mergeCell ref="E44:G44"/>
    <mergeCell ref="H44:J44"/>
    <mergeCell ref="L44:Q44"/>
    <mergeCell ref="C55:D55"/>
    <mergeCell ref="C56:C59"/>
    <mergeCell ref="C46:C48"/>
    <mergeCell ref="C49:J49"/>
    <mergeCell ref="L49:Q49"/>
    <mergeCell ref="C50:C53"/>
    <mergeCell ref="C54:J54"/>
    <mergeCell ref="L54:Q5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</vt:lpstr>
      <vt:lpstr>Revisão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natnael</dc:creator>
  <dc:description/>
  <cp:lastModifiedBy>Paulo Henrique</cp:lastModifiedBy>
  <cp:revision>5</cp:revision>
  <dcterms:created xsi:type="dcterms:W3CDTF">2024-10-13T02:08:16Z</dcterms:created>
  <dcterms:modified xsi:type="dcterms:W3CDTF">2024-10-24T18:19:33Z</dcterms:modified>
  <dc:language>pt-BR</dc:language>
</cp:coreProperties>
</file>