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675" tabRatio="500" activeTab="1"/>
  </bookViews>
  <sheets>
    <sheet name="test" sheetId="1" r:id="rId1"/>
    <sheet name="Revisã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<sst xmlns="http://schemas.openxmlformats.org/spreadsheetml/2006/main" count="255" uniqueCount="75">
  <si>
    <t>Use para o teste ( i = i op 3 )</t>
  </si>
  <si>
    <t xml:space="preserve"> Use para o teste ( i = i op j )</t>
  </si>
  <si>
    <t>MIPS</t>
  </si>
  <si>
    <t>MFLOPS</t>
  </si>
  <si>
    <t>Tipo</t>
  </si>
  <si>
    <t xml:space="preserve"> Tempo base</t>
  </si>
  <si>
    <t xml:space="preserve"> Soma</t>
  </si>
  <si>
    <t xml:space="preserve"> Mult.</t>
  </si>
  <si>
    <t xml:space="preserve"> Or</t>
  </si>
  <si>
    <t>Resultado</t>
  </si>
  <si>
    <t>byte</t>
  </si>
  <si>
    <t>int</t>
  </si>
  <si>
    <t>float</t>
  </si>
  <si>
    <t>Constante          ( Ex.: i=i op 3 ; )</t>
  </si>
  <si>
    <t>Constante</t>
  </si>
  <si>
    <t>Variável               ( Ex.: i=i op j ; )</t>
  </si>
  <si>
    <t xml:space="preserve"> Variável</t>
  </si>
  <si>
    <t>Calculo</t>
  </si>
  <si>
    <t>char</t>
  </si>
  <si>
    <t>CPI</t>
  </si>
  <si>
    <t>segundos</t>
  </si>
  <si>
    <t>Mhz</t>
  </si>
  <si>
    <t>Qtd. Base (10^6)</t>
  </si>
  <si>
    <t>Qtd. Base (10^(-3))</t>
  </si>
  <si>
    <t>Prog. em C</t>
  </si>
  <si>
    <t>Prog. em C++</t>
  </si>
  <si>
    <t>Identificação da máquina (processador, frequência de clock, SO e Compilador usado)</t>
  </si>
  <si>
    <t>Speed UP</t>
  </si>
  <si>
    <t>Inteiros</t>
  </si>
  <si>
    <t>Float</t>
  </si>
  <si>
    <t>Prog. em C (inteiros)</t>
  </si>
  <si>
    <t>Sistema Operacional</t>
  </si>
  <si>
    <t>PC 1</t>
  </si>
  <si>
    <t>PC 2</t>
  </si>
  <si>
    <t>PC 3</t>
  </si>
  <si>
    <t>PC 4</t>
  </si>
  <si>
    <t>Desktop Custom (Intel Celeron 430;1,8Ghz;Windows 7 Professional x86;CodeBlocks c/MinGW</t>
  </si>
  <si>
    <t>Intel Celeron 430;1,8Ghz;CodeBlocks c/MinGW</t>
  </si>
  <si>
    <t>Windows 7 Professional x86</t>
  </si>
  <si>
    <t>Intel Pentium Dual-Core T4500;2,3Ghz;GCC/G++</t>
  </si>
  <si>
    <t>Manjaro XFCE x64</t>
  </si>
  <si>
    <t>Positivo Sim+4025 (Intel Pentium Dual-Core T4500;2,3Ghz;Manjaro XFCE x64;GCC/G++)</t>
  </si>
  <si>
    <t>Intel Atom D525;1,8Ghz;CodeBlocks c/MinGW</t>
  </si>
  <si>
    <t>Windows 8.1 Pro x64</t>
  </si>
  <si>
    <t>AMD Ryzen 3300X;3,8Ghz;GCC/G++</t>
  </si>
  <si>
    <t>Windows 11 Education x64</t>
  </si>
  <si>
    <t>Desktop Custom (Intel Atom D525;1,8Ghz;Windows 8.1 Pro x64;CodeBlocks c/MinGW)</t>
  </si>
  <si>
    <t>Desktop Custom (AMD Ryzen 3300X;3,8Ghz;Windows 11 Education x64;GCC/G++)</t>
  </si>
  <si>
    <t>Sistema Operacional e Compilador</t>
  </si>
  <si>
    <t>Detalhes</t>
  </si>
  <si>
    <t>Windows 7 Professional x86;CodeBlocks c/MinGW</t>
  </si>
  <si>
    <t>SSD SATA 480 GB  1 GB  DDR2</t>
  </si>
  <si>
    <t>Manjaro XFCE x64;GCC/G++</t>
  </si>
  <si>
    <t>HDD 320 2 GB DDR2</t>
  </si>
  <si>
    <t>Windows 8.1 Pro x64;CodeBlocks c/MinGW</t>
  </si>
  <si>
    <t>HDD 320 8 GB DDR3</t>
  </si>
  <si>
    <t>Windows 11 Education x64;GCC/G++</t>
  </si>
  <si>
    <t xml:space="preserve">SSD SATA 480 GB  12 GB  DDR4 </t>
  </si>
  <si>
    <t>Tempo Apurado (ms)</t>
  </si>
  <si>
    <t>Modalidade do teste</t>
  </si>
  <si>
    <t>Use para o teste ( i = i op j )</t>
  </si>
  <si>
    <t xml:space="preserve"> Use para o teste ( i = i op 3 )</t>
  </si>
  <si>
    <t>Tempo  i = i op j )</t>
  </si>
  <si>
    <t>( i = i op 3 )</t>
  </si>
  <si>
    <t xml:space="preserve">    Arduino    10 tentativas</t>
  </si>
  <si>
    <t>N/A</t>
  </si>
  <si>
    <t>Desktop   10 vezes com 1x10^7 instruções</t>
  </si>
  <si>
    <t>*int</t>
  </si>
  <si>
    <t>Tempo Apurado (s)</t>
  </si>
  <si>
    <t>MLOPS</t>
  </si>
  <si>
    <t>Frequencia em Mhz</t>
  </si>
  <si>
    <t>em Mhz</t>
  </si>
  <si>
    <t>Quant de op 1x10^6</t>
  </si>
  <si>
    <t>Arduino</t>
  </si>
  <si>
    <t>Desktop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</si>
</sst>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&quot;R$&quot;* #,##0_-;\-&quot;R$&quot;* #,##0_-;_-&quot;R$&quot;* &quot;-&quot;_-;_-@_-"/>
    <numFmt numFmtId="177" formatCode="_-&quot;R$&quot;* #,##0.00_-;\-&quot;R$&quot;* #,##0.00_-;_-&quot;R$&quot;* &quot;-&quot;??_-;_-@_-"/>
    <numFmt numFmtId="178" formatCode="_-* #,##0_-;\-* #,##0_-;_-* &quot;-&quot;_-;_-@_-"/>
    <numFmt numFmtId="179" formatCode="_-* #,##0.00_-;\-* #,##0.00_-;_-* &quot;-&quot;??_-;_-@_-"/>
  </numFmts>
  <fonts count="23">
    <font>
      <sz val="11"/>
      <color theme="1"/>
      <name val="Calibri"/>
      <charset val="1"/>
    </font>
    <font>
      <sz val="11"/>
      <color theme="0"/>
      <name val="Calibri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FF"/>
        <bgColor rgb="FFF6F9D4"/>
      </patternFill>
    </fill>
    <fill>
      <patternFill patternType="solid">
        <fgColor theme="9" tint="0.3999"/>
        <bgColor rgb="FFD9D9D9"/>
      </patternFill>
    </fill>
    <fill>
      <patternFill patternType="solid">
        <fgColor theme="7" tint="0.5999"/>
        <bgColor rgb="FFE8F2A1"/>
      </patternFill>
    </fill>
    <fill>
      <patternFill patternType="solid">
        <fgColor theme="0" tint="-0.15"/>
        <bgColor rgb="FFDAE3F3"/>
      </patternFill>
    </fill>
    <fill>
      <patternFill patternType="solid">
        <fgColor theme="5" tint="0.5999"/>
        <bgColor rgb="FFFFE699"/>
      </patternFill>
    </fill>
    <fill>
      <patternFill patternType="solid">
        <fgColor theme="4" tint="0.3999"/>
        <bgColor rgb="FF969696"/>
      </patternFill>
    </fill>
    <fill>
      <patternFill patternType="solid">
        <fgColor rgb="FFF6F9D4"/>
        <bgColor rgb="FFFFFFFF"/>
      </patternFill>
    </fill>
    <fill>
      <patternFill patternType="solid">
        <fgColor rgb="FF808080"/>
        <bgColor rgb="FF969696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E699"/>
      </patternFill>
    </fill>
    <fill>
      <patternFill patternType="solid">
        <fgColor theme="0"/>
        <bgColor rgb="FFDAE3F3"/>
      </patternFill>
    </fill>
    <fill>
      <patternFill patternType="solid">
        <fgColor theme="0"/>
        <bgColor rgb="FF969696"/>
      </patternFill>
    </fill>
    <fill>
      <patternFill patternType="solid">
        <fgColor rgb="FFFFB66C"/>
        <bgColor rgb="FFF8CBAD"/>
      </patternFill>
    </fill>
    <fill>
      <patternFill patternType="solid">
        <fgColor rgb="FFE8F2A1"/>
        <bgColor rgb="FFFFE699"/>
      </patternFill>
    </fill>
    <fill>
      <patternFill patternType="solid">
        <fgColor rgb="FFFFFFA6"/>
        <bgColor rgb="FFE8F2A1"/>
      </patternFill>
    </fill>
    <fill>
      <patternFill patternType="solid">
        <fgColor theme="4" tint="0.7999"/>
        <bgColor rgb="FFD9D9D9"/>
      </patternFill>
    </fill>
    <fill>
      <patternFill patternType="solid">
        <fgColor theme="0"/>
        <bgColor rgb="FFF6F9D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Border="0" applyAlignment="0" applyProtection="0"/>
    <xf numFmtId="177" fontId="2" fillId="0" borderId="0" applyBorder="0" applyAlignment="0" applyProtection="0"/>
    <xf numFmtId="9" fontId="2" fillId="0" borderId="0" applyBorder="0" applyAlignment="0" applyProtection="0"/>
    <xf numFmtId="178" fontId="2" fillId="0" borderId="0" applyBorder="0" applyAlignment="0" applyProtection="0"/>
    <xf numFmtId="179" fontId="2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0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1" borderId="9" applyNumberFormat="0" applyAlignment="0" applyProtection="0">
      <alignment vertical="center"/>
    </xf>
    <xf numFmtId="0" fontId="13" fillId="22" borderId="10" applyNumberFormat="0" applyAlignment="0" applyProtection="0">
      <alignment vertical="center"/>
    </xf>
    <xf numFmtId="0" fontId="14" fillId="22" borderId="9" applyNumberFormat="0" applyAlignment="0" applyProtection="0">
      <alignment vertical="center"/>
    </xf>
    <xf numFmtId="0" fontId="15" fillId="23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18" borderId="3" xfId="0" applyFont="1" applyFill="1" applyBorder="1" applyAlignment="1">
      <alignment horizontal="center" vertical="center"/>
    </xf>
    <xf numFmtId="0" fontId="0" fillId="18" borderId="4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8FAADC"/>
      <rgbColor rgb="00993366"/>
      <rgbColor rgb="00F6F9D4"/>
      <rgbColor rgb="00DAE3F3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FE699"/>
      <rgbColor rgb="00E8F2A1"/>
      <rgbColor rgb="00FFFFA6"/>
      <rgbColor rgb="0099CCFF"/>
      <rgbColor rgb="00FFB66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0"/>
  <sheetViews>
    <sheetView topLeftCell="B1" workbookViewId="0">
      <selection activeCell="B1" sqref="B1"/>
    </sheetView>
  </sheetViews>
  <sheetFormatPr defaultColWidth="9.14814814814815" defaultRowHeight="14.4"/>
  <cols>
    <col min="1" max="1" width="5" style="1" customWidth="1"/>
    <col min="2" max="2" width="14.8611111111111" style="1" customWidth="1"/>
    <col min="3" max="4" width="8" style="1" customWidth="1"/>
    <col min="5" max="5" width="11.1388888888889" style="1" customWidth="1"/>
    <col min="6" max="7" width="8" style="1" customWidth="1"/>
    <col min="8" max="8" width="7" style="1" customWidth="1"/>
    <col min="9" max="9" width="14.1388888888889" style="1" customWidth="1"/>
    <col min="10" max="11" width="9.13888888888889" style="1"/>
    <col min="12" max="12" width="15.1388888888889" style="1" customWidth="1"/>
    <col min="13" max="13" width="9.13888888888889" style="1"/>
    <col min="14" max="14" width="11.712962962963" style="1" customWidth="1"/>
    <col min="15" max="16384" width="9.13888888888889" style="1"/>
  </cols>
  <sheetData>
    <row r="1" spans="3:16">
      <c r="C1" s="39" t="s">
        <v>0</v>
      </c>
      <c r="D1" s="39"/>
      <c r="E1" s="39"/>
      <c r="F1" s="39" t="s">
        <v>1</v>
      </c>
      <c r="G1" s="39"/>
      <c r="H1" s="39"/>
      <c r="L1" s="39" t="s">
        <v>2</v>
      </c>
      <c r="M1" s="39"/>
      <c r="N1" s="39" t="s">
        <v>3</v>
      </c>
      <c r="O1" s="39"/>
      <c r="P1" s="39"/>
    </row>
    <row r="2" spans="1:16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6</v>
      </c>
      <c r="G2" s="1" t="s">
        <v>7</v>
      </c>
      <c r="H2" s="1" t="s">
        <v>8</v>
      </c>
      <c r="K2" s="1" t="s">
        <v>9</v>
      </c>
      <c r="L2" s="1" t="s">
        <v>10</v>
      </c>
      <c r="M2" s="1" t="s">
        <v>11</v>
      </c>
      <c r="P2" s="1" t="s">
        <v>12</v>
      </c>
    </row>
    <row r="3" ht="15" customHeight="1" spans="1:15">
      <c r="A3" s="1" t="s">
        <v>10</v>
      </c>
      <c r="B3" s="1">
        <v>754700</v>
      </c>
      <c r="C3" s="1">
        <v>1006220</v>
      </c>
      <c r="D3" s="1">
        <v>1069104</v>
      </c>
      <c r="E3" s="1">
        <v>817580</v>
      </c>
      <c r="F3" s="1">
        <v>1006230</v>
      </c>
      <c r="G3" s="1">
        <v>1006220</v>
      </c>
      <c r="H3" s="1">
        <v>817580</v>
      </c>
      <c r="I3" s="40" t="s">
        <v>13</v>
      </c>
      <c r="J3" s="1" t="s">
        <v>6</v>
      </c>
      <c r="K3" s="1">
        <f>C3-B3</f>
        <v>251520</v>
      </c>
      <c r="L3" s="1">
        <f t="shared" ref="L3:L8" si="0">1/K3</f>
        <v>3.97582697201018e-6</v>
      </c>
      <c r="N3" s="39" t="s">
        <v>14</v>
      </c>
      <c r="O3" s="1" t="s">
        <v>6</v>
      </c>
    </row>
    <row r="4" spans="1:15">
      <c r="A4" s="1" t="s">
        <v>11</v>
      </c>
      <c r="I4" s="40"/>
      <c r="J4" s="1" t="s">
        <v>7</v>
      </c>
      <c r="K4" s="1">
        <f>D3-B3</f>
        <v>314404</v>
      </c>
      <c r="L4" s="1">
        <f t="shared" si="0"/>
        <v>3.18062111169069e-6</v>
      </c>
      <c r="N4" s="39"/>
      <c r="O4" s="1" t="s">
        <v>7</v>
      </c>
    </row>
    <row r="5" spans="1:15">
      <c r="A5" s="1" t="s">
        <v>12</v>
      </c>
      <c r="I5" s="40"/>
      <c r="J5" s="1" t="s">
        <v>8</v>
      </c>
      <c r="K5" s="1">
        <f>E3-B3</f>
        <v>62880</v>
      </c>
      <c r="L5" s="1">
        <f t="shared" si="0"/>
        <v>1.59033078880407e-5</v>
      </c>
      <c r="N5" s="39"/>
      <c r="O5" s="1" t="s">
        <v>8</v>
      </c>
    </row>
    <row r="6" ht="15" customHeight="1" spans="9:15">
      <c r="I6" s="40" t="s">
        <v>15</v>
      </c>
      <c r="J6" s="1" t="s">
        <v>6</v>
      </c>
      <c r="K6" s="1">
        <f>F3-B3</f>
        <v>251530</v>
      </c>
      <c r="L6" s="1">
        <f t="shared" si="0"/>
        <v>3.97566890629348e-6</v>
      </c>
      <c r="N6" s="39" t="s">
        <v>16</v>
      </c>
      <c r="O6" s="1" t="s">
        <v>6</v>
      </c>
    </row>
    <row r="7" spans="9:15">
      <c r="I7" s="40"/>
      <c r="J7" s="1" t="s">
        <v>7</v>
      </c>
      <c r="K7" s="1">
        <f>G3-B3</f>
        <v>251520</v>
      </c>
      <c r="L7" s="1">
        <f t="shared" si="0"/>
        <v>3.97582697201018e-6</v>
      </c>
      <c r="N7" s="39"/>
      <c r="O7" s="1" t="s">
        <v>7</v>
      </c>
    </row>
    <row r="8" spans="9:15">
      <c r="I8" s="40"/>
      <c r="J8" s="1" t="s">
        <v>8</v>
      </c>
      <c r="K8" s="1">
        <f>H3-B3</f>
        <v>62880</v>
      </c>
      <c r="L8" s="1">
        <f t="shared" si="0"/>
        <v>1.59033078880407e-5</v>
      </c>
      <c r="N8" s="39"/>
      <c r="O8" s="1" t="s">
        <v>8</v>
      </c>
    </row>
    <row r="9" spans="3:8">
      <c r="C9" s="39" t="s">
        <v>0</v>
      </c>
      <c r="D9" s="39"/>
      <c r="E9" s="39"/>
      <c r="F9" s="39" t="s">
        <v>1</v>
      </c>
      <c r="G9" s="39"/>
      <c r="H9" s="39"/>
    </row>
    <row r="10" spans="1:16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6</v>
      </c>
      <c r="G10" s="1" t="s">
        <v>7</v>
      </c>
      <c r="H10" s="1" t="s">
        <v>8</v>
      </c>
      <c r="I10" s="39" t="s">
        <v>17</v>
      </c>
      <c r="J10" s="39"/>
      <c r="K10" s="39"/>
      <c r="L10" s="39"/>
      <c r="M10" s="39"/>
      <c r="N10" s="39"/>
      <c r="O10" s="39"/>
      <c r="P10" s="39"/>
    </row>
    <row r="11" spans="1:16">
      <c r="A11" s="1" t="s">
        <v>18</v>
      </c>
      <c r="B11" s="1">
        <v>4.9</v>
      </c>
      <c r="C11" s="1">
        <v>25</v>
      </c>
      <c r="J11" s="41"/>
      <c r="K11" s="41"/>
      <c r="L11" s="41"/>
      <c r="M11" s="41"/>
      <c r="N11" s="39" t="s">
        <v>19</v>
      </c>
      <c r="O11" s="39"/>
      <c r="P11" s="39"/>
    </row>
    <row r="12" s="1" customFormat="1" spans="1:16">
      <c r="A12" s="1" t="s">
        <v>11</v>
      </c>
      <c r="N12" s="39"/>
      <c r="O12" s="39"/>
      <c r="P12" s="39"/>
    </row>
    <row r="13" ht="15" customHeight="1" spans="1:16">
      <c r="A13" s="1" t="s">
        <v>12</v>
      </c>
      <c r="I13" s="40" t="s">
        <v>13</v>
      </c>
      <c r="J13" s="1" t="s">
        <v>6</v>
      </c>
      <c r="K13" s="1" t="s">
        <v>20</v>
      </c>
      <c r="L13" s="1" t="s">
        <v>21</v>
      </c>
      <c r="M13" s="1" t="s">
        <v>2</v>
      </c>
      <c r="N13" s="1" t="s">
        <v>10</v>
      </c>
      <c r="O13" s="1" t="s">
        <v>11</v>
      </c>
      <c r="P13" s="1" t="s">
        <v>12</v>
      </c>
    </row>
    <row r="14" spans="9:14">
      <c r="I14" s="40"/>
      <c r="J14" s="1" t="s">
        <v>7</v>
      </c>
      <c r="K14" s="1">
        <f>K3/C22</f>
        <v>0.25152</v>
      </c>
      <c r="L14" s="1">
        <v>16</v>
      </c>
      <c r="M14" s="1">
        <v>1</v>
      </c>
      <c r="N14" s="1">
        <f>(K14/M14*C22)*(L14*C22)</f>
        <v>4024320000000</v>
      </c>
    </row>
    <row r="15" spans="9:14">
      <c r="I15" s="40"/>
      <c r="J15" s="1" t="s">
        <v>8</v>
      </c>
      <c r="K15" s="1">
        <f>K4/C22</f>
        <v>0.314404</v>
      </c>
      <c r="L15" s="1">
        <v>16</v>
      </c>
      <c r="M15" s="1">
        <v>1</v>
      </c>
      <c r="N15" s="1">
        <f>(K15/M15*C22)*(L15*C22)</f>
        <v>5030464000000</v>
      </c>
    </row>
    <row r="16" ht="15" customHeight="1" spans="9:14">
      <c r="I16" s="40" t="s">
        <v>15</v>
      </c>
      <c r="J16" s="1" t="s">
        <v>6</v>
      </c>
      <c r="K16" s="1">
        <f>K5/C22</f>
        <v>0.06288</v>
      </c>
      <c r="L16" s="1">
        <v>16</v>
      </c>
      <c r="M16" s="1">
        <v>1</v>
      </c>
      <c r="N16" s="1">
        <f>(K16/M16*C22)*(L16*C22)</f>
        <v>1006080000000</v>
      </c>
    </row>
    <row r="17" spans="9:14">
      <c r="I17" s="40"/>
      <c r="J17" s="1" t="s">
        <v>7</v>
      </c>
      <c r="K17" s="1">
        <f>K6/C22</f>
        <v>0.25153</v>
      </c>
      <c r="L17" s="1">
        <v>16</v>
      </c>
      <c r="M17" s="1">
        <v>1</v>
      </c>
      <c r="N17" s="1">
        <f>(K17/M17*C22)*(L17*C22)</f>
        <v>4024480000000</v>
      </c>
    </row>
    <row r="18" spans="9:14">
      <c r="I18" s="40"/>
      <c r="J18" s="1" t="s">
        <v>8</v>
      </c>
      <c r="K18" s="1">
        <f>K7/C22</f>
        <v>0.25152</v>
      </c>
      <c r="L18" s="1">
        <v>16</v>
      </c>
      <c r="M18" s="1">
        <v>1</v>
      </c>
      <c r="N18" s="1">
        <f>(K18/M18*C22)*(L18*C22)</f>
        <v>4024320000000</v>
      </c>
    </row>
    <row r="21" spans="12:14">
      <c r="L21" s="1" t="s">
        <v>2</v>
      </c>
      <c r="N21" s="1" t="s">
        <v>3</v>
      </c>
    </row>
    <row r="22" spans="3:14">
      <c r="C22" s="1">
        <v>1000000</v>
      </c>
      <c r="F22" s="1" t="s">
        <v>22</v>
      </c>
      <c r="L22" s="1" t="s">
        <v>18</v>
      </c>
      <c r="M22" s="1" t="s">
        <v>11</v>
      </c>
      <c r="N22" s="1" t="s">
        <v>12</v>
      </c>
    </row>
    <row r="23" spans="6:12">
      <c r="F23" s="1">
        <v>10</v>
      </c>
      <c r="I23" s="39" t="s">
        <v>14</v>
      </c>
      <c r="J23" s="1" t="s">
        <v>6</v>
      </c>
      <c r="K23" s="1">
        <f>C11-B11</f>
        <v>20.1</v>
      </c>
      <c r="L23" s="1">
        <f>((F23*C22)/(K23*(F25/C24)))/C22</f>
        <v>497.512437810945</v>
      </c>
    </row>
    <row r="24" spans="3:12">
      <c r="C24" s="1">
        <v>1000</v>
      </c>
      <c r="F24" s="1" t="s">
        <v>23</v>
      </c>
      <c r="I24" s="39"/>
      <c r="J24" s="1" t="s">
        <v>7</v>
      </c>
      <c r="K24" s="1">
        <f>D11-B11</f>
        <v>-4.9</v>
      </c>
      <c r="L24" s="1">
        <f>((F23*C22)/(K24*(F25/C24)))/C22</f>
        <v>-2040.81632653061</v>
      </c>
    </row>
    <row r="25" spans="6:12">
      <c r="F25" s="1">
        <v>1</v>
      </c>
      <c r="I25" s="39"/>
      <c r="J25" s="1" t="s">
        <v>8</v>
      </c>
      <c r="K25" s="1">
        <f>E11-B11</f>
        <v>-4.9</v>
      </c>
      <c r="L25" s="1">
        <f>((F23*C22)/(K25*(F25/C24)))/C22</f>
        <v>-2040.81632653061</v>
      </c>
    </row>
    <row r="26" spans="6:12">
      <c r="F26" s="1" t="s">
        <v>21</v>
      </c>
      <c r="I26" s="39" t="s">
        <v>16</v>
      </c>
      <c r="J26" s="1" t="s">
        <v>6</v>
      </c>
      <c r="K26" s="1">
        <f>F11-B11</f>
        <v>-4.9</v>
      </c>
      <c r="L26" s="1">
        <f>((F23*C22)/(K26*(F25/C24)))/C22</f>
        <v>-2040.81632653061</v>
      </c>
    </row>
    <row r="27" spans="6:12">
      <c r="F27" s="1">
        <v>2993.3</v>
      </c>
      <c r="I27" s="39"/>
      <c r="J27" s="1" t="s">
        <v>7</v>
      </c>
      <c r="K27" s="1">
        <f>G11-B11</f>
        <v>-4.9</v>
      </c>
      <c r="L27" s="1">
        <f>((F23*C22)/(K27*(F25/C24)))/C22</f>
        <v>-2040.81632653061</v>
      </c>
    </row>
    <row r="28" spans="9:12">
      <c r="I28" s="39"/>
      <c r="J28" s="1" t="s">
        <v>8</v>
      </c>
      <c r="K28" s="1">
        <f>H11-B11</f>
        <v>-4.9</v>
      </c>
      <c r="L28" s="1">
        <f>((F23*C22)/(K28*(F25/C24)))/C22</f>
        <v>-2040.81632653061</v>
      </c>
    </row>
    <row r="30" spans="9:12">
      <c r="I30" s="1" t="s">
        <v>19</v>
      </c>
      <c r="J30" s="1" t="s">
        <v>6</v>
      </c>
      <c r="K30" s="1">
        <v>20.1</v>
      </c>
      <c r="L30" s="1">
        <f>(K30*(F25/C24))/((F23*C22)*(F27*(F23*C22)))</f>
        <v>6.71499682624528e-20</v>
      </c>
    </row>
    <row r="31" spans="10:12">
      <c r="J31" s="1" t="s">
        <v>7</v>
      </c>
      <c r="K31" s="1">
        <v>-4.9</v>
      </c>
      <c r="L31" s="1">
        <f>(K31*(F25/C24))/((F23*C22)*(F27*(F23*C22)))</f>
        <v>-1.63698927604984e-20</v>
      </c>
    </row>
    <row r="32" spans="10:12">
      <c r="J32" s="1" t="s">
        <v>8</v>
      </c>
      <c r="K32" s="1">
        <v>-4.9</v>
      </c>
      <c r="L32" s="1">
        <f>(K32*(F25/C24))/((F23*C22)*(F27*(F23*C22)))</f>
        <v>-1.63698927604984e-20</v>
      </c>
    </row>
    <row r="33" spans="10:12">
      <c r="J33" s="1" t="s">
        <v>6</v>
      </c>
      <c r="K33" s="1">
        <v>-4.9</v>
      </c>
      <c r="L33" s="1">
        <f>(K33*(F25/C24))/((F23*C22)*(F27*(F23*C22)))</f>
        <v>-1.63698927604984e-20</v>
      </c>
    </row>
    <row r="34" spans="10:12">
      <c r="J34" s="1" t="s">
        <v>7</v>
      </c>
      <c r="K34" s="1">
        <v>-4.9</v>
      </c>
      <c r="L34" s="1">
        <f>(K34*(F25/C24))/((F23*C22)*(F27*(F23*C22)))</f>
        <v>-1.63698927604984e-20</v>
      </c>
    </row>
    <row r="35" spans="10:12">
      <c r="J35" s="1" t="s">
        <v>8</v>
      </c>
      <c r="K35" s="1">
        <v>-4.9</v>
      </c>
      <c r="L35" s="1">
        <f>(K35*(F25/C24))/((F23*C22)*(F27*(F23*C22)))</f>
        <v>-1.63698927604984e-20</v>
      </c>
    </row>
    <row r="36" spans="5:8">
      <c r="E36" s="39" t="s">
        <v>24</v>
      </c>
      <c r="F36" s="39"/>
      <c r="G36" s="39" t="s">
        <v>25</v>
      </c>
      <c r="H36" s="39"/>
    </row>
    <row r="37" ht="15" customHeight="1" spans="2:8">
      <c r="B37" s="40" t="s">
        <v>26</v>
      </c>
      <c r="C37" s="40"/>
      <c r="D37" s="40"/>
      <c r="E37" s="39" t="s">
        <v>27</v>
      </c>
      <c r="F37" s="39"/>
      <c r="G37" s="39" t="s">
        <v>27</v>
      </c>
      <c r="H37" s="39"/>
    </row>
    <row r="38" spans="2:14">
      <c r="B38" s="40"/>
      <c r="C38" s="40"/>
      <c r="D38" s="40"/>
      <c r="E38" s="39" t="s">
        <v>28</v>
      </c>
      <c r="F38" s="39" t="s">
        <v>29</v>
      </c>
      <c r="G38" s="39" t="s">
        <v>28</v>
      </c>
      <c r="H38" s="39" t="s">
        <v>29</v>
      </c>
      <c r="M38" s="39" t="s">
        <v>30</v>
      </c>
      <c r="N38" s="39"/>
    </row>
    <row r="39" ht="15.75" customHeight="1" spans="2:18">
      <c r="B39" s="40"/>
      <c r="C39" s="40"/>
      <c r="D39" s="40"/>
      <c r="E39" s="39"/>
      <c r="F39" s="39"/>
      <c r="G39" s="39"/>
      <c r="H39" s="39"/>
      <c r="M39" s="39" t="s">
        <v>31</v>
      </c>
      <c r="N39" s="39"/>
      <c r="O39" s="1" t="s">
        <v>32</v>
      </c>
      <c r="P39" s="1" t="s">
        <v>33</v>
      </c>
      <c r="Q39" s="1" t="s">
        <v>34</v>
      </c>
      <c r="R39" s="1" t="s">
        <v>35</v>
      </c>
    </row>
    <row r="40" ht="13.5" customHeight="1" spans="2:18">
      <c r="B40" s="40" t="s">
        <v>36</v>
      </c>
      <c r="C40" s="40"/>
      <c r="D40" s="40"/>
      <c r="E40" s="1">
        <v>1</v>
      </c>
      <c r="F40" s="1">
        <v>1</v>
      </c>
      <c r="G40" s="1">
        <v>1</v>
      </c>
      <c r="H40" s="1">
        <v>1</v>
      </c>
      <c r="J40" s="40" t="s">
        <v>37</v>
      </c>
      <c r="K40" s="40"/>
      <c r="L40" s="40"/>
      <c r="M40" s="40" t="s">
        <v>38</v>
      </c>
      <c r="N40" s="40"/>
      <c r="O40" s="39">
        <v>1</v>
      </c>
      <c r="P40" s="39"/>
      <c r="Q40" s="39"/>
      <c r="R40" s="39"/>
    </row>
    <row r="41" spans="2:18">
      <c r="B41" s="40"/>
      <c r="C41" s="40"/>
      <c r="D41" s="40"/>
      <c r="J41" s="40"/>
      <c r="K41" s="40"/>
      <c r="L41" s="40"/>
      <c r="M41" s="40"/>
      <c r="N41" s="40"/>
      <c r="O41" s="39"/>
      <c r="P41" s="39"/>
      <c r="Q41" s="39"/>
      <c r="R41" s="39"/>
    </row>
    <row r="42" ht="15" customHeight="1" spans="2:18">
      <c r="B42" s="40"/>
      <c r="C42" s="40"/>
      <c r="D42" s="40"/>
      <c r="J42" s="40" t="s">
        <v>39</v>
      </c>
      <c r="K42" s="40"/>
      <c r="L42" s="40"/>
      <c r="M42" s="40" t="s">
        <v>40</v>
      </c>
      <c r="N42" s="40"/>
      <c r="O42" s="39"/>
      <c r="P42" s="39">
        <v>1</v>
      </c>
      <c r="Q42" s="39"/>
      <c r="R42" s="39"/>
    </row>
    <row r="43" ht="15" customHeight="1" spans="2:18">
      <c r="B43" s="40" t="s">
        <v>41</v>
      </c>
      <c r="C43" s="40"/>
      <c r="D43" s="40"/>
      <c r="J43" s="40"/>
      <c r="K43" s="40"/>
      <c r="L43" s="40"/>
      <c r="M43" s="40"/>
      <c r="N43" s="40"/>
      <c r="O43" s="39"/>
      <c r="P43" s="39"/>
      <c r="Q43" s="39"/>
      <c r="R43" s="39"/>
    </row>
    <row r="44" ht="15" customHeight="1" spans="2:18">
      <c r="B44" s="40"/>
      <c r="C44" s="40"/>
      <c r="D44" s="40"/>
      <c r="J44" s="40" t="s">
        <v>42</v>
      </c>
      <c r="K44" s="40"/>
      <c r="L44" s="40"/>
      <c r="M44" s="40" t="s">
        <v>43</v>
      </c>
      <c r="N44" s="40"/>
      <c r="O44" s="39"/>
      <c r="P44" s="39"/>
      <c r="Q44" s="39">
        <v>1</v>
      </c>
      <c r="R44" s="39"/>
    </row>
    <row r="45" spans="2:18">
      <c r="B45" s="40"/>
      <c r="C45" s="40"/>
      <c r="D45" s="40"/>
      <c r="J45" s="40"/>
      <c r="K45" s="40"/>
      <c r="L45" s="40"/>
      <c r="M45" s="40"/>
      <c r="N45" s="40"/>
      <c r="O45" s="39"/>
      <c r="P45" s="39"/>
      <c r="Q45" s="39"/>
      <c r="R45" s="39"/>
    </row>
    <row r="46" ht="15" customHeight="1" spans="2:18">
      <c r="B46" s="40"/>
      <c r="C46" s="40"/>
      <c r="D46" s="40"/>
      <c r="J46" s="40" t="s">
        <v>44</v>
      </c>
      <c r="K46" s="40"/>
      <c r="L46" s="40"/>
      <c r="M46" s="40" t="s">
        <v>45</v>
      </c>
      <c r="N46" s="40"/>
      <c r="O46" s="39"/>
      <c r="P46" s="39"/>
      <c r="Q46" s="39"/>
      <c r="R46" s="39">
        <v>1</v>
      </c>
    </row>
    <row r="47" ht="15" customHeight="1" spans="2:18">
      <c r="B47" s="40" t="s">
        <v>46</v>
      </c>
      <c r="C47" s="40"/>
      <c r="D47" s="40"/>
      <c r="J47" s="40"/>
      <c r="K47" s="40"/>
      <c r="L47" s="40"/>
      <c r="M47" s="40"/>
      <c r="N47" s="40"/>
      <c r="O47" s="39"/>
      <c r="P47" s="39"/>
      <c r="Q47" s="39"/>
      <c r="R47" s="39"/>
    </row>
    <row r="48" spans="2:4">
      <c r="B48" s="40"/>
      <c r="C48" s="40"/>
      <c r="D48" s="40"/>
    </row>
    <row r="49" spans="2:4">
      <c r="B49" s="40"/>
      <c r="C49" s="40"/>
      <c r="D49" s="40"/>
    </row>
    <row r="50" ht="15" customHeight="1" spans="2:14">
      <c r="B50" s="40" t="s">
        <v>47</v>
      </c>
      <c r="C50" s="40"/>
      <c r="D50" s="40"/>
      <c r="M50" s="39" t="s">
        <v>30</v>
      </c>
      <c r="N50" s="39"/>
    </row>
    <row r="51" spans="2:18">
      <c r="B51" s="40"/>
      <c r="C51" s="40"/>
      <c r="D51" s="40"/>
      <c r="M51" s="39" t="s">
        <v>31</v>
      </c>
      <c r="N51" s="39"/>
      <c r="O51" s="1" t="s">
        <v>32</v>
      </c>
      <c r="P51" s="1" t="s">
        <v>33</v>
      </c>
      <c r="Q51" s="1" t="s">
        <v>34</v>
      </c>
      <c r="R51" s="1" t="s">
        <v>35</v>
      </c>
    </row>
    <row r="52" ht="15" customHeight="1" spans="2:18">
      <c r="B52" s="40"/>
      <c r="C52" s="40"/>
      <c r="D52" s="40"/>
      <c r="J52" s="40" t="s">
        <v>37</v>
      </c>
      <c r="K52" s="40"/>
      <c r="L52" s="40"/>
      <c r="M52" s="40" t="s">
        <v>38</v>
      </c>
      <c r="N52" s="40"/>
      <c r="O52" s="39">
        <v>1</v>
      </c>
      <c r="P52" s="39"/>
      <c r="Q52" s="39"/>
      <c r="R52" s="39"/>
    </row>
    <row r="53" spans="10:18">
      <c r="J53" s="40"/>
      <c r="K53" s="40"/>
      <c r="L53" s="40"/>
      <c r="M53" s="40"/>
      <c r="N53" s="40"/>
      <c r="O53" s="39"/>
      <c r="P53" s="39"/>
      <c r="Q53" s="39"/>
      <c r="R53" s="39"/>
    </row>
    <row r="54" ht="15" customHeight="1" spans="10:18">
      <c r="J54" s="40" t="s">
        <v>39</v>
      </c>
      <c r="K54" s="40"/>
      <c r="L54" s="40"/>
      <c r="M54" s="40" t="s">
        <v>40</v>
      </c>
      <c r="N54" s="40"/>
      <c r="O54" s="39"/>
      <c r="P54" s="39">
        <v>1</v>
      </c>
      <c r="Q54" s="39"/>
      <c r="R54" s="39"/>
    </row>
    <row r="55" spans="10:18">
      <c r="J55" s="40"/>
      <c r="K55" s="40"/>
      <c r="L55" s="40"/>
      <c r="M55" s="40"/>
      <c r="N55" s="40"/>
      <c r="O55" s="39"/>
      <c r="P55" s="39"/>
      <c r="Q55" s="39"/>
      <c r="R55" s="39"/>
    </row>
    <row r="56" ht="15" customHeight="1" spans="10:18">
      <c r="J56" s="40" t="s">
        <v>42</v>
      </c>
      <c r="K56" s="40"/>
      <c r="L56" s="40"/>
      <c r="M56" s="40" t="s">
        <v>43</v>
      </c>
      <c r="N56" s="40"/>
      <c r="O56" s="39"/>
      <c r="P56" s="39"/>
      <c r="Q56" s="39">
        <v>1</v>
      </c>
      <c r="R56" s="39"/>
    </row>
    <row r="57" spans="10:18">
      <c r="J57" s="40"/>
      <c r="K57" s="40"/>
      <c r="L57" s="40"/>
      <c r="M57" s="40"/>
      <c r="N57" s="40"/>
      <c r="O57" s="39"/>
      <c r="P57" s="39"/>
      <c r="Q57" s="39"/>
      <c r="R57" s="39"/>
    </row>
    <row r="58" ht="15" customHeight="1" spans="10:18">
      <c r="J58" s="40" t="s">
        <v>44</v>
      </c>
      <c r="K58" s="40"/>
      <c r="L58" s="40"/>
      <c r="M58" s="40" t="s">
        <v>45</v>
      </c>
      <c r="N58" s="40"/>
      <c r="O58" s="39"/>
      <c r="P58" s="39"/>
      <c r="Q58" s="39"/>
      <c r="R58" s="39">
        <v>1</v>
      </c>
    </row>
    <row r="59" spans="10:18">
      <c r="J59" s="40"/>
      <c r="K59" s="40"/>
      <c r="L59" s="40"/>
      <c r="M59" s="40"/>
      <c r="N59" s="40"/>
      <c r="O59" s="39"/>
      <c r="P59" s="39"/>
      <c r="Q59" s="39"/>
      <c r="R59" s="39"/>
    </row>
    <row r="61" spans="13:14">
      <c r="M61" s="39" t="s">
        <v>30</v>
      </c>
      <c r="N61" s="39"/>
    </row>
    <row r="62" spans="10:18">
      <c r="J62" s="39" t="s">
        <v>48</v>
      </c>
      <c r="K62" s="39"/>
      <c r="L62" s="39"/>
      <c r="M62" s="39" t="s">
        <v>49</v>
      </c>
      <c r="N62" s="39"/>
      <c r="O62" s="1" t="s">
        <v>32</v>
      </c>
      <c r="P62" s="1" t="s">
        <v>33</v>
      </c>
      <c r="Q62" s="1" t="s">
        <v>34</v>
      </c>
      <c r="R62" s="1" t="s">
        <v>35</v>
      </c>
    </row>
    <row r="63" ht="15" customHeight="1" spans="10:18">
      <c r="J63" s="40" t="s">
        <v>50</v>
      </c>
      <c r="K63" s="40"/>
      <c r="L63" s="40"/>
      <c r="M63" s="40" t="s">
        <v>51</v>
      </c>
      <c r="N63" s="40"/>
      <c r="O63" s="39">
        <v>1</v>
      </c>
      <c r="P63" s="39"/>
      <c r="Q63" s="39"/>
      <c r="R63" s="39"/>
    </row>
    <row r="64" spans="10:18">
      <c r="J64" s="40"/>
      <c r="K64" s="40"/>
      <c r="L64" s="40"/>
      <c r="M64" s="40"/>
      <c r="N64" s="40"/>
      <c r="O64" s="39"/>
      <c r="P64" s="39"/>
      <c r="Q64" s="39"/>
      <c r="R64" s="39"/>
    </row>
    <row r="65" ht="15" customHeight="1" spans="10:18">
      <c r="J65" s="40" t="s">
        <v>52</v>
      </c>
      <c r="K65" s="40"/>
      <c r="L65" s="40"/>
      <c r="M65" s="40" t="s">
        <v>53</v>
      </c>
      <c r="N65" s="40"/>
      <c r="O65" s="39"/>
      <c r="P65" s="39">
        <v>1</v>
      </c>
      <c r="Q65" s="39"/>
      <c r="R65" s="39"/>
    </row>
    <row r="66" spans="10:18">
      <c r="J66" s="40"/>
      <c r="K66" s="40"/>
      <c r="L66" s="40"/>
      <c r="M66" s="40"/>
      <c r="N66" s="40"/>
      <c r="O66" s="39"/>
      <c r="P66" s="39"/>
      <c r="Q66" s="39"/>
      <c r="R66" s="39"/>
    </row>
    <row r="67" ht="15" customHeight="1" spans="10:18">
      <c r="J67" s="40" t="s">
        <v>54</v>
      </c>
      <c r="K67" s="40"/>
      <c r="L67" s="40"/>
      <c r="M67" s="40" t="s">
        <v>55</v>
      </c>
      <c r="N67" s="40"/>
      <c r="O67" s="39"/>
      <c r="P67" s="39"/>
      <c r="Q67" s="39">
        <v>1</v>
      </c>
      <c r="R67" s="39"/>
    </row>
    <row r="68" spans="10:18">
      <c r="J68" s="40"/>
      <c r="K68" s="40"/>
      <c r="L68" s="40"/>
      <c r="M68" s="40"/>
      <c r="N68" s="40"/>
      <c r="O68" s="39"/>
      <c r="P68" s="39"/>
      <c r="Q68" s="39"/>
      <c r="R68" s="39"/>
    </row>
    <row r="69" ht="15" customHeight="1" spans="10:18">
      <c r="J69" s="40" t="s">
        <v>56</v>
      </c>
      <c r="K69" s="40"/>
      <c r="L69" s="40"/>
      <c r="M69" s="40" t="s">
        <v>57</v>
      </c>
      <c r="N69" s="40"/>
      <c r="O69" s="39"/>
      <c r="P69" s="39"/>
      <c r="Q69" s="39"/>
      <c r="R69" s="39">
        <v>1</v>
      </c>
    </row>
    <row r="70" spans="10:18">
      <c r="J70" s="40"/>
      <c r="K70" s="40"/>
      <c r="L70" s="40"/>
      <c r="M70" s="40"/>
      <c r="N70" s="40"/>
      <c r="O70" s="39"/>
      <c r="P70" s="39"/>
      <c r="Q70" s="39"/>
      <c r="R70" s="39"/>
    </row>
  </sheetData>
  <mergeCells count="109">
    <mergeCell ref="C1:E1"/>
    <mergeCell ref="F1:H1"/>
    <mergeCell ref="L1:M1"/>
    <mergeCell ref="N1:P1"/>
    <mergeCell ref="C9:E9"/>
    <mergeCell ref="F9:H9"/>
    <mergeCell ref="I10:P10"/>
    <mergeCell ref="N11:P11"/>
    <mergeCell ref="N12:P12"/>
    <mergeCell ref="E36:F36"/>
    <mergeCell ref="G36:H36"/>
    <mergeCell ref="E37:F37"/>
    <mergeCell ref="G37:H37"/>
    <mergeCell ref="M38:N38"/>
    <mergeCell ref="M39:N39"/>
    <mergeCell ref="M50:N50"/>
    <mergeCell ref="M51:N51"/>
    <mergeCell ref="M61:N61"/>
    <mergeCell ref="J62:L62"/>
    <mergeCell ref="M62:N62"/>
    <mergeCell ref="E38:E39"/>
    <mergeCell ref="F38:F39"/>
    <mergeCell ref="G38:G39"/>
    <mergeCell ref="H38:H39"/>
    <mergeCell ref="I3:I5"/>
    <mergeCell ref="I6:I8"/>
    <mergeCell ref="I13:I15"/>
    <mergeCell ref="I16:I18"/>
    <mergeCell ref="I23:I25"/>
    <mergeCell ref="I26:I28"/>
    <mergeCell ref="N3:N5"/>
    <mergeCell ref="N6:N8"/>
    <mergeCell ref="O40:O41"/>
    <mergeCell ref="O42:O43"/>
    <mergeCell ref="O44:O45"/>
    <mergeCell ref="O46:O47"/>
    <mergeCell ref="O52:O53"/>
    <mergeCell ref="O54:O55"/>
    <mergeCell ref="O56:O57"/>
    <mergeCell ref="O58:O59"/>
    <mergeCell ref="O63:O64"/>
    <mergeCell ref="O65:O66"/>
    <mergeCell ref="O67:O68"/>
    <mergeCell ref="O69:O70"/>
    <mergeCell ref="P40:P41"/>
    <mergeCell ref="P42:P43"/>
    <mergeCell ref="P44:P45"/>
    <mergeCell ref="P46:P47"/>
    <mergeCell ref="P52:P53"/>
    <mergeCell ref="P54:P55"/>
    <mergeCell ref="P56:P57"/>
    <mergeCell ref="P58:P59"/>
    <mergeCell ref="P63:P64"/>
    <mergeCell ref="P65:P66"/>
    <mergeCell ref="P67:P68"/>
    <mergeCell ref="P69:P70"/>
    <mergeCell ref="Q40:Q41"/>
    <mergeCell ref="Q42:Q43"/>
    <mergeCell ref="Q44:Q45"/>
    <mergeCell ref="Q46:Q47"/>
    <mergeCell ref="Q52:Q53"/>
    <mergeCell ref="Q54:Q55"/>
    <mergeCell ref="Q56:Q57"/>
    <mergeCell ref="Q58:Q59"/>
    <mergeCell ref="Q63:Q64"/>
    <mergeCell ref="Q65:Q66"/>
    <mergeCell ref="Q67:Q68"/>
    <mergeCell ref="Q69:Q70"/>
    <mergeCell ref="R40:R41"/>
    <mergeCell ref="R42:R43"/>
    <mergeCell ref="R44:R45"/>
    <mergeCell ref="R46:R47"/>
    <mergeCell ref="R52:R53"/>
    <mergeCell ref="R54:R55"/>
    <mergeCell ref="R56:R57"/>
    <mergeCell ref="R58:R59"/>
    <mergeCell ref="R63:R64"/>
    <mergeCell ref="R65:R66"/>
    <mergeCell ref="R67:R68"/>
    <mergeCell ref="R69:R70"/>
    <mergeCell ref="B37:D39"/>
    <mergeCell ref="B40:D42"/>
    <mergeCell ref="J40:L41"/>
    <mergeCell ref="M40:N41"/>
    <mergeCell ref="J42:L43"/>
    <mergeCell ref="M42:N43"/>
    <mergeCell ref="B43:D46"/>
    <mergeCell ref="J44:L45"/>
    <mergeCell ref="M44:N45"/>
    <mergeCell ref="J46:L47"/>
    <mergeCell ref="M46:N47"/>
    <mergeCell ref="B47:D49"/>
    <mergeCell ref="B50:D52"/>
    <mergeCell ref="J52:L53"/>
    <mergeCell ref="M52:N53"/>
    <mergeCell ref="J54:L55"/>
    <mergeCell ref="M54:N55"/>
    <mergeCell ref="J56:L57"/>
    <mergeCell ref="M56:N57"/>
    <mergeCell ref="J58:L59"/>
    <mergeCell ref="M58:N59"/>
    <mergeCell ref="J63:L64"/>
    <mergeCell ref="M63:N64"/>
    <mergeCell ref="J65:L66"/>
    <mergeCell ref="M65:N66"/>
    <mergeCell ref="J67:L68"/>
    <mergeCell ref="M67:N68"/>
    <mergeCell ref="J69:L70"/>
    <mergeCell ref="M69:N70"/>
  </mergeCells>
  <pageMargins left="0.511805555555556" right="0.511805555555556" top="0.7875" bottom="0.7875" header="0.511811023622047" footer="0.511811023622047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XFD72"/>
  <sheetViews>
    <sheetView tabSelected="1" zoomScale="130" zoomScaleNormal="130" topLeftCell="A51" workbookViewId="0">
      <selection activeCell="A32" sqref="A32"/>
    </sheetView>
  </sheetViews>
  <sheetFormatPr defaultColWidth="9.14814814814815" defaultRowHeight="14.4"/>
  <cols>
    <col min="1" max="1" width="2.5" style="1" customWidth="1"/>
    <col min="2" max="2" width="11.287037037037" style="1" customWidth="1"/>
    <col min="3" max="3" width="10.712962962963" style="1" customWidth="1"/>
    <col min="4" max="4" width="12.1481481481481" style="1" customWidth="1"/>
    <col min="5" max="5" width="25.5740740740741" style="1" customWidth="1"/>
    <col min="6" max="7" width="8.71296296296296" style="1" customWidth="1"/>
    <col min="8" max="8" width="25.5740740740741" style="1" customWidth="1"/>
    <col min="9" max="10" width="8.71296296296296" style="1" customWidth="1"/>
    <col min="11" max="11" width="1.38888888888889" style="2" customWidth="1"/>
    <col min="12" max="13" width="9.66666666666667" style="1"/>
    <col min="14" max="14" width="9.13888888888889" style="1"/>
    <col min="15" max="17" width="9.66666666666667" style="1"/>
    <col min="18" max="16384" width="9.13888888888889" style="1"/>
  </cols>
  <sheetData>
    <row r="2" spans="12:17">
      <c r="L2" s="24" t="s">
        <v>58</v>
      </c>
      <c r="M2" s="24"/>
      <c r="N2" s="24"/>
      <c r="O2" s="24"/>
      <c r="P2" s="24"/>
      <c r="Q2" s="24"/>
    </row>
    <row r="3" spans="2:17">
      <c r="B3" s="3"/>
      <c r="C3" s="4" t="s">
        <v>59</v>
      </c>
      <c r="D3" s="4"/>
      <c r="E3" s="5" t="s">
        <v>60</v>
      </c>
      <c r="F3" s="5"/>
      <c r="G3" s="5"/>
      <c r="H3" s="6" t="s">
        <v>61</v>
      </c>
      <c r="I3" s="6"/>
      <c r="J3" s="6"/>
      <c r="K3" s="25"/>
      <c r="L3" s="26" t="s">
        <v>62</v>
      </c>
      <c r="M3" s="27"/>
      <c r="N3" s="28"/>
      <c r="O3" s="26" t="s">
        <v>63</v>
      </c>
      <c r="P3" s="27"/>
      <c r="Q3" s="28"/>
    </row>
    <row r="4" spans="2:17">
      <c r="B4" s="3"/>
      <c r="C4" s="4" t="s">
        <v>4</v>
      </c>
      <c r="D4" s="7" t="s">
        <v>5</v>
      </c>
      <c r="E4" s="8" t="s">
        <v>6</v>
      </c>
      <c r="F4" s="7" t="s">
        <v>7</v>
      </c>
      <c r="G4" s="9" t="s">
        <v>8</v>
      </c>
      <c r="H4" s="8" t="s">
        <v>6</v>
      </c>
      <c r="I4" s="7" t="s">
        <v>7</v>
      </c>
      <c r="J4" s="9" t="s">
        <v>8</v>
      </c>
      <c r="K4" s="25"/>
      <c r="L4" s="8" t="s">
        <v>6</v>
      </c>
      <c r="M4" s="7" t="s">
        <v>7</v>
      </c>
      <c r="N4" s="9" t="s">
        <v>8</v>
      </c>
      <c r="O4" s="8" t="s">
        <v>6</v>
      </c>
      <c r="P4" s="7" t="s">
        <v>7</v>
      </c>
      <c r="Q4" s="9" t="s">
        <v>8</v>
      </c>
    </row>
    <row r="5" ht="15" customHeight="1" spans="2:17">
      <c r="B5" s="10" t="s">
        <v>64</v>
      </c>
      <c r="C5" s="11" t="s">
        <v>10</v>
      </c>
      <c r="D5" s="11">
        <v>2462956</v>
      </c>
      <c r="E5" s="11">
        <f>L5-D5</f>
        <v>189440</v>
      </c>
      <c r="F5" s="11">
        <f>M5-D5</f>
        <v>378880</v>
      </c>
      <c r="G5" s="11">
        <f>N5-D5</f>
        <v>378880</v>
      </c>
      <c r="H5" s="11">
        <f>O5-D5</f>
        <v>62900</v>
      </c>
      <c r="I5" s="11">
        <f>P5-D5</f>
        <v>189444</v>
      </c>
      <c r="J5" s="11">
        <f>Q5-D5</f>
        <v>63111</v>
      </c>
      <c r="K5" s="25"/>
      <c r="L5" s="11">
        <v>2652396</v>
      </c>
      <c r="M5" s="11">
        <v>2841836</v>
      </c>
      <c r="N5" s="11">
        <v>2841836</v>
      </c>
      <c r="O5" s="11">
        <v>2525856</v>
      </c>
      <c r="P5" s="11">
        <v>2652400</v>
      </c>
      <c r="Q5" s="11">
        <v>2526067</v>
      </c>
    </row>
    <row r="6" spans="2:17">
      <c r="B6" s="10"/>
      <c r="C6" s="4" t="s">
        <v>11</v>
      </c>
      <c r="D6" s="4">
        <v>2715292</v>
      </c>
      <c r="E6" s="4">
        <f>L6-D6</f>
        <v>379132</v>
      </c>
      <c r="F6" s="4">
        <f>M6-D6</f>
        <v>884300</v>
      </c>
      <c r="G6" s="4">
        <f>N6-D6</f>
        <v>505176</v>
      </c>
      <c r="H6" s="4">
        <f>O6-D6</f>
        <v>757992</v>
      </c>
      <c r="I6" s="4">
        <f>P6-D6</f>
        <v>315984</v>
      </c>
      <c r="J6" s="4">
        <f>Q6-D6</f>
        <v>63360</v>
      </c>
      <c r="K6" s="25"/>
      <c r="L6" s="4">
        <v>3094424</v>
      </c>
      <c r="M6" s="4">
        <v>3599592</v>
      </c>
      <c r="N6" s="4">
        <v>3220468</v>
      </c>
      <c r="O6" s="4">
        <v>3473284</v>
      </c>
      <c r="P6" s="4">
        <v>3031276</v>
      </c>
      <c r="Q6" s="4">
        <v>2778652</v>
      </c>
    </row>
    <row r="7" spans="2:17">
      <c r="B7" s="10"/>
      <c r="C7" s="11" t="s">
        <v>12</v>
      </c>
      <c r="D7" s="11">
        <v>3220712</v>
      </c>
      <c r="E7" s="11">
        <f>L7-D7</f>
        <v>9469720</v>
      </c>
      <c r="F7" s="11">
        <f>M7-D7</f>
        <v>7388288</v>
      </c>
      <c r="G7" s="11" t="s">
        <v>65</v>
      </c>
      <c r="H7" s="11">
        <f>O7-D7</f>
        <v>9216888</v>
      </c>
      <c r="I7" s="11">
        <f>P7-D7</f>
        <v>7135452</v>
      </c>
      <c r="J7" s="11" t="s">
        <v>65</v>
      </c>
      <c r="K7" s="25"/>
      <c r="L7" s="11">
        <v>12690432</v>
      </c>
      <c r="M7" s="11">
        <v>10609000</v>
      </c>
      <c r="N7" s="11" t="s">
        <v>65</v>
      </c>
      <c r="O7" s="11">
        <v>12437600</v>
      </c>
      <c r="P7" s="11">
        <v>10356164</v>
      </c>
      <c r="Q7" s="11" t="s">
        <v>65</v>
      </c>
    </row>
    <row r="8" spans="2:17">
      <c r="B8" s="12"/>
      <c r="C8" s="12"/>
      <c r="D8" s="12"/>
      <c r="E8" s="12"/>
      <c r="F8" s="12"/>
      <c r="G8" s="12"/>
      <c r="H8" s="12"/>
      <c r="I8" s="12"/>
      <c r="J8" s="12"/>
      <c r="L8" s="29"/>
      <c r="M8" s="29"/>
      <c r="N8" s="29"/>
      <c r="O8" s="29"/>
      <c r="P8" s="29"/>
      <c r="Q8" s="29"/>
    </row>
    <row r="9" ht="15" customHeight="1" spans="2:17">
      <c r="B9" s="10" t="s">
        <v>66</v>
      </c>
      <c r="C9" s="11" t="s">
        <v>18</v>
      </c>
      <c r="D9" s="11">
        <v>2.2</v>
      </c>
      <c r="E9" s="11">
        <f>L9-D9</f>
        <v>14.8</v>
      </c>
      <c r="F9" s="11">
        <f>M9-D9</f>
        <v>16.8</v>
      </c>
      <c r="G9" s="11">
        <f>N9-D9</f>
        <v>4.2</v>
      </c>
      <c r="H9" s="11">
        <f>O9-D9</f>
        <v>13.8</v>
      </c>
      <c r="I9" s="11">
        <f>P9-D9</f>
        <v>15.8</v>
      </c>
      <c r="J9" s="11">
        <f>Q9-D9</f>
        <v>0.5</v>
      </c>
      <c r="L9" s="11">
        <v>17</v>
      </c>
      <c r="M9" s="11">
        <v>19</v>
      </c>
      <c r="N9" s="11">
        <v>6.4</v>
      </c>
      <c r="O9" s="11">
        <v>16</v>
      </c>
      <c r="P9" s="11">
        <v>18</v>
      </c>
      <c r="Q9" s="11">
        <v>2.7</v>
      </c>
    </row>
    <row r="10" spans="2:17">
      <c r="B10" s="10"/>
      <c r="C10" s="13" t="s">
        <v>11</v>
      </c>
      <c r="D10" s="13">
        <v>2.6</v>
      </c>
      <c r="E10" s="13">
        <f>L10-D10</f>
        <v>0.5</v>
      </c>
      <c r="F10" s="13">
        <f>M10-D10</f>
        <v>3.8</v>
      </c>
      <c r="G10" s="13">
        <f>N10-D10</f>
        <v>5.5</v>
      </c>
      <c r="H10" s="13">
        <f>O10-D10</f>
        <v>0.4</v>
      </c>
      <c r="I10" s="13">
        <f>P10-D10</f>
        <v>1.4</v>
      </c>
      <c r="J10" s="13">
        <f>Q10-D10</f>
        <v>3.6</v>
      </c>
      <c r="L10" s="13">
        <v>3.1</v>
      </c>
      <c r="M10" s="13">
        <v>6.4</v>
      </c>
      <c r="N10" s="13">
        <v>8.1</v>
      </c>
      <c r="O10" s="13">
        <v>3</v>
      </c>
      <c r="P10" s="21">
        <v>4</v>
      </c>
      <c r="Q10" s="21">
        <v>6.2</v>
      </c>
    </row>
    <row r="11" spans="2:17">
      <c r="B11" s="10"/>
      <c r="C11" s="11" t="s">
        <v>12</v>
      </c>
      <c r="D11" s="11">
        <v>3.2</v>
      </c>
      <c r="E11" s="11">
        <f>L11-D11</f>
        <v>41.4</v>
      </c>
      <c r="F11" s="11">
        <f>M11-D11</f>
        <v>39.8</v>
      </c>
      <c r="G11" s="11" t="s">
        <v>65</v>
      </c>
      <c r="H11" s="11">
        <f>O11-D11</f>
        <v>24.6</v>
      </c>
      <c r="I11" s="11">
        <f>P11-D11</f>
        <v>22.8</v>
      </c>
      <c r="J11" s="11" t="s">
        <v>65</v>
      </c>
      <c r="L11" s="11">
        <v>44.6</v>
      </c>
      <c r="M11" s="11">
        <v>43</v>
      </c>
      <c r="N11" s="11" t="s">
        <v>65</v>
      </c>
      <c r="O11" s="11">
        <v>27.8</v>
      </c>
      <c r="P11" s="11">
        <v>26</v>
      </c>
      <c r="Q11" s="11" t="s">
        <v>65</v>
      </c>
    </row>
    <row r="12" spans="2:17">
      <c r="B12" s="10"/>
      <c r="C12" s="13" t="s">
        <v>67</v>
      </c>
      <c r="D12" s="13">
        <v>2.2</v>
      </c>
      <c r="E12" s="13">
        <f>L12-D12</f>
        <v>2.8</v>
      </c>
      <c r="F12" s="13">
        <f>M12-D12</f>
        <v>6</v>
      </c>
      <c r="G12" s="13">
        <f>N12-D12</f>
        <v>8.4</v>
      </c>
      <c r="H12" s="13">
        <f>O12-D12</f>
        <v>1.3</v>
      </c>
      <c r="I12" s="13">
        <f>P12-D12</f>
        <v>3.4</v>
      </c>
      <c r="J12" s="13">
        <f>Q12-D12</f>
        <v>0.0999999999999996</v>
      </c>
      <c r="L12" s="13">
        <v>5</v>
      </c>
      <c r="M12" s="13">
        <v>8.2</v>
      </c>
      <c r="N12" s="13">
        <v>10.6</v>
      </c>
      <c r="O12" s="13">
        <v>3.5</v>
      </c>
      <c r="P12" s="13">
        <v>5.6</v>
      </c>
      <c r="Q12" s="13">
        <v>2.3</v>
      </c>
    </row>
    <row r="13" spans="2:17">
      <c r="B13" s="12"/>
      <c r="C13" s="12"/>
      <c r="D13" s="12"/>
      <c r="E13" s="12"/>
      <c r="F13" s="12"/>
      <c r="G13" s="12"/>
      <c r="H13" s="12"/>
      <c r="I13" s="12"/>
      <c r="J13" s="12"/>
      <c r="L13" s="29"/>
      <c r="M13" s="29"/>
      <c r="N13" s="29"/>
      <c r="O13" s="29"/>
      <c r="P13" s="29"/>
      <c r="Q13" s="29"/>
    </row>
    <row r="14" ht="15" customHeight="1" spans="2:17">
      <c r="B14" s="14"/>
      <c r="C14" s="15"/>
      <c r="D14" s="15"/>
      <c r="E14" s="16"/>
      <c r="F14" s="17"/>
      <c r="G14" s="18"/>
      <c r="H14" s="16"/>
      <c r="I14" s="17"/>
      <c r="J14" s="18"/>
      <c r="K14" s="30"/>
      <c r="L14" s="16"/>
      <c r="M14" s="17"/>
      <c r="N14" s="18"/>
      <c r="O14" s="16"/>
      <c r="P14" s="17"/>
      <c r="Q14" s="18"/>
    </row>
    <row r="16" spans="3:17">
      <c r="C16" s="19" t="s">
        <v>2</v>
      </c>
      <c r="D16" s="19"/>
      <c r="E16" s="19"/>
      <c r="F16" s="19"/>
      <c r="G16" s="19"/>
      <c r="H16" s="19"/>
      <c r="I16" s="19"/>
      <c r="J16" s="19"/>
      <c r="L16" s="19" t="s">
        <v>2</v>
      </c>
      <c r="M16" s="19"/>
      <c r="N16" s="19"/>
      <c r="O16" s="19"/>
      <c r="P16" s="19"/>
      <c r="Q16" s="19"/>
    </row>
    <row r="17" spans="3:17">
      <c r="C17" s="4" t="s">
        <v>59</v>
      </c>
      <c r="D17" s="4"/>
      <c r="E17" s="5" t="s">
        <v>60</v>
      </c>
      <c r="F17" s="5"/>
      <c r="G17" s="5"/>
      <c r="H17" s="6" t="s">
        <v>61</v>
      </c>
      <c r="I17" s="6"/>
      <c r="J17" s="6"/>
      <c r="L17" s="24" t="s">
        <v>68</v>
      </c>
      <c r="M17" s="24"/>
      <c r="N17" s="24"/>
      <c r="O17" s="24"/>
      <c r="P17" s="24"/>
      <c r="Q17" s="24"/>
    </row>
    <row r="18" spans="3:17">
      <c r="C18" s="20"/>
      <c r="D18" s="4" t="s">
        <v>4</v>
      </c>
      <c r="E18" s="8" t="s">
        <v>6</v>
      </c>
      <c r="F18" s="7" t="s">
        <v>7</v>
      </c>
      <c r="G18" s="9" t="s">
        <v>8</v>
      </c>
      <c r="H18" s="8" t="s">
        <v>6</v>
      </c>
      <c r="I18" s="7" t="s">
        <v>7</v>
      </c>
      <c r="J18" s="9" t="s">
        <v>8</v>
      </c>
      <c r="L18" s="8" t="s">
        <v>6</v>
      </c>
      <c r="M18" s="7" t="s">
        <v>7</v>
      </c>
      <c r="N18" s="9" t="s">
        <v>8</v>
      </c>
      <c r="O18" s="8" t="s">
        <v>6</v>
      </c>
      <c r="P18" s="7" t="s">
        <v>7</v>
      </c>
      <c r="Q18" s="9" t="s">
        <v>8</v>
      </c>
    </row>
    <row r="19" ht="15" customHeight="1" spans="3:17">
      <c r="C19" s="10" t="s">
        <v>64</v>
      </c>
      <c r="D19" s="11" t="s">
        <v>10</v>
      </c>
      <c r="E19" s="11">
        <f t="shared" ref="E19:J19" si="0">1/L19</f>
        <v>5.27871621621622</v>
      </c>
      <c r="F19" s="11">
        <f t="shared" si="0"/>
        <v>2.63935810810811</v>
      </c>
      <c r="G19" s="11">
        <f t="shared" si="0"/>
        <v>2.63935810810811</v>
      </c>
      <c r="H19" s="11">
        <f t="shared" si="0"/>
        <v>15.8982511923688</v>
      </c>
      <c r="I19" s="11">
        <f t="shared" si="0"/>
        <v>5.27860475919005</v>
      </c>
      <c r="J19" s="11">
        <f t="shared" si="0"/>
        <v>15.8450983188351</v>
      </c>
      <c r="L19" s="11">
        <f t="shared" ref="L19:Q19" si="1">E5/1000000</f>
        <v>0.18944</v>
      </c>
      <c r="M19" s="11">
        <f t="shared" si="1"/>
        <v>0.37888</v>
      </c>
      <c r="N19" s="11">
        <f t="shared" si="1"/>
        <v>0.37888</v>
      </c>
      <c r="O19" s="11">
        <f t="shared" si="1"/>
        <v>0.0629</v>
      </c>
      <c r="P19" s="11">
        <f t="shared" si="1"/>
        <v>0.189444</v>
      </c>
      <c r="Q19" s="11">
        <f t="shared" si="1"/>
        <v>0.063111</v>
      </c>
    </row>
    <row r="20" spans="3:17">
      <c r="C20" s="10"/>
      <c r="D20" s="4" t="s">
        <v>11</v>
      </c>
      <c r="E20" s="21">
        <f t="shared" ref="E20:J20" si="2">1/L20</f>
        <v>2.63760378970912</v>
      </c>
      <c r="F20" s="21">
        <f t="shared" si="2"/>
        <v>1.13083795092163</v>
      </c>
      <c r="G20" s="21">
        <f t="shared" si="2"/>
        <v>1.97950813181941</v>
      </c>
      <c r="H20" s="21">
        <f t="shared" si="2"/>
        <v>1.31927513746847</v>
      </c>
      <c r="I20" s="21">
        <f t="shared" si="2"/>
        <v>3.16471720087093</v>
      </c>
      <c r="J20" s="21">
        <f t="shared" si="2"/>
        <v>15.7828282828283</v>
      </c>
      <c r="L20" s="21">
        <f t="shared" ref="L20:Q20" si="3">E6/1000000</f>
        <v>0.379132</v>
      </c>
      <c r="M20" s="21">
        <f t="shared" si="3"/>
        <v>0.8843</v>
      </c>
      <c r="N20" s="21">
        <f t="shared" si="3"/>
        <v>0.505176</v>
      </c>
      <c r="O20" s="21">
        <f t="shared" si="3"/>
        <v>0.757992</v>
      </c>
      <c r="P20" s="21">
        <f t="shared" si="3"/>
        <v>0.315984</v>
      </c>
      <c r="Q20" s="21">
        <f t="shared" si="3"/>
        <v>0.06336</v>
      </c>
    </row>
    <row r="21" spans="3:17">
      <c r="C21" s="10"/>
      <c r="D21" s="19" t="s">
        <v>69</v>
      </c>
      <c r="E21" s="19"/>
      <c r="F21" s="19"/>
      <c r="G21" s="19"/>
      <c r="H21" s="19"/>
      <c r="I21" s="19"/>
      <c r="J21" s="19"/>
      <c r="L21" s="19" t="s">
        <v>69</v>
      </c>
      <c r="M21" s="19"/>
      <c r="N21" s="19"/>
      <c r="O21" s="19"/>
      <c r="P21" s="19"/>
      <c r="Q21" s="19"/>
    </row>
    <row r="22" spans="3:17">
      <c r="C22" s="10"/>
      <c r="D22" s="11" t="s">
        <v>12</v>
      </c>
      <c r="E22" s="11">
        <f>1/L22</f>
        <v>0.105599743181425</v>
      </c>
      <c r="F22" s="11">
        <f>1/M22</f>
        <v>0.135349352921814</v>
      </c>
      <c r="G22" s="11" t="s">
        <v>65</v>
      </c>
      <c r="H22" s="11">
        <f>1/O22</f>
        <v>0.10849649035553</v>
      </c>
      <c r="I22" s="11">
        <f>1/P22</f>
        <v>0.140145291426528</v>
      </c>
      <c r="J22" s="11" t="s">
        <v>65</v>
      </c>
      <c r="L22" s="11">
        <f>E7/1000000</f>
        <v>9.46972</v>
      </c>
      <c r="M22" s="11">
        <f>F7/1000000</f>
        <v>7.388288</v>
      </c>
      <c r="N22" s="11" t="s">
        <v>65</v>
      </c>
      <c r="O22" s="11">
        <f>H7/1000000</f>
        <v>9.216888</v>
      </c>
      <c r="P22" s="11">
        <f>I7/1000000</f>
        <v>7.135452</v>
      </c>
      <c r="Q22" s="11" t="s">
        <v>65</v>
      </c>
    </row>
    <row r="23" spans="3:17">
      <c r="C23" s="12"/>
      <c r="D23" s="12"/>
      <c r="E23" s="12"/>
      <c r="F23" s="12"/>
      <c r="G23" s="12"/>
      <c r="H23" s="12"/>
      <c r="I23" s="12"/>
      <c r="J23" s="12"/>
      <c r="L23" s="29"/>
      <c r="M23" s="29"/>
      <c r="N23" s="29"/>
      <c r="O23" s="29"/>
      <c r="P23" s="29"/>
      <c r="Q23" s="29"/>
    </row>
    <row r="24" ht="15" customHeight="1" spans="3:17">
      <c r="C24" s="10" t="s">
        <v>66</v>
      </c>
      <c r="D24" s="11" t="s">
        <v>18</v>
      </c>
      <c r="E24" s="11">
        <f t="shared" ref="E24:J24" si="4">10/L24</f>
        <v>675.675675675676</v>
      </c>
      <c r="F24" s="11">
        <f t="shared" si="4"/>
        <v>595.238095238095</v>
      </c>
      <c r="G24" s="11">
        <f t="shared" si="4"/>
        <v>2380.95238095238</v>
      </c>
      <c r="H24" s="11">
        <f t="shared" si="4"/>
        <v>724.63768115942</v>
      </c>
      <c r="I24" s="11">
        <f t="shared" si="4"/>
        <v>632.911392405063</v>
      </c>
      <c r="J24" s="11">
        <f t="shared" si="4"/>
        <v>20000</v>
      </c>
      <c r="L24" s="11">
        <f t="shared" ref="L24:Q24" si="5">E9/1000</f>
        <v>0.0148</v>
      </c>
      <c r="M24" s="11">
        <f t="shared" si="5"/>
        <v>0.0168</v>
      </c>
      <c r="N24" s="11">
        <f t="shared" si="5"/>
        <v>0.0042</v>
      </c>
      <c r="O24" s="11">
        <f t="shared" si="5"/>
        <v>0.0138</v>
      </c>
      <c r="P24" s="11">
        <f t="shared" si="5"/>
        <v>0.0158</v>
      </c>
      <c r="Q24" s="11">
        <f t="shared" si="5"/>
        <v>0.0005</v>
      </c>
    </row>
    <row r="25" spans="3:17">
      <c r="C25" s="10"/>
      <c r="D25" s="21" t="s">
        <v>11</v>
      </c>
      <c r="E25" s="21">
        <f t="shared" ref="E25:J25" si="6">10/L25</f>
        <v>20000</v>
      </c>
      <c r="F25" s="21">
        <f t="shared" si="6"/>
        <v>2631.57894736842</v>
      </c>
      <c r="G25" s="21">
        <f t="shared" si="6"/>
        <v>1818.18181818182</v>
      </c>
      <c r="H25" s="21">
        <f t="shared" si="6"/>
        <v>25000</v>
      </c>
      <c r="I25" s="21">
        <f t="shared" si="6"/>
        <v>7142.85714285714</v>
      </c>
      <c r="J25" s="21">
        <f t="shared" si="6"/>
        <v>2777.77777777778</v>
      </c>
      <c r="L25" s="21">
        <f t="shared" ref="L25:Q25" si="7">E10/1000</f>
        <v>0.0005</v>
      </c>
      <c r="M25" s="21">
        <f t="shared" si="7"/>
        <v>0.0038</v>
      </c>
      <c r="N25" s="21">
        <f t="shared" si="7"/>
        <v>0.0055</v>
      </c>
      <c r="O25" s="21">
        <f t="shared" si="7"/>
        <v>0.0004</v>
      </c>
      <c r="P25" s="21">
        <f t="shared" si="7"/>
        <v>0.0014</v>
      </c>
      <c r="Q25" s="21">
        <f t="shared" si="7"/>
        <v>0.0036</v>
      </c>
    </row>
    <row r="26" spans="3:17">
      <c r="C26" s="10"/>
      <c r="D26" s="11" t="s">
        <v>12</v>
      </c>
      <c r="E26" s="11">
        <f>10/L26</f>
        <v>241.545893719807</v>
      </c>
      <c r="F26" s="11">
        <f>10/M26</f>
        <v>251.256281407035</v>
      </c>
      <c r="G26" s="11" t="s">
        <v>65</v>
      </c>
      <c r="H26" s="11">
        <f>10/O26</f>
        <v>406.50406504065</v>
      </c>
      <c r="I26" s="11">
        <f>10/P26</f>
        <v>438.59649122807</v>
      </c>
      <c r="J26" s="11" t="s">
        <v>65</v>
      </c>
      <c r="L26" s="11">
        <f>E11/1000</f>
        <v>0.0414</v>
      </c>
      <c r="M26" s="11">
        <f>F11/1000</f>
        <v>0.0398</v>
      </c>
      <c r="N26" s="11" t="s">
        <v>65</v>
      </c>
      <c r="O26" s="11">
        <f>H11/1000</f>
        <v>0.0246</v>
      </c>
      <c r="P26" s="11">
        <f>I11/1000</f>
        <v>0.0228</v>
      </c>
      <c r="Q26" s="11" t="s">
        <v>65</v>
      </c>
    </row>
    <row r="27" spans="3:17">
      <c r="C27" s="10"/>
      <c r="D27" s="21" t="s">
        <v>67</v>
      </c>
      <c r="E27" s="21">
        <f t="shared" ref="E27:J27" si="8">10/L27</f>
        <v>3571.42857142857</v>
      </c>
      <c r="F27" s="21">
        <f t="shared" si="8"/>
        <v>1666.66666666667</v>
      </c>
      <c r="G27" s="21">
        <f t="shared" si="8"/>
        <v>1190476.19047619</v>
      </c>
      <c r="H27" s="21">
        <f t="shared" si="8"/>
        <v>7692.30769230769</v>
      </c>
      <c r="I27" s="21">
        <f t="shared" si="8"/>
        <v>2941.17647058824</v>
      </c>
      <c r="J27" s="21">
        <f t="shared" si="8"/>
        <v>100000</v>
      </c>
      <c r="L27" s="21">
        <f>E12/1000</f>
        <v>0.0028</v>
      </c>
      <c r="M27" s="21">
        <f>F12/1000</f>
        <v>0.006</v>
      </c>
      <c r="N27" s="21">
        <f>G12/1000000</f>
        <v>8.4e-6</v>
      </c>
      <c r="O27" s="21">
        <f>H12/1000</f>
        <v>0.0013</v>
      </c>
      <c r="P27" s="21">
        <f>I12/1000</f>
        <v>0.0034</v>
      </c>
      <c r="Q27" s="21">
        <f>J12/1000</f>
        <v>9.99999999999996e-5</v>
      </c>
    </row>
    <row r="28" spans="3:17">
      <c r="C28" s="12"/>
      <c r="D28" s="12"/>
      <c r="E28" s="12"/>
      <c r="F28" s="12"/>
      <c r="G28" s="12"/>
      <c r="H28" s="12"/>
      <c r="I28" s="12"/>
      <c r="J28" s="12"/>
      <c r="L28" s="29"/>
      <c r="M28" s="29"/>
      <c r="N28" s="29"/>
      <c r="O28" s="29"/>
      <c r="P28" s="29"/>
      <c r="Q28" s="29"/>
    </row>
    <row r="30" spans="3:5">
      <c r="C30" s="19" t="s">
        <v>70</v>
      </c>
      <c r="D30" s="19" t="s">
        <v>71</v>
      </c>
      <c r="E30" s="22" t="s">
        <v>72</v>
      </c>
    </row>
    <row r="31" spans="3:5">
      <c r="C31" s="23" t="s">
        <v>73</v>
      </c>
      <c r="D31" s="3">
        <v>16</v>
      </c>
      <c r="E31" s="3">
        <v>1</v>
      </c>
    </row>
    <row r="32" spans="3:5">
      <c r="C32" s="19" t="s">
        <v>74</v>
      </c>
      <c r="D32" s="3">
        <v>4600</v>
      </c>
      <c r="E32" s="3">
        <v>10</v>
      </c>
    </row>
    <row r="34" spans="3:17">
      <c r="C34" s="19" t="s">
        <v>19</v>
      </c>
      <c r="D34" s="19"/>
      <c r="E34" s="19"/>
      <c r="F34" s="19"/>
      <c r="G34" s="19"/>
      <c r="H34" s="19"/>
      <c r="I34" s="19"/>
      <c r="J34" s="19"/>
      <c r="L34" s="19" t="s">
        <v>19</v>
      </c>
      <c r="M34" s="19"/>
      <c r="N34" s="19"/>
      <c r="O34" s="19"/>
      <c r="P34" s="19"/>
      <c r="Q34" s="19"/>
    </row>
    <row r="35" spans="3:17">
      <c r="C35" s="4" t="s">
        <v>59</v>
      </c>
      <c r="D35" s="4"/>
      <c r="E35" s="5" t="s">
        <v>60</v>
      </c>
      <c r="F35" s="5"/>
      <c r="G35" s="5"/>
      <c r="H35" s="6" t="s">
        <v>61</v>
      </c>
      <c r="I35" s="6"/>
      <c r="J35" s="6"/>
      <c r="L35" s="24" t="s">
        <v>68</v>
      </c>
      <c r="M35" s="24"/>
      <c r="N35" s="24"/>
      <c r="O35" s="24"/>
      <c r="P35" s="24"/>
      <c r="Q35" s="24"/>
    </row>
    <row r="36" spans="3:17">
      <c r="C36" s="20"/>
      <c r="D36" s="4" t="s">
        <v>4</v>
      </c>
      <c r="E36" s="8" t="s">
        <v>6</v>
      </c>
      <c r="F36" s="7" t="s">
        <v>7</v>
      </c>
      <c r="G36" s="9" t="s">
        <v>8</v>
      </c>
      <c r="H36" s="8" t="s">
        <v>6</v>
      </c>
      <c r="I36" s="7" t="s">
        <v>7</v>
      </c>
      <c r="J36" s="9" t="s">
        <v>8</v>
      </c>
      <c r="L36" s="8" t="s">
        <v>6</v>
      </c>
      <c r="M36" s="7" t="s">
        <v>7</v>
      </c>
      <c r="N36" s="9" t="s">
        <v>8</v>
      </c>
      <c r="O36" s="8" t="s">
        <v>6</v>
      </c>
      <c r="P36" s="7" t="s">
        <v>7</v>
      </c>
      <c r="Q36" s="9" t="s">
        <v>8</v>
      </c>
    </row>
    <row r="37" ht="15" customHeight="1" spans="3:17">
      <c r="C37" s="10" t="s">
        <v>64</v>
      </c>
      <c r="D37" s="11" t="s">
        <v>10</v>
      </c>
      <c r="E37" s="11">
        <f>(L37/E31)*D31</f>
        <v>3.03104</v>
      </c>
      <c r="F37" s="11">
        <f>(M37/E31)*D31</f>
        <v>6.06208</v>
      </c>
      <c r="G37" s="11">
        <f>(N37/E31)*D31</f>
        <v>6.06208</v>
      </c>
      <c r="H37" s="11">
        <f>(O37/E31)*D31</f>
        <v>1.0064</v>
      </c>
      <c r="I37" s="11">
        <f>(P37/E31)*D31</f>
        <v>3.031104</v>
      </c>
      <c r="J37" s="11">
        <f>(Q37/E31)*D31</f>
        <v>1.009776</v>
      </c>
      <c r="L37" s="11">
        <f t="shared" ref="L37:Q37" si="9">L19</f>
        <v>0.18944</v>
      </c>
      <c r="M37" s="11">
        <f t="shared" si="9"/>
        <v>0.37888</v>
      </c>
      <c r="N37" s="11">
        <f t="shared" si="9"/>
        <v>0.37888</v>
      </c>
      <c r="O37" s="11">
        <f t="shared" si="9"/>
        <v>0.0629</v>
      </c>
      <c r="P37" s="11">
        <f t="shared" si="9"/>
        <v>0.189444</v>
      </c>
      <c r="Q37" s="11">
        <f t="shared" si="9"/>
        <v>0.063111</v>
      </c>
    </row>
    <row r="38" spans="3:17">
      <c r="C38" s="10"/>
      <c r="D38" s="4" t="s">
        <v>11</v>
      </c>
      <c r="E38" s="21">
        <f>(L38/E31)*D31</f>
        <v>6.066112</v>
      </c>
      <c r="F38" s="21">
        <f>(M38/E31)*D31</f>
        <v>14.1488</v>
      </c>
      <c r="G38" s="21">
        <f>(N38/E31)*D31</f>
        <v>8.082816</v>
      </c>
      <c r="H38" s="21">
        <f>(O38/E31)*D31</f>
        <v>12.127872</v>
      </c>
      <c r="I38" s="11">
        <f>(P38/E31)*D31</f>
        <v>5.055744</v>
      </c>
      <c r="J38" s="21">
        <f>(Q38/E31)*D31</f>
        <v>1.01376</v>
      </c>
      <c r="L38" s="21">
        <f t="shared" ref="L38:Q38" si="10">L20</f>
        <v>0.379132</v>
      </c>
      <c r="M38" s="21">
        <f t="shared" si="10"/>
        <v>0.8843</v>
      </c>
      <c r="N38" s="21">
        <f t="shared" si="10"/>
        <v>0.505176</v>
      </c>
      <c r="O38" s="21">
        <f t="shared" si="10"/>
        <v>0.757992</v>
      </c>
      <c r="P38" s="21">
        <f t="shared" si="10"/>
        <v>0.315984</v>
      </c>
      <c r="Q38" s="21">
        <f t="shared" si="10"/>
        <v>0.06336</v>
      </c>
    </row>
    <row r="39" s="1" customFormat="1" spans="3:17">
      <c r="C39" s="10"/>
      <c r="D39" s="11" t="s">
        <v>12</v>
      </c>
      <c r="E39" s="11">
        <f>(L39/E31)*D31</f>
        <v>151.51552</v>
      </c>
      <c r="F39" s="11">
        <f>(M39/E31)*D31</f>
        <v>118.212608</v>
      </c>
      <c r="G39" s="11" t="s">
        <v>65</v>
      </c>
      <c r="H39" s="11">
        <f>(O39/E31)*D31</f>
        <v>147.470208</v>
      </c>
      <c r="I39" s="11">
        <f>(P39/E31)*D31</f>
        <v>114.167232</v>
      </c>
      <c r="J39" s="11" t="s">
        <v>65</v>
      </c>
      <c r="L39" s="11">
        <f t="shared" ref="L39:Q39" si="11">L22</f>
        <v>9.46972</v>
      </c>
      <c r="M39" s="11">
        <f t="shared" si="11"/>
        <v>7.388288</v>
      </c>
      <c r="N39" s="11" t="str">
        <f t="shared" si="11"/>
        <v>N/A</v>
      </c>
      <c r="O39" s="11">
        <f t="shared" si="11"/>
        <v>9.216888</v>
      </c>
      <c r="P39" s="11">
        <f t="shared" si="11"/>
        <v>7.135452</v>
      </c>
      <c r="Q39" s="11" t="str">
        <f t="shared" si="11"/>
        <v>N/A</v>
      </c>
    </row>
    <row r="40" spans="3:17">
      <c r="C40" s="12"/>
      <c r="D40" s="12"/>
      <c r="E40" s="12"/>
      <c r="F40" s="12"/>
      <c r="G40" s="12"/>
      <c r="H40" s="12"/>
      <c r="I40" s="12"/>
      <c r="J40" s="12"/>
      <c r="L40" s="29"/>
      <c r="M40" s="29"/>
      <c r="N40" s="29"/>
      <c r="O40" s="29"/>
      <c r="P40" s="29"/>
      <c r="Q40" s="29"/>
    </row>
    <row r="41" ht="15" customHeight="1" spans="3:17">
      <c r="C41" s="10" t="s">
        <v>66</v>
      </c>
      <c r="D41" s="11" t="s">
        <v>18</v>
      </c>
      <c r="E41" s="11">
        <f>(L41/E32)*D32</f>
        <v>6.808</v>
      </c>
      <c r="F41" s="11">
        <f>(M41/E32)*D32</f>
        <v>7.728</v>
      </c>
      <c r="G41" s="11">
        <f>(N41/E32)*D32</f>
        <v>1.932</v>
      </c>
      <c r="H41" s="11">
        <f>(O41/E32)*D32</f>
        <v>6.348</v>
      </c>
      <c r="I41" s="11">
        <f>(P41/E32)*D32</f>
        <v>7.268</v>
      </c>
      <c r="J41" s="11">
        <f>(Q41/E32)*D32</f>
        <v>0.23</v>
      </c>
      <c r="L41" s="11">
        <f t="shared" ref="L41:Q41" si="12">L24</f>
        <v>0.0148</v>
      </c>
      <c r="M41" s="11">
        <f t="shared" si="12"/>
        <v>0.0168</v>
      </c>
      <c r="N41" s="11">
        <f t="shared" si="12"/>
        <v>0.0042</v>
      </c>
      <c r="O41" s="11">
        <f t="shared" si="12"/>
        <v>0.0138</v>
      </c>
      <c r="P41" s="11">
        <f t="shared" si="12"/>
        <v>0.0158</v>
      </c>
      <c r="Q41" s="11">
        <f t="shared" si="12"/>
        <v>0.0005</v>
      </c>
    </row>
    <row r="42" spans="3:17">
      <c r="C42" s="10"/>
      <c r="D42" s="21" t="s">
        <v>11</v>
      </c>
      <c r="E42" s="21">
        <f>(L42/E32)*D32</f>
        <v>0.23</v>
      </c>
      <c r="F42" s="21">
        <f>(M42/E32)*D32</f>
        <v>1.748</v>
      </c>
      <c r="G42" s="21">
        <f>(N42/E32)*D32</f>
        <v>2.53</v>
      </c>
      <c r="H42" s="21">
        <f>(O42/E32)*D32</f>
        <v>0.184</v>
      </c>
      <c r="I42" s="21">
        <f>(P42/E32)*D32</f>
        <v>0.644</v>
      </c>
      <c r="J42" s="21">
        <f>(Q42/E32)*D32</f>
        <v>1.656</v>
      </c>
      <c r="L42" s="13">
        <f t="shared" ref="L42:Q42" si="13">L25</f>
        <v>0.0005</v>
      </c>
      <c r="M42" s="13">
        <f t="shared" si="13"/>
        <v>0.0038</v>
      </c>
      <c r="N42" s="13">
        <f t="shared" si="13"/>
        <v>0.0055</v>
      </c>
      <c r="O42" s="13">
        <f t="shared" si="13"/>
        <v>0.0004</v>
      </c>
      <c r="P42" s="13">
        <f t="shared" si="13"/>
        <v>0.0014</v>
      </c>
      <c r="Q42" s="13">
        <f t="shared" si="13"/>
        <v>0.0036</v>
      </c>
    </row>
    <row r="43" spans="3:17">
      <c r="C43" s="10"/>
      <c r="D43" s="11" t="s">
        <v>12</v>
      </c>
      <c r="E43" s="11">
        <f>(L43/E32)*D32</f>
        <v>19.044</v>
      </c>
      <c r="F43" s="11">
        <f>(M43/E32)*D32</f>
        <v>18.308</v>
      </c>
      <c r="G43" s="11" t="s">
        <v>65</v>
      </c>
      <c r="H43" s="11">
        <f>(O43/E32)*D32</f>
        <v>11.316</v>
      </c>
      <c r="I43" s="11">
        <f>(P43/E32)*D32</f>
        <v>10.488</v>
      </c>
      <c r="J43" s="11" t="s">
        <v>65</v>
      </c>
      <c r="L43" s="11">
        <f t="shared" ref="L43:Q43" si="14">L26</f>
        <v>0.0414</v>
      </c>
      <c r="M43" s="11">
        <f t="shared" si="14"/>
        <v>0.0398</v>
      </c>
      <c r="N43" s="11" t="str">
        <f t="shared" si="14"/>
        <v>N/A</v>
      </c>
      <c r="O43" s="11">
        <f t="shared" si="14"/>
        <v>0.0246</v>
      </c>
      <c r="P43" s="11">
        <f t="shared" si="14"/>
        <v>0.0228</v>
      </c>
      <c r="Q43" s="11" t="str">
        <f t="shared" si="14"/>
        <v>N/A</v>
      </c>
    </row>
    <row r="44" spans="3:17">
      <c r="C44" s="10"/>
      <c r="D44" s="21" t="s">
        <v>67</v>
      </c>
      <c r="E44" s="21">
        <f>(L44/E32)*D32</f>
        <v>1.288</v>
      </c>
      <c r="F44" s="21">
        <f>(M44/E32)*D32</f>
        <v>2.76</v>
      </c>
      <c r="G44" s="21">
        <f>(N44/E32)*D32</f>
        <v>0.003864</v>
      </c>
      <c r="H44" s="21">
        <f>(O44/E32)*D32</f>
        <v>0.598</v>
      </c>
      <c r="I44" s="21">
        <f>(P44/E32)*D32</f>
        <v>1.564</v>
      </c>
      <c r="J44" s="21">
        <f>(Q44/E32)*D32</f>
        <v>0.0459999999999998</v>
      </c>
      <c r="L44" s="13">
        <f t="shared" ref="L44:Q44" si="15">L27</f>
        <v>0.0028</v>
      </c>
      <c r="M44" s="13">
        <f t="shared" si="15"/>
        <v>0.006</v>
      </c>
      <c r="N44" s="13">
        <f t="shared" si="15"/>
        <v>8.4e-6</v>
      </c>
      <c r="O44" s="13">
        <f t="shared" si="15"/>
        <v>0.0013</v>
      </c>
      <c r="P44" s="13">
        <f t="shared" si="15"/>
        <v>0.0034</v>
      </c>
      <c r="Q44" s="13">
        <f t="shared" si="15"/>
        <v>9.99999999999996e-5</v>
      </c>
    </row>
    <row r="45" spans="3:17">
      <c r="C45" s="12"/>
      <c r="D45" s="12"/>
      <c r="E45" s="12"/>
      <c r="F45" s="12"/>
      <c r="G45" s="12"/>
      <c r="H45" s="12"/>
      <c r="I45" s="12"/>
      <c r="J45" s="12"/>
      <c r="L45" s="29"/>
      <c r="M45" s="29"/>
      <c r="N45" s="29"/>
      <c r="O45" s="29"/>
      <c r="P45" s="29"/>
      <c r="Q45" s="29"/>
    </row>
    <row r="46" spans="19:33">
      <c r="S46" s="31"/>
      <c r="T46" s="31"/>
      <c r="U46" s="32"/>
      <c r="V46" s="33"/>
      <c r="W46" s="34"/>
      <c r="X46" s="32"/>
      <c r="Y46" s="33"/>
      <c r="Z46" s="34"/>
      <c r="AA46" s="37"/>
      <c r="AB46" s="32"/>
      <c r="AC46" s="33"/>
      <c r="AD46" s="34"/>
      <c r="AE46" s="32"/>
      <c r="AF46" s="33"/>
      <c r="AG46" s="34"/>
    </row>
    <row r="47" ht="15" customHeight="1" spans="19:33">
      <c r="S47" s="35"/>
      <c r="T47" s="31"/>
      <c r="U47" s="31"/>
      <c r="V47" s="31"/>
      <c r="W47" s="31"/>
      <c r="X47" s="31"/>
      <c r="Y47" s="31"/>
      <c r="Z47" s="31"/>
      <c r="AA47" s="37"/>
      <c r="AB47" s="31"/>
      <c r="AC47" s="31"/>
      <c r="AD47" s="31"/>
      <c r="AE47" s="31"/>
      <c r="AF47" s="31"/>
      <c r="AG47" s="31"/>
    </row>
    <row r="48" spans="19:33">
      <c r="S48" s="35"/>
      <c r="T48" s="36"/>
      <c r="U48" s="36"/>
      <c r="V48" s="36"/>
      <c r="W48" s="36"/>
      <c r="X48" s="36"/>
      <c r="Y48" s="36"/>
      <c r="Z48" s="36"/>
      <c r="AA48" s="37"/>
      <c r="AB48" s="38"/>
      <c r="AC48" s="38"/>
      <c r="AD48" s="38"/>
      <c r="AE48" s="38"/>
      <c r="AF48" s="38"/>
      <c r="AG48" s="38"/>
    </row>
    <row r="49" spans="19:33">
      <c r="S49" s="35"/>
      <c r="T49" s="31"/>
      <c r="U49" s="31"/>
      <c r="V49" s="31"/>
      <c r="W49" s="31"/>
      <c r="X49" s="31"/>
      <c r="Y49" s="31"/>
      <c r="Z49" s="31"/>
      <c r="AA49" s="37"/>
      <c r="AB49" s="31"/>
      <c r="AC49" s="31"/>
      <c r="AD49" s="31"/>
      <c r="AE49" s="31"/>
      <c r="AF49" s="31"/>
      <c r="AG49" s="31"/>
    </row>
    <row r="50" spans="19:33">
      <c r="S50" s="35"/>
      <c r="T50" s="36"/>
      <c r="U50" s="36"/>
      <c r="V50" s="36"/>
      <c r="W50" s="36"/>
      <c r="X50" s="36"/>
      <c r="Y50" s="36"/>
      <c r="Z50" s="36"/>
      <c r="AA50" s="37"/>
      <c r="AB50" s="38"/>
      <c r="AC50" s="38"/>
      <c r="AD50" s="38"/>
      <c r="AE50" s="38"/>
      <c r="AF50" s="38"/>
      <c r="AG50" s="38"/>
    </row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 spans="16377:16384">
      <c r="XEW57"/>
      <c r="XEX57"/>
      <c r="XEY57"/>
      <c r="XEZ57"/>
      <c r="XFA57"/>
      <c r="XFB57"/>
      <c r="XFC57"/>
      <c r="XFD57"/>
    </row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</sheetData>
  <mergeCells count="43">
    <mergeCell ref="L2:Q2"/>
    <mergeCell ref="C3:D3"/>
    <mergeCell ref="E3:G3"/>
    <mergeCell ref="H3:J3"/>
    <mergeCell ref="L3:N3"/>
    <mergeCell ref="O3:Q3"/>
    <mergeCell ref="B8:J8"/>
    <mergeCell ref="L8:Q8"/>
    <mergeCell ref="B13:J13"/>
    <mergeCell ref="L13:Q13"/>
    <mergeCell ref="C14:D14"/>
    <mergeCell ref="C16:J16"/>
    <mergeCell ref="L16:Q16"/>
    <mergeCell ref="C17:D17"/>
    <mergeCell ref="E17:G17"/>
    <mergeCell ref="H17:J17"/>
    <mergeCell ref="L17:Q17"/>
    <mergeCell ref="D21:J21"/>
    <mergeCell ref="L21:Q21"/>
    <mergeCell ref="C23:J23"/>
    <mergeCell ref="L23:Q23"/>
    <mergeCell ref="C28:J28"/>
    <mergeCell ref="L28:Q28"/>
    <mergeCell ref="C30:D30"/>
    <mergeCell ref="C34:J34"/>
    <mergeCell ref="L34:Q34"/>
    <mergeCell ref="C35:D35"/>
    <mergeCell ref="E35:G35"/>
    <mergeCell ref="H35:J35"/>
    <mergeCell ref="L35:Q35"/>
    <mergeCell ref="C40:J40"/>
    <mergeCell ref="L40:Q40"/>
    <mergeCell ref="C45:J45"/>
    <mergeCell ref="L45:Q45"/>
    <mergeCell ref="S46:T46"/>
    <mergeCell ref="B3:B4"/>
    <mergeCell ref="B5:B7"/>
    <mergeCell ref="B9:B12"/>
    <mergeCell ref="C19:C22"/>
    <mergeCell ref="C24:C27"/>
    <mergeCell ref="C37:C39"/>
    <mergeCell ref="C41:C44"/>
    <mergeCell ref="S47:S50"/>
  </mergeCells>
  <pageMargins left="0.511805555555556" right="0.511805555555556" top="0.7875" bottom="0.78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LibreOffice/24.8.0.3$Windows_X86_64 LibreOffice_project/0bdf1299c94fe897b119f97f3c613e9dca6be583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</vt:lpstr>
      <vt:lpstr>Revisão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natnael</dc:creator>
  <cp:lastModifiedBy>welbe</cp:lastModifiedBy>
  <cp:revision>5</cp:revision>
  <dcterms:created xsi:type="dcterms:W3CDTF">2024-10-13T02:08:00Z</dcterms:created>
  <dcterms:modified xsi:type="dcterms:W3CDTF">2024-10-24T05:51:42Z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CEF7D862C9EC4B878D23537329292259_13</vt:lpwstr>
  </property>
  <property fmtid="{D5CDD505-2E9C-101B-9397-08002B2CF9AE}" pid="3" name="KSOProductBuildVer">
    <vt:lpwstr>1033-12.2.0.18638</vt:lpwstr>
  </property>
</Properties>
</file>