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baru4-my.sharepoint.com/personal/klu1_subaru_com/Documents/Desktop/"/>
    </mc:Choice>
  </mc:AlternateContent>
  <xr:revisionPtr revIDLastSave="0" documentId="8_{93656119-0FEC-465F-B4DF-5B33E25C2C55}" xr6:coauthVersionLast="44" xr6:coauthVersionMax="44" xr10:uidLastSave="{00000000-0000-0000-0000-000000000000}"/>
  <bookViews>
    <workbookView xWindow="-108" yWindow="-108" windowWidth="23256" windowHeight="12576" tabRatio="726" xr2:uid="{00000000-000D-0000-FFFF-FFFF00000000}"/>
  </bookViews>
  <sheets>
    <sheet name="Box and Whisker Chart" sheetId="14" r:id="rId1"/>
    <sheet name="Kickstarter" sheetId="1" r:id="rId2"/>
    <sheet name="Failed US Kickstarters" sheetId="8" r:id="rId3"/>
    <sheet name="Successful US Kickstarters" sheetId="7" r:id="rId4"/>
    <sheet name="Successful US Musical" sheetId="10" r:id="rId5"/>
    <sheet name="Failed US Musical" sheetId="11" r:id="rId6"/>
    <sheet name="Successful US Indie" sheetId="12" r:id="rId7"/>
    <sheet name="Failed US Indie" sheetId="13" r:id="rId8"/>
    <sheet name="Category Statistics" sheetId="2" r:id="rId9"/>
    <sheet name="Subcategory Statistics" sheetId="3" r:id="rId10"/>
    <sheet name="Outcomes Based on Launch Date" sheetId="4" r:id="rId11"/>
    <sheet name="Edinburgh Research" sheetId="5" r:id="rId12"/>
    <sheet name="Descriptive Statistics" sheetId="6" r:id="rId13"/>
  </sheets>
  <definedNames>
    <definedName name="_xlnm._FilterDatabase" localSheetId="7" hidden="1">'Failed US Indie'!$A$1:$T$21</definedName>
    <definedName name="_xlnm._FilterDatabase" localSheetId="2" hidden="1">'Failed US Kickstarters'!$A$1:$T$251</definedName>
    <definedName name="_xlnm._FilterDatabase" localSheetId="5" hidden="1">'Failed US Musical'!$D$1:$W$41</definedName>
    <definedName name="_xlnm._FilterDatabase" localSheetId="1" hidden="1">Kickstarter!$A$1:$T$4115</definedName>
    <definedName name="_xlnm._FilterDatabase" localSheetId="6" hidden="1">'Successful US Indie'!$A$1:$T$139</definedName>
    <definedName name="_xlnm._FilterDatabase" localSheetId="3" hidden="1">'Successful US Kickstarters'!$A$1:$T$413</definedName>
    <definedName name="_xlnm._FilterDatabase" localSheetId="4" hidden="1">'Successful US Musical'!$A$1:$T$179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4" i="6" l="1"/>
  <c r="K13" i="6"/>
  <c r="K12" i="6"/>
  <c r="K11" i="6"/>
  <c r="K10" i="6"/>
  <c r="K7" i="6"/>
  <c r="K6" i="6"/>
  <c r="K5" i="6"/>
  <c r="K4" i="6"/>
  <c r="K3" i="6"/>
  <c r="J14" i="6"/>
  <c r="J13" i="6"/>
  <c r="J12" i="6"/>
  <c r="J11" i="6"/>
  <c r="J10" i="6"/>
  <c r="J7" i="6"/>
  <c r="J6" i="6"/>
  <c r="J5" i="6"/>
  <c r="J4" i="6"/>
  <c r="J3" i="6"/>
  <c r="G14" i="6"/>
  <c r="G13" i="6"/>
  <c r="G12" i="6"/>
  <c r="G11" i="6"/>
  <c r="G10" i="6"/>
  <c r="G7" i="6"/>
  <c r="G6" i="6"/>
  <c r="G8" i="6" s="1"/>
  <c r="G5" i="6"/>
  <c r="G4" i="6"/>
  <c r="F14" i="6"/>
  <c r="F13" i="6"/>
  <c r="F12" i="6"/>
  <c r="F11" i="6"/>
  <c r="F10" i="6"/>
  <c r="F7" i="6"/>
  <c r="F6" i="6"/>
  <c r="F5" i="6"/>
  <c r="F4" i="6"/>
  <c r="G3" i="6"/>
  <c r="F3" i="6"/>
  <c r="B3" i="6"/>
  <c r="K15" i="6" l="1"/>
  <c r="K8" i="6"/>
  <c r="J15" i="6"/>
  <c r="J8" i="6"/>
  <c r="G15" i="6"/>
  <c r="F15" i="6"/>
  <c r="F8" i="6"/>
  <c r="C14" i="6"/>
  <c r="B14" i="6"/>
  <c r="C13" i="6"/>
  <c r="B13" i="6"/>
  <c r="C12" i="6"/>
  <c r="B12" i="6"/>
  <c r="B7" i="6"/>
  <c r="B6" i="6"/>
  <c r="B8" i="6" s="1"/>
  <c r="B5" i="6"/>
  <c r="C11" i="6"/>
  <c r="B11" i="6"/>
  <c r="B10" i="6"/>
  <c r="C7" i="6"/>
  <c r="C6" i="6"/>
  <c r="C5" i="6"/>
  <c r="C10" i="6"/>
  <c r="C4" i="6"/>
  <c r="C3" i="6"/>
  <c r="B4" i="6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2783" i="1"/>
  <c r="P2783" i="1"/>
  <c r="S2783" i="1"/>
  <c r="T2783" i="1"/>
  <c r="O2784" i="1"/>
  <c r="P2784" i="1"/>
  <c r="S2784" i="1"/>
  <c r="T2784" i="1"/>
  <c r="O2785" i="1"/>
  <c r="P2785" i="1"/>
  <c r="S2785" i="1"/>
  <c r="T2785" i="1"/>
  <c r="O2786" i="1"/>
  <c r="P2786" i="1"/>
  <c r="S2786" i="1"/>
  <c r="T2786" i="1"/>
  <c r="O2787" i="1"/>
  <c r="P2787" i="1"/>
  <c r="S2787" i="1"/>
  <c r="T2787" i="1"/>
  <c r="O2788" i="1"/>
  <c r="P2788" i="1"/>
  <c r="S2788" i="1"/>
  <c r="T2788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5" i="1"/>
  <c r="P2795" i="1"/>
  <c r="S2795" i="1"/>
  <c r="T2795" i="1"/>
  <c r="O2796" i="1"/>
  <c r="P2796" i="1"/>
  <c r="S2796" i="1"/>
  <c r="T2796" i="1"/>
  <c r="O2797" i="1"/>
  <c r="P2797" i="1"/>
  <c r="S2797" i="1"/>
  <c r="T2797" i="1"/>
  <c r="O2798" i="1"/>
  <c r="P2798" i="1"/>
  <c r="S2798" i="1"/>
  <c r="T2798" i="1"/>
  <c r="O2799" i="1"/>
  <c r="P2799" i="1"/>
  <c r="S2799" i="1"/>
  <c r="T2799" i="1"/>
  <c r="O2800" i="1"/>
  <c r="P2800" i="1"/>
  <c r="S2800" i="1"/>
  <c r="T2800" i="1"/>
  <c r="O2801" i="1"/>
  <c r="P2801" i="1"/>
  <c r="S2801" i="1"/>
  <c r="T2801" i="1"/>
  <c r="O2802" i="1"/>
  <c r="P2802" i="1"/>
  <c r="S2802" i="1"/>
  <c r="T2802" i="1"/>
  <c r="O2803" i="1"/>
  <c r="P2803" i="1"/>
  <c r="S2803" i="1"/>
  <c r="T2803" i="1"/>
  <c r="O2804" i="1"/>
  <c r="P2804" i="1"/>
  <c r="S2804" i="1"/>
  <c r="T2804" i="1"/>
  <c r="O2805" i="1"/>
  <c r="P2805" i="1"/>
  <c r="S2805" i="1"/>
  <c r="T2805" i="1"/>
  <c r="O2806" i="1"/>
  <c r="P2806" i="1"/>
  <c r="S2806" i="1"/>
  <c r="T2806" i="1"/>
  <c r="O2807" i="1"/>
  <c r="P2807" i="1"/>
  <c r="S2807" i="1"/>
  <c r="T2807" i="1"/>
  <c r="O2808" i="1"/>
  <c r="P2808" i="1"/>
  <c r="S2808" i="1"/>
  <c r="T2808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3" i="1"/>
  <c r="P2813" i="1"/>
  <c r="S2813" i="1"/>
  <c r="T2813" i="1"/>
  <c r="O2814" i="1"/>
  <c r="P2814" i="1"/>
  <c r="S2814" i="1"/>
  <c r="T2814" i="1"/>
  <c r="O2815" i="1"/>
  <c r="P2815" i="1"/>
  <c r="S2815" i="1"/>
  <c r="T2815" i="1"/>
  <c r="O2816" i="1"/>
  <c r="P2816" i="1"/>
  <c r="S2816" i="1"/>
  <c r="T2816" i="1"/>
  <c r="O2817" i="1"/>
  <c r="P2817" i="1"/>
  <c r="S2817" i="1"/>
  <c r="T2817" i="1"/>
  <c r="O2818" i="1"/>
  <c r="P2818" i="1"/>
  <c r="S2818" i="1"/>
  <c r="T2818" i="1"/>
  <c r="O2819" i="1"/>
  <c r="P2819" i="1"/>
  <c r="S2819" i="1"/>
  <c r="T2819" i="1"/>
  <c r="O2820" i="1"/>
  <c r="P2820" i="1"/>
  <c r="S2820" i="1"/>
  <c r="T2820" i="1"/>
  <c r="O2821" i="1"/>
  <c r="P2821" i="1"/>
  <c r="S2821" i="1"/>
  <c r="T2821" i="1"/>
  <c r="O2822" i="1"/>
  <c r="P2822" i="1"/>
  <c r="S2822" i="1"/>
  <c r="T2822" i="1"/>
  <c r="O2823" i="1"/>
  <c r="P2823" i="1"/>
  <c r="S2823" i="1"/>
  <c r="T2823" i="1"/>
  <c r="O2824" i="1"/>
  <c r="P2824" i="1"/>
  <c r="S2824" i="1"/>
  <c r="T2824" i="1"/>
  <c r="O2825" i="1"/>
  <c r="P2825" i="1"/>
  <c r="S2825" i="1"/>
  <c r="T2825" i="1"/>
  <c r="O2826" i="1"/>
  <c r="P2826" i="1"/>
  <c r="S2826" i="1"/>
  <c r="T2826" i="1"/>
  <c r="O2827" i="1"/>
  <c r="P2827" i="1"/>
  <c r="S2827" i="1"/>
  <c r="T2827" i="1"/>
  <c r="O2828" i="1"/>
  <c r="P2828" i="1"/>
  <c r="S2828" i="1"/>
  <c r="T2828" i="1"/>
  <c r="O2829" i="1"/>
  <c r="P2829" i="1"/>
  <c r="S2829" i="1"/>
  <c r="T2829" i="1"/>
  <c r="O2830" i="1"/>
  <c r="P2830" i="1"/>
  <c r="S2830" i="1"/>
  <c r="T2830" i="1"/>
  <c r="O2831" i="1"/>
  <c r="P2831" i="1"/>
  <c r="S2831" i="1"/>
  <c r="T2831" i="1"/>
  <c r="O2832" i="1"/>
  <c r="P2832" i="1"/>
  <c r="S2832" i="1"/>
  <c r="T2832" i="1"/>
  <c r="O2833" i="1"/>
  <c r="P2833" i="1"/>
  <c r="S2833" i="1"/>
  <c r="T2833" i="1"/>
  <c r="O2834" i="1"/>
  <c r="P2834" i="1"/>
  <c r="S2834" i="1"/>
  <c r="T2834" i="1"/>
  <c r="O2835" i="1"/>
  <c r="P2835" i="1"/>
  <c r="S2835" i="1"/>
  <c r="T2835" i="1"/>
  <c r="O2836" i="1"/>
  <c r="P2836" i="1"/>
  <c r="S2836" i="1"/>
  <c r="T2836" i="1"/>
  <c r="O2837" i="1"/>
  <c r="P2837" i="1"/>
  <c r="S2837" i="1"/>
  <c r="T2837" i="1"/>
  <c r="O2838" i="1"/>
  <c r="P2838" i="1"/>
  <c r="S2838" i="1"/>
  <c r="T2838" i="1"/>
  <c r="O2839" i="1"/>
  <c r="P2839" i="1"/>
  <c r="S2839" i="1"/>
  <c r="T2839" i="1"/>
  <c r="O2840" i="1"/>
  <c r="P2840" i="1"/>
  <c r="S2840" i="1"/>
  <c r="T2840" i="1"/>
  <c r="O2841" i="1"/>
  <c r="P2841" i="1"/>
  <c r="S2841" i="1"/>
  <c r="T2841" i="1"/>
  <c r="O2842" i="1"/>
  <c r="P2842" i="1"/>
  <c r="S2842" i="1"/>
  <c r="T2842" i="1"/>
  <c r="O2843" i="1"/>
  <c r="P2843" i="1"/>
  <c r="S2843" i="1"/>
  <c r="T2843" i="1"/>
  <c r="O2844" i="1"/>
  <c r="P2844" i="1"/>
  <c r="S2844" i="1"/>
  <c r="T2844" i="1"/>
  <c r="O2845" i="1"/>
  <c r="P2845" i="1"/>
  <c r="S2845" i="1"/>
  <c r="T2845" i="1"/>
  <c r="O2846" i="1"/>
  <c r="P2846" i="1"/>
  <c r="S2846" i="1"/>
  <c r="T2846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1" i="1"/>
  <c r="P2851" i="1"/>
  <c r="S2851" i="1"/>
  <c r="T2851" i="1"/>
  <c r="O2852" i="1"/>
  <c r="P2852" i="1"/>
  <c r="S2852" i="1"/>
  <c r="T2852" i="1"/>
  <c r="O2853" i="1"/>
  <c r="P2853" i="1"/>
  <c r="S2853" i="1"/>
  <c r="T2853" i="1"/>
  <c r="O2854" i="1"/>
  <c r="P2854" i="1"/>
  <c r="S2854" i="1"/>
  <c r="T2854" i="1"/>
  <c r="O2855" i="1"/>
  <c r="P2855" i="1"/>
  <c r="S2855" i="1"/>
  <c r="T2855" i="1"/>
  <c r="O2856" i="1"/>
  <c r="P2856" i="1"/>
  <c r="S2856" i="1"/>
  <c r="T2856" i="1"/>
  <c r="O2857" i="1"/>
  <c r="P2857" i="1"/>
  <c r="S2857" i="1"/>
  <c r="T2857" i="1"/>
  <c r="O2858" i="1"/>
  <c r="P2858" i="1"/>
  <c r="S2858" i="1"/>
  <c r="T2858" i="1"/>
  <c r="O2859" i="1"/>
  <c r="P2859" i="1"/>
  <c r="S2859" i="1"/>
  <c r="T2859" i="1"/>
  <c r="O2860" i="1"/>
  <c r="P2860" i="1"/>
  <c r="S2860" i="1"/>
  <c r="T2860" i="1"/>
  <c r="O2861" i="1"/>
  <c r="P2861" i="1"/>
  <c r="S2861" i="1"/>
  <c r="T2861" i="1"/>
  <c r="O2862" i="1"/>
  <c r="P2862" i="1"/>
  <c r="S2862" i="1"/>
  <c r="T2862" i="1"/>
  <c r="O2863" i="1"/>
  <c r="P2863" i="1"/>
  <c r="S2863" i="1"/>
  <c r="T2863" i="1"/>
  <c r="O2864" i="1"/>
  <c r="P2864" i="1"/>
  <c r="S2864" i="1"/>
  <c r="T2864" i="1"/>
  <c r="O2865" i="1"/>
  <c r="P2865" i="1"/>
  <c r="S2865" i="1"/>
  <c r="T2865" i="1"/>
  <c r="O2866" i="1"/>
  <c r="P2866" i="1"/>
  <c r="S2866" i="1"/>
  <c r="T2866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0" i="1"/>
  <c r="P2880" i="1"/>
  <c r="S2880" i="1"/>
  <c r="T2880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6" i="1"/>
  <c r="P2906" i="1"/>
  <c r="S2906" i="1"/>
  <c r="T2906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2" i="1"/>
  <c r="P2912" i="1"/>
  <c r="S2912" i="1"/>
  <c r="T2912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6" i="1"/>
  <c r="P2916" i="1"/>
  <c r="S2916" i="1"/>
  <c r="T2916" i="1"/>
  <c r="O2917" i="1"/>
  <c r="P2917" i="1"/>
  <c r="S2917" i="1"/>
  <c r="T2917" i="1"/>
  <c r="O2918" i="1"/>
  <c r="P2918" i="1"/>
  <c r="S2918" i="1"/>
  <c r="T2918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2922" i="1"/>
  <c r="P2922" i="1"/>
  <c r="S2922" i="1"/>
  <c r="T292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E4" i="5" s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E6" i="5" s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E5" i="5" s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E2" i="5" s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E3" i="5" s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4" i="1"/>
  <c r="P3734" i="1"/>
  <c r="S3734" i="1"/>
  <c r="T3734" i="1"/>
  <c r="O3735" i="1"/>
  <c r="P3735" i="1"/>
  <c r="S3735" i="1"/>
  <c r="T3735" i="1"/>
  <c r="O3736" i="1"/>
  <c r="P3736" i="1"/>
  <c r="S3736" i="1"/>
  <c r="T3736" i="1"/>
  <c r="O3737" i="1"/>
  <c r="P3737" i="1"/>
  <c r="S3737" i="1"/>
  <c r="T3737" i="1"/>
  <c r="O3738" i="1"/>
  <c r="P3738" i="1"/>
  <c r="S3738" i="1"/>
  <c r="T3738" i="1"/>
  <c r="O3739" i="1"/>
  <c r="P3739" i="1"/>
  <c r="S3739" i="1"/>
  <c r="T3739" i="1"/>
  <c r="O3740" i="1"/>
  <c r="P3740" i="1"/>
  <c r="S3740" i="1"/>
  <c r="T3740" i="1"/>
  <c r="O3741" i="1"/>
  <c r="P3741" i="1"/>
  <c r="S3741" i="1"/>
  <c r="T3741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749" i="1"/>
  <c r="P3749" i="1"/>
  <c r="S3749" i="1"/>
  <c r="T374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3" i="1"/>
  <c r="P3843" i="1"/>
  <c r="S3843" i="1"/>
  <c r="T3843" i="1"/>
  <c r="O3844" i="1"/>
  <c r="P3844" i="1"/>
  <c r="S3844" i="1"/>
  <c r="T3844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1" i="1"/>
  <c r="P3851" i="1"/>
  <c r="S3851" i="1"/>
  <c r="T3851" i="1"/>
  <c r="O3852" i="1"/>
  <c r="P3852" i="1"/>
  <c r="S3852" i="1"/>
  <c r="T3852" i="1"/>
  <c r="O3853" i="1"/>
  <c r="P3853" i="1"/>
  <c r="S3853" i="1"/>
  <c r="T3853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0" i="1"/>
  <c r="P3860" i="1"/>
  <c r="S3860" i="1"/>
  <c r="T3860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7" i="1"/>
  <c r="P3867" i="1"/>
  <c r="S3867" i="1"/>
  <c r="T3867" i="1"/>
  <c r="O3868" i="1"/>
  <c r="P3868" i="1"/>
  <c r="S3868" i="1"/>
  <c r="T3868" i="1"/>
  <c r="O3869" i="1"/>
  <c r="P3869" i="1"/>
  <c r="S3869" i="1"/>
  <c r="T3869" i="1"/>
  <c r="O3890" i="1"/>
  <c r="P3890" i="1"/>
  <c r="S3890" i="1"/>
  <c r="T3890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899" i="1"/>
  <c r="P3899" i="1"/>
  <c r="S3899" i="1"/>
  <c r="T3899" i="1"/>
  <c r="O3900" i="1"/>
  <c r="P3900" i="1"/>
  <c r="S3900" i="1"/>
  <c r="T3900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4" i="1"/>
  <c r="P3904" i="1"/>
  <c r="S3904" i="1"/>
  <c r="T3904" i="1"/>
  <c r="O3905" i="1"/>
  <c r="P3905" i="1"/>
  <c r="S3905" i="1"/>
  <c r="T3905" i="1"/>
  <c r="O3906" i="1"/>
  <c r="P3906" i="1"/>
  <c r="S3906" i="1"/>
  <c r="T3906" i="1"/>
  <c r="O3907" i="1"/>
  <c r="P3907" i="1"/>
  <c r="S3907" i="1"/>
  <c r="T3907" i="1"/>
  <c r="O3908" i="1"/>
  <c r="P3908" i="1"/>
  <c r="S3908" i="1"/>
  <c r="T3908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4" i="1"/>
  <c r="P3924" i="1"/>
  <c r="S3924" i="1"/>
  <c r="T3924" i="1"/>
  <c r="O3925" i="1"/>
  <c r="P3925" i="1"/>
  <c r="S3925" i="1"/>
  <c r="T3925" i="1"/>
  <c r="O3926" i="1"/>
  <c r="P3926" i="1"/>
  <c r="S3926" i="1"/>
  <c r="T3926" i="1"/>
  <c r="O3927" i="1"/>
  <c r="P3927" i="1"/>
  <c r="S3927" i="1"/>
  <c r="T3927" i="1"/>
  <c r="O3928" i="1"/>
  <c r="P3928" i="1"/>
  <c r="S3928" i="1"/>
  <c r="T3928" i="1"/>
  <c r="O3929" i="1"/>
  <c r="P3929" i="1"/>
  <c r="S3929" i="1"/>
  <c r="T3929" i="1"/>
  <c r="O3930" i="1"/>
  <c r="P3930" i="1"/>
  <c r="S3930" i="1"/>
  <c r="T3930" i="1"/>
  <c r="O3931" i="1"/>
  <c r="P3931" i="1"/>
  <c r="S3931" i="1"/>
  <c r="T3931" i="1"/>
  <c r="O3932" i="1"/>
  <c r="P3932" i="1"/>
  <c r="S3932" i="1"/>
  <c r="T3932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7" i="1"/>
  <c r="P3937" i="1"/>
  <c r="S3937" i="1"/>
  <c r="T3937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1" i="1"/>
  <c r="P3941" i="1"/>
  <c r="S3941" i="1"/>
  <c r="T3941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0" i="1"/>
  <c r="P3950" i="1"/>
  <c r="S3950" i="1"/>
  <c r="T3950" i="1"/>
  <c r="O3951" i="1"/>
  <c r="P3951" i="1"/>
  <c r="S3951" i="1"/>
  <c r="T3951" i="1"/>
  <c r="O3952" i="1"/>
  <c r="P3952" i="1"/>
  <c r="S3952" i="1"/>
  <c r="T3952" i="1"/>
  <c r="O3953" i="1"/>
  <c r="P3953" i="1"/>
  <c r="S3953" i="1"/>
  <c r="T3953" i="1"/>
  <c r="O3954" i="1"/>
  <c r="P3954" i="1"/>
  <c r="S3954" i="1"/>
  <c r="T3954" i="1"/>
  <c r="O3955" i="1"/>
  <c r="P3955" i="1"/>
  <c r="S3955" i="1"/>
  <c r="T3955" i="1"/>
  <c r="O3956" i="1"/>
  <c r="P3956" i="1"/>
  <c r="S3956" i="1"/>
  <c r="T3956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6" i="1"/>
  <c r="P3976" i="1"/>
  <c r="S3976" i="1"/>
  <c r="T3976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1" i="1"/>
  <c r="P3981" i="1"/>
  <c r="S3981" i="1"/>
  <c r="T3981" i="1"/>
  <c r="O3982" i="1"/>
  <c r="P3982" i="1"/>
  <c r="S3982" i="1"/>
  <c r="T3982" i="1"/>
  <c r="O3983" i="1"/>
  <c r="P3983" i="1"/>
  <c r="S3983" i="1"/>
  <c r="T3983" i="1"/>
  <c r="O3984" i="1"/>
  <c r="P3984" i="1"/>
  <c r="S3984" i="1"/>
  <c r="T3984" i="1"/>
  <c r="O3985" i="1"/>
  <c r="P3985" i="1"/>
  <c r="S3985" i="1"/>
  <c r="T3985" i="1"/>
  <c r="O3986" i="1"/>
  <c r="P3986" i="1"/>
  <c r="S3986" i="1"/>
  <c r="T3986" i="1"/>
  <c r="O3987" i="1"/>
  <c r="P3987" i="1"/>
  <c r="S3987" i="1"/>
  <c r="T3987" i="1"/>
  <c r="O3988" i="1"/>
  <c r="P3988" i="1"/>
  <c r="S3988" i="1"/>
  <c r="T3988" i="1"/>
  <c r="O3989" i="1"/>
  <c r="P3989" i="1"/>
  <c r="S3989" i="1"/>
  <c r="T3989" i="1"/>
  <c r="O3990" i="1"/>
  <c r="P3990" i="1"/>
  <c r="S3990" i="1"/>
  <c r="T3990" i="1"/>
  <c r="O3991" i="1"/>
  <c r="P3991" i="1"/>
  <c r="S3991" i="1"/>
  <c r="T3991" i="1"/>
  <c r="O3992" i="1"/>
  <c r="P3992" i="1"/>
  <c r="S3992" i="1"/>
  <c r="T3992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7" i="1"/>
  <c r="P3997" i="1"/>
  <c r="S3997" i="1"/>
  <c r="T3997" i="1"/>
  <c r="O3998" i="1"/>
  <c r="P3998" i="1"/>
  <c r="S3998" i="1"/>
  <c r="T3998" i="1"/>
  <c r="O3999" i="1"/>
  <c r="P3999" i="1"/>
  <c r="S3999" i="1"/>
  <c r="T3999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3" i="1"/>
  <c r="P4003" i="1"/>
  <c r="S4003" i="1"/>
  <c r="T4003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0" i="1"/>
  <c r="P4010" i="1"/>
  <c r="S4010" i="1"/>
  <c r="T4010" i="1"/>
  <c r="O4011" i="1"/>
  <c r="P4011" i="1"/>
  <c r="S4011" i="1"/>
  <c r="T4011" i="1"/>
  <c r="O4012" i="1"/>
  <c r="P4012" i="1"/>
  <c r="S4012" i="1"/>
  <c r="T4012" i="1"/>
  <c r="O4013" i="1"/>
  <c r="P4013" i="1"/>
  <c r="S4013" i="1"/>
  <c r="T4013" i="1"/>
  <c r="O4014" i="1"/>
  <c r="P4014" i="1"/>
  <c r="S4014" i="1"/>
  <c r="T4014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8" i="1"/>
  <c r="P4018" i="1"/>
  <c r="S4018" i="1"/>
  <c r="T4018" i="1"/>
  <c r="O4019" i="1"/>
  <c r="P4019" i="1"/>
  <c r="S4019" i="1"/>
  <c r="T4019" i="1"/>
  <c r="O4020" i="1"/>
  <c r="P4020" i="1"/>
  <c r="S4020" i="1"/>
  <c r="T4020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7" i="1"/>
  <c r="P4027" i="1"/>
  <c r="S4027" i="1"/>
  <c r="T4027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5" i="1"/>
  <c r="P4035" i="1"/>
  <c r="S4035" i="1"/>
  <c r="T4035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3" i="1"/>
  <c r="P4043" i="1"/>
  <c r="S4043" i="1"/>
  <c r="T4043" i="1"/>
  <c r="O4044" i="1"/>
  <c r="P4044" i="1"/>
  <c r="S4044" i="1"/>
  <c r="T4044" i="1"/>
  <c r="O4045" i="1"/>
  <c r="P4045" i="1"/>
  <c r="S4045" i="1"/>
  <c r="T4045" i="1"/>
  <c r="O4046" i="1"/>
  <c r="P4046" i="1"/>
  <c r="S4046" i="1"/>
  <c r="T4046" i="1"/>
  <c r="O4047" i="1"/>
  <c r="P4047" i="1"/>
  <c r="S4047" i="1"/>
  <c r="T4047" i="1"/>
  <c r="O4048" i="1"/>
  <c r="P4048" i="1"/>
  <c r="S4048" i="1"/>
  <c r="T4048" i="1"/>
  <c r="O4049" i="1"/>
  <c r="P4049" i="1"/>
  <c r="S4049" i="1"/>
  <c r="T4049" i="1"/>
  <c r="O4050" i="1"/>
  <c r="P4050" i="1"/>
  <c r="S4050" i="1"/>
  <c r="T4050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5" i="1"/>
  <c r="P4055" i="1"/>
  <c r="S4055" i="1"/>
  <c r="T4055" i="1"/>
  <c r="O4056" i="1"/>
  <c r="P4056" i="1"/>
  <c r="S4056" i="1"/>
  <c r="T4056" i="1"/>
  <c r="O4057" i="1"/>
  <c r="P4057" i="1"/>
  <c r="S4057" i="1"/>
  <c r="T4057" i="1"/>
  <c r="O4058" i="1"/>
  <c r="P4058" i="1"/>
  <c r="S4058" i="1"/>
  <c r="T4058" i="1"/>
  <c r="O4059" i="1"/>
  <c r="P4059" i="1"/>
  <c r="S4059" i="1"/>
  <c r="T4059" i="1"/>
  <c r="O4060" i="1"/>
  <c r="P4060" i="1"/>
  <c r="S4060" i="1"/>
  <c r="T4060" i="1"/>
  <c r="O4061" i="1"/>
  <c r="P4061" i="1"/>
  <c r="S4061" i="1"/>
  <c r="T4061" i="1"/>
  <c r="O4062" i="1"/>
  <c r="P4062" i="1"/>
  <c r="S4062" i="1"/>
  <c r="T4062" i="1"/>
  <c r="O4063" i="1"/>
  <c r="P4063" i="1"/>
  <c r="S4063" i="1"/>
  <c r="T4063" i="1"/>
  <c r="O4064" i="1"/>
  <c r="P4064" i="1"/>
  <c r="S4064" i="1"/>
  <c r="T4064" i="1"/>
  <c r="O4065" i="1"/>
  <c r="P4065" i="1"/>
  <c r="S4065" i="1"/>
  <c r="T4065" i="1"/>
  <c r="O4066" i="1"/>
  <c r="P4066" i="1"/>
  <c r="S4066" i="1"/>
  <c r="T4066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1" i="1"/>
  <c r="P4071" i="1"/>
  <c r="S4071" i="1"/>
  <c r="T4071" i="1"/>
  <c r="O4072" i="1"/>
  <c r="P4072" i="1"/>
  <c r="S4072" i="1"/>
  <c r="T4072" i="1"/>
  <c r="O4073" i="1"/>
  <c r="P4073" i="1"/>
  <c r="S4073" i="1"/>
  <c r="T4073" i="1"/>
  <c r="O4074" i="1"/>
  <c r="P4074" i="1"/>
  <c r="S4074" i="1"/>
  <c r="T4074" i="1"/>
  <c r="O4075" i="1"/>
  <c r="P4075" i="1"/>
  <c r="S4075" i="1"/>
  <c r="T4075" i="1"/>
  <c r="O4076" i="1"/>
  <c r="P4076" i="1"/>
  <c r="S4076" i="1"/>
  <c r="T4076" i="1"/>
  <c r="O4077" i="1"/>
  <c r="P4077" i="1"/>
  <c r="S4077" i="1"/>
  <c r="T4077" i="1"/>
  <c r="O4078" i="1"/>
  <c r="P4078" i="1"/>
  <c r="S4078" i="1"/>
  <c r="T4078" i="1"/>
  <c r="O4079" i="1"/>
  <c r="P4079" i="1"/>
  <c r="S4079" i="1"/>
  <c r="T4079" i="1"/>
  <c r="O4080" i="1"/>
  <c r="P4080" i="1"/>
  <c r="S4080" i="1"/>
  <c r="T4080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6" i="1"/>
  <c r="P4086" i="1"/>
  <c r="S4086" i="1"/>
  <c r="T4086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0" i="1"/>
  <c r="P4090" i="1"/>
  <c r="S4090" i="1"/>
  <c r="T4090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5" i="1"/>
  <c r="P4095" i="1"/>
  <c r="S4095" i="1"/>
  <c r="T4095" i="1"/>
  <c r="O4096" i="1"/>
  <c r="P4096" i="1"/>
  <c r="S4096" i="1"/>
  <c r="T4096" i="1"/>
  <c r="O4097" i="1"/>
  <c r="P4097" i="1"/>
  <c r="S4097" i="1"/>
  <c r="T4097" i="1"/>
  <c r="O4098" i="1"/>
  <c r="P4098" i="1"/>
  <c r="S4098" i="1"/>
  <c r="T4098" i="1"/>
  <c r="O4099" i="1"/>
  <c r="P4099" i="1"/>
  <c r="S4099" i="1"/>
  <c r="T4099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6" i="1"/>
  <c r="P4106" i="1"/>
  <c r="S4106" i="1"/>
  <c r="T4106" i="1"/>
  <c r="O4107" i="1"/>
  <c r="P4107" i="1"/>
  <c r="S4107" i="1"/>
  <c r="T4107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1" i="1"/>
  <c r="P4111" i="1"/>
  <c r="S4111" i="1"/>
  <c r="T4111" i="1"/>
  <c r="O4112" i="1"/>
  <c r="P4112" i="1"/>
  <c r="S4112" i="1"/>
  <c r="T4112" i="1"/>
  <c r="O4113" i="1"/>
  <c r="P4113" i="1"/>
  <c r="S4113" i="1"/>
  <c r="T4113" i="1"/>
  <c r="O4114" i="1"/>
  <c r="P4114" i="1"/>
  <c r="S4114" i="1"/>
  <c r="T4114" i="1"/>
  <c r="O4115" i="1"/>
  <c r="P4115" i="1"/>
  <c r="S4115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C8" i="6" l="1"/>
  <c r="C15" i="6"/>
  <c r="B15" i="6"/>
</calcChain>
</file>

<file path=xl/sharedStrings.xml><?xml version="1.0" encoding="utf-8"?>
<sst xmlns="http://schemas.openxmlformats.org/spreadsheetml/2006/main" count="41125" uniqueCount="8402">
  <si>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</si>
  <si>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</si>
  <si>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</si>
  <si>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</si>
  <si>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</si>
  <si>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</si>
  <si>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</si>
  <si>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</si>
  <si>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</si>
  <si>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</si>
  <si>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</si>
  <si>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</si>
  <si>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</si>
  <si>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</si>
  <si>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</si>
  <si>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</si>
  <si>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</si>
  <si>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</si>
  <si>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</si>
  <si>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</si>
  <si>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</si>
  <si>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</si>
  <si>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</si>
  <si>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</si>
  <si>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</si>
  <si>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</si>
  <si>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</si>
  <si>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</si>
  <si>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</si>
  <si>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</si>
  <si>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</si>
  <si>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</si>
  <si>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</si>
  <si>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</si>
  <si>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</si>
  <si>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</si>
  <si>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</si>
  <si>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</si>
  <si>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</si>
  <si>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</si>
  <si>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</si>
  <si>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</si>
  <si>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</si>
  <si>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</si>
  <si>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</si>
  <si>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</si>
  <si>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</si>
  <si>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</si>
  <si>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</si>
  <si>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</si>
  <si>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</si>
  <si>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</si>
  <si>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</si>
  <si>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</si>
  <si>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</si>
  <si>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</si>
  <si>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</si>
  <si>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</si>
  <si>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</si>
  <si>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</si>
  <si>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</si>
  <si>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</si>
  <si>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</si>
  <si>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</si>
  <si>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</si>
  <si>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</si>
  <si>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</si>
  <si>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</si>
  <si>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</si>
  <si>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</si>
  <si>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</si>
  <si>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</si>
  <si>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</si>
  <si>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</si>
  <si>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</si>
  <si>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</si>
  <si>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</si>
  <si>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</si>
  <si>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</si>
  <si>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</si>
  <si>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</si>
  <si>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</si>
  <si>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</si>
  <si>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</si>
  <si>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</si>
  <si>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</si>
  <si>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</si>
  <si>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</si>
  <si>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</si>
  <si>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</si>
  <si>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</si>
  <si>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</si>
  <si>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</si>
  <si>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</si>
  <si>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</si>
  <si>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</si>
  <si>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</si>
  <si>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</si>
  <si>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</si>
  <si>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</si>
  <si>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</si>
  <si>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</si>
  <si>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</si>
  <si>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</si>
  <si>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</si>
  <si>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</si>
  <si>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</si>
  <si>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</si>
  <si>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</si>
  <si>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</si>
  <si>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</si>
  <si>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</si>
  <si>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</si>
  <si>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</si>
  <si>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</si>
  <si>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</si>
  <si>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</si>
  <si>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</si>
  <si>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</si>
  <si>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</si>
  <si>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</si>
  <si>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</si>
  <si>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</si>
  <si>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</si>
  <si>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</si>
  <si>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</si>
  <si>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</si>
  <si>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</si>
  <si>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</si>
  <si>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</si>
  <si>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</si>
  <si>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</si>
  <si>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</si>
  <si>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</si>
  <si>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</si>
  <si>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</si>
  <si>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</si>
  <si>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</si>
  <si>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</si>
  <si>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</si>
  <si>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</si>
  <si>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</si>
  <si>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</si>
  <si>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</si>
  <si>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</si>
  <si>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</si>
  <si>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</si>
  <si>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</si>
  <si>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</si>
  <si>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</si>
  <si>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</si>
  <si>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</si>
  <si>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</si>
  <si>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</si>
  <si>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</si>
  <si>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</si>
  <si>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</si>
  <si>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</si>
  <si>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</si>
  <si>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</si>
  <si>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</si>
  <si>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</si>
  <si>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</si>
  <si>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</si>
  <si>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</si>
  <si>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</si>
  <si>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</si>
  <si>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</si>
  <si>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</si>
  <si>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</si>
  <si>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</si>
  <si>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</si>
  <si>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</si>
  <si>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</si>
  <si>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</si>
  <si>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</si>
  <si>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</si>
  <si>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</si>
  <si>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</si>
  <si>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</si>
  <si>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</si>
  <si>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</si>
  <si>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</si>
  <si>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</si>
  <si>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</si>
  <si>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</si>
  <si>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</si>
  <si>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</si>
  <si>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</si>
  <si>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</si>
  <si>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</si>
  <si>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</si>
  <si>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</si>
  <si>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</si>
  <si>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</si>
  <si>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</si>
  <si>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</si>
  <si>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</si>
  <si>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</si>
  <si>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</si>
  <si>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</si>
  <si>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</si>
  <si>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</si>
  <si>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</si>
  <si>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</si>
  <si>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</si>
  <si>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</si>
  <si>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</si>
  <si>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</si>
  <si>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</si>
  <si>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</si>
  <si>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</si>
  <si>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</si>
  <si>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</si>
  <si>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</si>
  <si>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</si>
  <si>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</si>
  <si>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</si>
  <si>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</si>
  <si>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</si>
  <si>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</si>
  <si>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</si>
  <si>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</si>
  <si>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</si>
  <si>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</si>
  <si>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</si>
  <si>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</si>
  <si>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</si>
  <si>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</si>
  <si>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</si>
  <si>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</si>
  <si>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</si>
  <si>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</si>
  <si>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</si>
  <si>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</si>
  <si>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</si>
  <si>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</si>
  <si>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</si>
  <si>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</si>
  <si>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</si>
  <si>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</si>
  <si>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</si>
  <si>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</si>
  <si>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</si>
  <si>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</si>
  <si>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</si>
  <si>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</si>
  <si>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</si>
  <si>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</si>
  <si>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</si>
  <si>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</si>
  <si>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</si>
  <si>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</si>
  <si>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</si>
  <si>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</si>
  <si>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</si>
  <si>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</si>
  <si>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</si>
  <si>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</si>
  <si>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</si>
  <si>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</si>
  <si>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</si>
  <si>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</si>
  <si>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</si>
  <si>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</si>
  <si>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</si>
  <si>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</si>
  <si>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</si>
  <si>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</si>
  <si>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</si>
  <si>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</si>
  <si>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</si>
  <si>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</si>
  <si>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</si>
  <si>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</si>
  <si>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</si>
  <si>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</si>
  <si>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</si>
  <si>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</si>
  <si>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</si>
  <si>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</si>
  <si>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</si>
  <si>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</si>
  <si>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</si>
  <si>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</si>
  <si>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</si>
  <si>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</si>
  <si>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</si>
  <si>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</si>
  <si>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</si>
  <si>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</si>
  <si>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</si>
  <si>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</si>
  <si>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</si>
  <si>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</si>
  <si>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</si>
  <si>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</si>
  <si>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</si>
  <si>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</si>
  <si>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</si>
  <si>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</si>
  <si>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</si>
  <si>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</si>
  <si>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</si>
  <si>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</si>
  <si>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</si>
  <si>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</si>
  <si>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</si>
  <si>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</si>
  <si>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</si>
  <si>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</si>
  <si>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</si>
  <si>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</si>
  <si>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</si>
  <si>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</si>
  <si>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</si>
  <si>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</si>
  <si>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</si>
  <si>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</si>
  <si>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</si>
  <si>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</si>
  <si>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</si>
  <si>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</si>
  <si>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</si>
  <si>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</si>
  <si>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</si>
  <si>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</si>
  <si>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</si>
  <si>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</si>
  <si>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</si>
  <si>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</si>
  <si>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</si>
  <si>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</si>
  <si>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</si>
  <si>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</si>
  <si>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</si>
  <si>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</si>
  <si>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</si>
  <si>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</si>
  <si>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</si>
  <si>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</si>
  <si>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</si>
  <si>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</si>
  <si>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</si>
  <si>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</si>
  <si>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</si>
  <si>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</si>
  <si>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</si>
  <si>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</si>
  <si>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</si>
  <si>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</si>
  <si>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</si>
  <si>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</si>
  <si>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</si>
  <si>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</si>
  <si>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</si>
  <si>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</si>
  <si>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</si>
  <si>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</si>
  <si>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</si>
  <si>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</si>
  <si>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</si>
  <si>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</si>
  <si>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</si>
  <si>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</si>
  <si>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</si>
  <si>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</si>
  <si>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</si>
  <si>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</si>
  <si>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</si>
  <si>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</si>
  <si>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</si>
  <si>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</si>
  <si>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</si>
  <si>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</si>
  <si>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</si>
  <si>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</si>
  <si>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</si>
  <si>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</si>
  <si>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</si>
  <si>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</si>
  <si>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</si>
  <si>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</si>
  <si>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</si>
  <si>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</si>
  <si>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</si>
  <si>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</si>
  <si>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</si>
  <si>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</si>
  <si>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</si>
  <si>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</si>
  <si>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</si>
  <si>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</si>
  <si>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</si>
  <si>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</si>
  <si>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</si>
  <si>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</si>
  <si>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</si>
  <si>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</si>
  <si>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</si>
  <si>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</si>
  <si>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</si>
  <si>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</si>
  <si>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</si>
  <si>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</si>
  <si>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</si>
  <si>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</si>
  <si>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</si>
  <si>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</si>
  <si>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</si>
  <si>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</si>
  <si>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</si>
  <si>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</si>
  <si>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</si>
  <si>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</si>
  <si>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</si>
  <si>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</si>
  <si>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</si>
  <si>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</si>
  <si>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</si>
  <si>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</si>
  <si>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</si>
  <si>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</si>
  <si>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</si>
  <si>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</si>
  <si>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</si>
  <si>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</si>
  <si>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</si>
  <si>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</si>
  <si>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</si>
  <si>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</si>
  <si>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</si>
  <si>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</si>
  <si>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</si>
  <si>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</si>
  <si>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</si>
  <si>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</si>
  <si>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</si>
  <si>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</si>
  <si>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</si>
  <si>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</si>
  <si>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</si>
  <si>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</si>
  <si>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</si>
  <si>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</si>
  <si>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</si>
  <si>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</si>
  <si>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</si>
  <si>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</si>
  <si>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</si>
  <si>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</si>
  <si>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</si>
  <si>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</si>
  <si>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</si>
  <si>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</si>
  <si>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</si>
  <si>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</si>
  <si>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</si>
  <si>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</si>
  <si>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</si>
  <si>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</si>
  <si>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</si>
  <si>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</si>
  <si>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</si>
  <si>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</si>
  <si>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</si>
  <si>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</si>
  <si>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</si>
  <si>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</si>
  <si>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</si>
  <si>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</si>
  <si>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</si>
  <si>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</si>
  <si>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</si>
  <si>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</si>
  <si>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</si>
  <si>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</si>
  <si>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</si>
  <si>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</si>
  <si>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</si>
  <si>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</si>
  <si>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</si>
  <si>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</si>
  <si>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</si>
  <si>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</si>
  <si>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</si>
  <si>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</si>
  <si>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</si>
  <si>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</si>
  <si>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</si>
  <si>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</si>
  <si>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</si>
  <si>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</si>
  <si>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</si>
  <si>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</si>
  <si>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</si>
  <si>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</si>
  <si>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</si>
  <si>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</si>
  <si>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</si>
  <si>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</si>
  <si>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</si>
  <si>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</si>
  <si>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</si>
  <si>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</si>
  <si>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</si>
  <si>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</si>
  <si>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</si>
  <si>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</si>
  <si>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</si>
  <si>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</si>
  <si>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</si>
  <si>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</si>
  <si>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</si>
  <si>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</si>
  <si>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</si>
  <si>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</si>
  <si>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</si>
  <si>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</si>
  <si>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</si>
  <si>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</si>
  <si>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</si>
  <si>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</si>
  <si>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</si>
  <si>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</si>
  <si>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</si>
  <si>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</si>
  <si>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</si>
  <si>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</si>
  <si>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</si>
  <si>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</si>
  <si>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</si>
  <si>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</si>
  <si>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</si>
  <si>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</si>
  <si>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</si>
  <si>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</si>
  <si>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</si>
  <si>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</si>
  <si>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</si>
  <si>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</si>
  <si>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</si>
  <si>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</si>
  <si>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</si>
  <si>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</si>
  <si>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</si>
  <si>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</si>
  <si>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</si>
  <si>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</si>
  <si>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</si>
  <si>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</si>
  <si>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</si>
  <si>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</si>
  <si>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</si>
  <si>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</si>
  <si>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</si>
  <si>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</si>
  <si>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</si>
  <si>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</si>
  <si>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</si>
  <si>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</si>
  <si>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</si>
  <si>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</si>
  <si>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</si>
  <si>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</si>
  <si>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</si>
  <si>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</si>
  <si>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</si>
  <si>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</si>
  <si>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</si>
  <si>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</si>
  <si>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</si>
  <si>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</si>
  <si>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</si>
  <si>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</si>
  <si>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</si>
  <si>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</si>
  <si>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</si>
  <si>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</si>
  <si>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</si>
  <si>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</si>
  <si>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</si>
  <si>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</si>
  <si>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</si>
  <si>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</si>
  <si>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</si>
  <si>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</si>
  <si>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</si>
  <si>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</si>
  <si>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</si>
  <si>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</si>
  <si>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</si>
  <si>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</si>
  <si>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</si>
  <si>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</si>
  <si>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</si>
  <si>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</si>
  <si>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</si>
  <si>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</si>
  <si>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</si>
  <si>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</si>
  <si>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</si>
  <si>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</si>
  <si>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</si>
  <si>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</si>
  <si>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</si>
  <si>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</si>
  <si>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</si>
  <si>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</si>
  <si>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</si>
  <si>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</si>
  <si>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</si>
  <si>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</si>
  <si>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</si>
  <si>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</si>
  <si>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</si>
  <si>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</si>
  <si>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</si>
  <si>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</si>
  <si>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</si>
  <si>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</si>
  <si>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</si>
  <si>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</si>
  <si>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</si>
  <si>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</si>
  <si>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</si>
  <si>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</si>
  <si>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</si>
  <si>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</si>
  <si>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</si>
  <si>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</si>
  <si>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</si>
  <si>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</si>
  <si>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</si>
  <si>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</si>
  <si>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</si>
  <si>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</si>
  <si>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</si>
  <si>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</si>
  <si>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</si>
  <si>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</si>
  <si>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</si>
  <si>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</si>
  <si>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</si>
  <si>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</si>
  <si>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</si>
  <si>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</si>
  <si>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</si>
  <si>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</si>
  <si>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</si>
  <si>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</si>
  <si>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</si>
  <si>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</si>
  <si>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</si>
  <si>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</si>
  <si>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</si>
  <si>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</si>
  <si>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</si>
  <si>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</si>
  <si>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</si>
  <si>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</si>
  <si>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</si>
  <si>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</si>
  <si>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</si>
  <si>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</si>
  <si>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</si>
  <si>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</si>
  <si>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</si>
  <si>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</si>
  <si>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</si>
  <si>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</si>
  <si>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</si>
  <si>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</si>
  <si>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</si>
  <si>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</si>
  <si>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</si>
  <si>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</si>
  <si>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</si>
  <si>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</si>
  <si>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</si>
  <si>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</si>
  <si>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</si>
  <si>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</si>
  <si>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</si>
  <si>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</si>
  <si>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</si>
  <si>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</si>
  <si>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</si>
  <si>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</si>
  <si>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</si>
  <si>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</si>
  <si>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</si>
  <si>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</si>
  <si>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</si>
  <si>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</si>
  <si>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</si>
  <si>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</si>
  <si>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</si>
  <si>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</si>
  <si>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</si>
  <si>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</si>
  <si>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</si>
  <si>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</si>
  <si>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</si>
  <si>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</si>
  <si>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</si>
  <si>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</si>
  <si>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</si>
  <si>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</si>
  <si>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</si>
  <si>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</si>
  <si>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</si>
  <si>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</si>
  <si>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</si>
  <si>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</si>
  <si>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</si>
  <si>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</si>
  <si>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</si>
  <si>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</si>
  <si>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</si>
  <si>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</si>
  <si>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</si>
  <si>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</si>
  <si>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</si>
  <si>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</si>
  <si>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</si>
  <si>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</si>
  <si>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</si>
  <si>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</si>
  <si>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</si>
  <si>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</si>
  <si>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</si>
  <si>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</si>
  <si>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</si>
  <si>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</si>
  <si>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</si>
  <si>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</si>
  <si>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</si>
  <si>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</si>
  <si>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</si>
  <si>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</si>
  <si>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</si>
  <si>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</si>
  <si>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</si>
  <si>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</si>
  <si>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</si>
  <si>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</si>
  <si>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</si>
  <si>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</si>
  <si>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</si>
  <si>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</si>
  <si>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</si>
  <si>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</si>
  <si>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</si>
  <si>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</si>
  <si>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</si>
  <si>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</si>
  <si>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</si>
  <si>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</si>
  <si>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</si>
  <si>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</si>
  <si>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</si>
  <si>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</si>
  <si>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</si>
  <si>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</si>
  <si>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</si>
  <si>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</si>
  <si>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</si>
  <si>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</si>
  <si>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</si>
  <si>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</si>
  <si>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</si>
  <si>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</si>
  <si>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</si>
  <si>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</si>
  <si>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</si>
  <si>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</si>
  <si>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</si>
  <si>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</si>
  <si>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</si>
  <si>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</si>
  <si>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</si>
  <si>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</si>
  <si>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</si>
  <si>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</si>
  <si>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</si>
  <si>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</si>
  <si>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</si>
  <si>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</si>
  <si>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</si>
  <si>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</si>
  <si>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</si>
  <si>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</si>
  <si>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</si>
  <si>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</si>
  <si>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</si>
  <si>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</si>
  <si>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</si>
  <si>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</si>
  <si>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</si>
  <si>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</si>
  <si>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</si>
  <si>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</si>
  <si>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</si>
  <si>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</si>
  <si>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</si>
  <si>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</si>
  <si>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</si>
  <si>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</si>
  <si>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</si>
  <si>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</si>
  <si>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</si>
  <si>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</si>
  <si>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</si>
  <si>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</si>
  <si>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</si>
  <si>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</si>
  <si>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</si>
  <si>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</si>
  <si>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</si>
  <si>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</si>
  <si>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</si>
  <si>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</si>
  <si>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</si>
  <si>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</si>
  <si>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</si>
  <si>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</si>
  <si>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</si>
  <si>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</si>
  <si>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</si>
  <si>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</si>
  <si>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</si>
  <si>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</si>
  <si>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</si>
  <si>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</si>
  <si>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</si>
  <si>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</si>
  <si>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</si>
  <si>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</si>
  <si>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</si>
  <si>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</si>
  <si>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</si>
  <si>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</si>
  <si>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</si>
  <si>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</si>
  <si>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</si>
  <si>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</si>
  <si>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</si>
  <si>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</si>
  <si>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</si>
  <si>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</si>
  <si>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</si>
  <si>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</si>
  <si>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</si>
  <si>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</si>
  <si>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</si>
  <si>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</si>
  <si>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</si>
  <si>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</si>
  <si>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</si>
  <si>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</si>
  <si>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</si>
  <si>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</si>
  <si>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</si>
  <si>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</si>
  <si>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</si>
  <si>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</si>
  <si>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</si>
  <si>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</si>
  <si>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</si>
  <si>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</si>
  <si>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</si>
  <si>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</si>
  <si>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</si>
  <si>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</si>
  <si>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</si>
  <si>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</si>
  <si>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</si>
  <si>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</si>
  <si>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</si>
  <si>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</si>
  <si>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</si>
  <si>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</si>
  <si>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</si>
  <si>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</si>
  <si>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</si>
  <si>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</si>
  <si>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</si>
  <si>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</si>
  <si>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</si>
  <si>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</si>
  <si>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</si>
  <si>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</si>
  <si>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</si>
  <si>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</si>
  <si>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</si>
  <si>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</si>
  <si>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</si>
  <si>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</si>
  <si>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</si>
  <si>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</si>
  <si>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</si>
  <si>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</si>
  <si>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</si>
  <si>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</si>
  <si>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</si>
  <si>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</si>
  <si>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</si>
  <si>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</si>
  <si>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</si>
  <si>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</si>
  <si>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</si>
  <si>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</si>
  <si>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</si>
  <si>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</si>
  <si>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</si>
  <si>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</si>
  <si>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</si>
  <si>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</si>
  <si>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</si>
  <si>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</si>
  <si>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</si>
  <si>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</si>
  <si>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</si>
  <si>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</si>
  <si>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</si>
  <si>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</si>
  <si>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</si>
  <si>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</si>
  <si>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</si>
  <si>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</si>
  <si>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</si>
  <si>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</si>
  <si>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</si>
  <si>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</si>
  <si>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</si>
  <si>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</si>
  <si>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</si>
  <si>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</si>
  <si>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</si>
  <si>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</si>
  <si>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</si>
  <si>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</si>
  <si>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</si>
  <si>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</si>
  <si>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</si>
  <si>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</si>
  <si>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</si>
  <si>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</si>
  <si>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</si>
  <si>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</si>
  <si>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</si>
  <si>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</si>
  <si>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</si>
  <si>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</si>
  <si>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</si>
  <si>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</si>
  <si>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</si>
  <si>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</si>
  <si>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</si>
  <si>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</si>
  <si>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</si>
  <si>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</si>
  <si>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</si>
  <si>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</si>
  <si>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</si>
  <si>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</si>
  <si>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</si>
  <si>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</si>
  <si>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</si>
  <si>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</si>
  <si>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</si>
  <si>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</si>
  <si>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</si>
  <si>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</si>
  <si>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</si>
  <si>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</si>
  <si>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</si>
  <si>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</si>
  <si>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</si>
  <si>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</si>
  <si>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</si>
  <si>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</si>
  <si>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</si>
  <si>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</si>
  <si>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</si>
  <si>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</si>
  <si>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</si>
  <si>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</si>
  <si>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</si>
  <si>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</si>
  <si>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</si>
  <si>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</si>
  <si>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</si>
  <si>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</si>
  <si>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</si>
  <si>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</si>
  <si>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</si>
  <si>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</si>
  <si>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</si>
  <si>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</si>
  <si>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</si>
  <si>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</si>
  <si>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</si>
  <si>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</si>
  <si>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</si>
  <si>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</si>
  <si>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</si>
  <si>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</si>
  <si>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</si>
  <si>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</si>
  <si>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</si>
  <si>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</si>
  <si>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</si>
  <si>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</si>
  <si>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</si>
  <si>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</si>
  <si>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</si>
  <si>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</si>
  <si>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</si>
  <si>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</si>
  <si>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</si>
  <si>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</si>
  <si>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</si>
  <si>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</si>
  <si>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</si>
  <si>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</si>
  <si>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</si>
  <si>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</si>
  <si>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</si>
  <si>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</si>
  <si>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</si>
  <si>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</si>
  <si>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</si>
  <si>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</si>
  <si>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</si>
  <si>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</si>
  <si>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</si>
  <si>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</si>
  <si>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</si>
  <si>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</si>
  <si>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</si>
  <si>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</si>
  <si>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</si>
  <si>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</si>
  <si>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</si>
  <si>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</si>
  <si>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</si>
  <si>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</si>
  <si>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</si>
  <si>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</si>
  <si>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</si>
  <si>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</si>
  <si>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</si>
  <si>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</si>
  <si>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</si>
  <si>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</si>
  <si>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</si>
  <si>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</si>
  <si>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</si>
  <si>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</si>
  <si>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</si>
  <si>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</si>
  <si>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</si>
  <si>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</si>
  <si>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</si>
  <si>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</si>
  <si>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</si>
  <si>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</si>
  <si>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</si>
  <si>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</si>
  <si>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</si>
  <si>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</si>
  <si>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</si>
  <si>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</si>
  <si>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</si>
  <si>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</si>
  <si>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</si>
  <si>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</si>
  <si>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</si>
  <si>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</si>
  <si>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</si>
  <si>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</si>
  <si>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</si>
  <si>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</si>
  <si>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</si>
  <si>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</si>
  <si>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</si>
  <si>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</si>
  <si>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</si>
  <si>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</si>
  <si>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</si>
  <si>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</si>
  <si>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</si>
  <si>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</si>
  <si>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</si>
  <si>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</si>
  <si>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</si>
  <si>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</si>
  <si>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</si>
  <si>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</si>
  <si>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</si>
  <si>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</si>
  <si>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</si>
  <si>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</si>
  <si>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</si>
  <si>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</si>
  <si>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</si>
  <si>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</si>
  <si>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</si>
  <si>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</si>
  <si>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</si>
  <si>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</si>
  <si>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</si>
  <si>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</si>
  <si>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</si>
  <si>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</si>
  <si>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</si>
  <si>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</si>
  <si>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</si>
  <si>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</si>
  <si>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</si>
  <si>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</si>
  <si>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</si>
  <si>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</si>
  <si>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</si>
  <si>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</si>
  <si>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</si>
  <si>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</si>
  <si>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</si>
  <si>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</si>
  <si>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</si>
  <si>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</si>
  <si>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</si>
  <si>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</si>
  <si>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</si>
  <si>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</si>
  <si>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</si>
  <si>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</si>
  <si>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</si>
  <si>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</si>
  <si>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</si>
  <si>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</si>
  <si>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</si>
  <si>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</si>
  <si>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</si>
  <si>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</si>
  <si>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</si>
  <si>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</si>
  <si>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</si>
  <si>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</si>
  <si>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</si>
  <si>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</si>
  <si>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</si>
  <si>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</si>
  <si>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</si>
  <si>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</si>
  <si>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</si>
  <si>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</si>
  <si>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</si>
  <si>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</si>
  <si>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</si>
  <si>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</si>
  <si>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</si>
  <si>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</si>
  <si>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</si>
  <si>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</si>
  <si>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</si>
  <si>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</si>
  <si>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</si>
  <si>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</si>
  <si>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</si>
  <si>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</si>
  <si>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</si>
  <si>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</si>
  <si>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</si>
  <si>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</si>
  <si>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</si>
  <si>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</si>
  <si>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</si>
  <si>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</si>
  <si>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</si>
  <si>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</si>
  <si>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</si>
  <si>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</si>
  <si>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</si>
  <si>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</si>
  <si>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</si>
  <si>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</si>
  <si>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</si>
  <si>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</si>
  <si>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</si>
  <si>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</si>
  <si>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</si>
  <si>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</si>
  <si>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</si>
  <si>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</si>
  <si>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</si>
  <si>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</si>
  <si>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</si>
  <si>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</si>
  <si>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</si>
  <si>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</si>
  <si>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</si>
  <si>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</si>
  <si>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</si>
  <si>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</si>
  <si>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</si>
  <si>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</si>
  <si>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</si>
  <si>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</si>
  <si>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</si>
  <si>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</si>
  <si>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</si>
  <si>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</si>
  <si>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</si>
  <si>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</si>
  <si>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</si>
  <si>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</si>
  <si>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</si>
  <si>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</si>
  <si>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</si>
  <si>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</si>
  <si>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</si>
  <si>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</si>
  <si>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</si>
  <si>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</si>
  <si>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</si>
  <si>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</si>
  <si>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</si>
  <si>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</si>
  <si>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</si>
  <si>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</si>
  <si>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</si>
  <si>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</si>
  <si>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</si>
  <si>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</si>
  <si>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</si>
  <si>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</si>
  <si>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</si>
  <si>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</si>
  <si>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</si>
  <si>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</si>
  <si>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</si>
  <si>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</si>
  <si>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</si>
  <si>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</si>
  <si>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</si>
  <si>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</si>
  <si>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</si>
  <si>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</si>
  <si>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</si>
  <si>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</si>
  <si>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</si>
  <si>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</si>
  <si>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</si>
  <si>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</si>
  <si>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</si>
  <si>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</si>
  <si>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</si>
  <si>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</si>
  <si>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</si>
  <si>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</si>
  <si>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</si>
  <si>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</si>
  <si>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</si>
  <si>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</si>
  <si>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</si>
  <si>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</si>
  <si>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</si>
  <si>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</si>
  <si>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</si>
  <si>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</si>
  <si>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</si>
  <si>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</si>
  <si>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</si>
  <si>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</si>
  <si>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</si>
  <si>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</si>
  <si>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</si>
  <si>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</si>
  <si>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</si>
  <si>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</si>
  <si>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</si>
  <si>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</si>
  <si>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</si>
  <si>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</si>
  <si>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</si>
  <si>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</si>
  <si>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</si>
  <si>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</si>
  <si>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</si>
  <si>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</si>
  <si>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</si>
  <si>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</si>
  <si>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</si>
  <si>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</si>
  <si>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</si>
  <si>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</si>
  <si>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</si>
  <si>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</si>
  <si>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</si>
  <si>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</si>
  <si>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</si>
  <si>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</si>
  <si>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</si>
  <si>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</si>
  <si>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</si>
  <si>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</si>
  <si>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</si>
  <si>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</si>
  <si>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</si>
  <si>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</si>
  <si>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</si>
  <si>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</si>
  <si>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</si>
  <si>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</si>
  <si>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</si>
  <si>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</si>
  <si>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</si>
  <si>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</si>
  <si>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</si>
  <si>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</si>
  <si>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</si>
  <si>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</si>
  <si>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</si>
  <si>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</si>
  <si>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</si>
  <si>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</si>
  <si>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</si>
  <si>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</si>
  <si>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</si>
  <si>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</si>
  <si>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</si>
  <si>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</si>
  <si>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</si>
  <si>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</si>
  <si>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</si>
  <si>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</si>
  <si>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</si>
  <si>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</si>
  <si>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</si>
  <si>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</si>
  <si>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</si>
  <si>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</si>
  <si>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</si>
  <si>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</si>
  <si>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</si>
  <si>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</si>
  <si>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</si>
  <si>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</si>
  <si>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</si>
  <si>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</si>
  <si>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</si>
  <si>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</si>
  <si>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</si>
  <si>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</si>
  <si>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</si>
  <si>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</si>
  <si>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</si>
  <si>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</si>
  <si>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</si>
  <si>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</si>
  <si>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</si>
  <si>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</si>
  <si>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</si>
  <si>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</si>
  <si>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</si>
  <si>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</si>
  <si>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</si>
  <si>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</si>
  <si>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</si>
  <si>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</si>
  <si>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</si>
  <si>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</si>
  <si>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</si>
  <si>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</si>
  <si>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</si>
  <si>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</si>
  <si>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</si>
  <si>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</si>
  <si>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</si>
  <si>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</si>
  <si>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</si>
  <si>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</si>
  <si>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</si>
  <si>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</si>
  <si>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</si>
  <si>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</si>
  <si>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</si>
  <si>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</si>
  <si>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</si>
  <si>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</si>
  <si>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</si>
  <si>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</si>
  <si>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</si>
  <si>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</si>
  <si>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</si>
  <si>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</si>
  <si>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</si>
  <si>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</si>
  <si>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</si>
  <si>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</si>
  <si>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</si>
  <si>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</si>
  <si>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</si>
  <si>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</si>
  <si>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</si>
  <si>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</si>
  <si>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</si>
  <si>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</si>
  <si>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</si>
  <si>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</si>
  <si>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</si>
  <si>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</si>
  <si>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</si>
  <si>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</si>
  <si>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</si>
  <si>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</si>
  <si>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</si>
  <si>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</si>
  <si>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</si>
  <si>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</si>
  <si>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</si>
  <si>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</si>
  <si>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</si>
  <si>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</si>
  <si>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</si>
  <si>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</si>
  <si>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</si>
  <si>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</si>
  <si>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</si>
  <si>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</si>
  <si>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</si>
  <si>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</si>
  <si>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</si>
  <si>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</si>
  <si>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</si>
  <si>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</si>
  <si>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</si>
  <si>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</si>
  <si>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</si>
  <si>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</si>
  <si>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</si>
  <si>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</si>
  <si>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</si>
  <si>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</si>
  <si>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</si>
  <si>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</si>
  <si>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</si>
  <si>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</si>
  <si>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</si>
  <si>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</si>
  <si>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</si>
  <si>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</si>
  <si>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</si>
  <si>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</si>
  <si>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</si>
  <si>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</si>
  <si>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</si>
  <si>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</si>
  <si>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</si>
  <si>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</si>
  <si>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</si>
  <si>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</si>
  <si>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</si>
  <si>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</si>
  <si>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</si>
  <si>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</si>
  <si>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</si>
  <si>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</si>
  <si>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</si>
  <si>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</si>
  <si>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</si>
  <si>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</si>
  <si>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</si>
  <si>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</si>
  <si>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</si>
  <si>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</si>
  <si>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</si>
  <si>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</si>
  <si>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</si>
  <si>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</si>
  <si>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</si>
  <si>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</si>
  <si>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</si>
  <si>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</si>
  <si>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</si>
  <si>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</si>
  <si>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</si>
  <si>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</si>
  <si>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</si>
  <si>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</si>
  <si>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</si>
  <si>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</si>
  <si>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</si>
  <si>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</si>
  <si>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</si>
  <si>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</si>
  <si>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</si>
  <si>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</si>
  <si>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</si>
  <si>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</si>
  <si>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</si>
  <si>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</si>
  <si>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</si>
  <si>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</si>
  <si>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</si>
  <si>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</si>
  <si>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</si>
  <si>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</si>
  <si>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</si>
  <si>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</si>
  <si>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</si>
  <si>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</si>
  <si>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</si>
  <si>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</si>
  <si>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</si>
  <si>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</si>
  <si>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</si>
  <si>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</si>
  <si>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</si>
  <si>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</si>
  <si>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</si>
  <si>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</si>
  <si>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</si>
  <si>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</si>
  <si>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</si>
  <si>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</si>
  <si>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</si>
  <si>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</si>
  <si>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</si>
  <si>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</si>
  <si>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</si>
  <si>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</si>
  <si>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</si>
  <si>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</si>
  <si>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</si>
  <si>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</si>
  <si>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</si>
  <si>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</si>
  <si>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</si>
  <si>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</si>
  <si>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</si>
  <si>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</si>
  <si>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</si>
  <si>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</si>
  <si>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</si>
  <si>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</si>
  <si>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</si>
  <si>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</si>
  <si>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</si>
  <si>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</si>
  <si>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</si>
  <si>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</si>
  <si>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</si>
  <si>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</si>
  <si>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</si>
  <si>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</si>
  <si>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</si>
  <si>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</si>
  <si>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</si>
  <si>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</si>
  <si>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</si>
  <si>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</si>
  <si>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</si>
  <si>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</si>
  <si>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</si>
  <si>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</si>
  <si>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</si>
  <si>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</si>
  <si>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</si>
  <si>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</si>
  <si>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</si>
  <si>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</si>
  <si>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</si>
  <si>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</si>
  <si>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</si>
  <si>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</si>
  <si>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</si>
  <si>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</si>
  <si>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</si>
  <si>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</si>
  <si>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</si>
  <si>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</si>
  <si>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</si>
  <si>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</si>
  <si>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</si>
  <si>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</si>
  <si>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</si>
  <si>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</si>
  <si>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</si>
  <si>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</si>
  <si>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</si>
  <si>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</si>
  <si>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</si>
  <si>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</si>
  <si>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</si>
  <si>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</si>
  <si>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</si>
  <si>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</si>
  <si>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</si>
  <si>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</si>
  <si>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</si>
  <si>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</si>
  <si>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</si>
  <si>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</si>
  <si>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</si>
  <si>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</si>
  <si>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</si>
  <si>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</si>
  <si>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</si>
  <si>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</si>
  <si>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</si>
  <si>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</si>
  <si>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</si>
  <si>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</si>
  <si>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</si>
  <si>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</si>
  <si>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</si>
  <si>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</si>
  <si>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</si>
  <si>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</si>
  <si>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</si>
  <si>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</si>
  <si>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</si>
  <si>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</si>
  <si>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</si>
  <si>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</si>
  <si>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</si>
  <si>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</si>
  <si>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</si>
  <si>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</si>
  <si>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</si>
  <si>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</si>
  <si>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</si>
  <si>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</si>
  <si>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</si>
  <si>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</si>
  <si>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</si>
  <si>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</si>
  <si>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</si>
  <si>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</si>
  <si>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</si>
  <si>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</si>
  <si>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</si>
  <si>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</si>
  <si>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</si>
  <si>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</si>
  <si>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</si>
  <si>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</si>
  <si>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</si>
  <si>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</si>
  <si>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</si>
  <si>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</si>
  <si>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</si>
  <si>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</si>
  <si>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</si>
  <si>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</si>
  <si>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</si>
  <si>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</si>
  <si>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</si>
  <si>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</si>
  <si>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</si>
  <si>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</si>
  <si>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</si>
  <si>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</si>
  <si>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</si>
  <si>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</si>
  <si>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</si>
  <si>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</si>
  <si>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</si>
  <si>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</si>
  <si>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</si>
  <si>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</si>
  <si>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</si>
  <si>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</si>
  <si>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</si>
  <si>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</si>
  <si>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</si>
  <si>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</si>
  <si>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</si>
  <si>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</si>
  <si>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</si>
  <si>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</si>
  <si>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</si>
  <si>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</si>
  <si>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</si>
  <si>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</si>
  <si>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</si>
  <si>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</si>
  <si>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</si>
  <si>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</si>
  <si>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</si>
  <si>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</si>
  <si>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</si>
  <si>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</si>
  <si>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</si>
  <si>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</si>
  <si>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</si>
  <si>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</si>
  <si>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</si>
  <si>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</si>
  <si>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</si>
  <si>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</si>
  <si>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</si>
  <si>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</si>
  <si>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</si>
  <si>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</si>
  <si>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</si>
  <si>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</si>
  <si>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</si>
  <si>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</si>
  <si>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</si>
  <si>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</si>
  <si>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</si>
  <si>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</si>
  <si>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</si>
  <si>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</si>
  <si>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</si>
  <si>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</si>
  <si>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</si>
  <si>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</si>
  <si>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</si>
  <si>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</si>
  <si>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</si>
  <si>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</si>
  <si>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</si>
  <si>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</si>
  <si>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</si>
  <si>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</si>
  <si>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</si>
  <si>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</si>
  <si>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</si>
  <si>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</si>
  <si>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</si>
  <si>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</si>
  <si>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</si>
  <si>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</si>
  <si>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</si>
  <si>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</si>
  <si>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</si>
  <si>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</si>
  <si>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</si>
  <si>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</si>
  <si>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</si>
  <si>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</si>
  <si>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</si>
  <si>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</si>
  <si>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</si>
  <si>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</si>
  <si>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</si>
  <si>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</si>
  <si>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</si>
  <si>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</si>
  <si>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</si>
  <si>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</si>
  <si>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</si>
  <si>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</si>
  <si>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</si>
  <si>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</si>
  <si>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</si>
  <si>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</si>
  <si>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</si>
  <si>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</si>
  <si>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</si>
  <si>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</si>
  <si>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</si>
  <si>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</si>
  <si>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</si>
  <si>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</si>
  <si>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</si>
  <si>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</si>
  <si>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</si>
  <si>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</si>
  <si>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</si>
  <si>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</si>
  <si>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</si>
  <si>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</si>
  <si>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</si>
  <si>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</si>
  <si>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</si>
  <si>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</si>
  <si>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</si>
  <si>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</si>
  <si>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</si>
  <si>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</si>
  <si>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</si>
  <si>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</si>
  <si>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</si>
  <si>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</si>
  <si>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</si>
  <si>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</si>
  <si>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</si>
  <si>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</si>
  <si>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</si>
  <si>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</si>
  <si>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</si>
  <si>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</si>
  <si>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</si>
  <si>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</si>
  <si>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</si>
  <si>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</si>
  <si>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</si>
  <si>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</si>
  <si>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</si>
  <si>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</si>
  <si>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</si>
  <si>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</si>
  <si>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</si>
  <si>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</si>
  <si>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</si>
  <si>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</si>
  <si>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</si>
  <si>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</si>
  <si>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</si>
  <si>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</si>
  <si>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</si>
  <si>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</si>
  <si>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</si>
  <si>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</si>
  <si>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</si>
  <si>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</si>
  <si>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</si>
  <si>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</si>
  <si>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</si>
  <si>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</si>
  <si>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</si>
  <si>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</si>
  <si>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</si>
  <si>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</si>
  <si>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</si>
  <si>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</si>
  <si>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</si>
  <si>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</si>
  <si>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</si>
  <si>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</si>
  <si>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</si>
  <si>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</si>
  <si>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</si>
  <si>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</si>
  <si>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</si>
  <si>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</si>
  <si>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</si>
  <si>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</si>
  <si>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</si>
  <si>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</si>
  <si>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</si>
  <si>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</si>
  <si>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</si>
  <si>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</si>
  <si>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</si>
  <si>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</si>
  <si>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</si>
  <si>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</si>
  <si>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</si>
  <si>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</si>
  <si>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</si>
  <si>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</si>
  <si>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</si>
  <si>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</si>
  <si>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</si>
  <si>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</si>
  <si>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</si>
  <si>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</si>
  <si>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</si>
  <si>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</si>
  <si>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</si>
  <si>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</si>
  <si>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</si>
  <si>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</si>
  <si>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</si>
  <si>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</si>
  <si>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</si>
  <si>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</si>
  <si>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</si>
  <si>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</si>
  <si>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</si>
  <si>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</si>
  <si>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</si>
  <si>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</si>
  <si>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</si>
  <si>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</si>
  <si>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</si>
  <si>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</si>
  <si>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</si>
  <si>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</si>
  <si>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</si>
  <si>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</si>
  <si>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</si>
  <si>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</si>
  <si>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</si>
  <si>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</si>
  <si>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</si>
  <si>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</si>
  <si>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</si>
  <si>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</si>
  <si>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</si>
  <si>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</si>
  <si>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</si>
  <si>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</si>
  <si>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</si>
  <si>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</si>
  <si>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</si>
  <si>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</si>
  <si>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</si>
  <si>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</si>
  <si>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</si>
  <si>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</si>
  <si>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</si>
  <si>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</si>
  <si>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</si>
  <si>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</si>
  <si>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</si>
  <si>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</si>
  <si>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</si>
  <si>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</si>
  <si>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</si>
  <si>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</si>
  <si>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</si>
  <si>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</si>
  <si>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</si>
  <si>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</si>
  <si>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</si>
  <si>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</si>
  <si>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</si>
  <si>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</si>
  <si>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</si>
  <si>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</si>
  <si>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</si>
  <si>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</si>
  <si>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</si>
  <si>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</si>
  <si>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</si>
  <si>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</si>
  <si>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</si>
  <si>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</si>
  <si>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</si>
  <si>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</si>
  <si>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</si>
  <si>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</si>
  <si>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</si>
  <si>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</si>
  <si>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</si>
  <si>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</si>
  <si>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</si>
  <si>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</si>
  <si>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</si>
  <si>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</si>
  <si>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</si>
  <si>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</si>
  <si>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</si>
  <si>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</si>
  <si>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</si>
  <si>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</si>
  <si>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</si>
  <si>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</si>
  <si>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</si>
  <si>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</si>
  <si>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</si>
  <si>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</si>
  <si>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</si>
  <si>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</si>
  <si>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</si>
  <si>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</si>
  <si>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</si>
  <si>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</si>
  <si>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</si>
  <si>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</si>
  <si>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</si>
  <si>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</si>
  <si>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</si>
  <si>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</si>
  <si>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</si>
  <si>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</si>
  <si>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</si>
  <si>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</si>
  <si>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</si>
  <si>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</si>
  <si>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</si>
  <si>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</si>
  <si>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</si>
  <si>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</si>
  <si>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</si>
  <si>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</si>
  <si>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</si>
  <si>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</si>
  <si>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</si>
  <si>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</si>
  <si>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</si>
  <si>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</si>
  <si>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</si>
  <si>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</si>
  <si>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</si>
  <si>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</si>
  <si>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</si>
  <si>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</si>
  <si>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</si>
  <si>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</si>
  <si>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</si>
  <si>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</si>
  <si>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</si>
  <si>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</si>
  <si>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</si>
  <si>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</si>
  <si>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</si>
  <si>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</si>
  <si>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</si>
  <si>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</si>
  <si>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</si>
  <si>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</si>
  <si>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</si>
  <si>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</si>
  <si>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</si>
  <si>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</si>
  <si>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</si>
  <si>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</si>
  <si>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</si>
  <si>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</si>
  <si>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</si>
  <si>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</si>
  <si>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</si>
  <si>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</si>
  <si>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</si>
  <si>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</si>
  <si>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</si>
  <si>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</si>
  <si>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</si>
  <si>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</si>
  <si>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</si>
  <si>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</si>
  <si>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</si>
  <si>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</si>
  <si>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</si>
  <si>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</si>
  <si>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</si>
  <si>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</si>
  <si>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</si>
  <si>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</si>
  <si>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</si>
  <si>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</si>
  <si>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</si>
  <si>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</si>
  <si>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</si>
  <si>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</si>
  <si>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</si>
  <si>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</si>
  <si>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</si>
  <si>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</si>
  <si>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</si>
  <si>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</si>
  <si>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</si>
  <si>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</si>
  <si>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</si>
  <si>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</si>
  <si>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</si>
  <si>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</si>
  <si>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</si>
  <si>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</si>
  <si>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</si>
  <si>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</si>
  <si>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</si>
  <si>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</si>
  <si>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</si>
  <si>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</si>
  <si>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</si>
  <si>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</si>
  <si>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</si>
  <si>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</si>
  <si>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</si>
  <si>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</si>
  <si>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</si>
  <si>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</si>
  <si>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</si>
  <si>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</si>
  <si>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</si>
  <si>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</si>
  <si>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</si>
  <si>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</si>
  <si>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</si>
  <si>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</si>
  <si>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</si>
  <si>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</si>
  <si>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</si>
  <si>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</si>
  <si>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</si>
  <si>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</si>
  <si>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</si>
  <si>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</si>
  <si>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</si>
  <si>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</si>
  <si>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</si>
  <si>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</si>
  <si>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</si>
  <si>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</si>
  <si>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</si>
  <si>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</si>
  <si>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</si>
  <si>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</si>
  <si>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</si>
  <si>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</si>
  <si>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</si>
  <si>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</si>
  <si>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</si>
  <si>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</si>
  <si>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</si>
  <si>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</si>
  <si>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</si>
  <si>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</si>
  <si>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</si>
  <si>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</si>
  <si>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</si>
  <si>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</si>
  <si>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</si>
  <si>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</si>
  <si>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</si>
  <si>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</si>
  <si>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</si>
  <si>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</si>
  <si>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</si>
  <si>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</si>
  <si>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</si>
  <si>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</si>
  <si>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</si>
  <si>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</si>
  <si>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</si>
  <si>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</si>
  <si>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</si>
  <si>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</si>
  <si>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</si>
  <si>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</si>
  <si>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</si>
  <si>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</si>
  <si>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</si>
  <si>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</si>
  <si>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</si>
  <si>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</si>
  <si>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</si>
  <si>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</si>
  <si>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</si>
  <si>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</si>
  <si>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</si>
  <si>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</si>
  <si>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</si>
  <si>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</si>
  <si>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</si>
  <si>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</si>
  <si>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</si>
  <si>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</si>
  <si>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</si>
  <si>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</si>
  <si>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</si>
  <si>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</si>
  <si>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</si>
  <si>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</si>
  <si>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</si>
  <si>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</si>
  <si>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</si>
  <si>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</si>
  <si>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</si>
  <si>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</si>
  <si>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</si>
  <si>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</si>
  <si>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</si>
  <si>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</si>
  <si>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</si>
  <si>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</si>
  <si>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</si>
  <si>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</si>
  <si>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</si>
  <si>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</si>
  <si>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</si>
  <si>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</si>
  <si>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</si>
  <si>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</si>
  <si>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</si>
  <si>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</si>
  <si>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</si>
  <si>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</si>
  <si>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</si>
  <si>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</si>
  <si>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</si>
  <si>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</si>
  <si>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</si>
  <si>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</si>
  <si>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</si>
  <si>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</si>
  <si>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</si>
  <si>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</si>
  <si>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</si>
  <si>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</si>
  <si>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</si>
  <si>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</si>
  <si>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</si>
  <si>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</si>
  <si>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</si>
  <si>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</si>
  <si>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</si>
  <si>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</si>
  <si>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</si>
  <si>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</si>
  <si>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</si>
  <si>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</si>
  <si>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</si>
  <si>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</si>
  <si>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</si>
  <si>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</si>
  <si>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</si>
  <si>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</si>
  <si>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</si>
  <si>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</si>
  <si>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</si>
  <si>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</si>
  <si>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</si>
  <si>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</si>
  <si>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</si>
  <si>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</si>
  <si>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</si>
  <si>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</si>
  <si>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</si>
  <si>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</si>
  <si>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</si>
  <si>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</si>
  <si>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</si>
  <si>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</si>
  <si>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</si>
  <si>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</si>
  <si>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</si>
  <si>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</si>
  <si>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</si>
  <si>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</si>
  <si>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</si>
  <si>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</si>
  <si>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</si>
  <si>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</si>
  <si>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</si>
  <si>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</si>
  <si>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</si>
  <si>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</si>
  <si>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</si>
  <si>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</si>
  <si>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</si>
  <si>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</si>
  <si>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</si>
  <si>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</si>
  <si>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</si>
  <si>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</si>
  <si>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</si>
  <si>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</si>
  <si>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</si>
  <si>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</si>
  <si>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</si>
  <si>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</si>
  <si>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</si>
  <si>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</si>
  <si>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</si>
  <si>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</si>
  <si>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</si>
  <si>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</si>
  <si>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</si>
  <si>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</si>
  <si>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</si>
  <si>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</si>
  <si>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</si>
  <si>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</si>
  <si>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</si>
  <si>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</si>
  <si>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</si>
  <si>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</si>
  <si>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</si>
  <si>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</si>
  <si>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</si>
  <si>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</si>
  <si>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</si>
  <si>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</si>
  <si>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</si>
  <si>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</si>
  <si>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</si>
  <si>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</si>
  <si>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</si>
  <si>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</si>
  <si>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</si>
  <si>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</si>
  <si>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</si>
  <si>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</si>
  <si>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</si>
  <si>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</si>
  <si>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</si>
  <si>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</si>
  <si>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</si>
  <si>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</si>
  <si>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</si>
  <si>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</si>
  <si>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</si>
  <si>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</si>
  <si>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</si>
  <si>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</si>
  <si>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</si>
  <si>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</si>
  <si>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</si>
  <si>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</si>
  <si>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</si>
  <si>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</si>
  <si>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</si>
  <si>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</si>
  <si>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</si>
  <si>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</si>
  <si>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</si>
  <si>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</si>
  <si>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</si>
  <si>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</si>
  <si>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</si>
  <si>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</si>
  <si>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</si>
  <si>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</si>
  <si>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</si>
  <si>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</si>
  <si>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</si>
  <si>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</si>
  <si>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</si>
  <si>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</si>
  <si>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</si>
  <si>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</si>
  <si>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</si>
  <si>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</si>
  <si>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</si>
  <si>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</si>
  <si>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</si>
  <si>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</si>
  <si>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</si>
  <si>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</si>
  <si>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</si>
  <si>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</si>
  <si>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</si>
  <si>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</si>
  <si>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</si>
  <si>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</si>
  <si>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</si>
  <si>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</si>
  <si>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</si>
  <si>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</si>
  <si>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</si>
  <si>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</si>
  <si>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</si>
  <si>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</si>
  <si>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</si>
  <si>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</si>
  <si>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</si>
  <si>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</si>
  <si>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</si>
  <si>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</si>
  <si>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</si>
  <si>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</si>
  <si>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</si>
  <si>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</si>
  <si>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</si>
  <si>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</si>
  <si>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</si>
  <si>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</si>
  <si>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</si>
  <si>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</si>
  <si>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</si>
  <si>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</si>
  <si>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</si>
  <si>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</si>
  <si>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</si>
  <si>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</si>
  <si>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</si>
  <si>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</si>
  <si>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</si>
  <si>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</si>
  <si>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</si>
  <si>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</si>
  <si>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</si>
  <si>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</si>
  <si>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</si>
  <si>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</si>
  <si>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</si>
  <si>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</si>
  <si>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</si>
  <si>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</si>
  <si>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</si>
  <si>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</si>
  <si>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</si>
  <si>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</si>
  <si>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</si>
  <si>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</si>
  <si>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</si>
  <si>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</si>
  <si>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</si>
  <si>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</si>
  <si>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</si>
  <si>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</si>
  <si>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</si>
  <si>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</si>
  <si>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</si>
  <si>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</si>
  <si>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</si>
  <si>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</si>
  <si>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</si>
  <si>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</si>
  <si>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</si>
  <si>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</si>
  <si>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</si>
  <si>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</si>
  <si>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</si>
  <si>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</si>
  <si>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</si>
  <si>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</si>
  <si>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</si>
  <si>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</si>
  <si>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</si>
  <si>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</si>
  <si>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</si>
  <si>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</si>
  <si>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</si>
  <si>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</si>
  <si>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</si>
  <si>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</si>
  <si>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</si>
  <si>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</si>
  <si>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</si>
  <si>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</si>
  <si>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</si>
  <si>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</si>
  <si>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</si>
  <si>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</si>
  <si>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</si>
  <si>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</si>
  <si>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</si>
  <si>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</si>
  <si>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</si>
  <si>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</si>
  <si>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</si>
  <si>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</si>
  <si>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</si>
  <si>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</si>
  <si>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</si>
  <si>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</si>
  <si>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</si>
  <si>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</si>
  <si>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</si>
  <si>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</si>
  <si>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</si>
  <si>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</si>
  <si>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</si>
  <si>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</si>
  <si>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</si>
  <si>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</si>
  <si>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</si>
  <si>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</si>
  <si>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</si>
  <si>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</si>
  <si>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</si>
  <si>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</si>
  <si>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</si>
  <si>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</si>
  <si>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</si>
  <si>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</si>
  <si>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</si>
  <si>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</si>
  <si>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</si>
  <si>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</si>
  <si>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</si>
  <si>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</si>
  <si>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</si>
  <si>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</si>
  <si>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</si>
  <si>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</si>
  <si>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</si>
  <si>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</si>
  <si>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</si>
  <si>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</si>
  <si>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</si>
  <si>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</si>
  <si>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</si>
  <si>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</si>
  <si>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</si>
  <si>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</si>
  <si>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</si>
  <si>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</si>
  <si>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</si>
  <si>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</si>
  <si>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</si>
  <si>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</si>
  <si>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</si>
  <si>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</si>
  <si>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</si>
  <si>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</si>
  <si>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</si>
  <si>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</si>
  <si>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</si>
  <si>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</si>
  <si>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</si>
  <si>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</si>
  <si>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</si>
  <si>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</si>
  <si>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</si>
  <si>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</si>
  <si>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</si>
  <si>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</si>
  <si>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</si>
  <si>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</si>
  <si>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</si>
  <si>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</si>
  <si>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</si>
  <si>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</si>
  <si>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</si>
  <si>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</si>
  <si>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</si>
  <si>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</si>
  <si>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</si>
  <si>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</si>
  <si>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</si>
  <si>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</si>
  <si>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</si>
  <si>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</si>
  <si>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</si>
  <si>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</si>
  <si>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</si>
  <si>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</si>
  <si>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</si>
  <si>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</si>
  <si>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</si>
  <si>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</si>
  <si>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</si>
  <si>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</si>
  <si>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</si>
  <si>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</si>
  <si>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</si>
  <si>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</si>
  <si>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</si>
  <si>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</si>
  <si>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</si>
  <si>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</si>
  <si>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</si>
  <si>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</si>
  <si>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</si>
  <si>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</si>
  <si>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</si>
  <si>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</si>
  <si>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</si>
  <si>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</si>
  <si>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</si>
  <si>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</si>
  <si>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</si>
  <si>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</si>
  <si>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</si>
  <si>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</si>
  <si>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</si>
  <si>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</si>
  <si>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</si>
  <si>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</si>
  <si>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</si>
  <si>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</si>
  <si>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</si>
  <si>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</si>
  <si>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</si>
  <si>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</si>
  <si>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</si>
  <si>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</si>
  <si>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</si>
  <si>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</si>
  <si>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</si>
  <si>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</si>
  <si>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</si>
  <si>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</si>
  <si>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</si>
  <si>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</si>
  <si>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</si>
  <si>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</si>
  <si>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</si>
  <si>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</si>
  <si>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</si>
  <si>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</si>
  <si>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</si>
  <si>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</si>
  <si>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</si>
  <si>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</si>
  <si>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</si>
  <si>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</si>
  <si>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</si>
  <si>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</si>
  <si>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</si>
  <si>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</si>
  <si>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</si>
  <si>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</si>
  <si>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</si>
  <si>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</si>
  <si>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</si>
  <si>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</si>
  <si>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</si>
  <si>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</si>
  <si>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</si>
  <si>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</si>
  <si>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</si>
  <si>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</si>
  <si>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</si>
  <si>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</si>
  <si>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</si>
  <si>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</si>
  <si>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</si>
  <si>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</si>
  <si>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</si>
  <si>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</si>
  <si>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</si>
  <si>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</si>
  <si>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</si>
  <si>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</si>
  <si>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</si>
  <si>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</si>
  <si>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</si>
  <si>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</si>
  <si>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</si>
  <si>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</si>
  <si>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</si>
  <si>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</si>
  <si>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</si>
  <si>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</si>
  <si>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</si>
  <si>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</si>
  <si>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</si>
  <si>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</si>
  <si>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</si>
  <si>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</si>
  <si>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</si>
  <si>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</si>
  <si>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</si>
  <si>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</si>
  <si>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</si>
  <si>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</si>
  <si>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</si>
  <si>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</si>
  <si>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</si>
  <si>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</si>
  <si>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</si>
  <si>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</si>
  <si>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</si>
  <si>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</si>
  <si>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</si>
  <si>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</si>
  <si>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</si>
  <si>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</si>
  <si>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</si>
  <si>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</si>
  <si>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</si>
  <si>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</si>
  <si>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</si>
  <si>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</si>
  <si>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</si>
  <si>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</si>
  <si>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</si>
  <si>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</si>
  <si>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</si>
  <si>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</si>
  <si>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</si>
  <si>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</si>
  <si>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</si>
  <si>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</si>
  <si>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</si>
  <si>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</si>
  <si>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</si>
  <si>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</si>
  <si>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</si>
  <si>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</si>
  <si>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</si>
  <si>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</si>
  <si>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</si>
  <si>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</si>
  <si>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</si>
  <si>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</si>
  <si>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</si>
  <si>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</si>
  <si>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</si>
  <si>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</si>
  <si>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</si>
  <si>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</si>
  <si>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</si>
  <si>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</si>
  <si>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</si>
  <si>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</si>
  <si>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</si>
  <si>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</si>
  <si>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</si>
  <si>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</si>
  <si>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</si>
  <si>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</si>
  <si>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</si>
  <si>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</si>
  <si>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</si>
  <si>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</si>
  <si>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</si>
  <si>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</si>
  <si>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</si>
  <si>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</si>
  <si>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</si>
  <si>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</si>
  <si>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</si>
  <si>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</si>
  <si>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</si>
  <si>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</si>
  <si>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</si>
  <si>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</si>
  <si>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</si>
  <si>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</si>
  <si>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</si>
  <si>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</si>
  <si>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</si>
  <si>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</si>
  <si>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</si>
  <si>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</si>
  <si>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</si>
  <si>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</si>
  <si>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</si>
  <si>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</si>
  <si>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</si>
  <si>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</si>
  <si>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</si>
  <si>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</si>
  <si>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</si>
  <si>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</si>
  <si>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</si>
  <si>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</si>
  <si>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</si>
  <si>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</si>
  <si>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</si>
  <si>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</si>
  <si>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</si>
  <si>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</si>
  <si>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</si>
  <si>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</si>
  <si>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</si>
  <si>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</si>
  <si>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</si>
  <si>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</si>
  <si>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</si>
  <si>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</si>
  <si>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</si>
  <si>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</si>
  <si>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</si>
  <si>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</si>
  <si>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</si>
  <si>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</si>
  <si>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</si>
  <si>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</si>
  <si>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</si>
  <si>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</si>
  <si>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</si>
  <si>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</si>
  <si>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</si>
  <si>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</si>
  <si>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</si>
  <si>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</si>
  <si>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</si>
  <si>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</si>
  <si>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</si>
  <si>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</si>
  <si>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</si>
  <si>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</si>
  <si>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</si>
  <si>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</si>
  <si>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</si>
  <si>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</si>
  <si>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</si>
  <si>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</si>
  <si>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</si>
  <si>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</si>
  <si>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</si>
  <si>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</si>
  <si>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</si>
  <si>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</si>
  <si>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</si>
  <si>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</si>
  <si>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</si>
  <si>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</si>
  <si>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</si>
  <si>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</si>
  <si>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</si>
  <si>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</si>
  <si>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</si>
  <si>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</si>
  <si>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</si>
  <si>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</si>
  <si>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</si>
  <si>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</si>
  <si>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</si>
  <si>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</si>
  <si>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</si>
  <si>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</si>
  <si>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</si>
  <si>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</si>
  <si>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</si>
  <si>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</si>
  <si>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</si>
  <si>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</si>
  <si>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</si>
  <si>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</si>
  <si>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</si>
  <si>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</si>
  <si>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</si>
  <si>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</si>
  <si>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</si>
  <si>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</si>
  <si>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</si>
  <si>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</si>
  <si>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</si>
  <si>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</si>
  <si>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</si>
  <si>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</si>
  <si>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</si>
  <si>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</si>
  <si>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</si>
  <si>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</si>
  <si>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</si>
  <si>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</si>
  <si>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</si>
  <si>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</si>
  <si>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</si>
  <si>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</si>
  <si>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</si>
  <si>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</si>
  <si>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</si>
  <si>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</si>
  <si>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</si>
  <si>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</si>
  <si>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</si>
  <si>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</si>
  <si>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</si>
  <si>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</si>
  <si>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</si>
  <si>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</si>
  <si>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</si>
  <si>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</si>
  <si>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</si>
  <si>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</si>
  <si>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</si>
  <si>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</si>
  <si>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</si>
  <si>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</si>
  <si>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</si>
  <si>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</si>
  <si>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</si>
  <si>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</si>
  <si>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</si>
  <si>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</si>
  <si>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</si>
  <si>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</si>
  <si>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</si>
  <si>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</si>
  <si>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</si>
  <si>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</si>
  <si>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</si>
  <si>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</si>
  <si>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</si>
  <si>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</si>
  <si>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</si>
  <si>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</si>
  <si>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</si>
  <si>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</si>
  <si>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</si>
  <si>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</si>
  <si>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</si>
  <si>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</si>
  <si>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</si>
  <si>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</si>
  <si>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</si>
  <si>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</si>
  <si>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</si>
  <si>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</si>
  <si>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</si>
  <si>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</si>
  <si>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</si>
  <si>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</si>
  <si>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</si>
  <si>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</si>
  <si>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</si>
  <si>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</si>
  <si>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</si>
  <si>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</si>
  <si>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</si>
  <si>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</si>
  <si>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</si>
  <si>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</si>
  <si>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</si>
  <si>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</si>
  <si>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</si>
  <si>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</si>
  <si>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</si>
  <si>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</si>
  <si>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</si>
  <si>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</si>
  <si>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</si>
  <si>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</si>
  <si>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</si>
  <si>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</si>
  <si>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</si>
  <si>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</si>
  <si>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</si>
  <si>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</si>
  <si>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</si>
  <si>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</si>
  <si>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</si>
  <si>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</si>
  <si>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</si>
  <si>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</si>
  <si>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</si>
  <si>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</si>
  <si>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</si>
  <si>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</si>
  <si>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</si>
  <si>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</si>
  <si>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</si>
  <si>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</si>
  <si>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</si>
  <si>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</si>
  <si>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</si>
  <si>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</si>
  <si>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</si>
  <si>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</si>
  <si>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</si>
  <si>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</si>
  <si>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</si>
  <si>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</si>
  <si>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</si>
  <si>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</si>
  <si>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</si>
  <si>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</si>
  <si>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</si>
  <si>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</si>
  <si>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</si>
  <si>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</si>
  <si>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</si>
  <si>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</si>
  <si>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</si>
  <si>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</si>
  <si>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</si>
  <si>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</si>
  <si>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</si>
  <si>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</si>
  <si>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</si>
  <si>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</si>
  <si>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</si>
  <si>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</si>
  <si>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</si>
  <si>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</si>
  <si>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</si>
  <si>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</si>
  <si>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</si>
  <si>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</si>
  <si>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</si>
  <si>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</si>
  <si>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</si>
  <si>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</si>
  <si>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</si>
  <si>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</si>
  <si>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</si>
  <si>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</si>
  <si>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</si>
  <si>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</si>
  <si>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</si>
  <si>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</si>
  <si>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</si>
  <si>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</si>
  <si>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</si>
  <si>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</si>
  <si>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</si>
  <si>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</si>
  <si>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</si>
  <si>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</si>
  <si>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</si>
  <si>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</si>
  <si>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</si>
  <si>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</si>
  <si>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</si>
  <si>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</si>
  <si>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</si>
  <si>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</si>
  <si>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</si>
  <si>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</si>
  <si>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</si>
  <si>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</si>
  <si>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</si>
  <si>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</si>
  <si>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</si>
  <si>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</si>
  <si>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</si>
  <si>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</si>
  <si>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</si>
  <si>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</si>
  <si>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</si>
  <si>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</si>
  <si>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</si>
  <si>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</si>
  <si>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</si>
  <si>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</si>
  <si>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</si>
  <si>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</si>
  <si>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</si>
  <si>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</si>
  <si>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</si>
  <si>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</si>
  <si>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</si>
  <si>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</si>
  <si>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</si>
  <si>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</si>
  <si>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</si>
  <si>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</si>
  <si>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</si>
  <si>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</si>
  <si>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</si>
  <si>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</si>
  <si>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</si>
  <si>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</si>
  <si>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</si>
  <si>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</si>
  <si>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</si>
  <si>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</si>
  <si>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</si>
  <si>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</si>
  <si>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</si>
  <si>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</si>
  <si>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</si>
  <si>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</si>
  <si>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</si>
  <si>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</si>
  <si>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</si>
  <si>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</si>
  <si>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</si>
  <si>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</si>
  <si>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</si>
  <si>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</si>
  <si>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</si>
  <si>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</si>
  <si>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</si>
  <si>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</si>
  <si>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</si>
  <si>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</si>
  <si>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</si>
  <si>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</si>
  <si>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</si>
  <si>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</si>
  <si>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</si>
  <si>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</si>
  <si>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</si>
  <si>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</si>
  <si>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</si>
  <si>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</si>
  <si>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</si>
  <si>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</si>
  <si>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</si>
  <si>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</si>
  <si>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</si>
  <si>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</si>
  <si>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</si>
  <si>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</si>
  <si>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</si>
  <si>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</si>
  <si>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</si>
  <si>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</si>
  <si>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</si>
  <si>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</si>
  <si>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</si>
  <si>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</si>
  <si>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</si>
  <si>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</si>
  <si>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</si>
  <si>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</si>
  <si>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</si>
  <si>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</si>
  <si>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</si>
  <si>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</si>
  <si>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</si>
  <si>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</si>
  <si>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</si>
  <si>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</si>
  <si>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</si>
  <si>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</si>
  <si>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</si>
  <si>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</si>
  <si>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</si>
  <si>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</si>
  <si>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</si>
  <si>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</si>
  <si>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</si>
  <si>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</si>
  <si>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</si>
  <si>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</si>
  <si>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</si>
  <si>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</si>
  <si>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</si>
  <si>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</si>
  <si>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</si>
  <si>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</si>
  <si>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</si>
  <si>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</si>
  <si>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</si>
  <si>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</si>
  <si>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</si>
  <si>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</si>
  <si>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</si>
  <si>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</si>
  <si>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</si>
  <si>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</si>
  <si>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</si>
  <si>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</si>
  <si>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</si>
  <si>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</si>
  <si>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</si>
  <si>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</si>
  <si>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</si>
  <si>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</si>
  <si>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</si>
  <si>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</si>
  <si>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</si>
  <si>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</si>
  <si>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</si>
  <si>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</si>
  <si>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</si>
  <si>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</si>
  <si>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</si>
  <si>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</si>
  <si>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</si>
  <si>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</si>
  <si>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</si>
  <si>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</si>
  <si>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</si>
  <si>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</si>
  <si>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</si>
  <si>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</si>
  <si>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</si>
  <si>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</si>
  <si>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</si>
  <si>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</si>
  <si>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</si>
  <si>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</si>
  <si>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</si>
  <si>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</si>
  <si>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</si>
  <si>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</si>
  <si>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</si>
  <si>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</si>
  <si>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</si>
  <si>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</si>
  <si>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</si>
  <si>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</si>
  <si>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</si>
  <si>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</si>
  <si>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</si>
  <si>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</si>
  <si>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</si>
  <si>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</si>
  <si>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</si>
  <si>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</si>
  <si>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</si>
  <si>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</si>
  <si>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</si>
  <si>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</si>
  <si>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</si>
  <si>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</si>
  <si>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</si>
  <si>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</si>
  <si>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</si>
  <si>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</si>
  <si>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</si>
  <si>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</si>
  <si>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</si>
  <si>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</si>
  <si>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</si>
  <si>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</si>
  <si>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</si>
  <si>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</si>
  <si>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</si>
  <si>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</si>
  <si>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</si>
  <si>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</si>
  <si>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</si>
  <si>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</si>
  <si>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</si>
  <si>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</si>
  <si>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</si>
  <si>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</si>
  <si>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</si>
  <si>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</si>
  <si>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</si>
  <si>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</si>
  <si>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</si>
  <si>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</si>
  <si>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</si>
  <si>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</si>
  <si>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</si>
  <si>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</si>
  <si>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</si>
  <si>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</si>
  <si>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</si>
  <si>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</si>
  <si>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</si>
  <si>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</si>
  <si>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</si>
  <si>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</si>
  <si>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</si>
  <si>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</si>
  <si>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</si>
  <si>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</si>
  <si>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</si>
  <si>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</si>
  <si>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</si>
  <si>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</si>
  <si>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</si>
  <si>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</si>
  <si>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</si>
  <si>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</si>
  <si>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</si>
  <si>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</si>
  <si>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</si>
  <si>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</si>
  <si>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</si>
  <si>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</si>
  <si>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</si>
  <si>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</si>
  <si>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</si>
  <si>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</si>
  <si>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</si>
  <si>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</si>
  <si>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</si>
  <si>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</si>
  <si>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</si>
  <si>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</si>
  <si>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</si>
  <si>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</si>
  <si>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</si>
  <si>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</si>
  <si>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</si>
  <si>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</si>
  <si>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</si>
  <si>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</si>
  <si>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</si>
  <si>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</si>
  <si>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</si>
  <si>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</si>
  <si>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</si>
  <si>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</si>
  <si>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</si>
  <si>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</si>
  <si>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</si>
  <si>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</si>
  <si>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</si>
  <si>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</si>
  <si>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</si>
  <si>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</si>
  <si>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</si>
  <si>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</si>
  <si>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</si>
  <si>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</si>
  <si>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</si>
  <si>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</si>
  <si>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</si>
  <si>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</si>
  <si>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</si>
  <si>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</si>
  <si>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</si>
  <si>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</si>
  <si>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</si>
  <si>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</si>
  <si>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</si>
  <si>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</si>
  <si>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</si>
  <si>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</si>
  <si>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</si>
  <si>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</si>
  <si>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</si>
  <si>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</si>
  <si>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</si>
  <si>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</si>
  <si>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</si>
  <si>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</si>
  <si>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</si>
  <si>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</si>
  <si>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</si>
  <si>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</si>
  <si>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</si>
  <si>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</si>
  <si>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</si>
  <si>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</si>
  <si>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</si>
  <si>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</si>
  <si>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</si>
  <si>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</si>
  <si>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</si>
  <si>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</si>
  <si>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</si>
  <si>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</si>
  <si>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</si>
  <si>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</si>
  <si>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</si>
  <si>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</si>
  <si>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</si>
  <si>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</si>
  <si>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</si>
  <si>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</si>
  <si>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</si>
  <si>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</si>
  <si>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</si>
  <si>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</si>
  <si>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</si>
  <si>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</si>
  <si>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</si>
  <si>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</si>
  <si>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</si>
  <si>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</si>
  <si>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</si>
  <si>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</si>
  <si>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</si>
  <si>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</si>
  <si>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</si>
  <si>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</si>
  <si>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</si>
  <si>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</si>
  <si>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</si>
  <si>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</si>
  <si>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</si>
  <si>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</si>
  <si>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</si>
  <si>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</si>
  <si>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</si>
  <si>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</si>
  <si>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</si>
  <si>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</si>
  <si>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</si>
  <si>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</si>
  <si>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</si>
  <si>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</si>
  <si>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</si>
  <si>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</si>
  <si>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</si>
  <si>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</si>
  <si>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</si>
  <si>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</si>
  <si>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</si>
  <si>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</si>
  <si>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</si>
  <si>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</si>
  <si>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</si>
  <si>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</si>
  <si>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</si>
  <si>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</si>
  <si>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</si>
  <si>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</si>
  <si>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</si>
  <si>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</si>
  <si>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</si>
  <si>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</si>
  <si>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</si>
  <si>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</si>
  <si>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</si>
  <si>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</si>
  <si>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</si>
  <si>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</si>
  <si>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</si>
  <si>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</si>
  <si>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</si>
  <si>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</si>
  <si>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</si>
  <si>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</si>
  <si>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</si>
  <si>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</si>
  <si>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</si>
  <si>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</si>
  <si>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</si>
  <si>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</si>
  <si>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</si>
  <si>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</si>
  <si>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</si>
  <si>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</si>
  <si>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</si>
  <si>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</si>
  <si>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</si>
  <si>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</si>
  <si>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</si>
  <si>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</si>
  <si>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</si>
  <si>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</si>
  <si>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</si>
  <si>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</si>
  <si>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</si>
  <si>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</si>
  <si>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</si>
  <si>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</si>
  <si>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</si>
  <si>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</si>
  <si>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</si>
  <si>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</si>
  <si>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</si>
  <si>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</si>
  <si>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</si>
  <si>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</si>
  <si>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</si>
  <si>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</si>
  <si>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</si>
  <si>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</si>
  <si>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</si>
  <si>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</si>
  <si>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</si>
  <si>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</si>
  <si>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</si>
  <si>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</si>
  <si>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</si>
  <si>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</si>
  <si>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</si>
  <si>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</si>
  <si>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</si>
  <si>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</si>
  <si>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</si>
  <si>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</si>
  <si>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</si>
  <si>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</si>
  <si>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</si>
  <si>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</si>
  <si>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</si>
  <si>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</si>
  <si>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</si>
  <si>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</si>
  <si>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</si>
  <si>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</si>
  <si>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</si>
  <si>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</si>
  <si>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</si>
  <si>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</si>
  <si>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</si>
  <si>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</si>
  <si>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</si>
  <si>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</si>
  <si>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</si>
  <si>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</si>
  <si>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</si>
  <si>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</si>
  <si>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</si>
  <si>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</si>
  <si>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</si>
  <si>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</si>
  <si>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</si>
  <si>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</si>
  <si>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</si>
  <si>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</si>
  <si>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</si>
  <si>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</si>
  <si>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</si>
  <si>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</si>
  <si>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</si>
  <si>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</si>
  <si>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</si>
  <si>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</si>
  <si>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</si>
  <si>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</si>
  <si>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</si>
  <si>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</si>
  <si>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</si>
  <si>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</si>
  <si>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</si>
  <si>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</si>
  <si>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</si>
  <si>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</si>
  <si>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</si>
  <si>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</si>
  <si>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</si>
  <si>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</si>
  <si>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</si>
  <si>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</si>
  <si>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</si>
  <si>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</si>
  <si>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</si>
  <si>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</si>
  <si>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</si>
  <si>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</si>
  <si>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</si>
  <si>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</si>
  <si>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</si>
  <si>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</si>
  <si>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</si>
  <si>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</si>
  <si>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</si>
  <si>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</si>
  <si>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</si>
  <si>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</si>
  <si>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</si>
  <si>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</si>
  <si>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</si>
  <si>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</si>
  <si>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</si>
  <si>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</si>
  <si>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</si>
  <si>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</si>
  <si>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</si>
  <si>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</si>
  <si>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</si>
  <si>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</si>
  <si>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</si>
  <si>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</si>
  <si>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</si>
  <si>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</si>
  <si>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</si>
  <si>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</si>
  <si>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</si>
  <si>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</si>
  <si>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</si>
  <si>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</si>
  <si>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</si>
  <si>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</si>
  <si>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</si>
  <si>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</si>
  <si>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</si>
  <si>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</si>
  <si>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</si>
  <si>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</si>
  <si>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</si>
  <si>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</si>
  <si>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</si>
  <si>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</si>
  <si>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</si>
  <si>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</si>
  <si>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</si>
  <si>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</si>
  <si>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</si>
  <si>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</si>
  <si>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</si>
  <si>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</si>
  <si>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</si>
  <si>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</si>
  <si>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</si>
  <si>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</si>
  <si>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</si>
  <si>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</si>
  <si>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</si>
  <si>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</si>
  <si>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</si>
  <si>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</si>
  <si>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</si>
  <si>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</si>
  <si>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</si>
  <si>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</si>
  <si>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</si>
  <si>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</si>
  <si>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</si>
  <si>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</si>
  <si>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</si>
  <si>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</si>
  <si>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</si>
  <si>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</si>
  <si>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</si>
  <si>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</si>
  <si>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</si>
  <si>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</si>
  <si>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</si>
  <si>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</si>
  <si>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</si>
  <si>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</si>
  <si>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</si>
  <si>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</si>
  <si>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</si>
  <si>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</si>
  <si>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</si>
  <si>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</si>
  <si>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</si>
  <si>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</si>
  <si>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</si>
  <si>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</si>
  <si>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</si>
  <si>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</si>
  <si>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</si>
  <si>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</si>
  <si>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</si>
  <si>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</si>
  <si>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</si>
  <si>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</si>
  <si>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</si>
  <si>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</si>
  <si>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</si>
  <si>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</si>
  <si>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</si>
  <si>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</si>
  <si>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</si>
  <si>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</si>
  <si>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</si>
  <si>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</si>
  <si>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</si>
  <si>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</si>
  <si>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</si>
  <si>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</si>
  <si>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</si>
  <si>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</si>
  <si>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</si>
  <si>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</si>
  <si>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</si>
  <si>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</si>
  <si>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</si>
  <si>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</si>
  <si>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</si>
  <si>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</si>
  <si>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</si>
  <si>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</si>
  <si>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</si>
  <si>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</si>
  <si>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</si>
  <si>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</si>
  <si>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</si>
  <si>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</si>
  <si>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</si>
  <si>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</si>
  <si>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</si>
  <si>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</si>
  <si>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</si>
  <si>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</si>
  <si>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</si>
  <si>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</si>
  <si>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</si>
  <si>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</si>
  <si>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</si>
  <si>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</si>
  <si>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</si>
  <si>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</si>
  <si>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</si>
  <si>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</si>
  <si>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</si>
  <si>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</si>
  <si>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</si>
  <si>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</si>
  <si>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</si>
  <si>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</si>
  <si>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</si>
  <si>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</si>
  <si>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</si>
  <si>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</si>
  <si>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</si>
  <si>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</si>
  <si>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</si>
  <si>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</si>
  <si>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</si>
  <si>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</si>
  <si>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</si>
  <si>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</si>
  <si>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</si>
  <si>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</si>
  <si>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</si>
  <si>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</si>
  <si>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</si>
  <si>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</si>
  <si>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</si>
  <si>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</si>
  <si>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</si>
  <si>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</si>
  <si>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</si>
  <si>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</si>
  <si>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</si>
  <si>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</si>
  <si>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</si>
  <si>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</si>
  <si>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</si>
  <si>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</si>
  <si>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</si>
  <si>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</si>
  <si>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</si>
  <si>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</si>
  <si>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</si>
  <si>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</si>
  <si>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</si>
  <si>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</si>
  <si>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</si>
  <si>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</si>
  <si>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</si>
  <si>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</si>
  <si>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</si>
  <si>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</si>
  <si>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</si>
  <si>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</si>
  <si>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</si>
  <si>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</si>
  <si>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</si>
  <si>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</si>
  <si>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</si>
  <si>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</si>
  <si>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</si>
  <si>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</si>
  <si>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</si>
  <si>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</si>
  <si>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</si>
  <si>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</si>
  <si>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</si>
  <si>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</si>
  <si>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</si>
  <si>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</si>
  <si>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</si>
  <si>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</si>
  <si>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</si>
  <si>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</si>
  <si>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</si>
  <si>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</si>
  <si>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</si>
  <si>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</si>
  <si>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</si>
  <si>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</si>
  <si>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</si>
  <si>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</si>
  <si>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</si>
  <si>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</si>
  <si>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</si>
  <si>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</si>
  <si>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</si>
  <si>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</si>
  <si>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</si>
  <si>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</si>
  <si>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</si>
  <si>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</si>
  <si>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</si>
  <si>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</si>
  <si>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</si>
  <si>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</si>
  <si>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</si>
  <si>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</si>
  <si>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</si>
  <si>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</si>
  <si>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</si>
  <si>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</si>
  <si>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</si>
  <si>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</si>
  <si>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</si>
  <si>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</si>
  <si>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</si>
  <si>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</si>
  <si>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</si>
  <si>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</si>
  <si>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</si>
  <si>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</si>
  <si>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</si>
  <si>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</si>
  <si>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</si>
  <si>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</si>
  <si>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</si>
  <si>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</si>
  <si>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</si>
  <si>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</si>
  <si>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</si>
  <si>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</si>
  <si>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</si>
  <si>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</si>
  <si>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</si>
  <si>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</si>
  <si>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</si>
  <si>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</si>
  <si>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</si>
  <si>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</si>
  <si>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</si>
  <si>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</si>
  <si>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</si>
  <si>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</si>
  <si>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</si>
  <si>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</si>
  <si>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</si>
  <si>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</si>
  <si>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</si>
  <si>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</si>
  <si>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</si>
  <si>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</si>
  <si>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</si>
  <si>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</si>
  <si>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</si>
  <si>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</si>
  <si>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</si>
  <si>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</si>
  <si>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</si>
  <si>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</si>
  <si>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</si>
  <si>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</si>
  <si>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</si>
  <si>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</si>
  <si>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</si>
  <si>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</si>
  <si>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</si>
  <si>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</si>
  <si>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</si>
  <si>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</si>
  <si>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</si>
  <si>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</si>
  <si>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</si>
  <si>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</si>
  <si>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</si>
  <si>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</si>
  <si>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</si>
  <si>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</si>
  <si>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</si>
  <si>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</si>
  <si>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</si>
  <si>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</si>
  <si>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</si>
  <si>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</si>
  <si>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</si>
  <si>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</si>
  <si>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</si>
  <si>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</si>
  <si>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</si>
  <si>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</si>
  <si>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</si>
  <si>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</si>
  <si>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</si>
  <si>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</si>
  <si>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</si>
  <si>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</si>
  <si>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</si>
  <si>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</si>
  <si>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</si>
  <si>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</si>
  <si>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</si>
  <si>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</si>
  <si>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</si>
  <si>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</si>
  <si>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</si>
  <si>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</si>
  <si>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</si>
  <si>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</si>
  <si>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</si>
  <si>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</si>
  <si>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</si>
  <si>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</si>
  <si>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</si>
  <si>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</si>
  <si>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</si>
  <si>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</si>
  <si>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</si>
  <si>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</si>
  <si>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</si>
  <si>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</si>
  <si>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</si>
  <si>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</si>
  <si>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</si>
  <si>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</si>
  <si>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</si>
  <si>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</si>
  <si>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</si>
  <si>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</si>
  <si>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</si>
  <si>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</si>
  <si>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</si>
  <si>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</si>
  <si>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</si>
  <si>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</si>
  <si>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</si>
  <si>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</si>
  <si>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</si>
  <si>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</si>
  <si>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</si>
  <si>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</si>
  <si>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</si>
  <si>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</si>
  <si>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</si>
  <si>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</si>
  <si>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</si>
  <si>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</si>
  <si>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</si>
  <si>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</si>
  <si>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</si>
  <si>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</si>
  <si>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</si>
  <si>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</si>
  <si>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</si>
  <si>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</si>
  <si>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</si>
  <si>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</si>
  <si>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</si>
  <si>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</si>
  <si>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</si>
  <si>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</si>
  <si>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</si>
  <si>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</si>
  <si>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</si>
  <si>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</si>
  <si>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</si>
  <si>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</si>
  <si>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</si>
  <si>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</si>
  <si>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</si>
  <si>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</si>
  <si>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</si>
  <si>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</si>
  <si>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</si>
  <si>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</si>
  <si>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</si>
  <si>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</si>
  <si>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</si>
  <si>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</si>
  <si>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</si>
  <si>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</si>
  <si>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</si>
  <si>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</si>
  <si>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</si>
  <si>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</si>
  <si>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</si>
  <si>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</si>
  <si>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</si>
  <si>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</si>
  <si>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</si>
  <si>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</si>
  <si>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</si>
  <si>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</si>
  <si>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</si>
  <si>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</si>
  <si>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</si>
  <si>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</si>
  <si>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</si>
  <si>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</si>
  <si>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</si>
  <si>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</si>
  <si>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</si>
  <si>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</si>
  <si>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</si>
  <si>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</si>
  <si>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</si>
  <si>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</si>
  <si>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</si>
  <si>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</si>
  <si>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</si>
  <si>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</si>
  <si>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</si>
  <si>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</si>
  <si>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</si>
  <si>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</si>
  <si>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</si>
  <si>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</si>
  <si>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</si>
  <si>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</si>
  <si>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</si>
  <si>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</si>
  <si>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</si>
  <si>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</si>
  <si>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</si>
  <si>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</si>
  <si>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</si>
  <si>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</si>
  <si>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</si>
  <si>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</si>
  <si>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</si>
  <si>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</si>
  <si>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</si>
  <si>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</si>
  <si>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</si>
  <si>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</si>
  <si>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</si>
  <si>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</si>
  <si>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</si>
  <si>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</si>
  <si>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</si>
  <si>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</si>
  <si>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</si>
  <si>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</si>
  <si>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</si>
  <si>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</si>
  <si>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</si>
  <si>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</si>
  <si>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</si>
  <si>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</si>
  <si>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</si>
  <si>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</si>
  <si>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</si>
  <si>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</si>
  <si>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</si>
  <si>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</si>
  <si>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</si>
  <si>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</si>
  <si>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</si>
  <si>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</si>
  <si>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</si>
  <si>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</si>
  <si>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</si>
  <si>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</si>
  <si>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</si>
  <si>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</si>
  <si>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</si>
  <si>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</si>
  <si>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</si>
  <si>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</si>
  <si>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</si>
  <si>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</si>
  <si>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</si>
  <si>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</si>
  <si>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</si>
  <si>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</si>
  <si>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</si>
  <si>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</si>
  <si>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</si>
  <si>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</si>
  <si>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</si>
  <si>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</si>
  <si>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</si>
  <si>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</si>
  <si>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</si>
  <si>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</si>
  <si>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</si>
  <si>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</si>
  <si>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</si>
  <si>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</si>
  <si>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</si>
  <si>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</si>
  <si>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</si>
  <si>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</si>
  <si>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</si>
  <si>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</si>
  <si>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</si>
  <si>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</si>
  <si>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</si>
  <si>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</si>
  <si>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</si>
  <si>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</si>
  <si>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</si>
  <si>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</si>
  <si>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</si>
  <si>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</si>
  <si>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</si>
  <si>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</si>
  <si>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</si>
  <si>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</si>
  <si>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</si>
  <si>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</si>
  <si>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</si>
  <si>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</si>
  <si>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</si>
  <si>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</si>
  <si>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</si>
  <si>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</si>
  <si>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</si>
  <si>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</si>
  <si>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</si>
  <si>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</si>
  <si>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</si>
  <si>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</si>
  <si>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</si>
  <si>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</si>
  <si>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</si>
  <si>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</si>
  <si>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</si>
  <si>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</si>
  <si>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</si>
  <si>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</si>
  <si>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</si>
  <si>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</si>
  <si>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</si>
  <si>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</si>
  <si>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</si>
  <si>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</si>
  <si>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</si>
  <si>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</si>
  <si>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</si>
  <si>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</si>
  <si>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</si>
  <si>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</si>
  <si>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</si>
  <si>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</si>
  <si>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</si>
  <si>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</si>
  <si>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</si>
  <si>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</si>
  <si>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</si>
  <si>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</si>
  <si>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</si>
  <si>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</si>
  <si>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</si>
  <si>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</si>
  <si>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</si>
  <si>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</si>
  <si>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</si>
  <si>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</si>
  <si>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</si>
  <si>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</si>
  <si>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</si>
  <si>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</si>
  <si>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</si>
  <si>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</si>
  <si>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</si>
  <si>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</si>
  <si>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</si>
  <si>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</si>
  <si>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</si>
  <si>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</si>
  <si>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</si>
  <si>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</si>
  <si>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</si>
  <si>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</si>
  <si>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</si>
  <si>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</si>
  <si>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</si>
  <si>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</si>
  <si>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</si>
  <si>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</si>
  <si>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</si>
  <si>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</si>
  <si>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</si>
  <si>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</si>
  <si>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</si>
  <si>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</si>
  <si>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</si>
  <si>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</si>
  <si>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</si>
  <si>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</si>
  <si>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</si>
  <si>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</si>
  <si>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</si>
  <si>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</si>
  <si>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</si>
  <si>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</si>
  <si>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</si>
  <si>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</si>
  <si>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</si>
  <si>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</si>
  <si>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</si>
  <si>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</si>
  <si>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</si>
  <si>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</si>
  <si>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</si>
  <si>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</si>
  <si>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</si>
  <si>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</si>
  <si>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</si>
  <si>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</si>
  <si>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</si>
  <si>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</si>
  <si>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</si>
  <si>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</si>
  <si>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</si>
  <si>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</si>
  <si>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</si>
  <si>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</si>
  <si>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</si>
  <si>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</si>
  <si>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</si>
  <si>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</si>
  <si>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</si>
  <si>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</si>
  <si>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</si>
  <si>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</si>
  <si>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</si>
  <si>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</si>
  <si>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</si>
  <si>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</si>
  <si>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</si>
  <si>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</si>
  <si>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</si>
  <si>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</si>
  <si>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</si>
  <si>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</si>
  <si>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</si>
  <si>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</si>
  <si>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</si>
  <si>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</si>
  <si>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</si>
  <si>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</si>
  <si>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</si>
  <si>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</si>
  <si>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</si>
  <si>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</si>
  <si>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</si>
  <si>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</si>
  <si>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</si>
  <si>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</si>
  <si>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</si>
  <si>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</si>
  <si>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</si>
  <si>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</si>
  <si>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</si>
  <si>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</si>
  <si>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</si>
  <si>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</si>
  <si>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</si>
  <si>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</si>
  <si>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</si>
  <si>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</si>
  <si>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</si>
  <si>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</si>
  <si>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</si>
  <si>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</si>
  <si>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</si>
  <si>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</si>
  <si>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</si>
  <si>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</si>
  <si>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</si>
  <si>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</si>
  <si>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</si>
  <si>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</si>
  <si>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</si>
  <si>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</si>
  <si>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</si>
  <si>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</si>
  <si>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</si>
  <si>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</si>
  <si>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</si>
  <si>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</si>
  <si>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</si>
  <si>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</si>
  <si>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</si>
  <si>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</si>
  <si>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</si>
  <si>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</si>
  <si>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</si>
  <si>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</si>
  <si>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</si>
  <si>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</si>
  <si>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</si>
  <si>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</si>
  <si>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</si>
  <si>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</si>
  <si>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</si>
  <si>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</si>
  <si>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</si>
  <si>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</si>
  <si>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</si>
  <si>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</si>
  <si>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</si>
  <si>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</si>
  <si>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</si>
  <si>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</si>
  <si>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</si>
  <si>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</si>
  <si>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</si>
  <si>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</si>
  <si>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</si>
  <si>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</si>
  <si>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</si>
  <si>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</si>
  <si>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</si>
  <si>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</si>
  <si>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</si>
  <si>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</si>
  <si>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</si>
  <si>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</si>
  <si>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</si>
  <si>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</si>
  <si>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</si>
  <si>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</si>
  <si>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</si>
  <si>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</si>
  <si>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</si>
  <si>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</si>
  <si>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</si>
  <si>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</si>
  <si>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</si>
  <si>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</si>
  <si>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</si>
  <si>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</si>
  <si>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</si>
  <si>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</si>
  <si>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</si>
  <si>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</si>
  <si>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</si>
  <si>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</si>
  <si>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</si>
  <si>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</si>
  <si>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</si>
  <si>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</si>
  <si>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</si>
  <si>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</si>
  <si>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</si>
  <si>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</si>
  <si>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</si>
  <si>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</si>
  <si>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</si>
  <si>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</si>
  <si>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</si>
  <si>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</si>
  <si>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</si>
  <si>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</si>
  <si>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</si>
  <si>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</si>
  <si>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</si>
  <si>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</si>
  <si>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</si>
  <si>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</si>
  <si>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</si>
  <si>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</si>
  <si>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</si>
  <si>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</si>
  <si>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</si>
  <si>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</si>
  <si>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</si>
  <si>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</si>
  <si>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</si>
  <si>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</si>
  <si>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</si>
  <si>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</si>
  <si>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</si>
  <si>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</si>
  <si>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</si>
  <si>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</si>
  <si>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</si>
  <si>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</si>
  <si>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</si>
  <si>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</si>
  <si>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</si>
  <si>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</si>
  <si>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</si>
  <si>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</si>
  <si>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</si>
  <si>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</si>
  <si>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</si>
  <si>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</si>
  <si>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</si>
  <si>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</si>
  <si>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</si>
  <si>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</si>
  <si>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</si>
  <si>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</si>
  <si>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</si>
  <si>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</si>
  <si>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</si>
  <si>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</si>
  <si>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</si>
  <si>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</si>
  <si>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</si>
  <si>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</si>
  <si>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</si>
  <si>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</si>
  <si>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</si>
  <si>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</si>
  <si>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</si>
  <si>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</si>
  <si>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</si>
  <si>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</si>
  <si>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</si>
  <si>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</si>
  <si>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</si>
  <si>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</si>
  <si>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</si>
  <si>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</si>
  <si>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</si>
  <si>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</si>
  <si>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</si>
  <si>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</si>
  <si>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</si>
  <si>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</si>
  <si>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</si>
  <si>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</si>
  <si>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</si>
  <si>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</si>
  <si>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</si>
  <si>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</si>
  <si>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</si>
  <si>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</si>
  <si>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</si>
  <si>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</si>
  <si>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</si>
  <si>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</si>
  <si>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</si>
  <si>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</si>
  <si>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</si>
  <si>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</si>
  <si>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</si>
  <si>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</si>
  <si>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</si>
  <si>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</si>
  <si>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</si>
  <si>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</si>
  <si>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</si>
  <si>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</si>
  <si>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</si>
  <si>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</si>
  <si>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</si>
  <si>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</si>
  <si>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</si>
  <si>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</si>
  <si>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</si>
  <si>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</si>
  <si>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</si>
  <si>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</si>
  <si>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</si>
  <si>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</si>
  <si>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</si>
  <si>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</si>
  <si>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</si>
  <si>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</si>
  <si>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</si>
  <si>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</si>
  <si>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</si>
  <si>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</si>
  <si>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</si>
  <si>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</si>
  <si>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</si>
  <si>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</si>
  <si>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</si>
  <si>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</si>
  <si>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</si>
  <si>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</si>
  <si>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</si>
  <si>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</si>
  <si>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</si>
  <si>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</si>
  <si>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</si>
  <si>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</si>
  <si>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</si>
  <si>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</si>
  <si>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</si>
  <si>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</si>
  <si>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</si>
  <si>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</si>
  <si>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</si>
  <si>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</si>
  <si>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</si>
  <si>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</si>
  <si>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</si>
  <si>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</si>
  <si>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</si>
  <si>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</si>
  <si>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</si>
  <si>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</si>
  <si>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</si>
  <si>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</si>
  <si>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</si>
  <si>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</si>
  <si>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</si>
  <si>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</si>
  <si>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</si>
  <si>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</si>
  <si>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</si>
  <si>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</si>
  <si>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</si>
  <si>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</si>
  <si>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</si>
  <si>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</si>
  <si>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</si>
  <si>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</si>
  <si>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</si>
  <si>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</si>
  <si>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</si>
  <si>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</si>
  <si>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</si>
  <si>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</si>
  <si>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</si>
  <si>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</si>
  <si>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</si>
  <si>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</si>
  <si>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</si>
  <si>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</si>
  <si>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</si>
  <si>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</si>
  <si>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</si>
  <si>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</si>
  <si>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</si>
  <si>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</si>
  <si>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</si>
  <si>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</si>
  <si>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</si>
  <si>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</si>
  <si>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</si>
  <si>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</si>
  <si>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</si>
  <si>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</si>
  <si>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</si>
  <si>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</si>
  <si>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</si>
  <si>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</si>
  <si>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</si>
  <si>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</si>
  <si>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</si>
  <si>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</si>
  <si>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</si>
  <si>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</si>
  <si>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</si>
  <si>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</si>
  <si>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</si>
  <si>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</si>
  <si>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</si>
  <si>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</si>
  <si>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</si>
  <si>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</si>
  <si>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</si>
  <si>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</si>
  <si>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</si>
  <si>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</si>
  <si>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</si>
  <si>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</si>
  <si>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</si>
  <si>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</si>
  <si>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</si>
  <si>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</si>
  <si>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</si>
  <si>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</si>
  <si>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</si>
  <si>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</si>
  <si>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</si>
  <si>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</si>
  <si>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</si>
  <si>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</si>
  <si>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</si>
  <si>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</si>
  <si>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</si>
  <si>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</si>
  <si>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</si>
  <si>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</si>
  <si>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</si>
  <si>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</si>
  <si>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</si>
  <si>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</si>
  <si>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</si>
  <si>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</si>
  <si>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</si>
  <si>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</si>
  <si>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</si>
  <si>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</si>
  <si>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</si>
  <si>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</si>
  <si>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</si>
  <si>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</si>
  <si>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</si>
  <si>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</si>
  <si>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</si>
  <si>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</si>
  <si>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</si>
  <si>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</si>
  <si>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</si>
  <si>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</si>
  <si>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</si>
  <si>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</si>
  <si>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</si>
  <si>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</si>
  <si>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</si>
  <si>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</si>
  <si>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</si>
  <si>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</si>
  <si>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</si>
  <si>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</si>
  <si>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</si>
  <si>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</si>
  <si>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</si>
  <si>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</si>
  <si>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</si>
  <si>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</si>
  <si>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</si>
  <si>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</si>
  <si>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</si>
  <si>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</si>
  <si>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</si>
  <si>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</si>
  <si>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</si>
  <si>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</si>
  <si>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</si>
  <si>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</si>
  <si>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</si>
  <si>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</si>
  <si>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</si>
  <si>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</si>
  <si>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</si>
  <si>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</si>
  <si>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</si>
  <si>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</si>
  <si>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</si>
  <si>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</si>
  <si>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</si>
  <si>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</si>
  <si>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</si>
  <si>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</si>
  <si>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</si>
  <si>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</si>
  <si>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</si>
  <si>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</si>
  <si>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</si>
  <si>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</si>
  <si>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</si>
  <si>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</si>
  <si>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</si>
  <si>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</si>
  <si>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</si>
  <si>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</si>
  <si>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</si>
  <si>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</si>
  <si>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</si>
  <si>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</si>
  <si>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</si>
  <si>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</si>
  <si>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</si>
  <si>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</si>
  <si>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</si>
  <si>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</si>
  <si>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</si>
  <si>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</si>
  <si>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</si>
  <si>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</si>
  <si>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</si>
  <si>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</si>
  <si>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</si>
  <si>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</si>
  <si>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</si>
  <si>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</si>
  <si>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</si>
  <si>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</si>
  <si>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</si>
  <si>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</si>
  <si>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</si>
  <si>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</si>
  <si>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</si>
  <si>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</si>
  <si>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</si>
  <si>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</si>
  <si>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</si>
  <si>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</si>
  <si>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</si>
  <si>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</si>
  <si>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</si>
  <si>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</si>
  <si>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</si>
  <si>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</si>
  <si>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</si>
  <si>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</si>
  <si>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</si>
  <si>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</si>
  <si>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</si>
  <si>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</si>
  <si>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</si>
  <si>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</si>
  <si>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</si>
  <si>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</si>
  <si>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</si>
  <si>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</si>
  <si>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</si>
  <si>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</si>
  <si>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</si>
  <si>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</si>
  <si>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</si>
  <si>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</si>
  <si>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</si>
  <si>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</si>
  <si>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</si>
  <si>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</si>
  <si>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</si>
  <si>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</si>
  <si>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</si>
  <si>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</si>
  <si>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</si>
  <si>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</si>
  <si>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</si>
  <si>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</si>
  <si>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</si>
  <si>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</si>
  <si>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</si>
  <si>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</si>
  <si>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</si>
  <si>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</si>
  <si>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</si>
  <si>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</si>
  <si>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</si>
  <si>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</si>
  <si>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</si>
  <si>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</si>
  <si>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</si>
  <si>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</si>
  <si>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</si>
  <si>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</si>
  <si>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</si>
  <si>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</si>
  <si>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</si>
  <si>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</si>
  <si>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</si>
  <si>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</si>
  <si>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</si>
  <si>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</si>
  <si>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</si>
  <si>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</si>
  <si>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</si>
  <si>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</si>
  <si>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</si>
  <si>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</si>
  <si>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</si>
  <si>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</si>
  <si>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</si>
  <si>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</si>
  <si>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</si>
  <si>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</si>
  <si>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</si>
  <si>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</si>
  <si>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</si>
  <si>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</si>
  <si>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</si>
  <si>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</si>
  <si>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</si>
  <si>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</si>
  <si>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</si>
  <si>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</si>
  <si>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</si>
  <si>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</si>
  <si>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</si>
  <si>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</si>
  <si>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</si>
  <si>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</si>
  <si>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</si>
  <si>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</si>
  <si>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</si>
  <si>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</si>
  <si>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</si>
  <si>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</si>
  <si>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</si>
  <si>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</si>
  <si>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</si>
  <si>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</si>
  <si>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</si>
  <si>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</si>
  <si>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</si>
  <si>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</si>
  <si>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</si>
  <si>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</si>
  <si>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</si>
  <si>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</si>
  <si>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</si>
  <si>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</si>
  <si>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</si>
  <si>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</si>
  <si>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</si>
  <si>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</si>
  <si>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</si>
  <si>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</si>
  <si>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</si>
  <si>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</si>
  <si>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</si>
  <si>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</si>
  <si>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</si>
  <si>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</si>
  <si>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</si>
  <si>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</si>
  <si>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</si>
  <si>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</si>
  <si>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</si>
  <si>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</si>
  <si>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</si>
  <si>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</si>
  <si>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</si>
  <si>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</si>
  <si>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</si>
  <si>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</si>
  <si>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</si>
  <si>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</si>
  <si>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</si>
  <si>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</si>
  <si>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</si>
  <si>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</si>
  <si>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</si>
  <si>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</si>
  <si>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</si>
  <si>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</si>
  <si>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</si>
  <si>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</si>
  <si>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</si>
  <si>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</si>
  <si>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</si>
  <si>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</si>
  <si>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</si>
  <si>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</si>
  <si>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</si>
  <si>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</si>
  <si>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</si>
  <si>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</si>
  <si>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</si>
  <si>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</si>
  <si>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</si>
  <si>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</si>
  <si>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</si>
  <si>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</si>
  <si>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</si>
  <si>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</si>
  <si>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</si>
  <si>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</si>
  <si>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</si>
  <si>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</si>
  <si>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</si>
  <si>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</si>
  <si>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</si>
  <si>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</si>
  <si>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</si>
  <si>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</si>
  <si>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</si>
  <si>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</si>
  <si>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</si>
  <si>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</si>
  <si>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</si>
  <si>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</si>
  <si>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</si>
  <si>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</si>
  <si>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</si>
  <si>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</si>
  <si>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</si>
  <si>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</si>
  <si>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</si>
  <si>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</si>
  <si>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</si>
  <si>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</si>
  <si>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</si>
  <si>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</si>
  <si>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</si>
  <si>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</si>
  <si>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</si>
  <si>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</si>
  <si>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</si>
  <si>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</si>
  <si>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</si>
  <si>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</si>
  <si>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</si>
  <si>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</si>
  <si>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</si>
  <si>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</si>
  <si>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</si>
  <si>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</si>
  <si>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</si>
  <si>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</si>
  <si>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</si>
  <si>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</si>
  <si>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</si>
  <si>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</si>
  <si>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</si>
  <si>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</si>
  <si>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</si>
  <si>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</si>
  <si>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</si>
  <si>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</si>
  <si>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</si>
  <si>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</si>
  <si>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</si>
  <si>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</si>
  <si>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</si>
  <si>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</si>
  <si>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</si>
  <si>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</si>
  <si>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</si>
  <si>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</si>
  <si>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</si>
  <si>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</si>
  <si>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</si>
  <si>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</si>
  <si>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</si>
  <si>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</si>
  <si>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</si>
  <si>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</si>
  <si>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</si>
  <si>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</si>
  <si>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</si>
  <si>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</si>
  <si>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</si>
  <si>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</si>
  <si>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</si>
  <si>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</si>
  <si>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</si>
  <si>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</si>
  <si>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</si>
  <si>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</si>
  <si>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</si>
  <si>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</si>
  <si>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</si>
  <si>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</si>
  <si>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</si>
  <si>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</si>
  <si>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</si>
  <si>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</si>
  <si>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</si>
  <si>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</si>
  <si>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</si>
  <si>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</si>
  <si>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</si>
  <si>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</si>
  <si>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</si>
  <si>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</si>
  <si>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</si>
  <si>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</si>
  <si>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</si>
  <si>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</si>
  <si>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</si>
  <si>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</si>
  <si>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</si>
  <si>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</si>
  <si>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</si>
  <si>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</si>
  <si>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</si>
  <si>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</si>
  <si>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</si>
  <si>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</si>
  <si>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</si>
  <si>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</si>
  <si>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</si>
  <si>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</si>
  <si>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</si>
  <si>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</si>
  <si>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</si>
  <si>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</si>
  <si>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</si>
  <si>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</si>
  <si>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</si>
  <si>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</si>
  <si>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</si>
  <si>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</si>
  <si>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</si>
  <si>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</si>
  <si>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</si>
  <si>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</si>
  <si>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</si>
  <si>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</si>
  <si>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</si>
  <si>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</si>
  <si>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</si>
  <si>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</si>
  <si>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</si>
  <si>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</si>
  <si>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</si>
  <si>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</si>
  <si>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</si>
  <si>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</si>
  <si>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</si>
  <si>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</si>
  <si>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</si>
  <si>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</si>
  <si>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</si>
  <si>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</si>
  <si>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</si>
  <si>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</si>
  <si>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</si>
  <si>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</si>
  <si>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</si>
  <si>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</si>
  <si>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</si>
  <si>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</si>
  <si>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</si>
  <si>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</si>
  <si>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</si>
  <si>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</si>
  <si>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</si>
  <si>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</si>
  <si>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</si>
  <si>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</si>
  <si>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</si>
  <si>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</si>
  <si>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</si>
  <si>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</si>
  <si>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</si>
  <si>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</si>
  <si>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</si>
  <si>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</si>
  <si>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</si>
  <si>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</si>
  <si>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</si>
  <si>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</si>
  <si>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</si>
  <si>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</si>
  <si>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</si>
  <si>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</si>
  <si>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</si>
  <si>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</si>
  <si>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</si>
  <si>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</si>
  <si>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</si>
  <si>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</si>
  <si>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</si>
  <si>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</si>
  <si>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</si>
  <si>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</si>
  <si>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</si>
  <si>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</si>
  <si>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</si>
  <si>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</si>
  <si>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</si>
  <si>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</si>
  <si>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</si>
  <si>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</si>
  <si>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</si>
  <si>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</si>
  <si>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</si>
  <si>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</si>
  <si>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</si>
  <si>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</si>
  <si>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</si>
  <si>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</si>
  <si>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</si>
  <si>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</si>
  <si>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</si>
  <si>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</si>
  <si>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</si>
  <si>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</si>
  <si>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</si>
  <si>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</si>
  <si>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</si>
  <si>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</si>
  <si>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</si>
  <si>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</si>
  <si>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</si>
  <si>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</si>
  <si>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</si>
  <si>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</si>
  <si>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</si>
  <si>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</si>
  <si>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</si>
  <si>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</si>
  <si>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</si>
  <si>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</si>
  <si>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</si>
  <si>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</si>
  <si>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</si>
  <si>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</si>
  <si>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</si>
  <si>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</si>
  <si>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</si>
  <si>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</si>
  <si>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</si>
  <si>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</si>
  <si>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</si>
  <si>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</si>
  <si>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</si>
  <si>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</si>
  <si>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</si>
  <si>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</si>
  <si>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</si>
  <si>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</si>
  <si>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</si>
  <si>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</si>
  <si>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</si>
  <si>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</si>
  <si>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</si>
  <si>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</si>
  <si>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</si>
  <si>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</si>
  <si>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</si>
  <si>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</si>
  <si>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</si>
  <si>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</si>
  <si>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</si>
  <si>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</si>
  <si>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</si>
  <si>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</si>
  <si>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</si>
  <si>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</si>
  <si>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</si>
  <si>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</si>
  <si>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</si>
  <si>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</si>
  <si>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</si>
  <si>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</si>
  <si>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</si>
  <si>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</si>
  <si>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</si>
  <si>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</si>
  <si>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</si>
  <si>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</si>
  <si>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</si>
  <si>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</si>
  <si>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</si>
  <si>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</si>
  <si>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</si>
  <si>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</si>
  <si>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</si>
  <si>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</si>
  <si>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</si>
  <si>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</si>
  <si>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</si>
  <si>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</si>
  <si>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</si>
  <si>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</si>
  <si>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</si>
  <si>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</si>
  <si>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</si>
  <si>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</si>
  <si>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</si>
  <si>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</si>
  <si>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</si>
  <si>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</si>
  <si>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</si>
  <si>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</si>
  <si>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</si>
  <si>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</si>
  <si>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</si>
  <si>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</si>
  <si>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</si>
  <si>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</si>
  <si>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</si>
  <si>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</si>
  <si>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</si>
  <si>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</si>
  <si>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</si>
  <si>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</si>
  <si>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</si>
  <si>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</si>
  <si>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</si>
  <si>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</si>
  <si>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</si>
  <si>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</si>
  <si>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</si>
  <si>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</si>
  <si>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</si>
  <si>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</si>
  <si>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</si>
  <si>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</si>
  <si>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</si>
  <si>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</si>
  <si>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</si>
  <si>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</si>
  <si>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</si>
  <si>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</si>
  <si>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</si>
  <si>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</si>
  <si>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</si>
  <si>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</si>
  <si>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</si>
  <si>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</si>
  <si>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</si>
  <si>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</si>
  <si>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</si>
  <si>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</si>
  <si>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</si>
  <si>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</si>
  <si>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</si>
  <si>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</si>
  <si>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</si>
  <si>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</si>
  <si>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</si>
  <si>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</si>
  <si>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</si>
  <si>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</si>
  <si>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</si>
  <si>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</si>
  <si>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</si>
  <si>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</si>
  <si>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</si>
  <si>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</si>
  <si>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</si>
  <si>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</si>
  <si>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</si>
  <si>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</si>
  <si>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</si>
  <si>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</si>
  <si>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</si>
  <si>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</si>
  <si>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</si>
  <si>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</si>
  <si>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</si>
  <si>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</si>
  <si>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</si>
  <si>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</si>
  <si>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</si>
  <si>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</si>
  <si>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</si>
  <si>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</si>
  <si>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</si>
  <si>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</si>
  <si>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</si>
  <si>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</si>
  <si>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</si>
  <si>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</si>
  <si>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</si>
  <si>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</si>
  <si>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</si>
  <si>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</si>
  <si>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</si>
  <si>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</si>
  <si>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</si>
  <si>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</si>
  <si>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</si>
  <si>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</si>
  <si>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</si>
  <si>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</si>
  <si>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</si>
  <si>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</si>
  <si>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</si>
  <si>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</si>
  <si>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</si>
  <si>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</si>
  <si>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</si>
  <si>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</si>
  <si>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</si>
  <si>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</si>
  <si>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</si>
  <si>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</si>
  <si>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</si>
  <si>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</si>
  <si>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</si>
  <si>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</si>
  <si>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</si>
  <si>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</si>
  <si>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</si>
  <si>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</si>
  <si>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</si>
  <si>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</si>
  <si>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</si>
  <si>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</si>
  <si>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</si>
  <si>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</si>
  <si>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</si>
  <si>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</si>
  <si>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</si>
  <si>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</si>
  <si>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</si>
  <si>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</si>
  <si>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</si>
  <si>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</si>
  <si>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</si>
  <si>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</si>
  <si>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</si>
  <si>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</si>
  <si>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</si>
  <si>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</si>
  <si>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</si>
  <si>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</si>
  <si>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</si>
  <si>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</si>
  <si>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</si>
  <si>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</si>
  <si>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</si>
  <si>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</si>
  <si>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</si>
  <si>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</si>
  <si>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</si>
  <si>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</si>
  <si>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</si>
  <si>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</si>
  <si>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</si>
  <si>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</si>
  <si>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</si>
  <si>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</si>
  <si>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</si>
  <si>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</si>
  <si>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</si>
  <si>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</si>
  <si>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</si>
  <si>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</si>
  <si>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</si>
  <si>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</si>
  <si>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</si>
  <si>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</si>
  <si>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</si>
  <si>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</si>
  <si>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</si>
  <si>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</si>
  <si>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</si>
  <si>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</si>
  <si>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</si>
  <si>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</si>
  <si>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</si>
  <si>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</si>
  <si>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</si>
  <si>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</si>
  <si>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</si>
  <si>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</si>
  <si>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</si>
  <si>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</si>
  <si>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</si>
  <si>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</si>
  <si>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</si>
  <si>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</si>
  <si>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</si>
  <si>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</si>
  <si>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</si>
  <si>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</si>
  <si>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</si>
  <si>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</si>
  <si>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</si>
  <si>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</si>
  <si>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</si>
  <si>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</si>
  <si>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</si>
  <si>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</si>
  <si>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</si>
  <si>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</si>
  <si>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</si>
  <si>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</si>
  <si>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</si>
  <si>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</si>
  <si>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</si>
  <si>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</si>
  <si>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</si>
  <si>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</si>
  <si>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</si>
  <si>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</si>
  <si>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</si>
  <si>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</si>
  <si>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</si>
  <si>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</si>
  <si>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</si>
  <si>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</si>
  <si>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</si>
  <si>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</si>
  <si>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</si>
  <si>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</si>
  <si>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</si>
  <si>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</si>
  <si>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</si>
  <si>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</si>
  <si>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</si>
  <si>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</si>
  <si>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</si>
  <si>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</si>
  <si>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</si>
  <si>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</si>
  <si>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</si>
  <si>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</si>
  <si>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</si>
  <si>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</si>
  <si>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</si>
  <si>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</si>
  <si>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</si>
  <si>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</si>
  <si>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</si>
  <si>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</si>
  <si>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</si>
  <si>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</si>
  <si>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</si>
  <si>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</si>
  <si>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</si>
  <si>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</si>
  <si>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</si>
  <si>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</si>
  <si>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</si>
  <si>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</si>
  <si>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</si>
  <si>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</si>
  <si>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</si>
  <si>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</si>
  <si>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</si>
  <si>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</si>
  <si>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</si>
  <si>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</si>
  <si>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</si>
  <si>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</si>
  <si>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</si>
  <si>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</si>
  <si>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</si>
  <si>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</si>
  <si>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</si>
  <si>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</si>
  <si>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</si>
  <si>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</si>
  <si>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</si>
  <si>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</si>
  <si>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</si>
  <si>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</si>
  <si>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</si>
  <si>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</si>
  <si>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</si>
  <si>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</si>
  <si>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</si>
  <si>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</si>
  <si>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</si>
  <si>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</si>
  <si>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</si>
  <si>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</si>
  <si>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</si>
  <si>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</si>
  <si>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</si>
  <si>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</si>
  <si>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</si>
  <si>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</si>
  <si>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</si>
  <si>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</si>
  <si>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</si>
  <si>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</si>
  <si>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</si>
  <si>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</si>
  <si>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</si>
  <si>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</si>
  <si>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</si>
  <si>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</si>
  <si>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</si>
  <si>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</si>
  <si>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</si>
  <si>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</si>
  <si>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</si>
  <si>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</si>
  <si>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</si>
  <si>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</si>
  <si>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</si>
  <si>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</si>
  <si>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</si>
  <si>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</si>
  <si>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</si>
  <si>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</si>
  <si>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</si>
  <si>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</si>
  <si>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</si>
  <si>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</si>
  <si>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</si>
  <si>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</si>
  <si>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</si>
  <si>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</si>
  <si>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</si>
  <si>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</si>
  <si>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</si>
  <si>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</si>
  <si>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</si>
  <si>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</si>
  <si>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</si>
  <si>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</si>
  <si>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</si>
  <si>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</si>
  <si>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</si>
  <si>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</si>
  <si>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</si>
  <si>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</si>
  <si>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</si>
  <si>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</si>
  <si>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</si>
  <si>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</si>
  <si>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</si>
  <si>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</si>
  <si>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</si>
  <si>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</si>
  <si>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</si>
  <si>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</si>
  <si>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</si>
  <si>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</si>
  <si>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</si>
  <si>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</si>
  <si>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</si>
  <si>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</si>
  <si>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</si>
  <si>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</si>
  <si>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</si>
  <si>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</si>
  <si>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</si>
  <si>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</si>
  <si>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</si>
  <si>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</si>
  <si>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</si>
  <si>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</si>
  <si>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</si>
  <si>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</si>
  <si>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</si>
  <si>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</si>
  <si>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</si>
  <si>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</si>
  <si>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</si>
  <si>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</si>
  <si>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</si>
  <si>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</si>
  <si>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</si>
  <si>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</si>
  <si>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</si>
  <si>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</si>
  <si>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</si>
  <si>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</si>
  <si>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</si>
  <si>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</si>
  <si>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</si>
  <si>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</si>
  <si>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</si>
  <si>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</si>
  <si>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</si>
  <si>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</si>
  <si>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</si>
  <si>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</si>
  <si>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</si>
  <si>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</si>
  <si>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</si>
  <si>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</si>
  <si>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</si>
  <si>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</si>
  <si>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</si>
  <si>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</si>
  <si>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</si>
  <si>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</si>
  <si>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</si>
  <si>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</si>
  <si>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</si>
  <si>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</si>
  <si>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</si>
  <si>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</si>
  <si>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</si>
  <si>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</si>
  <si>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</si>
  <si>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</si>
  <si>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</si>
  <si>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</si>
  <si>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</si>
  <si>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</si>
  <si>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</si>
  <si>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</si>
  <si>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</si>
  <si>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</si>
  <si>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</si>
  <si>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</si>
  <si>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</si>
  <si>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</si>
  <si>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</si>
  <si>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</si>
  <si>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</si>
  <si>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</si>
  <si>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</si>
  <si>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</si>
  <si>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</si>
  <si>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</si>
  <si>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</si>
  <si>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</si>
  <si>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</si>
  <si>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</si>
  <si>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</si>
  <si>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</si>
  <si>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</si>
  <si>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</si>
  <si>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</si>
  <si>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</si>
  <si>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</si>
  <si>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</si>
  <si>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</si>
  <si>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</si>
  <si>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</si>
  <si>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</si>
  <si>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</si>
  <si>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</si>
  <si>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</si>
  <si>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</si>
  <si>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</si>
  <si>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</si>
  <si>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</si>
  <si>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</si>
  <si>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</si>
  <si>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</si>
  <si>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</si>
  <si>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</si>
  <si>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</si>
  <si>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</si>
  <si>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</si>
  <si>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</si>
  <si>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</si>
  <si>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</si>
  <si>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</si>
  <si>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</si>
  <si>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</si>
  <si>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</si>
  <si>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</si>
  <si>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</si>
  <si>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</si>
  <si>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</si>
  <si>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</si>
  <si>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</si>
  <si>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</si>
  <si>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</si>
  <si>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</si>
  <si>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</si>
  <si>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</si>
  <si>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</si>
  <si>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</si>
  <si>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</si>
  <si>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</si>
  <si>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</si>
  <si>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</si>
  <si>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</si>
  <si>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</si>
  <si>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</si>
  <si>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</si>
  <si>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</si>
  <si>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</si>
  <si>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</si>
  <si>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</si>
  <si>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</si>
  <si>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</si>
  <si>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</si>
  <si>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</si>
  <si>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</si>
  <si>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</si>
  <si>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</si>
  <si>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</si>
  <si>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</si>
  <si>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</si>
  <si>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</si>
  <si>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</si>
  <si>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</si>
  <si>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</si>
  <si>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</si>
  <si>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</si>
  <si>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</si>
  <si>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</si>
  <si>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</si>
  <si>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</si>
  <si>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</si>
  <si>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</si>
  <si>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</si>
  <si>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</si>
  <si>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</si>
  <si>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</si>
  <si>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</si>
  <si>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</si>
  <si>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</si>
  <si>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</si>
  <si>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</si>
  <si>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</si>
  <si>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</si>
  <si>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</si>
  <si>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</si>
  <si>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</si>
  <si>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</si>
  <si>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</si>
  <si>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</si>
  <si>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</si>
  <si>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</si>
  <si>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</si>
  <si>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</si>
  <si>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</si>
  <si>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</si>
  <si>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</si>
  <si>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</si>
  <si>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</si>
  <si>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</si>
  <si>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</si>
  <si>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</si>
  <si>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</si>
  <si>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</si>
  <si>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</si>
  <si>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</si>
  <si>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</si>
  <si>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</si>
  <si>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</si>
  <si>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</si>
  <si>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</si>
  <si>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</si>
  <si>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</si>
  <si>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</si>
  <si>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</si>
  <si>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</si>
  <si>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</si>
  <si>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</si>
  <si>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</si>
  <si>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</si>
  <si>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</si>
  <si>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</si>
  <si>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</si>
  <si>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</si>
  <si>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</si>
  <si>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</si>
  <si>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</si>
  <si>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</si>
  <si>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</si>
  <si>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</si>
  <si>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</si>
  <si>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</si>
  <si>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</si>
  <si>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</si>
  <si>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</si>
  <si>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</si>
  <si>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</si>
  <si>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</si>
  <si>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</si>
  <si>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</si>
  <si>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</si>
  <si>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</si>
  <si>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</si>
  <si>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</si>
  <si>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</si>
  <si>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</si>
  <si>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</si>
  <si>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</si>
  <si>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</si>
  <si>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</si>
  <si>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</si>
  <si>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</si>
  <si>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</si>
  <si>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</si>
  <si>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</si>
  <si>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</si>
  <si>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</si>
  <si>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</si>
  <si>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</si>
  <si>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</si>
  <si>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</si>
  <si>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</si>
  <si>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</si>
  <si>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</si>
  <si>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</si>
  <si>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</si>
  <si>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</si>
  <si>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</si>
  <si>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</si>
  <si>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</si>
  <si>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</si>
  <si>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</si>
  <si>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</si>
  <si>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</si>
  <si>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</si>
  <si>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</si>
  <si>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</si>
  <si>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</si>
  <si>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</si>
  <si>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</si>
  <si>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</si>
  <si>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</si>
  <si>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</si>
  <si>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</si>
  <si>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</si>
  <si>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</si>
  <si>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</si>
  <si>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</si>
  <si>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</si>
  <si>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</si>
  <si>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</si>
  <si>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</si>
  <si>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</si>
  <si>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</si>
  <si>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</si>
  <si>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</si>
  <si>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</si>
  <si>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</si>
  <si>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</si>
  <si>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</si>
  <si>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</si>
  <si>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</si>
  <si>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</si>
  <si>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</si>
  <si>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</si>
  <si>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</si>
  <si>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</si>
  <si>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</si>
  <si>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</si>
  <si>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</si>
  <si>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</si>
  <si>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</si>
  <si>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</si>
  <si>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</si>
  <si>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</si>
  <si>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</si>
  <si>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</si>
  <si>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</si>
  <si>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</si>
  <si>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</si>
  <si>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</si>
  <si>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</si>
  <si>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</si>
  <si>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</si>
  <si>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</si>
  <si>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</si>
  <si>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</si>
  <si>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</si>
  <si>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</si>
  <si>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</si>
  <si>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</si>
  <si>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</si>
  <si>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</si>
  <si>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</si>
  <si>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</si>
  <si>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</si>
  <si>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</si>
  <si>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</si>
  <si>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</si>
  <si>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</si>
  <si>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</si>
  <si>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</si>
  <si>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</si>
  <si>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</si>
  <si>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</si>
  <si>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</si>
  <si>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</si>
  <si>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</si>
  <si>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</si>
  <si>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</si>
  <si>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</si>
  <si>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</si>
  <si>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</si>
  <si>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</si>
  <si>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</si>
  <si>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</si>
  <si>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</si>
  <si>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</si>
  <si>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</si>
  <si>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</si>
  <si>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</si>
  <si>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</si>
  <si>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</si>
  <si>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</si>
  <si>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</si>
  <si>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</si>
  <si>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</si>
  <si>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</si>
  <si>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</si>
  <si>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</si>
  <si>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</si>
  <si>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</si>
  <si>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</si>
  <si>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</si>
  <si>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</si>
  <si>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</si>
  <si>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</si>
  <si>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</si>
  <si>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</si>
  <si>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</si>
  <si>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</si>
  <si>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</si>
  <si>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</si>
  <si>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</si>
  <si>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</si>
  <si>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</si>
  <si>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</si>
  <si>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</si>
  <si>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</si>
  <si>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</si>
  <si>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</si>
  <si>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</si>
  <si>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</si>
  <si>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</si>
  <si>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</si>
  <si>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</si>
  <si>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</si>
  <si>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</si>
  <si>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</si>
  <si>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</si>
  <si>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</si>
  <si>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</si>
  <si>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</si>
  <si>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</si>
  <si>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</si>
  <si>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</si>
  <si>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</si>
  <si>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</si>
  <si>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</si>
  <si>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</si>
  <si>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</si>
  <si>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</si>
  <si>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</si>
  <si>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</si>
  <si>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</si>
  <si>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</si>
  <si>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</si>
  <si>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</si>
  <si>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</si>
  <si>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</si>
  <si>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</si>
  <si>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</si>
  <si>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</si>
  <si>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</si>
  <si>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</si>
  <si>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</si>
  <si>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</si>
  <si>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</si>
  <si>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</si>
  <si>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</si>
  <si>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</si>
  <si>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</si>
  <si>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</si>
  <si>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</si>
  <si>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</si>
  <si>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</si>
  <si>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</si>
  <si>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</si>
  <si>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</si>
  <si>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</si>
  <si>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</si>
  <si>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</si>
  <si>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</si>
  <si>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</si>
  <si>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</si>
  <si>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</si>
  <si>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</si>
  <si>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</si>
  <si>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</si>
  <si>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</si>
  <si>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</si>
  <si>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</si>
  <si>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</si>
  <si>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</si>
  <si>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</si>
  <si>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</si>
  <si>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</si>
  <si>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</si>
  <si>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</si>
  <si>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</si>
  <si>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</si>
  <si>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</si>
  <si>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</si>
  <si>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</si>
  <si>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</si>
  <si>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</si>
  <si>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</si>
  <si>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</si>
  <si>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</si>
  <si>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</si>
  <si>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</si>
  <si>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</si>
  <si>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</si>
  <si>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</si>
  <si>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</si>
  <si>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</si>
  <si>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</si>
  <si>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</si>
  <si>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</si>
  <si>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</si>
  <si>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</si>
  <si>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</si>
  <si>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</si>
  <si>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</si>
  <si>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</si>
  <si>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</si>
  <si>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</si>
  <si>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</si>
  <si>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</si>
  <si>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</si>
  <si>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</si>
  <si>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</si>
  <si>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</si>
  <si>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</si>
  <si>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</si>
  <si>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</si>
  <si>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</si>
  <si>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</si>
  <si>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</si>
  <si>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</si>
  <si>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</si>
  <si>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</si>
  <si>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</si>
  <si>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</si>
  <si>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</si>
  <si>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</si>
  <si>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</si>
  <si>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</si>
  <si>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</si>
  <si>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</si>
  <si>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</si>
  <si>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</si>
  <si>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</si>
  <si>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</si>
  <si>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</si>
  <si>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</si>
  <si>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</si>
  <si>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</si>
  <si>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</si>
  <si>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</si>
  <si>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</si>
  <si>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</si>
  <si>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</si>
  <si>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</si>
  <si>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</si>
  <si>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</si>
  <si>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</si>
  <si>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</si>
  <si>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</si>
  <si>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</si>
  <si>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</si>
  <si>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</si>
  <si>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</si>
  <si>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</si>
  <si>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</si>
  <si>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</si>
  <si>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</si>
  <si>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</si>
  <si>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</si>
  <si>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</si>
  <si>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</si>
  <si>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</si>
  <si>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</si>
  <si>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</si>
  <si>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</si>
  <si>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</si>
  <si>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</si>
  <si>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</si>
  <si>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</si>
  <si>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</si>
  <si>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</si>
  <si>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</si>
  <si>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</si>
  <si>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</si>
  <si>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</si>
  <si>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</si>
  <si>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</si>
  <si>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</si>
  <si>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</si>
  <si>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</si>
  <si>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</si>
  <si>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</si>
  <si>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</si>
  <si>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</si>
  <si>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</si>
  <si>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</si>
  <si>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</si>
  <si>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</si>
  <si>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</si>
  <si>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</si>
  <si>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</si>
  <si>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</si>
  <si>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</si>
  <si>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</si>
  <si>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</si>
  <si>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</si>
  <si>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</si>
  <si>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</si>
  <si>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</si>
  <si>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</si>
  <si>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</si>
  <si>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</si>
  <si>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</si>
  <si>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</si>
  <si>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</si>
  <si>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</si>
  <si>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</si>
  <si>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</si>
  <si>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</si>
  <si>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</si>
  <si>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</si>
  <si>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</si>
  <si>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</si>
  <si>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</si>
  <si>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</si>
  <si>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</si>
  <si>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</si>
  <si>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</si>
  <si>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</si>
  <si>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</si>
  <si>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</si>
  <si>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</si>
  <si>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</si>
  <si>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</si>
  <si>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</si>
  <si>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</si>
  <si>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</si>
  <si>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</si>
  <si>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</si>
  <si>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</si>
  <si>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</si>
  <si>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</si>
  <si>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</si>
  <si>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</si>
  <si>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</si>
  <si>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</si>
  <si>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</si>
  <si>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</si>
  <si>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</si>
  <si>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</si>
  <si>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</si>
  <si>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</si>
  <si>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</si>
  <si>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</si>
  <si>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</si>
  <si>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</si>
  <si>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</si>
  <si>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</si>
  <si>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</si>
  <si>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</si>
  <si>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</si>
  <si>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</si>
  <si>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</si>
  <si>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</si>
  <si>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</si>
  <si>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</si>
  <si>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</si>
  <si>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</si>
  <si>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</si>
  <si>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</si>
  <si>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</si>
  <si>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</si>
  <si>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</si>
  <si>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</si>
  <si>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</si>
  <si>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</si>
  <si>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</si>
  <si>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</si>
  <si>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</si>
  <si>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</si>
  <si>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</si>
  <si>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</si>
  <si>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</si>
  <si>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</si>
  <si>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</si>
  <si>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</si>
  <si>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</si>
  <si>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</si>
  <si>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</si>
  <si>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</si>
  <si>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</si>
  <si>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</si>
  <si>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</si>
  <si>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</si>
  <si>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</si>
  <si>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</si>
  <si>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</si>
  <si>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</si>
  <si>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</si>
  <si>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</si>
  <si>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</si>
  <si>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</si>
  <si>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</si>
  <si>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</si>
  <si>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</si>
  <si>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</si>
  <si>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</si>
  <si>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</si>
  <si>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</si>
  <si>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</si>
  <si>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</si>
  <si>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</si>
  <si>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</si>
  <si>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</si>
  <si>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</si>
  <si>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</si>
  <si>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</si>
  <si>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</si>
  <si>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</si>
  <si>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</si>
  <si>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</si>
  <si>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</si>
  <si>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</si>
  <si>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</si>
  <si>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</si>
  <si>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</si>
  <si>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</si>
  <si>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</si>
  <si>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</si>
  <si>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</si>
  <si>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</si>
  <si>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</si>
  <si>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</si>
  <si>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</si>
  <si>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</si>
  <si>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</si>
  <si>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</si>
  <si>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</si>
  <si>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</si>
  <si>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</si>
  <si>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</si>
  <si>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</si>
  <si>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</si>
  <si>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</si>
  <si>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</si>
  <si>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</si>
  <si>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</si>
  <si>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</si>
  <si>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</si>
  <si>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</si>
  <si>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</si>
  <si>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</si>
  <si>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</si>
  <si>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</si>
  <si>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</si>
  <si>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</si>
  <si>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</si>
  <si>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</si>
  <si>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</si>
  <si>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</si>
  <si>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</si>
  <si>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</si>
  <si>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</si>
  <si>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</si>
  <si>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</si>
  <si>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</si>
  <si>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</si>
  <si>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</si>
  <si>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</si>
  <si>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</si>
  <si>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</si>
  <si>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</si>
  <si>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</si>
  <si>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</si>
  <si>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</si>
  <si>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</si>
  <si>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</si>
  <si>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</si>
  <si>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</si>
  <si>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</si>
  <si>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</si>
  <si>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</si>
  <si>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</si>
  <si>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</si>
  <si>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</si>
  <si>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</si>
  <si>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</si>
  <si>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</si>
  <si>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</si>
  <si>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</si>
  <si>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</si>
  <si>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</si>
  <si>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</si>
  <si>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</si>
  <si>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</si>
  <si>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</si>
  <si>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</si>
  <si>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</si>
  <si>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</si>
  <si>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</si>
  <si>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</si>
  <si>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</si>
  <si>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</si>
  <si>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</si>
  <si>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</si>
  <si>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</si>
  <si>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</si>
  <si>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</si>
  <si>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</si>
  <si>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</si>
  <si>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</si>
  <si>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</si>
  <si>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</si>
  <si>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</si>
  <si>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</si>
  <si>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</si>
  <si>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</si>
  <si>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</si>
  <si>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</si>
  <si>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</si>
  <si>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</si>
  <si>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</si>
  <si>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</si>
  <si>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</si>
  <si>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</si>
  <si>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</si>
  <si>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</si>
  <si>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</si>
  <si>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</si>
  <si>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</si>
  <si>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</si>
  <si>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</si>
  <si>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</si>
  <si>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</si>
  <si>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</si>
  <si>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</si>
  <si>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</si>
  <si>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</si>
  <si>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</si>
  <si>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</si>
  <si>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</si>
  <si>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</si>
  <si>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</si>
  <si>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</si>
  <si>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</si>
  <si>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</si>
  <si>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</si>
  <si>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</si>
  <si>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</si>
  <si>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</si>
  <si>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</si>
  <si>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</si>
  <si>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</si>
  <si>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</si>
  <si>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</si>
  <si>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</si>
  <si>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</si>
  <si>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</si>
  <si>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</si>
  <si>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</si>
  <si>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</si>
  <si>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</si>
  <si>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</si>
  <si>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</si>
  <si>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</si>
  <si>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</si>
  <si>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</si>
  <si>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</si>
  <si>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</si>
  <si>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</si>
  <si>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</si>
  <si>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</si>
  <si>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</si>
  <si>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</si>
  <si>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</si>
  <si>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</si>
  <si>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</si>
  <si>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</si>
  <si>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</si>
  <si>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</si>
  <si>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</si>
  <si>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</si>
  <si>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</si>
  <si>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</si>
  <si>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</si>
  <si>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</si>
  <si>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</si>
  <si>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</si>
  <si>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</si>
  <si>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</si>
  <si>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</si>
  <si>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</si>
  <si>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</si>
  <si>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</si>
  <si>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</si>
  <si>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</si>
  <si>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</si>
  <si>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</si>
  <si>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</si>
  <si>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</si>
  <si>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</si>
  <si>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</si>
  <si>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</si>
  <si>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</si>
  <si>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</si>
  <si>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</si>
  <si>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</si>
  <si>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</si>
  <si>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</si>
  <si>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</si>
  <si>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</si>
  <si>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</si>
  <si>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</si>
  <si>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</si>
  <si>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</si>
  <si>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</si>
  <si>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</si>
  <si>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</si>
  <si>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</si>
  <si>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</si>
  <si>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</si>
  <si>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</si>
  <si>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</si>
  <si>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</si>
  <si>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</si>
  <si>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</si>
  <si>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</si>
  <si>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</si>
  <si>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</si>
  <si>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</si>
  <si>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</si>
  <si>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</si>
  <si>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</si>
  <si>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</si>
  <si>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</si>
  <si>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</si>
  <si>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</si>
  <si>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</si>
  <si>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</si>
  <si>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</si>
  <si>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</si>
  <si>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</si>
  <si>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</si>
  <si>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</si>
  <si>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</si>
  <si>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</si>
  <si>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</si>
  <si>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</si>
  <si>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</si>
  <si>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</si>
  <si>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</si>
  <si>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</si>
  <si>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</si>
  <si>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</si>
  <si>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</si>
  <si>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</si>
  <si>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</si>
  <si>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</si>
  <si>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</si>
  <si>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</si>
  <si>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</si>
  <si>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</si>
  <si>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</si>
  <si>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</si>
  <si>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</si>
  <si>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</si>
  <si>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</si>
  <si>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</si>
  <si>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</si>
  <si>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</si>
  <si>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</si>
  <si>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</si>
  <si>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</si>
  <si>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</si>
  <si>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</si>
  <si>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</si>
  <si>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</si>
  <si>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</si>
  <si>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</si>
  <si>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</si>
  <si>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</si>
  <si>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</si>
  <si>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</si>
  <si>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</si>
  <si>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</si>
  <si>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</si>
  <si>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</si>
  <si>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</si>
  <si>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</si>
  <si>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</si>
  <si>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</si>
  <si>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</si>
  <si>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</si>
  <si>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</si>
  <si>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</si>
  <si>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</si>
  <si>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</si>
  <si>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</si>
  <si>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</si>
  <si>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</si>
  <si>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</si>
  <si>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</si>
  <si>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</si>
  <si>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</si>
  <si>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</si>
  <si>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</si>
  <si>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</si>
  <si>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</si>
  <si>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</si>
  <si>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</si>
  <si>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</si>
  <si>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</si>
  <si>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</si>
  <si>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</si>
  <si>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</si>
  <si>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</si>
  <si>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</si>
  <si>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</si>
  <si>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</si>
  <si>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</si>
  <si>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</si>
  <si>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</si>
  <si>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</si>
  <si>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</si>
  <si>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</si>
  <si>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</si>
  <si>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</si>
  <si>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</si>
  <si>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</si>
  <si>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</si>
  <si>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</si>
  <si>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</si>
  <si>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</si>
  <si>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</si>
  <si>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</si>
  <si>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</si>
  <si>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</si>
  <si>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</si>
  <si>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</si>
  <si>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</si>
  <si>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</si>
  <si>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</si>
  <si>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</si>
  <si>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</si>
  <si>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</si>
  <si>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</si>
  <si>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</si>
  <si>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</si>
  <si>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</si>
  <si>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</si>
  <si>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</si>
  <si>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</si>
  <si>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</si>
  <si>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</si>
  <si>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</si>
  <si>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</si>
  <si>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</si>
  <si>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</si>
  <si>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</si>
  <si>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</si>
  <si>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</si>
  <si>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</si>
  <si>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</si>
  <si>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</si>
  <si>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</si>
  <si>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</si>
  <si>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</si>
  <si>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</si>
  <si>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</si>
  <si>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</si>
  <si>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</si>
  <si>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</si>
  <si>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</si>
  <si>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</si>
  <si>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</si>
  <si>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</si>
  <si>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</si>
  <si>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</si>
  <si>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</si>
  <si>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</si>
  <si>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</si>
  <si>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</si>
  <si>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</si>
  <si>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</si>
  <si>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</si>
  <si>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</si>
  <si>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</si>
  <si>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</si>
  <si>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</si>
  <si>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</si>
  <si>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</si>
  <si>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</si>
  <si>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</si>
  <si>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</si>
  <si>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</si>
  <si>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</si>
  <si>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</si>
  <si>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</si>
  <si>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</si>
  <si>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</si>
  <si>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</si>
  <si>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</si>
  <si>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</si>
  <si>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</si>
  <si>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</si>
  <si>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</si>
  <si>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</si>
  <si>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</si>
  <si>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</si>
  <si>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</si>
  <si>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</si>
  <si>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</si>
  <si>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</si>
  <si>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</si>
  <si>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</si>
  <si>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</si>
  <si>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</si>
  <si>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</si>
  <si>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</si>
  <si>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</si>
  <si>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</si>
  <si>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</si>
  <si>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</si>
  <si>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</si>
  <si>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</si>
  <si>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</si>
  <si>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</si>
  <si>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</si>
  <si>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</si>
  <si>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</si>
  <si>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</si>
  <si>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</si>
  <si>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</si>
  <si>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</si>
  <si>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</si>
  <si>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</si>
  <si>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</si>
  <si>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</si>
  <si>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</si>
  <si>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</si>
  <si>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</si>
  <si>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</si>
  <si>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</si>
  <si>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</si>
  <si>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</si>
  <si>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</si>
  <si>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</si>
  <si>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</si>
  <si>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</si>
  <si>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</si>
  <si>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</si>
  <si>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</si>
  <si>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</si>
  <si>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</si>
  <si>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</si>
  <si>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</si>
  <si>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</si>
  <si>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</si>
  <si>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</si>
  <si>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</si>
  <si>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</si>
  <si>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</si>
  <si>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</si>
  <si>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</si>
  <si>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</si>
  <si>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</si>
  <si>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</si>
  <si>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</si>
  <si>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</si>
  <si>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</si>
  <si>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</si>
  <si>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</si>
  <si>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</si>
  <si>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</si>
  <si>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</si>
  <si>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</si>
  <si>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</si>
  <si>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</si>
  <si>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</si>
  <si>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</si>
  <si>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</si>
  <si>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</si>
  <si>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</si>
  <si>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</si>
  <si>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</si>
  <si>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</si>
  <si>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</si>
  <si>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</si>
  <si>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</si>
  <si>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</si>
  <si>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</si>
  <si>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</si>
  <si>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</si>
  <si>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</si>
  <si>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</si>
  <si>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</si>
  <si>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</si>
  <si>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</si>
  <si>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</si>
  <si>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</si>
  <si>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</si>
  <si>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</si>
  <si>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</si>
  <si>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</si>
  <si>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</si>
  <si>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</si>
  <si>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</si>
  <si>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</si>
  <si>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</si>
  <si>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</si>
  <si>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</si>
  <si>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</si>
  <si>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</si>
  <si>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</si>
  <si>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</si>
  <si>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</si>
  <si>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</si>
  <si>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</si>
  <si>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</si>
  <si>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</si>
  <si>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</si>
  <si>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</si>
  <si>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</si>
  <si>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</si>
  <si>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</si>
  <si>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</si>
  <si>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</si>
  <si>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</si>
  <si>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</si>
  <si>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</si>
  <si>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</si>
  <si>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</si>
  <si>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</si>
  <si>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</si>
  <si>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</si>
  <si>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</si>
  <si>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</si>
  <si>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</si>
  <si>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</si>
  <si>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</si>
  <si>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</si>
  <si>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</si>
  <si>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</si>
  <si>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</si>
  <si>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</si>
  <si>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</si>
  <si>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</si>
  <si>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</si>
  <si>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</si>
  <si>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</si>
  <si>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</si>
  <si>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</si>
  <si>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</si>
  <si>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</si>
  <si>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</si>
  <si>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</si>
  <si>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</si>
  <si>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</si>
  <si>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</si>
  <si>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</si>
  <si>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</si>
  <si>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</si>
  <si>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</si>
  <si>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</si>
  <si>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</si>
  <si>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</si>
  <si>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</si>
  <si>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</si>
  <si>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</si>
  <si>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</si>
  <si>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</si>
  <si>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</si>
  <si>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</si>
  <si>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</si>
  <si>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</si>
  <si>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</si>
  <si>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</si>
  <si>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</si>
  <si>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</si>
  <si>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</si>
  <si>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</si>
  <si>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</si>
  <si>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</si>
  <si>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</si>
  <si>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</si>
  <si>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</si>
  <si>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</si>
  <si>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</si>
  <si>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</si>
  <si>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</si>
  <si>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</si>
  <si>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</si>
  <si>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</si>
  <si>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</si>
  <si>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</si>
  <si>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</si>
  <si>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</si>
  <si>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</si>
  <si>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</si>
  <si>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</si>
  <si>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</si>
  <si>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</si>
  <si>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</si>
  <si>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</si>
  <si>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</si>
  <si>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</si>
  <si>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</si>
  <si>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</si>
  <si>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</si>
  <si>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</si>
  <si>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</si>
  <si>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</si>
  <si>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</si>
  <si>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</si>
  <si>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</si>
  <si>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</si>
  <si>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</si>
  <si>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</si>
  <si>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</si>
  <si>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</si>
  <si>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</si>
  <si>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</si>
  <si>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</si>
  <si>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</si>
  <si>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</si>
  <si>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</si>
  <si>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</si>
  <si>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</si>
  <si>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</si>
  <si>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</si>
  <si>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</si>
  <si>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</si>
  <si>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</si>
  <si>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</si>
  <si>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</si>
  <si>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</si>
  <si>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</si>
  <si>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</si>
  <si>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</si>
  <si>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</si>
  <si>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</si>
  <si>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</si>
  <si>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</si>
  <si>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</si>
  <si>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</si>
  <si>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</si>
  <si>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</si>
  <si>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</si>
  <si>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</si>
  <si>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</si>
  <si>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</si>
  <si>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</si>
  <si>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</si>
  <si>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</si>
  <si>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</si>
  <si>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</si>
  <si>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</si>
  <si>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</si>
  <si>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</si>
  <si>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</si>
  <si>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</si>
  <si>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</si>
  <si>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</si>
  <si>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</si>
  <si>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</si>
  <si>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</si>
  <si>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</si>
  <si>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</si>
  <si>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</si>
  <si>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</si>
  <si>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</si>
  <si>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</si>
  <si>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</si>
  <si>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</si>
  <si>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</si>
  <si>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</si>
  <si>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</si>
  <si>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</si>
  <si>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</si>
  <si>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</si>
  <si>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</si>
  <si>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</si>
  <si>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</si>
  <si>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</si>
  <si>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</si>
  <si>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</si>
  <si>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</si>
  <si>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</si>
  <si>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</si>
  <si>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</si>
  <si>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</si>
  <si>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</si>
  <si>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</si>
  <si>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</si>
  <si>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</si>
  <si>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</si>
  <si>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</si>
  <si>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</si>
  <si>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</si>
  <si>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</si>
  <si>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</si>
  <si>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</si>
  <si>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</si>
  <si>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</si>
  <si>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</si>
  <si>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</si>
  <si>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</si>
  <si>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</si>
  <si>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</si>
  <si>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</si>
  <si>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</si>
  <si>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</si>
  <si>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</si>
  <si>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</si>
  <si>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</si>
  <si>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</si>
  <si>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</si>
  <si>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</si>
  <si>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</si>
  <si>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</si>
  <si>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</si>
  <si>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</si>
  <si>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</si>
  <si>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</si>
  <si>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</si>
  <si>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</si>
  <si>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</si>
  <si>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</si>
  <si>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</si>
  <si>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</si>
  <si>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</si>
  <si>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</si>
  <si>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</si>
  <si>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</si>
  <si>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</si>
  <si>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</si>
  <si>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</si>
  <si>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</si>
  <si>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</si>
  <si>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</si>
  <si>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</si>
  <si>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</si>
  <si>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</si>
  <si>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</si>
  <si>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</si>
  <si>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</si>
  <si>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</si>
  <si>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</si>
  <si>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</si>
  <si>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</si>
  <si>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</si>
  <si>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</si>
  <si>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</si>
  <si>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</si>
  <si>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</si>
  <si>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</si>
  <si>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</si>
  <si>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</si>
  <si>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</si>
  <si>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</si>
  <si>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</si>
  <si>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</si>
  <si>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</si>
  <si>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</si>
  <si>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</si>
  <si>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</si>
  <si>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</si>
  <si>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</si>
  <si>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</si>
  <si>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</si>
  <si>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</si>
  <si>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</si>
  <si>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</si>
  <si>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</si>
  <si>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</si>
  <si>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</si>
  <si>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</si>
  <si>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</si>
  <si>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</si>
  <si>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</si>
  <si>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</si>
  <si>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</si>
  <si>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</si>
  <si>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</si>
  <si>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</si>
  <si>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</si>
  <si>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</si>
  <si>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</si>
  <si>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</si>
  <si>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</si>
  <si>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</si>
  <si>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</si>
  <si>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</si>
  <si>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</si>
  <si>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</si>
  <si>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</si>
  <si>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</si>
  <si>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</si>
  <si>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</si>
  <si>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</si>
  <si>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</si>
  <si>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</si>
  <si>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</si>
  <si>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</si>
  <si>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</si>
  <si>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</si>
  <si>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</si>
  <si>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</si>
  <si>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</si>
  <si>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</si>
  <si>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</si>
  <si>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</si>
  <si>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</si>
  <si>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</si>
  <si>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</si>
  <si>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</si>
  <si>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</si>
  <si>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</si>
  <si>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</si>
  <si>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</si>
  <si>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</si>
  <si>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</si>
  <si>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</si>
  <si>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</si>
  <si>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</si>
  <si>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</si>
  <si>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</si>
  <si>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</si>
  <si>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</si>
  <si>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</si>
  <si>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</si>
  <si>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</si>
  <si>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</si>
  <si>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</si>
  <si>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</si>
  <si>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</si>
  <si>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</si>
  <si>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</si>
  <si>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</si>
  <si>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</si>
  <si>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</si>
  <si>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</si>
  <si>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</si>
  <si>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</si>
  <si>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</si>
  <si>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</si>
  <si>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</si>
  <si>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</si>
  <si>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</si>
  <si>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</si>
  <si>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</si>
  <si>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</si>
  <si>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</si>
  <si>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</si>
  <si>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</si>
  <si>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</si>
  <si>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</si>
  <si>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</si>
  <si>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</si>
  <si>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</si>
  <si>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</si>
  <si>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</si>
  <si>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</si>
  <si>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</si>
  <si>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</si>
  <si>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</si>
  <si>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</si>
  <si>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</si>
  <si>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</si>
  <si>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</si>
  <si>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</si>
  <si>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</si>
  <si>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</si>
  <si>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</si>
  <si>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</si>
  <si>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</si>
  <si>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</si>
  <si>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</si>
  <si>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</si>
  <si>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</si>
  <si>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</si>
  <si>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</si>
  <si>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</si>
  <si>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</si>
  <si>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</si>
  <si>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</si>
  <si>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</si>
  <si>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</si>
  <si>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</si>
  <si>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</si>
  <si>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</si>
  <si>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</si>
  <si>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</si>
  <si>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</si>
  <si>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</si>
  <si>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</si>
  <si>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</si>
  <si>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</si>
  <si>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</si>
  <si>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</si>
  <si>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</si>
  <si>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</si>
  <si>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</si>
  <si>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</si>
  <si>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</si>
  <si>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</si>
  <si>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</si>
  <si>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</si>
  <si>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</si>
  <si>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</si>
  <si>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</si>
  <si>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</si>
  <si>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</si>
  <si>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</si>
  <si>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</si>
  <si>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</si>
  <si>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</si>
  <si>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</si>
  <si>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</si>
  <si>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</si>
  <si>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</si>
  <si>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</si>
  <si>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</si>
  <si>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</si>
  <si>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</si>
  <si>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</si>
  <si>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</si>
  <si>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</si>
  <si>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</si>
  <si>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</si>
  <si>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</si>
  <si>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</si>
  <si>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</si>
  <si>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</si>
  <si>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</si>
  <si>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</si>
  <si>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</si>
  <si>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</si>
  <si>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</si>
  <si>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</si>
  <si>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</si>
  <si>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</si>
  <si>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</si>
  <si>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</si>
  <si>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</si>
  <si>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</si>
  <si>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</si>
  <si>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</si>
  <si>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</si>
  <si>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</si>
  <si>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</si>
  <si>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</si>
  <si>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</si>
  <si>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</si>
  <si>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</si>
  <si>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</si>
  <si>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</si>
  <si>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</si>
  <si>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</si>
  <si>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</si>
  <si>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</si>
  <si>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</si>
  <si>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</si>
  <si>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</si>
  <si>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</si>
  <si>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</si>
  <si>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</si>
  <si>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</si>
  <si>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</si>
  <si>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</si>
  <si>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</si>
  <si>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</si>
  <si>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</si>
  <si>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</si>
  <si>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</si>
  <si>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</si>
  <si>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</si>
  <si>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</si>
  <si>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</si>
  <si>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</si>
  <si>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</si>
  <si>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</si>
  <si>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</si>
  <si>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</si>
  <si>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</si>
  <si>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</si>
  <si>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</si>
  <si>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</si>
  <si>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</si>
  <si>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</si>
  <si>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</si>
  <si>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</si>
  <si>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</si>
  <si>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</si>
  <si>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</si>
  <si>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</si>
  <si>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</si>
  <si>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</si>
  <si>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</si>
  <si>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</si>
  <si>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</si>
  <si>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</si>
  <si>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</si>
  <si>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</si>
  <si>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</si>
  <si>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</si>
  <si>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</si>
  <si>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</si>
  <si>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</si>
  <si>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</si>
  <si>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</si>
  <si>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</si>
  <si>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</si>
  <si>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</si>
  <si>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</si>
  <si>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</si>
  <si>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</si>
  <si>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</si>
  <si>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</si>
  <si>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</si>
  <si>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</si>
  <si>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</si>
  <si>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</si>
  <si>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</si>
  <si>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</si>
  <si>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</si>
  <si>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</si>
  <si>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</si>
  <si>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</si>
  <si>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</si>
  <si>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</si>
  <si>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</si>
  <si>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</si>
  <si>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</si>
  <si>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</si>
  <si>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</si>
  <si>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</si>
  <si>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</si>
  <si>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</si>
  <si>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</si>
  <si>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</si>
  <si>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</si>
  <si>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</si>
  <si>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</si>
  <si>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</si>
  <si>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</si>
  <si>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</si>
  <si>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</si>
  <si>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</si>
  <si>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</si>
  <si>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</si>
  <si>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</si>
  <si>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</si>
  <si>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</si>
  <si>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</si>
  <si>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</si>
  <si>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</si>
  <si>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</si>
  <si>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</si>
  <si>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</si>
  <si>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</si>
  <si>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</si>
  <si>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</si>
  <si>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</si>
  <si>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</si>
  <si>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</si>
  <si>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</si>
  <si>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</si>
  <si>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</si>
  <si>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</si>
  <si>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</si>
  <si>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</si>
  <si>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</si>
  <si>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</si>
  <si>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</si>
  <si>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</si>
  <si>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</si>
  <si>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</si>
  <si>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</si>
  <si>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</si>
  <si>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</si>
  <si>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</si>
  <si>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</si>
  <si>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</si>
  <si>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</si>
  <si>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</si>
  <si>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</si>
  <si>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</si>
  <si>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</si>
  <si>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</si>
  <si>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</si>
  <si>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</si>
  <si>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</si>
  <si>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</si>
  <si>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</si>
  <si>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</si>
  <si>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</si>
  <si>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</si>
  <si>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</si>
  <si>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</si>
  <si>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</si>
  <si>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</si>
  <si>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</si>
  <si>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</si>
  <si>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</si>
  <si>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</si>
  <si>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</si>
  <si>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</si>
  <si>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</si>
  <si>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</si>
  <si>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</si>
  <si>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</si>
  <si>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</si>
  <si>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</si>
  <si>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</si>
  <si>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</si>
  <si>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</si>
  <si>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</si>
  <si>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</si>
  <si>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</si>
  <si>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</si>
  <si>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</si>
  <si>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</si>
  <si>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</si>
  <si>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</si>
  <si>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</si>
  <si>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</si>
  <si>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</si>
  <si>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</si>
  <si>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</si>
  <si>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</si>
  <si>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</si>
  <si>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</si>
  <si>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</si>
  <si>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</si>
  <si>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</si>
  <si>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</si>
  <si>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</si>
  <si>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</si>
  <si>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</si>
  <si>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</si>
  <si>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</si>
  <si>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</si>
  <si>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</si>
  <si>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</si>
  <si>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</si>
  <si>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</si>
  <si>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</si>
  <si>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</si>
  <si>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</si>
  <si>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</si>
  <si>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</si>
  <si>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</si>
  <si>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</si>
  <si>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</si>
  <si>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</si>
  <si>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</si>
  <si>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</si>
  <si>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</si>
  <si>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</si>
  <si>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</si>
  <si>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</si>
  <si>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</si>
  <si>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</si>
  <si>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</si>
  <si>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</si>
  <si>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</si>
  <si>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</si>
  <si>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</si>
  <si>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</si>
  <si>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</si>
  <si>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</si>
  <si>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</si>
  <si>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</si>
  <si>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</si>
  <si>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</si>
  <si>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</si>
  <si>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</si>
  <si>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</si>
  <si>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</si>
  <si>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</si>
  <si>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</si>
  <si>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</si>
  <si>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</si>
  <si>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</si>
  <si>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</si>
  <si>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</si>
  <si>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</si>
  <si>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</si>
  <si>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</si>
  <si>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</si>
  <si>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</si>
  <si>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</si>
  <si>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</si>
  <si>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</si>
  <si>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</si>
  <si>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</si>
  <si>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</si>
  <si>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</si>
  <si>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</si>
  <si>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</si>
  <si>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</si>
  <si>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</si>
  <si>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</si>
  <si>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</si>
  <si>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</si>
  <si>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</si>
  <si>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</si>
  <si>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</si>
  <si>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</si>
  <si>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</si>
  <si>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</si>
  <si>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</si>
  <si>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</si>
  <si>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</si>
  <si>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</si>
  <si>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</si>
  <si>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</si>
  <si>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</si>
  <si>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</si>
  <si>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</si>
  <si>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</si>
  <si>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</si>
  <si>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</si>
  <si>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</si>
  <si>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</si>
  <si>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</si>
  <si>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</si>
  <si>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</si>
  <si>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</si>
  <si>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</si>
  <si>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</si>
  <si>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</si>
  <si>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</si>
  <si>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</si>
  <si>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</si>
  <si>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</si>
  <si>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</si>
  <si>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</si>
  <si>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</si>
  <si>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</si>
  <si>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</si>
  <si>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</si>
  <si>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</si>
  <si>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</si>
  <si>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</si>
  <si>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</si>
  <si>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</si>
  <si>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</si>
  <si>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</si>
  <si>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</si>
  <si>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</si>
  <si>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</si>
  <si>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</si>
  <si>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</si>
  <si>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</si>
  <si>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</si>
  <si>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</si>
  <si>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</si>
  <si>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</si>
  <si>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</si>
  <si>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</si>
  <si>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</si>
  <si>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</si>
  <si>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</si>
  <si>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</si>
  <si>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</si>
  <si>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</si>
  <si>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</si>
  <si>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</si>
  <si>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</si>
  <si>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</si>
  <si>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</si>
  <si>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</si>
  <si>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</si>
  <si>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</si>
  <si>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</si>
  <si>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</si>
  <si>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</si>
  <si>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</si>
  <si>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</si>
  <si>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</si>
  <si>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</si>
  <si>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</si>
  <si>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</si>
  <si>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</si>
  <si>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</si>
  <si>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</si>
  <si>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</si>
  <si>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</si>
  <si>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</si>
  <si>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</si>
  <si>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</si>
  <si>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</si>
  <si>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</si>
  <si>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</si>
  <si>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</si>
  <si>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</si>
  <si>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</si>
  <si>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</si>
  <si>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</si>
  <si>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</si>
  <si>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</si>
  <si>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</si>
  <si>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</si>
  <si>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</si>
  <si>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</si>
  <si>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</si>
  <si>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</si>
  <si>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</si>
  <si>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</si>
  <si>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</si>
  <si>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</si>
  <si>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</si>
  <si>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</si>
  <si>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</si>
  <si>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</si>
  <si>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</si>
  <si>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</si>
  <si>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</si>
  <si>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</si>
  <si>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</si>
  <si>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</si>
  <si>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</si>
  <si>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</si>
  <si>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</si>
  <si>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</si>
  <si>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</si>
  <si>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</si>
  <si>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</si>
  <si>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</si>
  <si>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</si>
  <si>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</si>
  <si>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</si>
  <si>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</si>
  <si>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</si>
  <si>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</si>
  <si>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</si>
  <si>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</si>
  <si>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</si>
  <si>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</si>
  <si>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</si>
  <si>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</si>
  <si>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</si>
  <si>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</si>
  <si>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</si>
  <si>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</si>
  <si>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</si>
  <si>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</si>
  <si>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</si>
  <si>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</si>
  <si>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</si>
  <si>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</si>
  <si>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</si>
  <si>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</si>
  <si>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</si>
  <si>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</si>
  <si>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</si>
  <si>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</si>
  <si>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</si>
  <si>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</si>
  <si>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</si>
  <si>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</si>
  <si>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</si>
  <si>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</si>
  <si>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</si>
  <si>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</si>
  <si>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</si>
  <si>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</si>
  <si>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</si>
  <si>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</si>
  <si>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</si>
  <si>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</si>
  <si>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</si>
  <si>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</si>
  <si>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</si>
  <si>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</si>
  <si>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</si>
  <si>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</si>
  <si>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</si>
  <si>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</si>
  <si>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</si>
  <si>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</si>
  <si>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</si>
  <si>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</si>
  <si>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</si>
  <si>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</si>
  <si>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</si>
  <si>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</si>
  <si>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</si>
  <si>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</si>
  <si>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</si>
  <si>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</si>
  <si>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</si>
  <si>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</si>
  <si>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</si>
  <si>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</si>
  <si>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</si>
  <si>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</si>
  <si>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</si>
  <si>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</si>
  <si>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</si>
  <si>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</si>
  <si>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</si>
  <si>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</si>
  <si>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</si>
  <si>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</si>
  <si>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</si>
  <si>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</si>
  <si>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</si>
  <si>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</si>
  <si>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</si>
  <si>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</si>
  <si>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</si>
  <si>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</si>
  <si>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</si>
  <si>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</si>
  <si>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</si>
  <si>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</si>
  <si>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</si>
  <si>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</si>
  <si>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</si>
  <si>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</si>
  <si>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</si>
  <si>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</si>
  <si>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</si>
  <si>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</si>
  <si>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</si>
  <si>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</si>
  <si>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</si>
  <si>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</si>
  <si>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</si>
  <si>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</si>
  <si>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</si>
  <si>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</si>
  <si>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</si>
  <si>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</si>
  <si>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</si>
  <si>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</si>
  <si>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</si>
  <si>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</si>
  <si>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</si>
  <si>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</si>
  <si>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</si>
  <si>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</si>
  <si>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</si>
  <si>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</si>
  <si>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</si>
  <si>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</si>
  <si>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</si>
  <si>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</si>
  <si>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</si>
  <si>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</si>
  <si>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</si>
  <si>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</si>
  <si>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</si>
  <si>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</si>
  <si>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</si>
  <si>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</si>
  <si>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</si>
  <si>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</si>
  <si>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</si>
  <si>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</si>
  <si>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</si>
  <si>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</si>
  <si>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</si>
  <si>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</si>
  <si>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</si>
  <si>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</si>
  <si>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</si>
  <si>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</si>
  <si>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</si>
  <si>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</si>
  <si>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</si>
  <si>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</si>
  <si>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</si>
  <si>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</si>
  <si>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</si>
  <si>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</si>
  <si>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</si>
  <si>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</si>
  <si>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</si>
  <si>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</si>
  <si>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</si>
  <si>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</si>
  <si>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</si>
  <si>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</si>
  <si>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</si>
  <si>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</si>
  <si>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</si>
  <si>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</si>
  <si>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</si>
  <si>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</si>
  <si>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</si>
  <si>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</si>
  <si>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</si>
  <si>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</si>
  <si>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</si>
  <si>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</si>
  <si>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</si>
  <si>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</si>
  <si>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</si>
  <si>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</si>
  <si>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</si>
  <si>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</si>
  <si>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</si>
  <si>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</si>
  <si>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</si>
  <si>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</si>
  <si>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</si>
  <si>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</si>
  <si>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</si>
  <si>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</si>
  <si>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</si>
  <si>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</si>
  <si>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</si>
  <si>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</si>
  <si>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</si>
  <si>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</si>
  <si>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</si>
  <si>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</si>
  <si>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</si>
  <si>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</si>
  <si>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</si>
  <si>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</si>
  <si>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</si>
  <si>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</si>
  <si>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</si>
  <si>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</si>
  <si>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</si>
  <si>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</si>
  <si>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</si>
  <si>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</si>
  <si>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</si>
  <si>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</si>
  <si>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</si>
  <si>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</si>
  <si>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</si>
  <si>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</si>
  <si>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</si>
  <si>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</si>
  <si>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</si>
  <si>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</si>
  <si>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</si>
  <si>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</si>
  <si>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</si>
  <si>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</si>
  <si>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</si>
  <si>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</si>
  <si>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</si>
  <si>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</si>
  <si>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</si>
  <si>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</si>
  <si>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</si>
  <si>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</si>
  <si>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</si>
  <si>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</si>
  <si>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</si>
  <si>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</si>
  <si>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</si>
  <si>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</si>
  <si>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</si>
  <si>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</si>
  <si>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</si>
  <si>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</si>
  <si>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</si>
  <si>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</si>
  <si>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</si>
  <si>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</si>
  <si>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</si>
  <si>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</si>
  <si>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</si>
  <si>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</si>
  <si>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</si>
  <si>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</si>
  <si>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</si>
  <si>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</si>
  <si>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</si>
  <si>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</si>
  <si>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</si>
  <si>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</si>
  <si>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</si>
  <si>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</si>
  <si>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</si>
  <si>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</si>
  <si>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</si>
  <si>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</si>
  <si>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</si>
  <si>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</si>
  <si>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</si>
  <si>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</si>
  <si>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</si>
  <si>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</si>
  <si>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</si>
  <si>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</si>
  <si>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</si>
  <si>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</si>
  <si>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</si>
  <si>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</si>
  <si>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</si>
  <si>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</si>
  <si>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</si>
  <si>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</si>
  <si>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</si>
  <si>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</si>
  <si>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</si>
  <si>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</si>
  <si>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</si>
  <si>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</si>
  <si>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</si>
  <si>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</si>
  <si>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</si>
  <si>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</si>
  <si>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</si>
  <si>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</si>
  <si>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</si>
  <si>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</si>
  <si>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</si>
  <si>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</si>
  <si>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</si>
  <si>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</si>
  <si>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</si>
  <si>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</si>
  <si>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</si>
  <si>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</si>
  <si>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</si>
  <si>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</si>
  <si>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</si>
  <si>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</si>
  <si>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</si>
  <si>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</si>
  <si>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</si>
  <si>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</si>
  <si>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</si>
  <si>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</si>
  <si>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</si>
  <si>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</si>
  <si>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</si>
  <si>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</si>
  <si>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</si>
  <si>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</si>
  <si>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</si>
  <si>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</si>
  <si>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</si>
  <si>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</si>
  <si>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</si>
  <si>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</si>
  <si>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</si>
  <si>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</si>
  <si>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</si>
  <si>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</si>
  <si>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</si>
  <si>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</si>
  <si>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</si>
  <si>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</si>
  <si>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</si>
  <si>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</si>
  <si>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</si>
  <si>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</si>
  <si>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</si>
  <si>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</si>
  <si>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</si>
  <si>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</si>
  <si>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</si>
  <si>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</si>
  <si>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</si>
  <si>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</si>
  <si>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</si>
  <si>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</si>
  <si>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</si>
  <si>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</si>
  <si>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</si>
  <si>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</si>
  <si>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</si>
  <si>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</si>
  <si>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</si>
  <si>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</si>
  <si>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</si>
  <si>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</si>
  <si>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</si>
  <si>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</si>
  <si>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</si>
  <si>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</si>
  <si>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</si>
  <si>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</si>
  <si>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</si>
  <si>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</si>
  <si>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</si>
  <si>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</si>
  <si>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</si>
  <si>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</si>
  <si>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</si>
  <si>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</si>
  <si>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</si>
  <si>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</si>
  <si>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</si>
  <si>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</si>
  <si>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</si>
  <si>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</si>
  <si>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</si>
  <si>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</si>
  <si>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</si>
  <si>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</si>
  <si>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</si>
  <si>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</si>
  <si>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</si>
  <si>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</si>
  <si>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</si>
  <si>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</si>
  <si>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</si>
  <si>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</si>
  <si>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</si>
  <si>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</si>
  <si>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</si>
  <si>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</si>
  <si>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</si>
  <si>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</si>
  <si>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</si>
  <si>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</si>
  <si>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</si>
  <si>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</si>
  <si>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</si>
  <si>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</si>
  <si>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</si>
  <si>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</si>
  <si>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</si>
  <si>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</si>
  <si>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</si>
  <si>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</si>
  <si>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</si>
  <si>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</si>
  <si>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</si>
  <si>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</si>
  <si>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</si>
  <si>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</si>
  <si>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</si>
  <si>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</si>
  <si>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</si>
  <si>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</si>
  <si>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</si>
  <si>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</si>
  <si>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</si>
  <si>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</si>
  <si>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</si>
  <si>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</si>
  <si>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</si>
  <si>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</si>
  <si>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</si>
  <si>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</si>
  <si>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</si>
  <si>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</si>
  <si>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</si>
  <si>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</si>
  <si>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</si>
  <si>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</si>
  <si>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</si>
  <si>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</si>
  <si>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</si>
  <si>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</si>
  <si>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</si>
  <si>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</si>
  <si>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</si>
  <si>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</si>
  <si>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</si>
  <si>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</si>
  <si>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</si>
  <si>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</si>
  <si>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</si>
  <si>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</si>
  <si>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</si>
  <si>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</si>
  <si>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</si>
  <si>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</si>
  <si>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</si>
  <si>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</si>
  <si>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</si>
  <si>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</si>
  <si>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</si>
  <si>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</si>
  <si>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</si>
  <si>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</si>
  <si>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</si>
  <si>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</si>
  <si>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</si>
  <si>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</si>
  <si>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</si>
  <si>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</si>
  <si>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</si>
  <si>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</si>
  <si>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</si>
  <si>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</si>
  <si>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</si>
  <si>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</si>
  <si>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</si>
  <si>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</si>
  <si>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</si>
  <si>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</si>
  <si>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</si>
  <si>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</si>
  <si>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</si>
  <si>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</si>
  <si>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</si>
  <si>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</si>
  <si>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</si>
  <si>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</si>
  <si>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</si>
  <si>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</si>
  <si>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</si>
  <si>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</si>
  <si>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</si>
  <si>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</si>
  <si>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</si>
  <si>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</si>
  <si>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</si>
  <si>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</si>
  <si>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</si>
  <si>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</si>
  <si>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</si>
  <si>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</si>
  <si>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</si>
  <si>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</si>
  <si>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</si>
  <si>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</si>
  <si>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</si>
  <si>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</si>
  <si>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</si>
  <si>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</si>
  <si>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</si>
  <si>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</si>
  <si>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</si>
  <si>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</si>
  <si>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</si>
  <si>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</si>
  <si>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</si>
  <si>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</si>
  <si>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</si>
  <si>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</si>
  <si>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</si>
  <si>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</si>
  <si>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</si>
  <si>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</si>
  <si>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</si>
  <si>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</si>
  <si>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</si>
  <si>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</si>
  <si>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</si>
  <si>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</si>
  <si>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</si>
  <si>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</si>
  <si>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</si>
  <si>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</si>
  <si>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</si>
  <si>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</si>
  <si>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</si>
  <si>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</si>
  <si>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</si>
  <si>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</si>
  <si>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</si>
  <si>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</si>
  <si>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</si>
  <si>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</si>
  <si>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</si>
  <si>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</si>
  <si>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</si>
  <si>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</si>
  <si>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</si>
  <si>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</si>
  <si>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</si>
  <si>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</si>
  <si>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</si>
  <si>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</si>
  <si>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</si>
  <si>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</si>
  <si>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</si>
  <si>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</si>
  <si>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</si>
  <si>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</si>
  <si>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</si>
  <si>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</si>
  <si>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</si>
  <si>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</si>
  <si>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</si>
  <si>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</si>
  <si>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</si>
  <si>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</si>
  <si>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</si>
  <si>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</si>
  <si>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</si>
  <si>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</si>
  <si>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</si>
  <si>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</si>
  <si>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</si>
  <si>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</si>
  <si>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</si>
  <si>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</si>
  <si>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</si>
  <si>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</si>
  <si>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</si>
  <si>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</si>
  <si>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</si>
  <si>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</si>
  <si>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</si>
  <si>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</si>
  <si>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</si>
  <si>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</si>
  <si>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</si>
  <si>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</si>
  <si>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</si>
  <si>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</si>
  <si>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</si>
  <si>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</si>
  <si>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</si>
  <si>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</si>
  <si>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</si>
  <si>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</si>
  <si>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</si>
  <si>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</si>
  <si>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</si>
  <si>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</si>
  <si>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</si>
  <si>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</si>
  <si>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</si>
  <si>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</si>
  <si>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</si>
  <si>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</si>
  <si>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</si>
  <si>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</si>
  <si>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</si>
  <si>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</si>
  <si>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</si>
  <si>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</si>
  <si>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</si>
  <si>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</si>
  <si>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</si>
  <si>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</si>
  <si>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</si>
  <si>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</si>
  <si>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</si>
  <si>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</si>
  <si>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</si>
  <si>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</si>
  <si>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</si>
  <si>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</si>
  <si>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</si>
  <si>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</si>
  <si>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</si>
  <si>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</si>
  <si>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</si>
  <si>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</si>
  <si>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</si>
  <si>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</si>
  <si>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</si>
  <si>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</si>
  <si>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</si>
  <si>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</si>
  <si>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</si>
  <si>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</si>
  <si>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</si>
  <si>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</si>
  <si>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</si>
  <si>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</si>
  <si>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</si>
  <si>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</si>
  <si>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</si>
  <si>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</si>
  <si>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</si>
  <si>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</si>
  <si>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</si>
  <si>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</si>
  <si>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</si>
  <si>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</si>
  <si>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</si>
  <si>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</si>
  <si>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</si>
  <si>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</si>
  <si>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</si>
  <si>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</si>
  <si>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</si>
  <si>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</si>
  <si>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</si>
  <si>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</si>
  <si>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</si>
  <si>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</si>
  <si>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</si>
  <si>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</si>
  <si>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</si>
  <si>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</si>
  <si>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</si>
  <si>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</si>
  <si>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</si>
  <si>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</si>
  <si>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</si>
  <si>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</si>
  <si>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</si>
  <si>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</si>
  <si>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</si>
  <si>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</si>
  <si>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</si>
  <si>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</si>
  <si>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</si>
  <si>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</si>
  <si>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</si>
  <si>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</si>
  <si>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</si>
  <si>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</si>
  <si>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</si>
  <si>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</si>
  <si>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</si>
  <si>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</si>
  <si>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</si>
  <si>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</si>
  <si>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</si>
  <si>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</si>
  <si>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</si>
  <si>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</si>
  <si>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</si>
  <si>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</si>
  <si>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</si>
  <si>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</si>
  <si>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</si>
  <si>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</si>
  <si>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</si>
  <si>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</si>
  <si>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</si>
  <si>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</si>
  <si>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</si>
  <si>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</si>
  <si>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</si>
  <si>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</si>
  <si>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</si>
  <si>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</si>
  <si>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</si>
  <si>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</si>
  <si>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</si>
  <si>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</si>
  <si>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</si>
  <si>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</si>
  <si>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</si>
  <si>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</si>
  <si>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</si>
  <si>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</si>
  <si>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</si>
  <si>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</si>
  <si>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</si>
  <si>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</si>
  <si>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</si>
  <si>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</si>
  <si>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</si>
  <si>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</si>
  <si>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</si>
  <si>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</si>
  <si>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</si>
  <si>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</si>
  <si>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</si>
  <si>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</si>
  <si>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</si>
  <si>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</si>
  <si>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</si>
  <si>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</si>
  <si>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</si>
  <si>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</si>
  <si>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</si>
  <si>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</si>
  <si>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</si>
  <si>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</si>
  <si>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</si>
  <si>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</si>
  <si>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</si>
  <si>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</si>
  <si>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</si>
  <si>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</si>
  <si>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</si>
  <si>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</si>
  <si>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</si>
  <si>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</si>
  <si>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</si>
  <si>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</si>
  <si>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</si>
  <si>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</si>
  <si>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</si>
  <si>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</si>
  <si>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</si>
  <si>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</si>
  <si>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</si>
  <si>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</si>
  <si>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</si>
  <si>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</si>
  <si>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</si>
  <si>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</si>
  <si>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</si>
  <si>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</si>
  <si>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</si>
  <si>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</si>
  <si>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</si>
  <si>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</si>
  <si>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</si>
  <si>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</si>
  <si>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</si>
  <si>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</si>
  <si>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</si>
  <si>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</si>
  <si>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</si>
  <si>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</si>
  <si>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</si>
  <si>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</si>
  <si>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</si>
  <si>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</si>
  <si>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</si>
  <si>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</si>
  <si>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</si>
  <si>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</si>
  <si>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</si>
  <si>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</si>
  <si>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</si>
  <si>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</si>
  <si>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</si>
  <si>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</si>
  <si>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</si>
  <si>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</si>
  <si>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</si>
  <si>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</si>
  <si>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</si>
  <si>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</si>
  <si>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</si>
  <si>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</si>
  <si>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</si>
  <si>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</si>
  <si>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</si>
  <si>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</si>
  <si>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</si>
  <si>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</si>
  <si>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</si>
  <si>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</si>
  <si>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</si>
  <si>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</si>
  <si>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</si>
  <si>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</si>
  <si>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</si>
  <si>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</si>
  <si>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</si>
  <si>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</si>
  <si>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</si>
  <si>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</si>
  <si>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</si>
  <si>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</si>
  <si>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</si>
  <si>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</si>
  <si>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</si>
  <si>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</si>
  <si>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</si>
  <si>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</si>
  <si>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</si>
  <si>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</si>
  <si>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</si>
  <si>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</si>
  <si>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</si>
  <si>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</si>
  <si>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</si>
  <si>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</si>
  <si>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</si>
  <si>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</si>
  <si>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</si>
  <si>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</si>
  <si>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</si>
  <si>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</si>
  <si>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</si>
  <si>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</si>
  <si>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</si>
  <si>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</si>
  <si>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</si>
  <si>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</si>
  <si>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</si>
  <si>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</si>
  <si>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</si>
  <si>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</si>
  <si>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</si>
  <si>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</si>
  <si>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</si>
  <si>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</si>
  <si>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</si>
  <si>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</si>
  <si>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</si>
  <si>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</si>
  <si>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</si>
  <si>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</si>
  <si>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</si>
  <si>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</si>
  <si>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</si>
  <si>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</si>
  <si>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</si>
  <si>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</si>
  <si>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</si>
  <si>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</si>
  <si>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</si>
  <si>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</si>
  <si>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</si>
  <si>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</si>
  <si>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</si>
  <si>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</si>
  <si>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</si>
  <si>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</si>
  <si>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</si>
  <si>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</si>
  <si>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</si>
  <si>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</si>
  <si>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</si>
  <si>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</si>
  <si>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</si>
  <si>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</si>
  <si>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</si>
  <si>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</si>
  <si>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</si>
  <si>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</si>
  <si>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</si>
  <si>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</si>
  <si>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</si>
  <si>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</si>
  <si>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</si>
  <si>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</si>
  <si>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</si>
  <si>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</si>
  <si>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</si>
  <si>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</si>
  <si>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</si>
  <si>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</si>
  <si>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</si>
  <si>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</si>
  <si>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</si>
  <si>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</si>
  <si>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</si>
  <si>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</si>
  <si>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</si>
  <si>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</si>
  <si>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</si>
  <si>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</si>
  <si>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</si>
  <si>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</si>
  <si>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</si>
  <si>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</si>
  <si>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</si>
  <si>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</si>
  <si>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</si>
  <si>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</si>
  <si>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</si>
  <si>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</si>
  <si>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</si>
  <si>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</si>
  <si>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</si>
  <si>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</si>
  <si>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</si>
  <si>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</si>
  <si>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</si>
  <si>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</si>
  <si>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</si>
  <si>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</si>
  <si>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</si>
  <si>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</si>
  <si>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</si>
  <si>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</si>
  <si>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</si>
  <si>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</si>
  <si>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</si>
  <si>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</si>
  <si>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</si>
  <si>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</si>
  <si>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</si>
  <si>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</si>
  <si>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</si>
  <si>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</si>
  <si>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</si>
  <si>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</si>
  <si>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</si>
  <si>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</si>
  <si>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</si>
  <si>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</si>
  <si>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</si>
  <si>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</si>
  <si>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</si>
  <si>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</si>
  <si>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</si>
  <si>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</si>
  <si>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</si>
  <si>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</si>
  <si>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</si>
  <si>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</si>
  <si>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</si>
  <si>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</si>
  <si>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</si>
  <si>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</si>
  <si>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</si>
  <si>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</si>
  <si>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</si>
  <si>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</si>
  <si>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</si>
  <si>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</si>
  <si>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</si>
  <si>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</si>
  <si>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</si>
  <si>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</si>
  <si>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</si>
  <si>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</si>
  <si>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</si>
  <si>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</si>
  <si>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</si>
  <si>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</si>
  <si>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</si>
  <si>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</si>
  <si>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</si>
  <si>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</si>
  <si>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</si>
  <si>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</si>
  <si>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</si>
  <si>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</si>
  <si>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</si>
  <si>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</si>
  <si>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</si>
  <si>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</si>
  <si>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</si>
  <si>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</si>
  <si>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</si>
  <si>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</si>
  <si>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</si>
  <si>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</si>
  <si>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</si>
  <si>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</si>
  <si>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</si>
  <si>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</si>
  <si>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</si>
  <si>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</si>
  <si>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</si>
  <si>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</si>
  <si>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</si>
  <si>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</si>
  <si>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</si>
  <si>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</si>
  <si>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</si>
  <si>
    <t>Subcategory: Plays</t>
  </si>
  <si>
    <t>Subcategory: indie rock</t>
  </si>
  <si>
    <t>Subcategory: 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</si>
</sst>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6" fontId="0" fillId="0" borderId="1" xfId="0" applyNumberFormat="1" applyBorder="1"/>
    <xf numFmtId="166" fontId="0" fillId="0" borderId="1" xfId="2" applyNumberFormat="1" applyFont="1" applyBorder="1"/>
    <xf numFmtId="166" fontId="0" fillId="0" borderId="1" xfId="0" quotePrefix="1" applyNumberFormat="1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5" fontId="3" fillId="0" borderId="0" xfId="1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165" fontId="4" fillId="0" borderId="0" xfId="1" applyNumberFormat="1" applyFont="1"/>
    <xf numFmtId="14" fontId="4" fillId="0" borderId="0" xfId="0" applyNumberFormat="1" applyFont="1"/>
    <xf numFmtId="0" fontId="1" fillId="3" borderId="3" xfId="0" applyFont="1" applyFill="1" applyBorder="1" applyAlignment="1"/>
    <xf numFmtId="0" fontId="0" fillId="3" borderId="4" xfId="0" applyFill="1" applyBorder="1" applyAlignment="1"/>
    <xf numFmtId="0" fontId="0" fillId="3" borderId="5" xfId="0" applyFill="1" applyBorder="1" applyAlignment="1"/>
  </cellXfs>
  <cellStyles count="3">
    <cellStyle name="Comma" xfId="1" builtinId="3"/>
    <cellStyle name="Currency" xfId="2" builtinId="4"/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0526377952755899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2-45A5-AC73-AADA8E3328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A2-45A5-AC73-AADA8E3328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A2-45A5-AC73-AADA8E3328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A2-45A5-AC73-AADA8E332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901600"/>
        <c:axId val="333777648"/>
      </c:barChart>
      <c:catAx>
        <c:axId val="336901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777648"/>
        <c:crosses val="autoZero"/>
        <c:auto val="1"/>
        <c:lblAlgn val="ctr"/>
        <c:lblOffset val="100"/>
        <c:noMultiLvlLbl val="0"/>
      </c:catAx>
      <c:valAx>
        <c:axId val="3337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0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Outcomes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31014105593413543"/>
          <c:y val="2.104121118471882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6-4453-B93E-74AED96B64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6-4453-B93E-74AED96B64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06-4453-B93E-74AED96B64E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9-43A6-B528-B3953FC05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8902152"/>
        <c:axId val="418905288"/>
      </c:barChart>
      <c:catAx>
        <c:axId val="41890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05288"/>
        <c:crosses val="autoZero"/>
        <c:auto val="1"/>
        <c:lblAlgn val="ctr"/>
        <c:lblOffset val="100"/>
        <c:noMultiLvlLbl val="0"/>
      </c:catAx>
      <c:valAx>
        <c:axId val="41890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0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Outcome Trends</a:t>
            </a:r>
          </a:p>
        </c:rich>
      </c:tx>
      <c:layout>
        <c:manualLayout>
          <c:xMode val="edge"/>
          <c:yMode val="edge"/>
          <c:x val="0.32484085688119396"/>
          <c:y val="3.38781121986612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F-4129-8942-66B70D6924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F-4129-8942-66B70D6924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2F-4129-8942-66B70D69240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2F-4129-8942-66B70D692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902544"/>
        <c:axId val="418907248"/>
      </c:lineChart>
      <c:catAx>
        <c:axId val="41890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07248"/>
        <c:crosses val="autoZero"/>
        <c:auto val="1"/>
        <c:lblAlgn val="ctr"/>
        <c:lblOffset val="100"/>
        <c:noMultiLvlLbl val="0"/>
      </c:catAx>
      <c:valAx>
        <c:axId val="41890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0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BE57F23-D402-49C8-98DE-D9DAECD21DD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64DA3C5-C083-4851-99C2-C0687819F08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General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4FB042-F599-48F6-9223-5F9854D96C43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28A714-C7EF-4F11-93FB-6FC09AEB749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FE626D-213F-48F7-B6C6-7149DE7D2EB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14287</xdr:rowOff>
    </xdr:from>
    <xdr:to>
      <xdr:col>14</xdr:col>
      <xdr:colOff>323850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5</xdr:row>
      <xdr:rowOff>19050</xdr:rowOff>
    </xdr:from>
    <xdr:to>
      <xdr:col>17</xdr:col>
      <xdr:colOff>600075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3</xdr:row>
      <xdr:rowOff>52387</xdr:rowOff>
    </xdr:from>
    <xdr:to>
      <xdr:col>14</xdr:col>
      <xdr:colOff>609599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" refreshedDate="44001.592587615742" createdVersion="5" refreshedVersion="5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L" refreshedDate="44001.612939120372" createdVersion="5" refreshedVersion="5" minRefreshableVersion="3" recordCount="4114" xr:uid="{00000000-000A-0000-FFFF-FFFF04000000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5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T4115"/>
  <sheetViews>
    <sheetView zoomScale="84" zoomScaleNormal="84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109375" style="6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0" bestFit="1" customWidth="1"/>
    <col min="16" max="16" width="18.5546875" bestFit="1" customWidth="1"/>
    <col min="17" max="17" width="15" bestFit="1" customWidth="1"/>
    <col min="18" max="18" width="18.1093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9-0000-0000-000001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35" priority="8" operator="equal">
      <formula>"canceled"</formula>
    </cfRule>
    <cfRule type="cellIs" dxfId="34" priority="9" operator="equal">
      <formula>"failed"</formula>
    </cfRule>
    <cfRule type="cellIs" dxfId="33" priority="10" operator="equal">
      <formula>"successful"</formula>
    </cfRule>
    <cfRule type="cellIs" dxfId="32" priority="11" operator="equal">
      <formula>"live"</formula>
    </cfRule>
  </conditionalFormatting>
  <conditionalFormatting sqref="O1:O1048576 P1">
    <cfRule type="colorScale" priority="3">
      <colorScale>
        <cfvo type="min"/>
        <cfvo type="percent" val="90"/>
        <color rgb="FFF8696B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51"/>
  <sheetViews>
    <sheetView zoomScale="84" zoomScaleNormal="84" workbookViewId="0">
      <pane xSplit="3" ySplit="1" topLeftCell="N908" activePane="bottomRight" state="frozen"/>
      <selection pane="topRight" activeCell="D1" sqref="D1"/>
      <selection pane="bottomLeft" activeCell="A2" sqref="A2"/>
      <selection pane="bottomRight" activeCell="C930" sqref="C930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109375" style="6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0" bestFit="1" customWidth="1"/>
    <col min="16" max="16" width="18.5546875" bestFit="1" customWidth="1"/>
    <col min="17" max="17" width="15" bestFit="1" customWidth="1"/>
    <col min="18" max="18" width="18.1093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f t="shared" ref="O2:O21" si="0">ROUND(E2/D2*100,0)</f>
        <v>0</v>
      </c>
      <c r="P2">
        <f t="shared" ref="P2:P28" si="1">IFERROR(ROUND(E2/L2,2),0)</f>
        <v>0</v>
      </c>
      <c r="Q2" t="s">
        <v>8315</v>
      </c>
      <c r="R2" t="s">
        <v>8316</v>
      </c>
      <c r="S2" s="14">
        <f t="shared" ref="S2:S28" si="2">(((J2/60)/60)/24)+DATE(1970,1,1)</f>
        <v>42492.737847222219</v>
      </c>
      <c r="T2" s="14">
        <f t="shared" ref="T2:T28" si="3">(((I2/60)/60)/24)+DATE(1970,1,1)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f t="shared" si="0"/>
        <v>32</v>
      </c>
      <c r="P3">
        <f t="shared" si="1"/>
        <v>60.67</v>
      </c>
      <c r="Q3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f t="shared" si="0"/>
        <v>0</v>
      </c>
      <c r="P4">
        <f t="shared" si="1"/>
        <v>0</v>
      </c>
      <c r="Q4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f t="shared" si="0"/>
        <v>0</v>
      </c>
      <c r="P5">
        <f t="shared" si="1"/>
        <v>0</v>
      </c>
      <c r="Q5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f t="shared" si="0"/>
        <v>0</v>
      </c>
      <c r="P6">
        <f t="shared" si="1"/>
        <v>23.33</v>
      </c>
      <c r="Q6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f t="shared" si="0"/>
        <v>4</v>
      </c>
      <c r="P7">
        <f t="shared" si="1"/>
        <v>23.92</v>
      </c>
      <c r="Q7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f t="shared" si="0"/>
        <v>2</v>
      </c>
      <c r="P8">
        <f t="shared" si="1"/>
        <v>15.83</v>
      </c>
      <c r="Q8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f t="shared" si="0"/>
        <v>50</v>
      </c>
      <c r="P9">
        <f t="shared" si="1"/>
        <v>60</v>
      </c>
      <c r="Q9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f t="shared" si="0"/>
        <v>5</v>
      </c>
      <c r="P10">
        <f t="shared" si="1"/>
        <v>24.33</v>
      </c>
      <c r="Q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f t="shared" si="0"/>
        <v>7</v>
      </c>
      <c r="P11">
        <f t="shared" si="1"/>
        <v>29.56</v>
      </c>
      <c r="Q11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f t="shared" si="0"/>
        <v>0</v>
      </c>
      <c r="P12">
        <f t="shared" si="1"/>
        <v>18.329999999999998</v>
      </c>
      <c r="Q12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f t="shared" si="0"/>
        <v>0</v>
      </c>
      <c r="P13">
        <f t="shared" si="1"/>
        <v>20</v>
      </c>
      <c r="Q13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f t="shared" si="0"/>
        <v>0</v>
      </c>
      <c r="P14">
        <f t="shared" si="1"/>
        <v>0</v>
      </c>
      <c r="Q14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f t="shared" si="0"/>
        <v>1</v>
      </c>
      <c r="P15">
        <f t="shared" si="1"/>
        <v>22.5</v>
      </c>
      <c r="Q15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f t="shared" si="0"/>
        <v>20</v>
      </c>
      <c r="P16">
        <f t="shared" si="1"/>
        <v>50.4</v>
      </c>
      <c r="Q16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f t="shared" si="0"/>
        <v>42</v>
      </c>
      <c r="P17">
        <f t="shared" si="1"/>
        <v>105.03</v>
      </c>
      <c r="Q17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f t="shared" si="0"/>
        <v>1</v>
      </c>
      <c r="P18">
        <f t="shared" si="1"/>
        <v>35.4</v>
      </c>
      <c r="Q18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f t="shared" si="0"/>
        <v>15</v>
      </c>
      <c r="P19">
        <f t="shared" si="1"/>
        <v>83.33</v>
      </c>
      <c r="Q19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f t="shared" si="0"/>
        <v>5</v>
      </c>
      <c r="P20">
        <f t="shared" si="1"/>
        <v>35.92</v>
      </c>
      <c r="Q2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f t="shared" si="0"/>
        <v>0</v>
      </c>
      <c r="P21">
        <f t="shared" si="1"/>
        <v>0</v>
      </c>
      <c r="Q21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f t="shared" ref="O22:O62" si="4">ROUND(E22/D22*100,0)</f>
        <v>38</v>
      </c>
      <c r="P22">
        <f t="shared" si="1"/>
        <v>119.13</v>
      </c>
      <c r="Q22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f t="shared" si="4"/>
        <v>5</v>
      </c>
      <c r="P23">
        <f t="shared" si="1"/>
        <v>90.33</v>
      </c>
      <c r="Q23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f t="shared" si="4"/>
        <v>0</v>
      </c>
      <c r="P24">
        <f t="shared" si="1"/>
        <v>2.33</v>
      </c>
      <c r="Q24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f t="shared" si="4"/>
        <v>0</v>
      </c>
      <c r="P25">
        <f t="shared" si="1"/>
        <v>0</v>
      </c>
      <c r="Q25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f t="shared" si="4"/>
        <v>11</v>
      </c>
      <c r="P26">
        <f t="shared" si="1"/>
        <v>108.33</v>
      </c>
      <c r="Q26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f t="shared" si="4"/>
        <v>0</v>
      </c>
      <c r="P27">
        <f t="shared" si="1"/>
        <v>29</v>
      </c>
      <c r="Q27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f t="shared" si="4"/>
        <v>23</v>
      </c>
      <c r="P28">
        <f t="shared" si="1"/>
        <v>96.55</v>
      </c>
      <c r="Q28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f t="shared" si="4"/>
        <v>0</v>
      </c>
      <c r="P29">
        <f t="shared" ref="P29:P62" si="5">IFERROR(ROUND(E29/L29,2),0)</f>
        <v>0</v>
      </c>
      <c r="Q29" t="s">
        <v>8315</v>
      </c>
      <c r="R29" t="s">
        <v>8316</v>
      </c>
      <c r="S29" s="14">
        <f t="shared" ref="S29:S62" si="6">(((J29/60)/60)/24)+DATE(1970,1,1)</f>
        <v>41916.597638888888</v>
      </c>
      <c r="T29" s="14">
        <f t="shared" ref="T29:T62" si="7">(((I29/60)/60)/24)+DATE(1970,1,1)</f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f t="shared" si="4"/>
        <v>34</v>
      </c>
      <c r="P30">
        <f t="shared" si="5"/>
        <v>63</v>
      </c>
      <c r="Q30" t="s">
        <v>8315</v>
      </c>
      <c r="R30" t="s">
        <v>8316</v>
      </c>
      <c r="S30" s="14">
        <f t="shared" si="6"/>
        <v>42461.596273148149</v>
      </c>
      <c r="T30" s="14">
        <f t="shared" si="7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f t="shared" si="4"/>
        <v>19</v>
      </c>
      <c r="P31">
        <f t="shared" si="5"/>
        <v>381.6</v>
      </c>
      <c r="Q31" t="s">
        <v>8315</v>
      </c>
      <c r="R31" t="s">
        <v>8316</v>
      </c>
      <c r="S31" s="14">
        <f t="shared" si="6"/>
        <v>42370.90320601852</v>
      </c>
      <c r="T31" s="14">
        <f t="shared" si="7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f t="shared" si="4"/>
        <v>0</v>
      </c>
      <c r="P32">
        <f t="shared" si="5"/>
        <v>46.25</v>
      </c>
      <c r="Q32" t="s">
        <v>8315</v>
      </c>
      <c r="R32" t="s">
        <v>8316</v>
      </c>
      <c r="S32" s="14">
        <f t="shared" si="6"/>
        <v>41948.727256944447</v>
      </c>
      <c r="T32" s="14">
        <f t="shared" si="7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f t="shared" si="4"/>
        <v>33</v>
      </c>
      <c r="P33">
        <f t="shared" si="5"/>
        <v>26</v>
      </c>
      <c r="Q33" t="s">
        <v>8315</v>
      </c>
      <c r="R33" t="s">
        <v>8316</v>
      </c>
      <c r="S33" s="14">
        <f t="shared" si="6"/>
        <v>42047.07640046296</v>
      </c>
      <c r="T33" s="14">
        <f t="shared" si="7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f t="shared" si="4"/>
        <v>5</v>
      </c>
      <c r="P34">
        <f t="shared" si="5"/>
        <v>10</v>
      </c>
      <c r="Q34" t="s">
        <v>8315</v>
      </c>
      <c r="R34" t="s">
        <v>8316</v>
      </c>
      <c r="S34" s="14">
        <f t="shared" si="6"/>
        <v>42261.632916666669</v>
      </c>
      <c r="T34" s="14">
        <f t="shared" si="7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f t="shared" si="4"/>
        <v>0</v>
      </c>
      <c r="P35">
        <f t="shared" si="5"/>
        <v>5</v>
      </c>
      <c r="Q35" t="s">
        <v>8315</v>
      </c>
      <c r="R35" t="s">
        <v>8316</v>
      </c>
      <c r="S35" s="14">
        <f t="shared" si="6"/>
        <v>41985.427361111113</v>
      </c>
      <c r="T35" s="14">
        <f t="shared" si="7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f t="shared" si="4"/>
        <v>0</v>
      </c>
      <c r="P36">
        <f t="shared" si="5"/>
        <v>0</v>
      </c>
      <c r="Q36" t="s">
        <v>8315</v>
      </c>
      <c r="R36" t="s">
        <v>8316</v>
      </c>
      <c r="S36" s="14">
        <f t="shared" si="6"/>
        <v>41922.535185185188</v>
      </c>
      <c r="T36" s="14">
        <f t="shared" si="7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f t="shared" si="4"/>
        <v>38</v>
      </c>
      <c r="P37">
        <f t="shared" si="5"/>
        <v>81.569999999999993</v>
      </c>
      <c r="Q37" t="s">
        <v>8315</v>
      </c>
      <c r="R37" t="s">
        <v>8316</v>
      </c>
      <c r="S37" s="14">
        <f t="shared" si="6"/>
        <v>41850.863252314812</v>
      </c>
      <c r="T37" s="14">
        <f t="shared" si="7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f t="shared" si="4"/>
        <v>1</v>
      </c>
      <c r="P38">
        <f t="shared" si="5"/>
        <v>7</v>
      </c>
      <c r="Q38" t="s">
        <v>8315</v>
      </c>
      <c r="R38" t="s">
        <v>8316</v>
      </c>
      <c r="S38" s="14">
        <f t="shared" si="6"/>
        <v>41831.742962962962</v>
      </c>
      <c r="T38" s="14">
        <f t="shared" si="7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f t="shared" si="4"/>
        <v>3</v>
      </c>
      <c r="P39">
        <f t="shared" si="5"/>
        <v>27.3</v>
      </c>
      <c r="Q39" t="s">
        <v>8315</v>
      </c>
      <c r="R39" t="s">
        <v>8316</v>
      </c>
      <c r="S39" s="14">
        <f t="shared" si="6"/>
        <v>42415.883425925931</v>
      </c>
      <c r="T39" s="14">
        <f t="shared" si="7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f t="shared" si="4"/>
        <v>9</v>
      </c>
      <c r="P40">
        <f t="shared" si="5"/>
        <v>29.41</v>
      </c>
      <c r="Q40" t="s">
        <v>8315</v>
      </c>
      <c r="R40" t="s">
        <v>8316</v>
      </c>
      <c r="S40" s="14">
        <f t="shared" si="6"/>
        <v>41869.714166666665</v>
      </c>
      <c r="T40" s="14">
        <f t="shared" si="7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f t="shared" si="4"/>
        <v>1</v>
      </c>
      <c r="P41">
        <f t="shared" si="5"/>
        <v>12.5</v>
      </c>
      <c r="Q41" t="s">
        <v>8315</v>
      </c>
      <c r="R41" t="s">
        <v>8316</v>
      </c>
      <c r="S41" s="14">
        <f t="shared" si="6"/>
        <v>41953.773090277777</v>
      </c>
      <c r="T41" s="14">
        <f t="shared" si="7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f t="shared" si="4"/>
        <v>0</v>
      </c>
      <c r="P42">
        <f t="shared" si="5"/>
        <v>0</v>
      </c>
      <c r="Q42" t="s">
        <v>8315</v>
      </c>
      <c r="R42" t="s">
        <v>8316</v>
      </c>
      <c r="S42" s="14">
        <f t="shared" si="6"/>
        <v>42037.986284722225</v>
      </c>
      <c r="T42" s="14">
        <f t="shared" si="7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f t="shared" si="4"/>
        <v>5</v>
      </c>
      <c r="P43">
        <f t="shared" si="5"/>
        <v>5.75</v>
      </c>
      <c r="Q43" t="s">
        <v>8315</v>
      </c>
      <c r="R43" t="s">
        <v>8316</v>
      </c>
      <c r="S43" s="14">
        <f t="shared" si="6"/>
        <v>41811.555462962962</v>
      </c>
      <c r="T43" s="14">
        <f t="shared" si="7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f t="shared" si="4"/>
        <v>21</v>
      </c>
      <c r="P44">
        <f t="shared" si="5"/>
        <v>52.08</v>
      </c>
      <c r="Q44" t="s">
        <v>8315</v>
      </c>
      <c r="R44" t="s">
        <v>8316</v>
      </c>
      <c r="S44" s="14">
        <f t="shared" si="6"/>
        <v>42701.908807870372</v>
      </c>
      <c r="T44" s="14">
        <f t="shared" si="7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f t="shared" si="4"/>
        <v>5</v>
      </c>
      <c r="P45">
        <f t="shared" si="5"/>
        <v>183.33</v>
      </c>
      <c r="Q45" t="s">
        <v>8315</v>
      </c>
      <c r="R45" t="s">
        <v>8316</v>
      </c>
      <c r="S45" s="14">
        <f t="shared" si="6"/>
        <v>42258.646504629629</v>
      </c>
      <c r="T45" s="14">
        <f t="shared" si="7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f t="shared" si="4"/>
        <v>4</v>
      </c>
      <c r="P46">
        <f t="shared" si="5"/>
        <v>26.33</v>
      </c>
      <c r="Q46" t="s">
        <v>8315</v>
      </c>
      <c r="R46" t="s">
        <v>8316</v>
      </c>
      <c r="S46" s="14">
        <f t="shared" si="6"/>
        <v>42278.664965277778</v>
      </c>
      <c r="T46" s="14">
        <f t="shared" si="7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f t="shared" si="4"/>
        <v>0</v>
      </c>
      <c r="P47">
        <f t="shared" si="5"/>
        <v>0</v>
      </c>
      <c r="Q47" t="s">
        <v>8315</v>
      </c>
      <c r="R47" t="s">
        <v>8316</v>
      </c>
      <c r="S47" s="14">
        <f t="shared" si="6"/>
        <v>42515.078217592592</v>
      </c>
      <c r="T47" s="14">
        <f t="shared" si="7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f t="shared" si="4"/>
        <v>62</v>
      </c>
      <c r="P48">
        <f t="shared" si="5"/>
        <v>486.43</v>
      </c>
      <c r="Q48" t="s">
        <v>8315</v>
      </c>
      <c r="R48" t="s">
        <v>8316</v>
      </c>
      <c r="S48" s="14">
        <f t="shared" si="6"/>
        <v>41830.234166666669</v>
      </c>
      <c r="T48" s="14">
        <f t="shared" si="7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f t="shared" si="4"/>
        <v>1</v>
      </c>
      <c r="P49">
        <f t="shared" si="5"/>
        <v>3</v>
      </c>
      <c r="Q49" t="s">
        <v>8315</v>
      </c>
      <c r="R49" t="s">
        <v>8316</v>
      </c>
      <c r="S49" s="14">
        <f t="shared" si="6"/>
        <v>41982.904386574075</v>
      </c>
      <c r="T49" s="14">
        <f t="shared" si="7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f t="shared" si="4"/>
        <v>0</v>
      </c>
      <c r="P50">
        <f t="shared" si="5"/>
        <v>25</v>
      </c>
      <c r="Q50" t="s">
        <v>8315</v>
      </c>
      <c r="R50" t="s">
        <v>8316</v>
      </c>
      <c r="S50" s="14">
        <f t="shared" si="6"/>
        <v>42210.439768518518</v>
      </c>
      <c r="T50" s="14">
        <f t="shared" si="7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f t="shared" si="4"/>
        <v>1</v>
      </c>
      <c r="P51">
        <f t="shared" si="5"/>
        <v>9.75</v>
      </c>
      <c r="Q51" t="s">
        <v>8315</v>
      </c>
      <c r="R51" t="s">
        <v>8316</v>
      </c>
      <c r="S51" s="14">
        <f t="shared" si="6"/>
        <v>42196.166874999995</v>
      </c>
      <c r="T51" s="14">
        <f t="shared" si="7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f t="shared" si="4"/>
        <v>18</v>
      </c>
      <c r="P52">
        <f t="shared" si="5"/>
        <v>36.590000000000003</v>
      </c>
      <c r="Q52" t="s">
        <v>8315</v>
      </c>
      <c r="R52" t="s">
        <v>8316</v>
      </c>
      <c r="S52" s="14">
        <f t="shared" si="6"/>
        <v>42606.056863425925</v>
      </c>
      <c r="T52" s="14">
        <f t="shared" si="7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f t="shared" si="4"/>
        <v>9</v>
      </c>
      <c r="P53">
        <f t="shared" si="5"/>
        <v>80.709999999999994</v>
      </c>
      <c r="Q53" t="s">
        <v>8315</v>
      </c>
      <c r="R53" t="s">
        <v>8316</v>
      </c>
      <c r="S53" s="14">
        <f t="shared" si="6"/>
        <v>42199.648912037039</v>
      </c>
      <c r="T53" s="14">
        <f t="shared" si="7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f t="shared" si="4"/>
        <v>0</v>
      </c>
      <c r="P54">
        <f t="shared" si="5"/>
        <v>1</v>
      </c>
      <c r="Q54" t="s">
        <v>8315</v>
      </c>
      <c r="R54" t="s">
        <v>8316</v>
      </c>
      <c r="S54" s="14">
        <f t="shared" si="6"/>
        <v>42444.877743055549</v>
      </c>
      <c r="T54" s="14">
        <f t="shared" si="7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f t="shared" si="4"/>
        <v>3</v>
      </c>
      <c r="P55">
        <f t="shared" si="5"/>
        <v>52.8</v>
      </c>
      <c r="Q55" t="s">
        <v>8315</v>
      </c>
      <c r="R55" t="s">
        <v>8316</v>
      </c>
      <c r="S55" s="14">
        <f t="shared" si="6"/>
        <v>42499.731701388882</v>
      </c>
      <c r="T55" s="14">
        <f t="shared" si="7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f t="shared" si="4"/>
        <v>0</v>
      </c>
      <c r="P56">
        <f t="shared" si="5"/>
        <v>20</v>
      </c>
      <c r="Q56" t="s">
        <v>8315</v>
      </c>
      <c r="R56" t="s">
        <v>8316</v>
      </c>
      <c r="S56" s="14">
        <f t="shared" si="6"/>
        <v>41929.266215277778</v>
      </c>
      <c r="T56" s="14">
        <f t="shared" si="7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f t="shared" si="4"/>
        <v>37</v>
      </c>
      <c r="P57">
        <f t="shared" si="5"/>
        <v>46.93</v>
      </c>
      <c r="Q57" t="s">
        <v>8315</v>
      </c>
      <c r="R57" t="s">
        <v>8316</v>
      </c>
      <c r="S57" s="14">
        <f t="shared" si="6"/>
        <v>42142.768819444449</v>
      </c>
      <c r="T57" s="14">
        <f t="shared" si="7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f t="shared" si="4"/>
        <v>14</v>
      </c>
      <c r="P58">
        <f t="shared" si="5"/>
        <v>78.08</v>
      </c>
      <c r="Q58" t="s">
        <v>8315</v>
      </c>
      <c r="R58" t="s">
        <v>8316</v>
      </c>
      <c r="S58" s="14">
        <f t="shared" si="6"/>
        <v>42354.131643518514</v>
      </c>
      <c r="T58" s="14">
        <f t="shared" si="7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f t="shared" si="4"/>
        <v>0</v>
      </c>
      <c r="P59">
        <f t="shared" si="5"/>
        <v>1</v>
      </c>
      <c r="Q59" t="s">
        <v>8315</v>
      </c>
      <c r="R59" t="s">
        <v>8316</v>
      </c>
      <c r="S59" s="14">
        <f t="shared" si="6"/>
        <v>41828.922905092593</v>
      </c>
      <c r="T59" s="14">
        <f t="shared" si="7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f t="shared" si="4"/>
        <v>22</v>
      </c>
      <c r="P60">
        <f t="shared" si="5"/>
        <v>48.56</v>
      </c>
      <c r="Q60" t="s">
        <v>8315</v>
      </c>
      <c r="R60" t="s">
        <v>8316</v>
      </c>
      <c r="S60" s="14">
        <f t="shared" si="6"/>
        <v>42245.234340277777</v>
      </c>
      <c r="T60" s="14">
        <f t="shared" si="7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f t="shared" si="4"/>
        <v>27</v>
      </c>
      <c r="P61">
        <f t="shared" si="5"/>
        <v>68.099999999999994</v>
      </c>
      <c r="Q61" t="s">
        <v>8315</v>
      </c>
      <c r="R61" t="s">
        <v>8316</v>
      </c>
      <c r="S61" s="14">
        <f t="shared" si="6"/>
        <v>42278.629710648151</v>
      </c>
      <c r="T61" s="14">
        <f t="shared" si="7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f t="shared" si="4"/>
        <v>9</v>
      </c>
      <c r="P62">
        <f t="shared" si="5"/>
        <v>8.5</v>
      </c>
      <c r="Q62" t="s">
        <v>8315</v>
      </c>
      <c r="R62" t="s">
        <v>8316</v>
      </c>
      <c r="S62" s="14">
        <f t="shared" si="6"/>
        <v>41826.61954861111</v>
      </c>
      <c r="T62" s="14">
        <f t="shared" si="7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f t="shared" ref="O63:O66" si="8">ROUND(E63/D63*100,0)</f>
        <v>9</v>
      </c>
      <c r="P63">
        <f t="shared" ref="P63:P76" si="9">IFERROR(ROUND(E63/L63,2),0)</f>
        <v>60.06</v>
      </c>
      <c r="Q63" t="s">
        <v>8315</v>
      </c>
      <c r="R63" t="s">
        <v>8316</v>
      </c>
      <c r="S63" s="14">
        <f t="shared" ref="S63:S76" si="10">(((J63/60)/60)/24)+DATE(1970,1,1)</f>
        <v>42205.171018518522</v>
      </c>
      <c r="T63" s="14">
        <f t="shared" ref="T63:T76" si="11">(((I63/60)/60)/24)+DATE(1970,1,1)</f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f t="shared" si="8"/>
        <v>7</v>
      </c>
      <c r="P64">
        <f t="shared" si="9"/>
        <v>72.400000000000006</v>
      </c>
      <c r="Q64" t="s">
        <v>8315</v>
      </c>
      <c r="R64" t="s">
        <v>8316</v>
      </c>
      <c r="S64" s="14">
        <f t="shared" si="10"/>
        <v>42041.205000000002</v>
      </c>
      <c r="T64" s="14">
        <f t="shared" si="11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f t="shared" si="8"/>
        <v>10</v>
      </c>
      <c r="P65">
        <f t="shared" si="9"/>
        <v>100</v>
      </c>
      <c r="Q65" t="s">
        <v>8315</v>
      </c>
      <c r="R65" t="s">
        <v>8316</v>
      </c>
      <c r="S65" s="14">
        <f t="shared" si="10"/>
        <v>42203.677766203706</v>
      </c>
      <c r="T65" s="14">
        <f t="shared" si="11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f t="shared" si="8"/>
        <v>11</v>
      </c>
      <c r="P66">
        <f t="shared" si="9"/>
        <v>51.67</v>
      </c>
      <c r="Q66" t="s">
        <v>8315</v>
      </c>
      <c r="R66" t="s">
        <v>8316</v>
      </c>
      <c r="S66" s="14">
        <f t="shared" si="10"/>
        <v>41983.752847222218</v>
      </c>
      <c r="T66" s="14">
        <f t="shared" si="11"/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f t="shared" ref="O67:O114" si="12">ROUND(E67/D67*100,0)</f>
        <v>0</v>
      </c>
      <c r="P67">
        <f t="shared" si="9"/>
        <v>0</v>
      </c>
      <c r="Q67" t="s">
        <v>8315</v>
      </c>
      <c r="R67" t="s">
        <v>8316</v>
      </c>
      <c r="S67" s="14">
        <f t="shared" si="10"/>
        <v>42103.024398148147</v>
      </c>
      <c r="T67" s="14">
        <f t="shared" si="11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f t="shared" si="12"/>
        <v>28</v>
      </c>
      <c r="P68">
        <f t="shared" si="9"/>
        <v>61</v>
      </c>
      <c r="Q68" t="s">
        <v>8315</v>
      </c>
      <c r="R68" t="s">
        <v>8316</v>
      </c>
      <c r="S68" s="14">
        <f t="shared" si="10"/>
        <v>42089.901574074072</v>
      </c>
      <c r="T68" s="14">
        <f t="shared" si="11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f t="shared" si="12"/>
        <v>21</v>
      </c>
      <c r="P69">
        <f t="shared" si="9"/>
        <v>37.5</v>
      </c>
      <c r="Q69" t="s">
        <v>8315</v>
      </c>
      <c r="R69" t="s">
        <v>8316</v>
      </c>
      <c r="S69" s="14">
        <f t="shared" si="10"/>
        <v>42297.691006944442</v>
      </c>
      <c r="T69" s="14">
        <f t="shared" si="11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f t="shared" si="12"/>
        <v>18</v>
      </c>
      <c r="P70">
        <f t="shared" si="9"/>
        <v>25.57</v>
      </c>
      <c r="Q70" t="s">
        <v>8315</v>
      </c>
      <c r="R70" t="s">
        <v>8316</v>
      </c>
      <c r="S70" s="14">
        <f t="shared" si="10"/>
        <v>41833.089756944442</v>
      </c>
      <c r="T70" s="14">
        <f t="shared" si="11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f t="shared" si="12"/>
        <v>0</v>
      </c>
      <c r="P71">
        <f t="shared" si="9"/>
        <v>0</v>
      </c>
      <c r="Q71" t="s">
        <v>8315</v>
      </c>
      <c r="R71" t="s">
        <v>8316</v>
      </c>
      <c r="S71" s="14">
        <f t="shared" si="10"/>
        <v>42325.920717592591</v>
      </c>
      <c r="T71" s="14">
        <f t="shared" si="11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f t="shared" si="12"/>
        <v>2</v>
      </c>
      <c r="P72">
        <f t="shared" si="9"/>
        <v>25</v>
      </c>
      <c r="Q72" t="s">
        <v>8315</v>
      </c>
      <c r="R72" t="s">
        <v>8316</v>
      </c>
      <c r="S72" s="14">
        <f t="shared" si="10"/>
        <v>41858.214629629627</v>
      </c>
      <c r="T72" s="14">
        <f t="shared" si="11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f t="shared" si="12"/>
        <v>0</v>
      </c>
      <c r="P73">
        <f t="shared" si="9"/>
        <v>0</v>
      </c>
      <c r="Q73" t="s">
        <v>8315</v>
      </c>
      <c r="R73" t="s">
        <v>8316</v>
      </c>
      <c r="S73" s="14">
        <f t="shared" si="10"/>
        <v>41793.710231481484</v>
      </c>
      <c r="T73" s="14">
        <f t="shared" si="11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f t="shared" si="12"/>
        <v>0</v>
      </c>
      <c r="P74">
        <f t="shared" si="9"/>
        <v>0</v>
      </c>
      <c r="Q74" t="s">
        <v>8315</v>
      </c>
      <c r="R74" t="s">
        <v>8316</v>
      </c>
      <c r="S74" s="14">
        <f t="shared" si="10"/>
        <v>41793.814259259263</v>
      </c>
      <c r="T74" s="14">
        <f t="shared" si="11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f t="shared" si="12"/>
        <v>10</v>
      </c>
      <c r="P75">
        <f t="shared" si="9"/>
        <v>10</v>
      </c>
      <c r="Q75" t="s">
        <v>8315</v>
      </c>
      <c r="R75" t="s">
        <v>8316</v>
      </c>
      <c r="S75" s="14">
        <f t="shared" si="10"/>
        <v>41831.697939814818</v>
      </c>
      <c r="T75" s="14">
        <f t="shared" si="11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f t="shared" si="12"/>
        <v>2</v>
      </c>
      <c r="P76">
        <f t="shared" si="9"/>
        <v>202</v>
      </c>
      <c r="Q76" t="s">
        <v>8315</v>
      </c>
      <c r="R76" t="s">
        <v>8316</v>
      </c>
      <c r="S76" s="14">
        <f t="shared" si="10"/>
        <v>42621.389340277776</v>
      </c>
      <c r="T76" s="14">
        <f t="shared" si="11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f t="shared" si="12"/>
        <v>9</v>
      </c>
      <c r="P77">
        <f t="shared" ref="P77:P111" si="13">IFERROR(ROUND(E77/L77,2),0)</f>
        <v>25.65</v>
      </c>
      <c r="Q77" t="s">
        <v>8315</v>
      </c>
      <c r="R77" t="s">
        <v>8316</v>
      </c>
      <c r="S77" s="14">
        <f t="shared" ref="S77:S111" si="14">(((J77/60)/60)/24)+DATE(1970,1,1)</f>
        <v>41780.785729166666</v>
      </c>
      <c r="T77" s="14">
        <f t="shared" ref="T77:T111" si="15">(((I77/60)/60)/24)+DATE(1970,1,1)</f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f t="shared" si="12"/>
        <v>21</v>
      </c>
      <c r="P78">
        <f t="shared" si="13"/>
        <v>56.05</v>
      </c>
      <c r="Q78" t="s">
        <v>8315</v>
      </c>
      <c r="R78" t="s">
        <v>8316</v>
      </c>
      <c r="S78" s="14">
        <f t="shared" si="14"/>
        <v>41766.072500000002</v>
      </c>
      <c r="T78" s="14">
        <f t="shared" si="15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f t="shared" si="12"/>
        <v>41</v>
      </c>
      <c r="P79">
        <f t="shared" si="13"/>
        <v>81.319999999999993</v>
      </c>
      <c r="Q79" t="s">
        <v>8315</v>
      </c>
      <c r="R79" t="s">
        <v>8316</v>
      </c>
      <c r="S79" s="14">
        <f t="shared" si="14"/>
        <v>41766.617291666669</v>
      </c>
      <c r="T79" s="14">
        <f t="shared" si="15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f t="shared" si="12"/>
        <v>2</v>
      </c>
      <c r="P80">
        <f t="shared" si="13"/>
        <v>70.17</v>
      </c>
      <c r="Q80" t="s">
        <v>8315</v>
      </c>
      <c r="R80" t="s">
        <v>8316</v>
      </c>
      <c r="S80" s="14">
        <f t="shared" si="14"/>
        <v>42248.627013888887</v>
      </c>
      <c r="T80" s="14">
        <f t="shared" si="15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f t="shared" si="12"/>
        <v>3</v>
      </c>
      <c r="P81">
        <f t="shared" si="13"/>
        <v>23.63</v>
      </c>
      <c r="Q81" t="s">
        <v>8315</v>
      </c>
      <c r="R81" t="s">
        <v>8316</v>
      </c>
      <c r="S81" s="14">
        <f t="shared" si="14"/>
        <v>41885.221550925926</v>
      </c>
      <c r="T81" s="14">
        <f t="shared" si="15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f t="shared" si="12"/>
        <v>16</v>
      </c>
      <c r="P82">
        <f t="shared" si="13"/>
        <v>188.56</v>
      </c>
      <c r="Q82" t="s">
        <v>8315</v>
      </c>
      <c r="R82" t="s">
        <v>8316</v>
      </c>
      <c r="S82" s="14">
        <f t="shared" si="14"/>
        <v>42159.224432870367</v>
      </c>
      <c r="T82" s="14">
        <f t="shared" si="15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f t="shared" si="12"/>
        <v>16</v>
      </c>
      <c r="P83">
        <f t="shared" si="13"/>
        <v>49.51</v>
      </c>
      <c r="Q83" t="s">
        <v>8315</v>
      </c>
      <c r="R83" t="s">
        <v>8316</v>
      </c>
      <c r="S83" s="14">
        <f t="shared" si="14"/>
        <v>42265.817002314812</v>
      </c>
      <c r="T83" s="14">
        <f t="shared" si="15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f t="shared" si="12"/>
        <v>4</v>
      </c>
      <c r="P84">
        <f t="shared" si="13"/>
        <v>9.5</v>
      </c>
      <c r="Q84" t="s">
        <v>8315</v>
      </c>
      <c r="R84" t="s">
        <v>8316</v>
      </c>
      <c r="S84" s="14">
        <f t="shared" si="14"/>
        <v>41975.124340277776</v>
      </c>
      <c r="T84" s="14">
        <f t="shared" si="15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f t="shared" si="12"/>
        <v>0</v>
      </c>
      <c r="P85">
        <f t="shared" si="13"/>
        <v>10</v>
      </c>
      <c r="Q85" t="s">
        <v>8315</v>
      </c>
      <c r="R85" t="s">
        <v>8316</v>
      </c>
      <c r="S85" s="14">
        <f t="shared" si="14"/>
        <v>42065.190694444449</v>
      </c>
      <c r="T85" s="14">
        <f t="shared" si="15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f t="shared" si="12"/>
        <v>0</v>
      </c>
      <c r="P86">
        <f t="shared" si="13"/>
        <v>13</v>
      </c>
      <c r="Q86" t="s">
        <v>8315</v>
      </c>
      <c r="R86" t="s">
        <v>8316</v>
      </c>
      <c r="S86" s="14">
        <f t="shared" si="14"/>
        <v>41848.84002314815</v>
      </c>
      <c r="T86" s="14">
        <f t="shared" si="15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f t="shared" si="12"/>
        <v>16</v>
      </c>
      <c r="P87">
        <f t="shared" si="13"/>
        <v>89.4</v>
      </c>
      <c r="Q87" t="s">
        <v>8315</v>
      </c>
      <c r="R87" t="s">
        <v>8316</v>
      </c>
      <c r="S87" s="14">
        <f t="shared" si="14"/>
        <v>42103.884930555556</v>
      </c>
      <c r="T87" s="14">
        <f t="shared" si="15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f t="shared" si="12"/>
        <v>3</v>
      </c>
      <c r="P88">
        <f t="shared" si="13"/>
        <v>25</v>
      </c>
      <c r="Q88" t="s">
        <v>8315</v>
      </c>
      <c r="R88" t="s">
        <v>8316</v>
      </c>
      <c r="S88" s="14">
        <f t="shared" si="14"/>
        <v>42059.970729166671</v>
      </c>
      <c r="T88" s="14">
        <f t="shared" si="15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f t="shared" si="12"/>
        <v>0</v>
      </c>
      <c r="P89">
        <f t="shared" si="13"/>
        <v>1</v>
      </c>
      <c r="Q89" t="s">
        <v>8315</v>
      </c>
      <c r="R89" t="s">
        <v>8316</v>
      </c>
      <c r="S89" s="14">
        <f t="shared" si="14"/>
        <v>42041.743090277778</v>
      </c>
      <c r="T89" s="14">
        <f t="shared" si="15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f t="shared" si="12"/>
        <v>5</v>
      </c>
      <c r="P90">
        <f t="shared" si="13"/>
        <v>65</v>
      </c>
      <c r="Q90" t="s">
        <v>8315</v>
      </c>
      <c r="R90" t="s">
        <v>8316</v>
      </c>
      <c r="S90" s="14">
        <f t="shared" si="14"/>
        <v>41829.73715277778</v>
      </c>
      <c r="T90" s="14">
        <f t="shared" si="15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f t="shared" si="12"/>
        <v>0</v>
      </c>
      <c r="P91">
        <f t="shared" si="13"/>
        <v>1</v>
      </c>
      <c r="Q91" t="s">
        <v>8315</v>
      </c>
      <c r="R91" t="s">
        <v>8316</v>
      </c>
      <c r="S91" s="14">
        <f t="shared" si="14"/>
        <v>41789.893599537041</v>
      </c>
      <c r="T91" s="14">
        <f t="shared" si="15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f t="shared" si="12"/>
        <v>18</v>
      </c>
      <c r="P92">
        <f t="shared" si="13"/>
        <v>81.540000000000006</v>
      </c>
      <c r="Q92" t="s">
        <v>8315</v>
      </c>
      <c r="R92" t="s">
        <v>8316</v>
      </c>
      <c r="S92" s="14">
        <f t="shared" si="14"/>
        <v>41833.660995370366</v>
      </c>
      <c r="T92" s="14">
        <f t="shared" si="15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f t="shared" si="12"/>
        <v>5</v>
      </c>
      <c r="P93">
        <f t="shared" si="13"/>
        <v>100</v>
      </c>
      <c r="Q93" t="s">
        <v>8315</v>
      </c>
      <c r="R93" t="s">
        <v>8316</v>
      </c>
      <c r="S93" s="14">
        <f t="shared" si="14"/>
        <v>41914.590011574073</v>
      </c>
      <c r="T93" s="14">
        <f t="shared" si="15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f t="shared" si="12"/>
        <v>0</v>
      </c>
      <c r="P94">
        <f t="shared" si="13"/>
        <v>1</v>
      </c>
      <c r="Q94" t="s">
        <v>8315</v>
      </c>
      <c r="R94" t="s">
        <v>8316</v>
      </c>
      <c r="S94" s="14">
        <f t="shared" si="14"/>
        <v>42611.261064814811</v>
      </c>
      <c r="T94" s="14">
        <f t="shared" si="15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f t="shared" si="12"/>
        <v>0</v>
      </c>
      <c r="P95">
        <f t="shared" si="13"/>
        <v>0</v>
      </c>
      <c r="Q95" t="s">
        <v>8315</v>
      </c>
      <c r="R95" t="s">
        <v>8316</v>
      </c>
      <c r="S95" s="14">
        <f t="shared" si="14"/>
        <v>42253.633159722223</v>
      </c>
      <c r="T95" s="14">
        <f t="shared" si="15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f t="shared" si="12"/>
        <v>1</v>
      </c>
      <c r="P96">
        <f t="shared" si="13"/>
        <v>20</v>
      </c>
      <c r="Q96" t="s">
        <v>8315</v>
      </c>
      <c r="R96" t="s">
        <v>8316</v>
      </c>
      <c r="S96" s="14">
        <f t="shared" si="14"/>
        <v>42295.891828703709</v>
      </c>
      <c r="T96" s="14">
        <f t="shared" si="15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f t="shared" si="12"/>
        <v>1</v>
      </c>
      <c r="P97">
        <f t="shared" si="13"/>
        <v>5.5</v>
      </c>
      <c r="Q97" t="s">
        <v>8315</v>
      </c>
      <c r="R97" t="s">
        <v>8316</v>
      </c>
      <c r="S97" s="14">
        <f t="shared" si="14"/>
        <v>42402.947002314817</v>
      </c>
      <c r="T97" s="14">
        <f t="shared" si="15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f t="shared" si="12"/>
        <v>13</v>
      </c>
      <c r="P98">
        <f t="shared" si="13"/>
        <v>50.2</v>
      </c>
      <c r="Q98" t="s">
        <v>8315</v>
      </c>
      <c r="R98" t="s">
        <v>8316</v>
      </c>
      <c r="S98" s="14">
        <f t="shared" si="14"/>
        <v>42509.814108796301</v>
      </c>
      <c r="T98" s="14">
        <f t="shared" si="15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f t="shared" si="12"/>
        <v>1</v>
      </c>
      <c r="P99">
        <f t="shared" si="13"/>
        <v>13.11</v>
      </c>
      <c r="Q99" t="s">
        <v>8315</v>
      </c>
      <c r="R99" t="s">
        <v>8316</v>
      </c>
      <c r="S99" s="14">
        <f t="shared" si="14"/>
        <v>41977.004976851851</v>
      </c>
      <c r="T99" s="14">
        <f t="shared" si="15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f t="shared" si="12"/>
        <v>17</v>
      </c>
      <c r="P100">
        <f t="shared" si="13"/>
        <v>315.5</v>
      </c>
      <c r="Q100" t="s">
        <v>8315</v>
      </c>
      <c r="R100" t="s">
        <v>8316</v>
      </c>
      <c r="S100" s="14">
        <f t="shared" si="14"/>
        <v>42171.758611111116</v>
      </c>
      <c r="T100" s="14">
        <f t="shared" si="15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f t="shared" si="12"/>
        <v>33</v>
      </c>
      <c r="P101">
        <f t="shared" si="13"/>
        <v>37.14</v>
      </c>
      <c r="Q101" t="s">
        <v>8315</v>
      </c>
      <c r="R101" t="s">
        <v>8316</v>
      </c>
      <c r="S101" s="14">
        <f t="shared" si="14"/>
        <v>42056.1324537037</v>
      </c>
      <c r="T101" s="14">
        <f t="shared" si="15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f t="shared" si="12"/>
        <v>0</v>
      </c>
      <c r="P102">
        <f t="shared" si="13"/>
        <v>0</v>
      </c>
      <c r="Q102" t="s">
        <v>8315</v>
      </c>
      <c r="R102" t="s">
        <v>8316</v>
      </c>
      <c r="S102" s="14">
        <f t="shared" si="14"/>
        <v>41867.652280092596</v>
      </c>
      <c r="T102" s="14">
        <f t="shared" si="15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f t="shared" si="12"/>
        <v>22</v>
      </c>
      <c r="P103">
        <f t="shared" si="13"/>
        <v>128.27000000000001</v>
      </c>
      <c r="Q103" t="s">
        <v>8315</v>
      </c>
      <c r="R103" t="s">
        <v>8316</v>
      </c>
      <c r="S103" s="14">
        <f t="shared" si="14"/>
        <v>41779.657870370371</v>
      </c>
      <c r="T103" s="14">
        <f t="shared" si="15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f t="shared" si="12"/>
        <v>3</v>
      </c>
      <c r="P104">
        <f t="shared" si="13"/>
        <v>47.27</v>
      </c>
      <c r="Q104" t="s">
        <v>8315</v>
      </c>
      <c r="R104" t="s">
        <v>8316</v>
      </c>
      <c r="S104" s="14">
        <f t="shared" si="14"/>
        <v>42679.958472222221</v>
      </c>
      <c r="T104" s="14">
        <f t="shared" si="15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f t="shared" si="12"/>
        <v>5</v>
      </c>
      <c r="P105">
        <f t="shared" si="13"/>
        <v>50</v>
      </c>
      <c r="Q105" t="s">
        <v>8315</v>
      </c>
      <c r="R105" t="s">
        <v>8316</v>
      </c>
      <c r="S105" s="14">
        <f t="shared" si="14"/>
        <v>42032.250208333338</v>
      </c>
      <c r="T105" s="14">
        <f t="shared" si="15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f t="shared" si="12"/>
        <v>11</v>
      </c>
      <c r="P106">
        <f t="shared" si="13"/>
        <v>42.5</v>
      </c>
      <c r="Q106" t="s">
        <v>8315</v>
      </c>
      <c r="R106" t="s">
        <v>8316</v>
      </c>
      <c r="S106" s="14">
        <f t="shared" si="14"/>
        <v>41793.191875000004</v>
      </c>
      <c r="T106" s="14">
        <f t="shared" si="15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f t="shared" si="12"/>
        <v>1</v>
      </c>
      <c r="P107">
        <f t="shared" si="13"/>
        <v>62.5</v>
      </c>
      <c r="Q107" t="s">
        <v>8315</v>
      </c>
      <c r="R107" t="s">
        <v>8316</v>
      </c>
      <c r="S107" s="14">
        <f t="shared" si="14"/>
        <v>41843.775011574071</v>
      </c>
      <c r="T107" s="14">
        <f t="shared" si="15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f t="shared" si="12"/>
        <v>5</v>
      </c>
      <c r="P108">
        <f t="shared" si="13"/>
        <v>27</v>
      </c>
      <c r="Q108" t="s">
        <v>8315</v>
      </c>
      <c r="R108" t="s">
        <v>8316</v>
      </c>
      <c r="S108" s="14">
        <f t="shared" si="14"/>
        <v>42136.092488425929</v>
      </c>
      <c r="T108" s="14">
        <f t="shared" si="15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f t="shared" si="12"/>
        <v>1</v>
      </c>
      <c r="P109">
        <f t="shared" si="13"/>
        <v>25</v>
      </c>
      <c r="Q109" t="s">
        <v>8315</v>
      </c>
      <c r="R109" t="s">
        <v>8316</v>
      </c>
      <c r="S109" s="14">
        <f t="shared" si="14"/>
        <v>42317.826377314821</v>
      </c>
      <c r="T109" s="14">
        <f t="shared" si="15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f t="shared" si="12"/>
        <v>0</v>
      </c>
      <c r="P110">
        <f t="shared" si="13"/>
        <v>0</v>
      </c>
      <c r="Q110" t="s">
        <v>8315</v>
      </c>
      <c r="R110" t="s">
        <v>8316</v>
      </c>
      <c r="S110" s="14">
        <f t="shared" si="14"/>
        <v>42186.01116898148</v>
      </c>
      <c r="T110" s="14">
        <f t="shared" si="15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f t="shared" si="12"/>
        <v>0</v>
      </c>
      <c r="P111">
        <f t="shared" si="13"/>
        <v>1.5</v>
      </c>
      <c r="Q111" t="s">
        <v>8315</v>
      </c>
      <c r="R111" t="s">
        <v>8316</v>
      </c>
      <c r="S111" s="14">
        <f t="shared" si="14"/>
        <v>42095.229166666672</v>
      </c>
      <c r="T111" s="14">
        <f t="shared" si="15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f t="shared" si="12"/>
        <v>15</v>
      </c>
      <c r="P112">
        <f t="shared" ref="P112:P152" si="16">IFERROR(ROUND(E112/L112,2),0)</f>
        <v>38.25</v>
      </c>
      <c r="Q112" t="s">
        <v>8315</v>
      </c>
      <c r="R112" t="s">
        <v>8316</v>
      </c>
      <c r="S112" s="14">
        <f t="shared" ref="S112:S152" si="17">(((J112/60)/60)/24)+DATE(1970,1,1)</f>
        <v>41906.819513888891</v>
      </c>
      <c r="T112" s="14">
        <f t="shared" ref="T112:T152" si="18">(((I112/60)/60)/24)+DATE(1970,1,1)</f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f t="shared" si="12"/>
        <v>9</v>
      </c>
      <c r="P113">
        <f t="shared" si="16"/>
        <v>16.25</v>
      </c>
      <c r="Q113" t="s">
        <v>8315</v>
      </c>
      <c r="R113" t="s">
        <v>8316</v>
      </c>
      <c r="S113" s="14">
        <f t="shared" si="17"/>
        <v>41834.135370370372</v>
      </c>
      <c r="T113" s="14">
        <f t="shared" si="18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f t="shared" si="12"/>
        <v>0</v>
      </c>
      <c r="P114">
        <f t="shared" si="16"/>
        <v>33.75</v>
      </c>
      <c r="Q114" t="s">
        <v>8315</v>
      </c>
      <c r="R114" t="s">
        <v>8316</v>
      </c>
      <c r="S114" s="14">
        <f t="shared" si="17"/>
        <v>41863.359282407408</v>
      </c>
      <c r="T114" s="14">
        <f t="shared" si="18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f t="shared" ref="O115:O178" si="19">ROUND(E115/D115*100,0)</f>
        <v>3</v>
      </c>
      <c r="P115">
        <f t="shared" si="16"/>
        <v>61.67</v>
      </c>
      <c r="Q115" t="s">
        <v>8315</v>
      </c>
      <c r="R115" t="s">
        <v>8316</v>
      </c>
      <c r="S115" s="14">
        <f t="shared" si="17"/>
        <v>42224.756909722222</v>
      </c>
      <c r="T115" s="14">
        <f t="shared" si="18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f t="shared" si="19"/>
        <v>37</v>
      </c>
      <c r="P116">
        <f t="shared" si="16"/>
        <v>83.14</v>
      </c>
      <c r="Q116" t="s">
        <v>8315</v>
      </c>
      <c r="R116" t="s">
        <v>8316</v>
      </c>
      <c r="S116" s="14">
        <f t="shared" si="17"/>
        <v>41939.8122337963</v>
      </c>
      <c r="T116" s="14">
        <f t="shared" si="18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f t="shared" si="19"/>
        <v>0</v>
      </c>
      <c r="P117">
        <f t="shared" si="16"/>
        <v>1</v>
      </c>
      <c r="Q117" t="s">
        <v>8315</v>
      </c>
      <c r="R117" t="s">
        <v>8316</v>
      </c>
      <c r="S117" s="14">
        <f t="shared" si="17"/>
        <v>42059.270023148143</v>
      </c>
      <c r="T117" s="14">
        <f t="shared" si="18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f t="shared" si="19"/>
        <v>10</v>
      </c>
      <c r="P118">
        <f t="shared" si="16"/>
        <v>142.86000000000001</v>
      </c>
      <c r="Q118" t="s">
        <v>8315</v>
      </c>
      <c r="R118" t="s">
        <v>8316</v>
      </c>
      <c r="S118" s="14">
        <f t="shared" si="17"/>
        <v>42308.211215277777</v>
      </c>
      <c r="T118" s="14">
        <f t="shared" si="18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f t="shared" si="19"/>
        <v>8</v>
      </c>
      <c r="P119">
        <f t="shared" si="16"/>
        <v>10.17</v>
      </c>
      <c r="Q119" t="s">
        <v>8315</v>
      </c>
      <c r="R119" t="s">
        <v>8316</v>
      </c>
      <c r="S119" s="14">
        <f t="shared" si="17"/>
        <v>42020.768634259264</v>
      </c>
      <c r="T119" s="14">
        <f t="shared" si="18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f t="shared" si="19"/>
        <v>15</v>
      </c>
      <c r="P120">
        <f t="shared" si="16"/>
        <v>57.25</v>
      </c>
      <c r="Q120" t="s">
        <v>8315</v>
      </c>
      <c r="R120" t="s">
        <v>8316</v>
      </c>
      <c r="S120" s="14">
        <f t="shared" si="17"/>
        <v>41786.959745370368</v>
      </c>
      <c r="T120" s="14">
        <f t="shared" si="18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f t="shared" si="19"/>
        <v>10</v>
      </c>
      <c r="P121">
        <f t="shared" si="16"/>
        <v>5</v>
      </c>
      <c r="Q121" t="s">
        <v>8315</v>
      </c>
      <c r="R121" t="s">
        <v>8316</v>
      </c>
      <c r="S121" s="14">
        <f t="shared" si="17"/>
        <v>41820.870821759258</v>
      </c>
      <c r="T121" s="14">
        <f t="shared" si="18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f t="shared" si="19"/>
        <v>13</v>
      </c>
      <c r="P122">
        <f t="shared" si="16"/>
        <v>93</v>
      </c>
      <c r="Q122" t="s">
        <v>8315</v>
      </c>
      <c r="R122" t="s">
        <v>8316</v>
      </c>
      <c r="S122" s="14">
        <f t="shared" si="17"/>
        <v>42265.683182870373</v>
      </c>
      <c r="T122" s="14">
        <f t="shared" si="18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f t="shared" si="19"/>
        <v>2</v>
      </c>
      <c r="P123">
        <f t="shared" si="16"/>
        <v>32.36</v>
      </c>
      <c r="Q123" t="s">
        <v>8315</v>
      </c>
      <c r="R123" t="s">
        <v>8316</v>
      </c>
      <c r="S123" s="14">
        <f t="shared" si="17"/>
        <v>42601.827141203699</v>
      </c>
      <c r="T123" s="14">
        <f t="shared" si="18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f t="shared" si="19"/>
        <v>0</v>
      </c>
      <c r="P124">
        <f t="shared" si="16"/>
        <v>0</v>
      </c>
      <c r="Q124" t="s">
        <v>8315</v>
      </c>
      <c r="R124" t="s">
        <v>8316</v>
      </c>
      <c r="S124" s="14">
        <f t="shared" si="17"/>
        <v>42228.151701388888</v>
      </c>
      <c r="T124" s="14">
        <f t="shared" si="18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f t="shared" si="19"/>
        <v>0</v>
      </c>
      <c r="P125">
        <f t="shared" si="16"/>
        <v>1</v>
      </c>
      <c r="Q125" t="s">
        <v>8315</v>
      </c>
      <c r="R125" t="s">
        <v>8316</v>
      </c>
      <c r="S125" s="14">
        <f t="shared" si="17"/>
        <v>42415.168564814812</v>
      </c>
      <c r="T125" s="14">
        <f t="shared" si="18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f t="shared" si="19"/>
        <v>16</v>
      </c>
      <c r="P126">
        <f t="shared" si="16"/>
        <v>91.83</v>
      </c>
      <c r="Q126" t="s">
        <v>8315</v>
      </c>
      <c r="R126" t="s">
        <v>8316</v>
      </c>
      <c r="S126" s="14">
        <f t="shared" si="17"/>
        <v>42538.968310185184</v>
      </c>
      <c r="T126" s="14">
        <f t="shared" si="18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f t="shared" si="19"/>
        <v>11</v>
      </c>
      <c r="P127">
        <f t="shared" si="16"/>
        <v>45.83</v>
      </c>
      <c r="Q127" t="s">
        <v>8315</v>
      </c>
      <c r="R127" t="s">
        <v>8316</v>
      </c>
      <c r="S127" s="14">
        <f t="shared" si="17"/>
        <v>42233.671747685185</v>
      </c>
      <c r="T127" s="14">
        <f t="shared" si="18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f t="shared" si="19"/>
        <v>0</v>
      </c>
      <c r="P128">
        <f t="shared" si="16"/>
        <v>0</v>
      </c>
      <c r="Q128" t="s">
        <v>8315</v>
      </c>
      <c r="R128" t="s">
        <v>8316</v>
      </c>
      <c r="S128" s="14">
        <f t="shared" si="17"/>
        <v>42675.262962962966</v>
      </c>
      <c r="T128" s="14">
        <f t="shared" si="18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f t="shared" si="19"/>
        <v>86</v>
      </c>
      <c r="P129">
        <f t="shared" si="16"/>
        <v>248.5</v>
      </c>
      <c r="Q129" t="s">
        <v>8315</v>
      </c>
      <c r="R129" t="s">
        <v>8316</v>
      </c>
      <c r="S129" s="14">
        <f t="shared" si="17"/>
        <v>42534.631481481483</v>
      </c>
      <c r="T129" s="14">
        <f t="shared" si="18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f t="shared" si="19"/>
        <v>12</v>
      </c>
      <c r="P130">
        <f t="shared" si="16"/>
        <v>79.400000000000006</v>
      </c>
      <c r="Q130" t="s">
        <v>8315</v>
      </c>
      <c r="R130" t="s">
        <v>8316</v>
      </c>
      <c r="S130" s="14">
        <f t="shared" si="17"/>
        <v>42151.905717592599</v>
      </c>
      <c r="T130" s="14">
        <f t="shared" si="18"/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f t="shared" si="19"/>
        <v>0</v>
      </c>
      <c r="P131">
        <f t="shared" si="16"/>
        <v>5.5</v>
      </c>
      <c r="Q131" t="s">
        <v>8315</v>
      </c>
      <c r="R131" t="s">
        <v>8316</v>
      </c>
      <c r="S131" s="14">
        <f t="shared" si="17"/>
        <v>41961.492488425924</v>
      </c>
      <c r="T131" s="14">
        <f t="shared" si="18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f t="shared" si="19"/>
        <v>1</v>
      </c>
      <c r="P132">
        <f t="shared" si="16"/>
        <v>25</v>
      </c>
      <c r="Q132" t="s">
        <v>8315</v>
      </c>
      <c r="R132" t="s">
        <v>8316</v>
      </c>
      <c r="S132" s="14">
        <f t="shared" si="17"/>
        <v>41940.587233796294</v>
      </c>
      <c r="T132" s="14">
        <f t="shared" si="18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f t="shared" si="19"/>
        <v>0</v>
      </c>
      <c r="P133">
        <f t="shared" si="16"/>
        <v>0</v>
      </c>
      <c r="Q133" t="s">
        <v>8315</v>
      </c>
      <c r="R133" t="s">
        <v>8316</v>
      </c>
      <c r="S133" s="14">
        <f t="shared" si="17"/>
        <v>42111.904097222221</v>
      </c>
      <c r="T133" s="14">
        <f t="shared" si="18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f t="shared" si="19"/>
        <v>36</v>
      </c>
      <c r="P134">
        <f t="shared" si="16"/>
        <v>137.08000000000001</v>
      </c>
      <c r="Q134" t="s">
        <v>8315</v>
      </c>
      <c r="R134" t="s">
        <v>8316</v>
      </c>
      <c r="S134" s="14">
        <f t="shared" si="17"/>
        <v>42279.778564814813</v>
      </c>
      <c r="T134" s="14">
        <f t="shared" si="18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f t="shared" si="19"/>
        <v>0</v>
      </c>
      <c r="P135">
        <f t="shared" si="16"/>
        <v>0</v>
      </c>
      <c r="Q135" t="s">
        <v>8315</v>
      </c>
      <c r="R135" t="s">
        <v>8316</v>
      </c>
      <c r="S135" s="14">
        <f t="shared" si="17"/>
        <v>42213.662905092591</v>
      </c>
      <c r="T135" s="14">
        <f t="shared" si="18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f t="shared" si="19"/>
        <v>0</v>
      </c>
      <c r="P136">
        <f t="shared" si="16"/>
        <v>5</v>
      </c>
      <c r="Q136" t="s">
        <v>8315</v>
      </c>
      <c r="R136" t="s">
        <v>8316</v>
      </c>
      <c r="S136" s="14">
        <f t="shared" si="17"/>
        <v>42109.801712962959</v>
      </c>
      <c r="T136" s="14">
        <f t="shared" si="18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f t="shared" si="19"/>
        <v>3</v>
      </c>
      <c r="P137">
        <f t="shared" si="16"/>
        <v>39</v>
      </c>
      <c r="Q137" t="s">
        <v>8315</v>
      </c>
      <c r="R137" t="s">
        <v>8316</v>
      </c>
      <c r="S137" s="14">
        <f t="shared" si="17"/>
        <v>42031.833587962959</v>
      </c>
      <c r="T137" s="14">
        <f t="shared" si="18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f t="shared" si="19"/>
        <v>3</v>
      </c>
      <c r="P138">
        <f t="shared" si="16"/>
        <v>50.5</v>
      </c>
      <c r="Q138" t="s">
        <v>8315</v>
      </c>
      <c r="R138" t="s">
        <v>8316</v>
      </c>
      <c r="S138" s="14">
        <f t="shared" si="17"/>
        <v>42615.142870370371</v>
      </c>
      <c r="T138" s="14">
        <f t="shared" si="18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f t="shared" si="19"/>
        <v>1</v>
      </c>
      <c r="P139">
        <f t="shared" si="16"/>
        <v>25</v>
      </c>
      <c r="Q139" t="s">
        <v>8315</v>
      </c>
      <c r="R139" t="s">
        <v>8316</v>
      </c>
      <c r="S139" s="14">
        <f t="shared" si="17"/>
        <v>42439.702314814815</v>
      </c>
      <c r="T139" s="14">
        <f t="shared" si="18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f t="shared" si="19"/>
        <v>0</v>
      </c>
      <c r="P140">
        <f t="shared" si="16"/>
        <v>25</v>
      </c>
      <c r="Q140" t="s">
        <v>8315</v>
      </c>
      <c r="R140" t="s">
        <v>8316</v>
      </c>
      <c r="S140" s="14">
        <f t="shared" si="17"/>
        <v>42243.790393518517</v>
      </c>
      <c r="T140" s="14">
        <f t="shared" si="18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f t="shared" si="19"/>
        <v>0</v>
      </c>
      <c r="P141">
        <f t="shared" si="16"/>
        <v>0</v>
      </c>
      <c r="Q141" t="s">
        <v>8315</v>
      </c>
      <c r="R141" t="s">
        <v>8316</v>
      </c>
      <c r="S141" s="14">
        <f t="shared" si="17"/>
        <v>42550.048449074078</v>
      </c>
      <c r="T141" s="14">
        <f t="shared" si="18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f t="shared" si="19"/>
        <v>24</v>
      </c>
      <c r="P142">
        <f t="shared" si="16"/>
        <v>53.13</v>
      </c>
      <c r="Q142" t="s">
        <v>8315</v>
      </c>
      <c r="R142" t="s">
        <v>8316</v>
      </c>
      <c r="S142" s="14">
        <f t="shared" si="17"/>
        <v>42306.848854166667</v>
      </c>
      <c r="T142" s="14">
        <f t="shared" si="18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f t="shared" si="19"/>
        <v>0</v>
      </c>
      <c r="P143">
        <f t="shared" si="16"/>
        <v>0</v>
      </c>
      <c r="Q143" t="s">
        <v>8315</v>
      </c>
      <c r="R143" t="s">
        <v>8316</v>
      </c>
      <c r="S143" s="14">
        <f t="shared" si="17"/>
        <v>42457.932025462964</v>
      </c>
      <c r="T143" s="14">
        <f t="shared" si="18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f t="shared" si="19"/>
        <v>0</v>
      </c>
      <c r="P144">
        <f t="shared" si="16"/>
        <v>7</v>
      </c>
      <c r="Q144" t="s">
        <v>8315</v>
      </c>
      <c r="R144" t="s">
        <v>8316</v>
      </c>
      <c r="S144" s="14">
        <f t="shared" si="17"/>
        <v>42513.976319444439</v>
      </c>
      <c r="T144" s="14">
        <f t="shared" si="18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f t="shared" si="19"/>
        <v>32</v>
      </c>
      <c r="P145">
        <f t="shared" si="16"/>
        <v>40.06</v>
      </c>
      <c r="Q145" t="s">
        <v>8315</v>
      </c>
      <c r="R145" t="s">
        <v>8316</v>
      </c>
      <c r="S145" s="14">
        <f t="shared" si="17"/>
        <v>41816.950370370374</v>
      </c>
      <c r="T145" s="14">
        <f t="shared" si="18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f t="shared" si="19"/>
        <v>24</v>
      </c>
      <c r="P146">
        <f t="shared" si="16"/>
        <v>24.33</v>
      </c>
      <c r="Q146" t="s">
        <v>8315</v>
      </c>
      <c r="R146" t="s">
        <v>8316</v>
      </c>
      <c r="S146" s="14">
        <f t="shared" si="17"/>
        <v>41880.788842592592</v>
      </c>
      <c r="T146" s="14">
        <f t="shared" si="18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f t="shared" si="19"/>
        <v>2</v>
      </c>
      <c r="P147">
        <f t="shared" si="16"/>
        <v>11.25</v>
      </c>
      <c r="Q147" t="s">
        <v>8315</v>
      </c>
      <c r="R147" t="s">
        <v>8316</v>
      </c>
      <c r="S147" s="14">
        <f t="shared" si="17"/>
        <v>42342.845555555556</v>
      </c>
      <c r="T147" s="14">
        <f t="shared" si="18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f t="shared" si="19"/>
        <v>6</v>
      </c>
      <c r="P148">
        <f t="shared" si="16"/>
        <v>42</v>
      </c>
      <c r="Q148" t="s">
        <v>8315</v>
      </c>
      <c r="R148" t="s">
        <v>8316</v>
      </c>
      <c r="S148" s="14">
        <f t="shared" si="17"/>
        <v>42053.722060185188</v>
      </c>
      <c r="T148" s="14">
        <f t="shared" si="18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f t="shared" si="19"/>
        <v>14</v>
      </c>
      <c r="P149">
        <f t="shared" si="16"/>
        <v>71.25</v>
      </c>
      <c r="Q149" t="s">
        <v>8315</v>
      </c>
      <c r="R149" t="s">
        <v>8316</v>
      </c>
      <c r="S149" s="14">
        <f t="shared" si="17"/>
        <v>42414.235879629632</v>
      </c>
      <c r="T149" s="14">
        <f t="shared" si="18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f t="shared" si="19"/>
        <v>1</v>
      </c>
      <c r="P150">
        <f t="shared" si="16"/>
        <v>22.5</v>
      </c>
      <c r="Q150" t="s">
        <v>8315</v>
      </c>
      <c r="R150" t="s">
        <v>8316</v>
      </c>
      <c r="S150" s="14">
        <f t="shared" si="17"/>
        <v>41801.711550925924</v>
      </c>
      <c r="T150" s="14">
        <f t="shared" si="18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f t="shared" si="19"/>
        <v>24</v>
      </c>
      <c r="P151">
        <f t="shared" si="16"/>
        <v>41</v>
      </c>
      <c r="Q151" t="s">
        <v>8315</v>
      </c>
      <c r="R151" t="s">
        <v>8316</v>
      </c>
      <c r="S151" s="14">
        <f t="shared" si="17"/>
        <v>42770.290590277778</v>
      </c>
      <c r="T151" s="14">
        <f t="shared" si="18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f t="shared" si="19"/>
        <v>11</v>
      </c>
      <c r="P152">
        <f t="shared" si="16"/>
        <v>47.91</v>
      </c>
      <c r="Q152" t="s">
        <v>8315</v>
      </c>
      <c r="R152" t="s">
        <v>8316</v>
      </c>
      <c r="S152" s="14">
        <f t="shared" si="17"/>
        <v>42452.815659722226</v>
      </c>
      <c r="T152" s="14">
        <f t="shared" si="18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f t="shared" si="19"/>
        <v>7</v>
      </c>
      <c r="P153">
        <f t="shared" ref="P153:P199" si="20">IFERROR(ROUND(E153/L153,2),0)</f>
        <v>35.17</v>
      </c>
      <c r="Q153" t="s">
        <v>8315</v>
      </c>
      <c r="R153" t="s">
        <v>8316</v>
      </c>
      <c r="S153" s="14">
        <f t="shared" ref="S153:S199" si="21">(((J153/60)/60)/24)+DATE(1970,1,1)</f>
        <v>42601.854699074072</v>
      </c>
      <c r="T153" s="14">
        <f t="shared" ref="T153:T199" si="22">(((I153/60)/60)/24)+DATE(1970,1,1)</f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f t="shared" si="19"/>
        <v>0</v>
      </c>
      <c r="P154">
        <f t="shared" si="20"/>
        <v>5.5</v>
      </c>
      <c r="Q154" t="s">
        <v>8315</v>
      </c>
      <c r="R154" t="s">
        <v>8316</v>
      </c>
      <c r="S154" s="14">
        <f t="shared" si="21"/>
        <v>42447.863553240735</v>
      </c>
      <c r="T154" s="14">
        <f t="shared" si="22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f t="shared" si="19"/>
        <v>1</v>
      </c>
      <c r="P155">
        <f t="shared" si="20"/>
        <v>22.67</v>
      </c>
      <c r="Q155" t="s">
        <v>8315</v>
      </c>
      <c r="R155" t="s">
        <v>8316</v>
      </c>
      <c r="S155" s="14">
        <f t="shared" si="21"/>
        <v>41811.536180555559</v>
      </c>
      <c r="T155" s="14">
        <f t="shared" si="22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f t="shared" si="19"/>
        <v>21</v>
      </c>
      <c r="P156">
        <f t="shared" si="20"/>
        <v>26.38</v>
      </c>
      <c r="Q156" t="s">
        <v>8315</v>
      </c>
      <c r="R156" t="s">
        <v>8316</v>
      </c>
      <c r="S156" s="14">
        <f t="shared" si="21"/>
        <v>41981.067523148144</v>
      </c>
      <c r="T156" s="14">
        <f t="shared" si="22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f t="shared" si="19"/>
        <v>78</v>
      </c>
      <c r="P157">
        <f t="shared" si="20"/>
        <v>105.54</v>
      </c>
      <c r="Q157" t="s">
        <v>8315</v>
      </c>
      <c r="R157" t="s">
        <v>8316</v>
      </c>
      <c r="S157" s="14">
        <f t="shared" si="21"/>
        <v>42469.68414351852</v>
      </c>
      <c r="T157" s="14">
        <f t="shared" si="22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f t="shared" si="19"/>
        <v>0</v>
      </c>
      <c r="P158">
        <f t="shared" si="20"/>
        <v>0</v>
      </c>
      <c r="Q158" t="s">
        <v>8315</v>
      </c>
      <c r="R158" t="s">
        <v>8316</v>
      </c>
      <c r="S158" s="14">
        <f t="shared" si="21"/>
        <v>42534.866875</v>
      </c>
      <c r="T158" s="14">
        <f t="shared" si="22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f t="shared" si="19"/>
        <v>48</v>
      </c>
      <c r="P159">
        <f t="shared" si="20"/>
        <v>62</v>
      </c>
      <c r="Q159" t="s">
        <v>8315</v>
      </c>
      <c r="R159" t="s">
        <v>8316</v>
      </c>
      <c r="S159" s="14">
        <f t="shared" si="21"/>
        <v>41830.858344907407</v>
      </c>
      <c r="T159" s="14">
        <f t="shared" si="22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f t="shared" si="19"/>
        <v>1</v>
      </c>
      <c r="P160">
        <f t="shared" si="20"/>
        <v>217.5</v>
      </c>
      <c r="Q160" t="s">
        <v>8315</v>
      </c>
      <c r="R160" t="s">
        <v>8316</v>
      </c>
      <c r="S160" s="14">
        <f t="shared" si="21"/>
        <v>42543.788564814815</v>
      </c>
      <c r="T160" s="14">
        <f t="shared" si="22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f t="shared" si="19"/>
        <v>11</v>
      </c>
      <c r="P161">
        <f t="shared" si="20"/>
        <v>26.75</v>
      </c>
      <c r="Q161" t="s">
        <v>8315</v>
      </c>
      <c r="R161" t="s">
        <v>8316</v>
      </c>
      <c r="S161" s="14">
        <f t="shared" si="21"/>
        <v>41975.642974537041</v>
      </c>
      <c r="T161" s="14">
        <f t="shared" si="22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f t="shared" si="19"/>
        <v>18</v>
      </c>
      <c r="P162">
        <f t="shared" si="20"/>
        <v>64.290000000000006</v>
      </c>
      <c r="Q162" t="s">
        <v>8315</v>
      </c>
      <c r="R162" t="s">
        <v>8316</v>
      </c>
      <c r="S162" s="14">
        <f t="shared" si="21"/>
        <v>41795.598923611113</v>
      </c>
      <c r="T162" s="14">
        <f t="shared" si="22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f t="shared" si="19"/>
        <v>4</v>
      </c>
      <c r="P163">
        <f t="shared" si="20"/>
        <v>175</v>
      </c>
      <c r="Q163" t="s">
        <v>8315</v>
      </c>
      <c r="R163" t="s">
        <v>8316</v>
      </c>
      <c r="S163" s="14">
        <f t="shared" si="21"/>
        <v>42508.179965277777</v>
      </c>
      <c r="T163" s="14">
        <f t="shared" si="22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f t="shared" si="19"/>
        <v>35</v>
      </c>
      <c r="P164">
        <f t="shared" si="20"/>
        <v>84.28</v>
      </c>
      <c r="Q164" t="s">
        <v>8315</v>
      </c>
      <c r="R164" t="s">
        <v>8316</v>
      </c>
      <c r="S164" s="14">
        <f t="shared" si="21"/>
        <v>41747.86986111111</v>
      </c>
      <c r="T164" s="14">
        <f t="shared" si="22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f t="shared" si="19"/>
        <v>32</v>
      </c>
      <c r="P165">
        <f t="shared" si="20"/>
        <v>33.74</v>
      </c>
      <c r="Q165" t="s">
        <v>8315</v>
      </c>
      <c r="R165" t="s">
        <v>8316</v>
      </c>
      <c r="S165" s="14">
        <f t="shared" si="21"/>
        <v>42399.707407407404</v>
      </c>
      <c r="T165" s="14">
        <f t="shared" si="22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f t="shared" si="19"/>
        <v>2</v>
      </c>
      <c r="P166">
        <f t="shared" si="20"/>
        <v>8</v>
      </c>
      <c r="Q166" t="s">
        <v>8315</v>
      </c>
      <c r="R166" t="s">
        <v>8316</v>
      </c>
      <c r="S166" s="14">
        <f t="shared" si="21"/>
        <v>42230.08116898148</v>
      </c>
      <c r="T166" s="14">
        <f t="shared" si="22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f t="shared" si="19"/>
        <v>0</v>
      </c>
      <c r="P167">
        <f t="shared" si="20"/>
        <v>0</v>
      </c>
      <c r="Q167" t="s">
        <v>8315</v>
      </c>
      <c r="R167" t="s">
        <v>8316</v>
      </c>
      <c r="S167" s="14">
        <f t="shared" si="21"/>
        <v>42286.749780092592</v>
      </c>
      <c r="T167" s="14">
        <f t="shared" si="22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f t="shared" si="19"/>
        <v>20</v>
      </c>
      <c r="P168">
        <f t="shared" si="20"/>
        <v>100</v>
      </c>
      <c r="Q168" t="s">
        <v>8315</v>
      </c>
      <c r="R168" t="s">
        <v>8316</v>
      </c>
      <c r="S168" s="14">
        <f t="shared" si="21"/>
        <v>42125.644467592589</v>
      </c>
      <c r="T168" s="14">
        <f t="shared" si="22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f t="shared" si="19"/>
        <v>5</v>
      </c>
      <c r="P169">
        <f t="shared" si="20"/>
        <v>60.11</v>
      </c>
      <c r="Q169" t="s">
        <v>8315</v>
      </c>
      <c r="R169" t="s">
        <v>8316</v>
      </c>
      <c r="S169" s="14">
        <f t="shared" si="21"/>
        <v>42289.94049768518</v>
      </c>
      <c r="T169" s="14">
        <f t="shared" si="22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f t="shared" si="19"/>
        <v>0</v>
      </c>
      <c r="P170">
        <f t="shared" si="20"/>
        <v>3</v>
      </c>
      <c r="Q170" t="s">
        <v>8315</v>
      </c>
      <c r="R170" t="s">
        <v>8316</v>
      </c>
      <c r="S170" s="14">
        <f t="shared" si="21"/>
        <v>42107.864722222221</v>
      </c>
      <c r="T170" s="14">
        <f t="shared" si="22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f t="shared" si="19"/>
        <v>0</v>
      </c>
      <c r="P171">
        <f t="shared" si="20"/>
        <v>5</v>
      </c>
      <c r="Q171" t="s">
        <v>8315</v>
      </c>
      <c r="R171" t="s">
        <v>8316</v>
      </c>
      <c r="S171" s="14">
        <f t="shared" si="21"/>
        <v>41809.389930555553</v>
      </c>
      <c r="T171" s="14">
        <f t="shared" si="22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f t="shared" si="19"/>
        <v>17</v>
      </c>
      <c r="P172">
        <f t="shared" si="20"/>
        <v>29.24</v>
      </c>
      <c r="Q172" t="s">
        <v>8315</v>
      </c>
      <c r="R172" t="s">
        <v>8316</v>
      </c>
      <c r="S172" s="14">
        <f t="shared" si="21"/>
        <v>41950.26694444444</v>
      </c>
      <c r="T172" s="14">
        <f t="shared" si="22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f t="shared" si="19"/>
        <v>57</v>
      </c>
      <c r="P173">
        <f t="shared" si="20"/>
        <v>59.58</v>
      </c>
      <c r="Q173" t="s">
        <v>8315</v>
      </c>
      <c r="R173" t="s">
        <v>8316</v>
      </c>
      <c r="S173" s="14">
        <f t="shared" si="21"/>
        <v>42061.963263888887</v>
      </c>
      <c r="T173" s="14">
        <f t="shared" si="22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f t="shared" si="19"/>
        <v>17</v>
      </c>
      <c r="P174">
        <f t="shared" si="20"/>
        <v>82.57</v>
      </c>
      <c r="Q174" t="s">
        <v>8315</v>
      </c>
      <c r="R174" t="s">
        <v>8316</v>
      </c>
      <c r="S174" s="14">
        <f t="shared" si="21"/>
        <v>41842.828680555554</v>
      </c>
      <c r="T174" s="14">
        <f t="shared" si="22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f t="shared" si="19"/>
        <v>0</v>
      </c>
      <c r="P175">
        <f t="shared" si="20"/>
        <v>10</v>
      </c>
      <c r="Q175" t="s">
        <v>8315</v>
      </c>
      <c r="R175" t="s">
        <v>8316</v>
      </c>
      <c r="S175" s="14">
        <f t="shared" si="21"/>
        <v>42437.64534722222</v>
      </c>
      <c r="T175" s="14">
        <f t="shared" si="22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f t="shared" si="19"/>
        <v>2</v>
      </c>
      <c r="P176">
        <f t="shared" si="20"/>
        <v>5.75</v>
      </c>
      <c r="Q176" t="s">
        <v>8315</v>
      </c>
      <c r="R176" t="s">
        <v>8316</v>
      </c>
      <c r="S176" s="14">
        <f t="shared" si="21"/>
        <v>41879.043530092589</v>
      </c>
      <c r="T176" s="14">
        <f t="shared" si="22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f t="shared" si="19"/>
        <v>10</v>
      </c>
      <c r="P177">
        <f t="shared" si="20"/>
        <v>100.5</v>
      </c>
      <c r="Q177" t="s">
        <v>8315</v>
      </c>
      <c r="R177" t="s">
        <v>8316</v>
      </c>
      <c r="S177" s="14">
        <f t="shared" si="21"/>
        <v>42020.587349537032</v>
      </c>
      <c r="T177" s="14">
        <f t="shared" si="22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f t="shared" si="19"/>
        <v>0</v>
      </c>
      <c r="P178">
        <f t="shared" si="20"/>
        <v>1</v>
      </c>
      <c r="Q178" t="s">
        <v>8315</v>
      </c>
      <c r="R178" t="s">
        <v>8316</v>
      </c>
      <c r="S178" s="14">
        <f t="shared" si="21"/>
        <v>41890.16269675926</v>
      </c>
      <c r="T178" s="14">
        <f t="shared" si="22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f t="shared" ref="O179:O242" si="23">ROUND(E179/D179*100,0)</f>
        <v>1</v>
      </c>
      <c r="P179">
        <f t="shared" si="20"/>
        <v>20</v>
      </c>
      <c r="Q179" t="s">
        <v>8315</v>
      </c>
      <c r="R179" t="s">
        <v>8316</v>
      </c>
      <c r="S179" s="14">
        <f t="shared" si="21"/>
        <v>41872.807696759257</v>
      </c>
      <c r="T179" s="14">
        <f t="shared" si="22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f t="shared" si="23"/>
        <v>0</v>
      </c>
      <c r="P180">
        <f t="shared" si="20"/>
        <v>2</v>
      </c>
      <c r="Q180" t="s">
        <v>8315</v>
      </c>
      <c r="R180" t="s">
        <v>8316</v>
      </c>
      <c r="S180" s="14">
        <f t="shared" si="21"/>
        <v>42391.772997685184</v>
      </c>
      <c r="T180" s="14">
        <f t="shared" si="22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f t="shared" si="23"/>
        <v>0</v>
      </c>
      <c r="P181">
        <f t="shared" si="20"/>
        <v>5</v>
      </c>
      <c r="Q181" t="s">
        <v>8315</v>
      </c>
      <c r="R181" t="s">
        <v>8316</v>
      </c>
      <c r="S181" s="14">
        <f t="shared" si="21"/>
        <v>41848.772928240738</v>
      </c>
      <c r="T181" s="14">
        <f t="shared" si="22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f t="shared" si="23"/>
        <v>24</v>
      </c>
      <c r="P182">
        <f t="shared" si="20"/>
        <v>45.84</v>
      </c>
      <c r="Q182" t="s">
        <v>8315</v>
      </c>
      <c r="R182" t="s">
        <v>8316</v>
      </c>
      <c r="S182" s="14">
        <f t="shared" si="21"/>
        <v>41921.770439814813</v>
      </c>
      <c r="T182" s="14">
        <f t="shared" si="22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f t="shared" si="23"/>
        <v>1</v>
      </c>
      <c r="P183">
        <f t="shared" si="20"/>
        <v>13</v>
      </c>
      <c r="Q183" t="s">
        <v>8315</v>
      </c>
      <c r="R183" t="s">
        <v>8316</v>
      </c>
      <c r="S183" s="14">
        <f t="shared" si="21"/>
        <v>42021.301192129627</v>
      </c>
      <c r="T183" s="14">
        <f t="shared" si="22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f t="shared" si="23"/>
        <v>0</v>
      </c>
      <c r="P184">
        <f t="shared" si="20"/>
        <v>0</v>
      </c>
      <c r="Q184" t="s">
        <v>8315</v>
      </c>
      <c r="R184" t="s">
        <v>8316</v>
      </c>
      <c r="S184" s="14">
        <f t="shared" si="21"/>
        <v>42419.246168981481</v>
      </c>
      <c r="T184" s="14">
        <f t="shared" si="22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f t="shared" si="23"/>
        <v>0</v>
      </c>
      <c r="P185">
        <f t="shared" si="20"/>
        <v>1</v>
      </c>
      <c r="Q185" t="s">
        <v>8315</v>
      </c>
      <c r="R185" t="s">
        <v>8316</v>
      </c>
      <c r="S185" s="14">
        <f t="shared" si="21"/>
        <v>42174.780821759254</v>
      </c>
      <c r="T185" s="14">
        <f t="shared" si="22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f t="shared" si="23"/>
        <v>1</v>
      </c>
      <c r="P186">
        <f t="shared" si="20"/>
        <v>52.5</v>
      </c>
      <c r="Q186" t="s">
        <v>8315</v>
      </c>
      <c r="R186" t="s">
        <v>8316</v>
      </c>
      <c r="S186" s="14">
        <f t="shared" si="21"/>
        <v>41856.672152777777</v>
      </c>
      <c r="T186" s="14">
        <f t="shared" si="22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f t="shared" si="23"/>
        <v>1</v>
      </c>
      <c r="P187">
        <f t="shared" si="20"/>
        <v>7.25</v>
      </c>
      <c r="Q187" t="s">
        <v>8315</v>
      </c>
      <c r="R187" t="s">
        <v>8316</v>
      </c>
      <c r="S187" s="14">
        <f t="shared" si="21"/>
        <v>42417.675879629634</v>
      </c>
      <c r="T187" s="14">
        <f t="shared" si="22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f t="shared" si="23"/>
        <v>17</v>
      </c>
      <c r="P188">
        <f t="shared" si="20"/>
        <v>33.33</v>
      </c>
      <c r="Q188" t="s">
        <v>8315</v>
      </c>
      <c r="R188" t="s">
        <v>8316</v>
      </c>
      <c r="S188" s="14">
        <f t="shared" si="21"/>
        <v>42057.190960648149</v>
      </c>
      <c r="T188" s="14">
        <f t="shared" si="22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f t="shared" si="23"/>
        <v>1</v>
      </c>
      <c r="P189">
        <f t="shared" si="20"/>
        <v>62.5</v>
      </c>
      <c r="Q189" t="s">
        <v>8315</v>
      </c>
      <c r="R189" t="s">
        <v>8316</v>
      </c>
      <c r="S189" s="14">
        <f t="shared" si="21"/>
        <v>41878.911550925928</v>
      </c>
      <c r="T189" s="14">
        <f t="shared" si="22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f t="shared" si="23"/>
        <v>70</v>
      </c>
      <c r="P190">
        <f t="shared" si="20"/>
        <v>63.56</v>
      </c>
      <c r="Q190" t="s">
        <v>8315</v>
      </c>
      <c r="R190" t="s">
        <v>8316</v>
      </c>
      <c r="S190" s="14">
        <f t="shared" si="21"/>
        <v>41990.584108796291</v>
      </c>
      <c r="T190" s="14">
        <f t="shared" si="22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f t="shared" si="23"/>
        <v>0</v>
      </c>
      <c r="P191">
        <f t="shared" si="20"/>
        <v>0</v>
      </c>
      <c r="Q191" t="s">
        <v>8315</v>
      </c>
      <c r="R191" t="s">
        <v>8316</v>
      </c>
      <c r="S191" s="14">
        <f t="shared" si="21"/>
        <v>42408.999571759254</v>
      </c>
      <c r="T191" s="14">
        <f t="shared" si="22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f t="shared" si="23"/>
        <v>1</v>
      </c>
      <c r="P192">
        <f t="shared" si="20"/>
        <v>10</v>
      </c>
      <c r="Q192" t="s">
        <v>8315</v>
      </c>
      <c r="R192" t="s">
        <v>8316</v>
      </c>
      <c r="S192" s="14">
        <f t="shared" si="21"/>
        <v>42217.670104166667</v>
      </c>
      <c r="T192" s="14">
        <f t="shared" si="22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f t="shared" si="23"/>
        <v>0</v>
      </c>
      <c r="P193">
        <f t="shared" si="20"/>
        <v>0</v>
      </c>
      <c r="Q193" t="s">
        <v>8315</v>
      </c>
      <c r="R193" t="s">
        <v>8316</v>
      </c>
      <c r="S193" s="14">
        <f t="shared" si="21"/>
        <v>42282.655543981484</v>
      </c>
      <c r="T193" s="14">
        <f t="shared" si="22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f t="shared" si="23"/>
        <v>7</v>
      </c>
      <c r="P194">
        <f t="shared" si="20"/>
        <v>30.71</v>
      </c>
      <c r="Q194" t="s">
        <v>8315</v>
      </c>
      <c r="R194" t="s">
        <v>8316</v>
      </c>
      <c r="S194" s="14">
        <f t="shared" si="21"/>
        <v>42768.97084490741</v>
      </c>
      <c r="T194" s="14">
        <f t="shared" si="22"/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f t="shared" si="23"/>
        <v>28</v>
      </c>
      <c r="P195">
        <f t="shared" si="20"/>
        <v>51</v>
      </c>
      <c r="Q195" t="s">
        <v>8315</v>
      </c>
      <c r="R195" t="s">
        <v>8316</v>
      </c>
      <c r="S195" s="14">
        <f t="shared" si="21"/>
        <v>41765.938657407409</v>
      </c>
      <c r="T195" s="14">
        <f t="shared" si="22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f t="shared" si="23"/>
        <v>0</v>
      </c>
      <c r="P196">
        <f t="shared" si="20"/>
        <v>0</v>
      </c>
      <c r="Q196" t="s">
        <v>8315</v>
      </c>
      <c r="R196" t="s">
        <v>8316</v>
      </c>
      <c r="S196" s="14">
        <f t="shared" si="21"/>
        <v>42322.025115740747</v>
      </c>
      <c r="T196" s="14">
        <f t="shared" si="22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f t="shared" si="23"/>
        <v>16</v>
      </c>
      <c r="P197">
        <f t="shared" si="20"/>
        <v>66.67</v>
      </c>
      <c r="Q197" t="s">
        <v>8315</v>
      </c>
      <c r="R197" t="s">
        <v>8316</v>
      </c>
      <c r="S197" s="14">
        <f t="shared" si="21"/>
        <v>42374.655081018514</v>
      </c>
      <c r="T197" s="14">
        <f t="shared" si="22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f t="shared" si="23"/>
        <v>0</v>
      </c>
      <c r="P198">
        <f t="shared" si="20"/>
        <v>0</v>
      </c>
      <c r="Q198" t="s">
        <v>8315</v>
      </c>
      <c r="R198" t="s">
        <v>8316</v>
      </c>
      <c r="S198" s="14">
        <f t="shared" si="21"/>
        <v>41941.585231481484</v>
      </c>
      <c r="T198" s="14">
        <f t="shared" si="22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f t="shared" si="23"/>
        <v>7</v>
      </c>
      <c r="P199">
        <f t="shared" si="20"/>
        <v>59</v>
      </c>
      <c r="Q199" t="s">
        <v>8315</v>
      </c>
      <c r="R199" t="s">
        <v>8316</v>
      </c>
      <c r="S199" s="14">
        <f t="shared" si="21"/>
        <v>42293.809212962966</v>
      </c>
      <c r="T199" s="14">
        <f t="shared" si="22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f t="shared" si="23"/>
        <v>1</v>
      </c>
      <c r="P200">
        <f t="shared" ref="P200:P240" si="24">IFERROR(ROUND(E200/L200,2),0)</f>
        <v>100</v>
      </c>
      <c r="Q200" t="s">
        <v>8315</v>
      </c>
      <c r="R200" t="s">
        <v>8316</v>
      </c>
      <c r="S200" s="14">
        <f t="shared" ref="S200:S240" si="25">(((J200/60)/60)/24)+DATE(1970,1,1)</f>
        <v>42067.947337962964</v>
      </c>
      <c r="T200" s="14">
        <f t="shared" ref="T200:T240" si="26">(((I200/60)/60)/24)+DATE(1970,1,1)</f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f t="shared" si="23"/>
        <v>37</v>
      </c>
      <c r="P201">
        <f t="shared" si="24"/>
        <v>147.4</v>
      </c>
      <c r="Q201" t="s">
        <v>8315</v>
      </c>
      <c r="R201" t="s">
        <v>8316</v>
      </c>
      <c r="S201" s="14">
        <f t="shared" si="25"/>
        <v>41903.882951388885</v>
      </c>
      <c r="T201" s="14">
        <f t="shared" si="26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f t="shared" si="23"/>
        <v>47</v>
      </c>
      <c r="P202">
        <f t="shared" si="24"/>
        <v>166.06</v>
      </c>
      <c r="Q202" t="s">
        <v>8315</v>
      </c>
      <c r="R202" t="s">
        <v>8316</v>
      </c>
      <c r="S202" s="14">
        <f t="shared" si="25"/>
        <v>41804.937083333331</v>
      </c>
      <c r="T202" s="14">
        <f t="shared" si="26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f t="shared" si="23"/>
        <v>11</v>
      </c>
      <c r="P203">
        <f t="shared" si="24"/>
        <v>40</v>
      </c>
      <c r="Q203" t="s">
        <v>8315</v>
      </c>
      <c r="R203" t="s">
        <v>8316</v>
      </c>
      <c r="S203" s="14">
        <f t="shared" si="25"/>
        <v>42497.070775462969</v>
      </c>
      <c r="T203" s="14">
        <f t="shared" si="26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f t="shared" si="23"/>
        <v>12</v>
      </c>
      <c r="P204">
        <f t="shared" si="24"/>
        <v>75.25</v>
      </c>
      <c r="Q204" t="s">
        <v>8315</v>
      </c>
      <c r="R204" t="s">
        <v>8316</v>
      </c>
      <c r="S204" s="14">
        <f t="shared" si="25"/>
        <v>41869.798726851855</v>
      </c>
      <c r="T204" s="14">
        <f t="shared" si="26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f t="shared" si="23"/>
        <v>60</v>
      </c>
      <c r="P205">
        <f t="shared" si="24"/>
        <v>60</v>
      </c>
      <c r="Q205" t="s">
        <v>8315</v>
      </c>
      <c r="R205" t="s">
        <v>8316</v>
      </c>
      <c r="S205" s="14">
        <f t="shared" si="25"/>
        <v>42305.670914351853</v>
      </c>
      <c r="T205" s="14">
        <f t="shared" si="26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f t="shared" si="23"/>
        <v>31</v>
      </c>
      <c r="P206">
        <f t="shared" si="24"/>
        <v>1250</v>
      </c>
      <c r="Q206" t="s">
        <v>8315</v>
      </c>
      <c r="R206" t="s">
        <v>8316</v>
      </c>
      <c r="S206" s="14">
        <f t="shared" si="25"/>
        <v>42144.231527777782</v>
      </c>
      <c r="T206" s="14">
        <f t="shared" si="26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f t="shared" si="23"/>
        <v>0</v>
      </c>
      <c r="P207">
        <f t="shared" si="24"/>
        <v>7</v>
      </c>
      <c r="Q207" t="s">
        <v>8315</v>
      </c>
      <c r="R207" t="s">
        <v>8316</v>
      </c>
      <c r="S207" s="14">
        <f t="shared" si="25"/>
        <v>41995.084074074075</v>
      </c>
      <c r="T207" s="14">
        <f t="shared" si="26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f t="shared" si="23"/>
        <v>38</v>
      </c>
      <c r="P208">
        <f t="shared" si="24"/>
        <v>56.25</v>
      </c>
      <c r="Q208" t="s">
        <v>8315</v>
      </c>
      <c r="R208" t="s">
        <v>8316</v>
      </c>
      <c r="S208" s="14">
        <f t="shared" si="25"/>
        <v>42074.219699074078</v>
      </c>
      <c r="T208" s="14">
        <f t="shared" si="26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f t="shared" si="23"/>
        <v>8</v>
      </c>
      <c r="P209">
        <f t="shared" si="24"/>
        <v>38.33</v>
      </c>
      <c r="Q209" t="s">
        <v>8315</v>
      </c>
      <c r="R209" t="s">
        <v>8316</v>
      </c>
      <c r="S209" s="14">
        <f t="shared" si="25"/>
        <v>41904.650578703702</v>
      </c>
      <c r="T209" s="14">
        <f t="shared" si="26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f t="shared" si="23"/>
        <v>2</v>
      </c>
      <c r="P210">
        <f t="shared" si="24"/>
        <v>27.5</v>
      </c>
      <c r="Q210" t="s">
        <v>8315</v>
      </c>
      <c r="R210" t="s">
        <v>8316</v>
      </c>
      <c r="S210" s="14">
        <f t="shared" si="25"/>
        <v>41991.022488425922</v>
      </c>
      <c r="T210" s="14">
        <f t="shared" si="26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f t="shared" si="23"/>
        <v>0</v>
      </c>
      <c r="P211">
        <f t="shared" si="24"/>
        <v>16</v>
      </c>
      <c r="Q211" t="s">
        <v>8315</v>
      </c>
      <c r="R211" t="s">
        <v>8316</v>
      </c>
      <c r="S211" s="14">
        <f t="shared" si="25"/>
        <v>42169.958506944444</v>
      </c>
      <c r="T211" s="14">
        <f t="shared" si="26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f t="shared" si="23"/>
        <v>0</v>
      </c>
      <c r="P212">
        <f t="shared" si="24"/>
        <v>1</v>
      </c>
      <c r="Q212" t="s">
        <v>8315</v>
      </c>
      <c r="R212" t="s">
        <v>8316</v>
      </c>
      <c r="S212" s="14">
        <f t="shared" si="25"/>
        <v>41905.636469907404</v>
      </c>
      <c r="T212" s="14">
        <f t="shared" si="26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f t="shared" si="23"/>
        <v>0</v>
      </c>
      <c r="P213">
        <f t="shared" si="24"/>
        <v>0</v>
      </c>
      <c r="Q213" t="s">
        <v>8315</v>
      </c>
      <c r="R213" t="s">
        <v>8316</v>
      </c>
      <c r="S213" s="14">
        <f t="shared" si="25"/>
        <v>41761.810150462967</v>
      </c>
      <c r="T213" s="14">
        <f t="shared" si="26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f t="shared" si="23"/>
        <v>38</v>
      </c>
      <c r="P214">
        <f t="shared" si="24"/>
        <v>86.62</v>
      </c>
      <c r="Q214" t="s">
        <v>8315</v>
      </c>
      <c r="R214" t="s">
        <v>8316</v>
      </c>
      <c r="S214" s="14">
        <f t="shared" si="25"/>
        <v>41865.878657407404</v>
      </c>
      <c r="T214" s="14">
        <f t="shared" si="26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f t="shared" si="23"/>
        <v>0</v>
      </c>
      <c r="P215">
        <f t="shared" si="24"/>
        <v>0</v>
      </c>
      <c r="Q215" t="s">
        <v>8315</v>
      </c>
      <c r="R215" t="s">
        <v>8316</v>
      </c>
      <c r="S215" s="14">
        <f t="shared" si="25"/>
        <v>42613.841261574074</v>
      </c>
      <c r="T215" s="14">
        <f t="shared" si="26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f t="shared" si="23"/>
        <v>53</v>
      </c>
      <c r="P216">
        <f t="shared" si="24"/>
        <v>88.33</v>
      </c>
      <c r="Q216" t="s">
        <v>8315</v>
      </c>
      <c r="R216" t="s">
        <v>8316</v>
      </c>
      <c r="S216" s="14">
        <f t="shared" si="25"/>
        <v>42534.933321759265</v>
      </c>
      <c r="T216" s="14">
        <f t="shared" si="26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f t="shared" si="23"/>
        <v>3</v>
      </c>
      <c r="P217">
        <f t="shared" si="24"/>
        <v>23.75</v>
      </c>
      <c r="Q217" t="s">
        <v>8315</v>
      </c>
      <c r="R217" t="s">
        <v>8316</v>
      </c>
      <c r="S217" s="14">
        <f t="shared" si="25"/>
        <v>42446.060694444444</v>
      </c>
      <c r="T217" s="14">
        <f t="shared" si="26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f t="shared" si="23"/>
        <v>0</v>
      </c>
      <c r="P218">
        <f t="shared" si="24"/>
        <v>0</v>
      </c>
      <c r="Q218" t="s">
        <v>8315</v>
      </c>
      <c r="R218" t="s">
        <v>8316</v>
      </c>
      <c r="S218" s="14">
        <f t="shared" si="25"/>
        <v>42421.141469907408</v>
      </c>
      <c r="T218" s="14">
        <f t="shared" si="26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f t="shared" si="23"/>
        <v>2</v>
      </c>
      <c r="P219">
        <f t="shared" si="24"/>
        <v>163.33000000000001</v>
      </c>
      <c r="Q219" t="s">
        <v>8315</v>
      </c>
      <c r="R219" t="s">
        <v>8316</v>
      </c>
      <c r="S219" s="14">
        <f t="shared" si="25"/>
        <v>42523.739212962959</v>
      </c>
      <c r="T219" s="14">
        <f t="shared" si="26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f t="shared" si="23"/>
        <v>1</v>
      </c>
      <c r="P220">
        <f t="shared" si="24"/>
        <v>6.75</v>
      </c>
      <c r="Q220" t="s">
        <v>8315</v>
      </c>
      <c r="R220" t="s">
        <v>8316</v>
      </c>
      <c r="S220" s="14">
        <f t="shared" si="25"/>
        <v>41833.951516203706</v>
      </c>
      <c r="T220" s="14">
        <f t="shared" si="26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f t="shared" si="23"/>
        <v>0</v>
      </c>
      <c r="P221">
        <f t="shared" si="24"/>
        <v>25</v>
      </c>
      <c r="Q221" t="s">
        <v>8315</v>
      </c>
      <c r="R221" t="s">
        <v>8316</v>
      </c>
      <c r="S221" s="14">
        <f t="shared" si="25"/>
        <v>42479.039212962962</v>
      </c>
      <c r="T221" s="14">
        <f t="shared" si="26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f t="shared" si="23"/>
        <v>61</v>
      </c>
      <c r="P222">
        <f t="shared" si="24"/>
        <v>179.12</v>
      </c>
      <c r="Q222" t="s">
        <v>8315</v>
      </c>
      <c r="R222" t="s">
        <v>8316</v>
      </c>
      <c r="S222" s="14">
        <f t="shared" si="25"/>
        <v>42235.117476851854</v>
      </c>
      <c r="T222" s="14">
        <f t="shared" si="26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f t="shared" si="23"/>
        <v>1</v>
      </c>
      <c r="P223">
        <f t="shared" si="24"/>
        <v>34.950000000000003</v>
      </c>
      <c r="Q223" t="s">
        <v>8315</v>
      </c>
      <c r="R223" t="s">
        <v>8316</v>
      </c>
      <c r="S223" s="14">
        <f t="shared" si="25"/>
        <v>42718.963599537034</v>
      </c>
      <c r="T223" s="14">
        <f t="shared" si="26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f t="shared" si="23"/>
        <v>17</v>
      </c>
      <c r="P224">
        <f t="shared" si="24"/>
        <v>27.5</v>
      </c>
      <c r="Q224" t="s">
        <v>8315</v>
      </c>
      <c r="R224" t="s">
        <v>8316</v>
      </c>
      <c r="S224" s="14">
        <f t="shared" si="25"/>
        <v>42031.666898148149</v>
      </c>
      <c r="T224" s="14">
        <f t="shared" si="26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f t="shared" si="23"/>
        <v>1</v>
      </c>
      <c r="P225">
        <f t="shared" si="24"/>
        <v>18.5</v>
      </c>
      <c r="Q225" t="s">
        <v>8315</v>
      </c>
      <c r="R225" t="s">
        <v>8316</v>
      </c>
      <c r="S225" s="14">
        <f t="shared" si="25"/>
        <v>42078.34520833334</v>
      </c>
      <c r="T225" s="14">
        <f t="shared" si="26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f t="shared" si="23"/>
        <v>0</v>
      </c>
      <c r="P226">
        <f t="shared" si="24"/>
        <v>0</v>
      </c>
      <c r="Q226" t="s">
        <v>8315</v>
      </c>
      <c r="R226" t="s">
        <v>8316</v>
      </c>
      <c r="S226" s="14">
        <f t="shared" si="25"/>
        <v>41905.795706018522</v>
      </c>
      <c r="T226" s="14">
        <f t="shared" si="26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f t="shared" si="23"/>
        <v>9</v>
      </c>
      <c r="P227">
        <f t="shared" si="24"/>
        <v>222.5</v>
      </c>
      <c r="Q227" t="s">
        <v>8315</v>
      </c>
      <c r="R227" t="s">
        <v>8316</v>
      </c>
      <c r="S227" s="14">
        <f t="shared" si="25"/>
        <v>42695.7105787037</v>
      </c>
      <c r="T227" s="14">
        <f t="shared" si="26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f t="shared" si="23"/>
        <v>0</v>
      </c>
      <c r="P228">
        <f t="shared" si="24"/>
        <v>5</v>
      </c>
      <c r="Q228" t="s">
        <v>8315</v>
      </c>
      <c r="R228" t="s">
        <v>8316</v>
      </c>
      <c r="S228" s="14">
        <f t="shared" si="25"/>
        <v>42510.938900462963</v>
      </c>
      <c r="T228" s="14">
        <f t="shared" si="26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f t="shared" si="23"/>
        <v>0</v>
      </c>
      <c r="P229">
        <f t="shared" si="24"/>
        <v>0</v>
      </c>
      <c r="Q229" t="s">
        <v>8315</v>
      </c>
      <c r="R229" t="s">
        <v>8316</v>
      </c>
      <c r="S229" s="14">
        <f t="shared" si="25"/>
        <v>42511.698101851856</v>
      </c>
      <c r="T229" s="14">
        <f t="shared" si="26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f t="shared" si="23"/>
        <v>16</v>
      </c>
      <c r="P230">
        <f t="shared" si="24"/>
        <v>29.17</v>
      </c>
      <c r="Q230" t="s">
        <v>8315</v>
      </c>
      <c r="R230" t="s">
        <v>8316</v>
      </c>
      <c r="S230" s="14">
        <f t="shared" si="25"/>
        <v>42041.581307870365</v>
      </c>
      <c r="T230" s="14">
        <f t="shared" si="26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f t="shared" si="23"/>
        <v>2</v>
      </c>
      <c r="P231">
        <f t="shared" si="24"/>
        <v>1.5</v>
      </c>
      <c r="Q231" t="s">
        <v>8315</v>
      </c>
      <c r="R231" t="s">
        <v>8316</v>
      </c>
      <c r="S231" s="14">
        <f t="shared" si="25"/>
        <v>42307.189270833333</v>
      </c>
      <c r="T231" s="14">
        <f t="shared" si="26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f t="shared" si="23"/>
        <v>22</v>
      </c>
      <c r="P232">
        <f t="shared" si="24"/>
        <v>126.5</v>
      </c>
      <c r="Q232" t="s">
        <v>8315</v>
      </c>
      <c r="R232" t="s">
        <v>8316</v>
      </c>
      <c r="S232" s="14">
        <f t="shared" si="25"/>
        <v>42353.761759259258</v>
      </c>
      <c r="T232" s="14">
        <f t="shared" si="26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f t="shared" si="23"/>
        <v>0</v>
      </c>
      <c r="P233">
        <f t="shared" si="24"/>
        <v>10</v>
      </c>
      <c r="Q233" t="s">
        <v>8315</v>
      </c>
      <c r="R233" t="s">
        <v>8316</v>
      </c>
      <c r="S233" s="14">
        <f t="shared" si="25"/>
        <v>42058.603877314818</v>
      </c>
      <c r="T233" s="14">
        <f t="shared" si="26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f t="shared" si="23"/>
        <v>5</v>
      </c>
      <c r="P234">
        <f t="shared" si="24"/>
        <v>9.4</v>
      </c>
      <c r="Q234" t="s">
        <v>8315</v>
      </c>
      <c r="R234" t="s">
        <v>8316</v>
      </c>
      <c r="S234" s="14">
        <f t="shared" si="25"/>
        <v>42304.940960648149</v>
      </c>
      <c r="T234" s="14">
        <f t="shared" si="26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f t="shared" si="23"/>
        <v>0</v>
      </c>
      <c r="P235">
        <f t="shared" si="24"/>
        <v>0</v>
      </c>
      <c r="Q235" t="s">
        <v>8315</v>
      </c>
      <c r="R235" t="s">
        <v>8316</v>
      </c>
      <c r="S235" s="14">
        <f t="shared" si="25"/>
        <v>42538.742893518516</v>
      </c>
      <c r="T235" s="14">
        <f t="shared" si="26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f t="shared" si="23"/>
        <v>5</v>
      </c>
      <c r="P236">
        <f t="shared" si="24"/>
        <v>30</v>
      </c>
      <c r="Q236" t="s">
        <v>8315</v>
      </c>
      <c r="R236" t="s">
        <v>8316</v>
      </c>
      <c r="S236" s="14">
        <f t="shared" si="25"/>
        <v>42122.732499999998</v>
      </c>
      <c r="T236" s="14">
        <f t="shared" si="26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f t="shared" si="23"/>
        <v>3</v>
      </c>
      <c r="P237">
        <f t="shared" si="24"/>
        <v>10.67</v>
      </c>
      <c r="Q237" t="s">
        <v>8315</v>
      </c>
      <c r="R237" t="s">
        <v>8316</v>
      </c>
      <c r="S237" s="14">
        <f t="shared" si="25"/>
        <v>42209.67288194444</v>
      </c>
      <c r="T237" s="14">
        <f t="shared" si="26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f t="shared" si="23"/>
        <v>13</v>
      </c>
      <c r="P238">
        <f t="shared" si="24"/>
        <v>25.5</v>
      </c>
      <c r="Q238" t="s">
        <v>8315</v>
      </c>
      <c r="R238" t="s">
        <v>8316</v>
      </c>
      <c r="S238" s="14">
        <f t="shared" si="25"/>
        <v>41990.506377314814</v>
      </c>
      <c r="T238" s="14">
        <f t="shared" si="26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f t="shared" si="23"/>
        <v>0</v>
      </c>
      <c r="P239">
        <f t="shared" si="24"/>
        <v>20</v>
      </c>
      <c r="Q239" t="s">
        <v>8315</v>
      </c>
      <c r="R239" t="s">
        <v>8316</v>
      </c>
      <c r="S239" s="14">
        <f t="shared" si="25"/>
        <v>42039.194988425923</v>
      </c>
      <c r="T239" s="14">
        <f t="shared" si="26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f t="shared" si="23"/>
        <v>37</v>
      </c>
      <c r="P240">
        <f t="shared" si="24"/>
        <v>91.25</v>
      </c>
      <c r="Q240" t="s">
        <v>8315</v>
      </c>
      <c r="R240" t="s">
        <v>8316</v>
      </c>
      <c r="S240" s="14">
        <f t="shared" si="25"/>
        <v>41890.086805555555</v>
      </c>
      <c r="T240" s="14">
        <f t="shared" si="26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f t="shared" si="23"/>
        <v>0</v>
      </c>
      <c r="P241">
        <f t="shared" ref="P241:P251" si="27">IFERROR(ROUND(E241/L241,2),0)</f>
        <v>0</v>
      </c>
      <c r="Q241" t="s">
        <v>8315</v>
      </c>
      <c r="R241" t="s">
        <v>8316</v>
      </c>
      <c r="S241" s="14">
        <f t="shared" ref="S241:S251" si="28">(((J241/60)/60)/24)+DATE(1970,1,1)</f>
        <v>42495.722187499996</v>
      </c>
      <c r="T241" s="14">
        <f t="shared" ref="T241:T251" si="29">(((I241/60)/60)/24)+DATE(1970,1,1)</f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f t="shared" si="23"/>
        <v>1</v>
      </c>
      <c r="P242">
        <f t="shared" si="27"/>
        <v>50</v>
      </c>
      <c r="Q242" t="s">
        <v>8315</v>
      </c>
      <c r="R242" t="s">
        <v>8316</v>
      </c>
      <c r="S242" s="14">
        <f t="shared" si="28"/>
        <v>42570.850381944445</v>
      </c>
      <c r="T242" s="14">
        <f t="shared" si="29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f t="shared" ref="O243:O251" si="30">ROUND(E243/D243*100,0)</f>
        <v>0</v>
      </c>
      <c r="P243">
        <f t="shared" si="27"/>
        <v>0</v>
      </c>
      <c r="Q243" t="s">
        <v>8315</v>
      </c>
      <c r="R243" t="s">
        <v>8316</v>
      </c>
      <c r="S243" s="14">
        <f t="shared" si="28"/>
        <v>41927.124884259261</v>
      </c>
      <c r="T243" s="14">
        <f t="shared" si="29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f t="shared" si="30"/>
        <v>0</v>
      </c>
      <c r="P244">
        <f t="shared" si="27"/>
        <v>0</v>
      </c>
      <c r="Q244" t="s">
        <v>8315</v>
      </c>
      <c r="R244" t="s">
        <v>8316</v>
      </c>
      <c r="S244" s="14">
        <f t="shared" si="28"/>
        <v>42730.903726851851</v>
      </c>
      <c r="T244" s="14">
        <f t="shared" si="29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f t="shared" si="30"/>
        <v>27</v>
      </c>
      <c r="P245">
        <f t="shared" si="27"/>
        <v>22.83</v>
      </c>
      <c r="Q245" t="s">
        <v>8315</v>
      </c>
      <c r="R245" t="s">
        <v>8316</v>
      </c>
      <c r="S245" s="14">
        <f t="shared" si="28"/>
        <v>42475.848067129627</v>
      </c>
      <c r="T245" s="14">
        <f t="shared" si="29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f t="shared" si="30"/>
        <v>10</v>
      </c>
      <c r="P246">
        <f t="shared" si="27"/>
        <v>16.670000000000002</v>
      </c>
      <c r="Q246" t="s">
        <v>8315</v>
      </c>
      <c r="R246" t="s">
        <v>8316</v>
      </c>
      <c r="S246" s="14">
        <f t="shared" si="28"/>
        <v>42188.83293981482</v>
      </c>
      <c r="T246" s="14">
        <f t="shared" si="29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f t="shared" si="30"/>
        <v>71</v>
      </c>
      <c r="P247">
        <f t="shared" si="27"/>
        <v>106.97</v>
      </c>
      <c r="Q247" t="s">
        <v>8315</v>
      </c>
      <c r="R247" t="s">
        <v>8316</v>
      </c>
      <c r="S247" s="14">
        <f t="shared" si="28"/>
        <v>42053.049375000002</v>
      </c>
      <c r="T247" s="14">
        <f t="shared" si="29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f t="shared" si="30"/>
        <v>2</v>
      </c>
      <c r="P248">
        <f t="shared" si="27"/>
        <v>10.25</v>
      </c>
      <c r="Q248" t="s">
        <v>8315</v>
      </c>
      <c r="R248" t="s">
        <v>8316</v>
      </c>
      <c r="S248" s="14">
        <f t="shared" si="28"/>
        <v>41883.916678240741</v>
      </c>
      <c r="T248" s="14">
        <f t="shared" si="29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f t="shared" si="30"/>
        <v>2</v>
      </c>
      <c r="P249">
        <f t="shared" si="27"/>
        <v>59</v>
      </c>
      <c r="Q249" t="s">
        <v>8315</v>
      </c>
      <c r="R249" t="s">
        <v>8316</v>
      </c>
      <c r="S249" s="14">
        <f t="shared" si="28"/>
        <v>42767.031678240746</v>
      </c>
      <c r="T249" s="14">
        <f t="shared" si="29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f t="shared" si="30"/>
        <v>3</v>
      </c>
      <c r="P250">
        <f t="shared" si="27"/>
        <v>15.67</v>
      </c>
      <c r="Q250" t="s">
        <v>8315</v>
      </c>
      <c r="R250" t="s">
        <v>8316</v>
      </c>
      <c r="S250" s="14">
        <f t="shared" si="28"/>
        <v>42029.135879629626</v>
      </c>
      <c r="T250" s="14">
        <f t="shared" si="29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f t="shared" si="30"/>
        <v>0</v>
      </c>
      <c r="P251">
        <f t="shared" si="27"/>
        <v>1</v>
      </c>
      <c r="Q251" t="s">
        <v>8315</v>
      </c>
      <c r="R251" t="s">
        <v>8316</v>
      </c>
      <c r="S251" s="14">
        <f t="shared" si="28"/>
        <v>42358.573182870372</v>
      </c>
      <c r="T251" s="14">
        <f t="shared" si="29"/>
        <v>42377.273611111115</v>
      </c>
    </row>
  </sheetData>
  <autoFilter ref="A1:T251" xr:uid="{00000000-0009-0000-0000-000002000000}"/>
  <conditionalFormatting sqref="F1:F1048576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2:O1048576 O1:P1">
    <cfRule type="colorScale" priority="1">
      <colorScale>
        <cfvo type="min"/>
        <cfvo type="percent" val="90"/>
        <color rgb="FFF8696B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3"/>
  <sheetViews>
    <sheetView zoomScale="84" zoomScaleNormal="84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109375" style="6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0" bestFit="1" customWidth="1"/>
    <col min="16" max="16" width="18.5546875" bestFit="1" customWidth="1"/>
    <col min="17" max="17" width="15" bestFit="1" customWidth="1"/>
    <col min="18" max="18" width="18.1093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f t="shared" ref="O2:O12" si="0">ROUND(E2/D2*100,0)</f>
        <v>105</v>
      </c>
      <c r="P2">
        <f t="shared" ref="P2:P12" si="1">IFERROR(ROUND(E2/L2,2),0)</f>
        <v>93.43</v>
      </c>
      <c r="Q2" t="s">
        <v>8315</v>
      </c>
      <c r="R2" t="s">
        <v>8316</v>
      </c>
      <c r="S2" s="14">
        <f t="shared" ref="S2:S12" si="2">(((J2/60)/60)/24)+DATE(1970,1,1)</f>
        <v>42646.092812499999</v>
      </c>
      <c r="T2" s="14">
        <f t="shared" ref="T2:T12" si="3">(((I2/60)/60)/24)+DATE(1970,1,1)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f t="shared" si="0"/>
        <v>115</v>
      </c>
      <c r="P3">
        <f t="shared" si="1"/>
        <v>110.97</v>
      </c>
      <c r="Q3" t="s">
        <v>8315</v>
      </c>
      <c r="R3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f t="shared" si="0"/>
        <v>121</v>
      </c>
      <c r="P4">
        <f t="shared" si="1"/>
        <v>71.790000000000006</v>
      </c>
      <c r="Q4" t="s">
        <v>8315</v>
      </c>
      <c r="R4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f t="shared" si="0"/>
        <v>100</v>
      </c>
      <c r="P5">
        <f t="shared" si="1"/>
        <v>1000</v>
      </c>
      <c r="Q5" t="s">
        <v>8315</v>
      </c>
      <c r="R5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f t="shared" si="0"/>
        <v>101</v>
      </c>
      <c r="P6">
        <f t="shared" si="1"/>
        <v>63.83</v>
      </c>
      <c r="Q6" t="s">
        <v>8315</v>
      </c>
      <c r="R6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f t="shared" si="0"/>
        <v>116</v>
      </c>
      <c r="P7">
        <f t="shared" si="1"/>
        <v>44.33</v>
      </c>
      <c r="Q7" t="s">
        <v>8315</v>
      </c>
      <c r="R7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f t="shared" si="0"/>
        <v>108</v>
      </c>
      <c r="P8">
        <f t="shared" si="1"/>
        <v>126.55</v>
      </c>
      <c r="Q8" t="s">
        <v>8315</v>
      </c>
      <c r="R8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f t="shared" si="0"/>
        <v>100</v>
      </c>
      <c r="P9">
        <f t="shared" si="1"/>
        <v>129.03</v>
      </c>
      <c r="Q9" t="s">
        <v>8315</v>
      </c>
      <c r="R9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f t="shared" si="0"/>
        <v>123</v>
      </c>
      <c r="P10">
        <f t="shared" si="1"/>
        <v>71.239999999999995</v>
      </c>
      <c r="Q10" t="s">
        <v>8315</v>
      </c>
      <c r="R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f t="shared" si="0"/>
        <v>121</v>
      </c>
      <c r="P11">
        <f t="shared" si="1"/>
        <v>40.85</v>
      </c>
      <c r="Q11" t="s">
        <v>8315</v>
      </c>
      <c r="R11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f t="shared" si="0"/>
        <v>302</v>
      </c>
      <c r="P12">
        <f t="shared" si="1"/>
        <v>252.02</v>
      </c>
      <c r="Q12" t="s">
        <v>8315</v>
      </c>
      <c r="R12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f t="shared" ref="O13:O23" si="4">ROUND(E13/D13*100,0)</f>
        <v>101</v>
      </c>
      <c r="P13">
        <f t="shared" ref="P13:P23" si="5">IFERROR(ROUND(E13/L13,2),0)</f>
        <v>65.16</v>
      </c>
      <c r="Q13" t="s">
        <v>8315</v>
      </c>
      <c r="R13" t="s">
        <v>8316</v>
      </c>
      <c r="S13" s="14">
        <f t="shared" ref="S13:S23" si="6">(((J13/60)/60)/24)+DATE(1970,1,1)</f>
        <v>42712.23474537037</v>
      </c>
      <c r="T13" s="14">
        <f t="shared" ref="T13:T23" si="7">(((I13/60)/60)/24)+DATE(1970,1,1)</f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f t="shared" si="4"/>
        <v>100</v>
      </c>
      <c r="P14">
        <f t="shared" si="5"/>
        <v>65.87</v>
      </c>
      <c r="Q14" t="s">
        <v>8315</v>
      </c>
      <c r="R14" t="s">
        <v>8316</v>
      </c>
      <c r="S14" s="14">
        <f t="shared" si="6"/>
        <v>42561.154664351852</v>
      </c>
      <c r="T14" s="14">
        <f t="shared" si="7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f t="shared" si="4"/>
        <v>125</v>
      </c>
      <c r="P15">
        <f t="shared" si="5"/>
        <v>36.08</v>
      </c>
      <c r="Q15" t="s">
        <v>8315</v>
      </c>
      <c r="R15" t="s">
        <v>8316</v>
      </c>
      <c r="S15" s="14">
        <f t="shared" si="6"/>
        <v>42709.134780092587</v>
      </c>
      <c r="T15" s="14">
        <f t="shared" si="7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f t="shared" si="4"/>
        <v>109</v>
      </c>
      <c r="P16">
        <f t="shared" si="5"/>
        <v>44.19</v>
      </c>
      <c r="Q16" t="s">
        <v>8315</v>
      </c>
      <c r="R16" t="s">
        <v>8316</v>
      </c>
      <c r="S16" s="14">
        <f t="shared" si="6"/>
        <v>42086.614942129629</v>
      </c>
      <c r="T16" s="14">
        <f t="shared" si="7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f t="shared" si="4"/>
        <v>146</v>
      </c>
      <c r="P17">
        <f t="shared" si="5"/>
        <v>104.07</v>
      </c>
      <c r="Q17" t="s">
        <v>8315</v>
      </c>
      <c r="R17" t="s">
        <v>8316</v>
      </c>
      <c r="S17" s="14">
        <f t="shared" si="6"/>
        <v>42064.652673611112</v>
      </c>
      <c r="T17" s="14">
        <f t="shared" si="7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f t="shared" si="4"/>
        <v>102</v>
      </c>
      <c r="P18">
        <f t="shared" si="5"/>
        <v>127.79</v>
      </c>
      <c r="Q18" t="s">
        <v>8315</v>
      </c>
      <c r="R18" t="s">
        <v>8316</v>
      </c>
      <c r="S18" s="14">
        <f t="shared" si="6"/>
        <v>42292.701053240744</v>
      </c>
      <c r="T18" s="14">
        <f t="shared" si="7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f t="shared" si="4"/>
        <v>110</v>
      </c>
      <c r="P19">
        <f t="shared" si="5"/>
        <v>92.04</v>
      </c>
      <c r="Q19" t="s">
        <v>8315</v>
      </c>
      <c r="R19" t="s">
        <v>8316</v>
      </c>
      <c r="S19" s="14">
        <f t="shared" si="6"/>
        <v>42461.747199074074</v>
      </c>
      <c r="T19" s="14">
        <f t="shared" si="7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f t="shared" si="4"/>
        <v>124</v>
      </c>
      <c r="P20">
        <f t="shared" si="5"/>
        <v>135.63</v>
      </c>
      <c r="Q20" t="s">
        <v>8315</v>
      </c>
      <c r="R20" t="s">
        <v>8316</v>
      </c>
      <c r="S20" s="14">
        <f t="shared" si="6"/>
        <v>42169.814340277779</v>
      </c>
      <c r="T20" s="14">
        <f t="shared" si="7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f t="shared" si="4"/>
        <v>135</v>
      </c>
      <c r="P21">
        <f t="shared" si="5"/>
        <v>168.75</v>
      </c>
      <c r="Q21" t="s">
        <v>8315</v>
      </c>
      <c r="R21" t="s">
        <v>8316</v>
      </c>
      <c r="S21" s="14">
        <f t="shared" si="6"/>
        <v>42483.675208333334</v>
      </c>
      <c r="T21" s="14">
        <f t="shared" si="7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f t="shared" si="4"/>
        <v>103</v>
      </c>
      <c r="P22">
        <f t="shared" si="5"/>
        <v>70.86</v>
      </c>
      <c r="Q22" t="s">
        <v>8315</v>
      </c>
      <c r="R22" t="s">
        <v>8316</v>
      </c>
      <c r="S22" s="14">
        <f t="shared" si="6"/>
        <v>42195.749745370369</v>
      </c>
      <c r="T22" s="14">
        <f t="shared" si="7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f t="shared" si="4"/>
        <v>100</v>
      </c>
      <c r="P23">
        <f t="shared" si="5"/>
        <v>50</v>
      </c>
      <c r="Q23" t="s">
        <v>8315</v>
      </c>
      <c r="R23" t="s">
        <v>8316</v>
      </c>
      <c r="S23" s="14">
        <f t="shared" si="6"/>
        <v>42675.057997685188</v>
      </c>
      <c r="T23" s="14">
        <f t="shared" si="7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f t="shared" ref="O24:O65" si="8">ROUND(E24/D24*100,0)</f>
        <v>105</v>
      </c>
      <c r="P24">
        <f t="shared" ref="P24:P40" si="9">IFERROR(ROUND(E24/L24,2),0)</f>
        <v>47</v>
      </c>
      <c r="Q24" t="s">
        <v>8315</v>
      </c>
      <c r="R24" t="s">
        <v>8316</v>
      </c>
      <c r="S24" s="14">
        <f t="shared" ref="S24:S40" si="10">(((J24/60)/60)/24)+DATE(1970,1,1)</f>
        <v>42018.94159722222</v>
      </c>
      <c r="T24" s="14">
        <f t="shared" ref="T24:T40" si="11">(((I24/60)/60)/24)+DATE(1970,1,1)</f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f t="shared" si="8"/>
        <v>120</v>
      </c>
      <c r="P25">
        <f t="shared" si="9"/>
        <v>66.67</v>
      </c>
      <c r="Q25" t="s">
        <v>8315</v>
      </c>
      <c r="R25" t="s">
        <v>8316</v>
      </c>
      <c r="S25" s="14">
        <f t="shared" si="10"/>
        <v>42026.924976851849</v>
      </c>
      <c r="T25" s="14">
        <f t="shared" si="11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f t="shared" si="8"/>
        <v>119</v>
      </c>
      <c r="P26">
        <f t="shared" si="9"/>
        <v>66.11</v>
      </c>
      <c r="Q26" t="s">
        <v>8315</v>
      </c>
      <c r="R26" t="s">
        <v>8316</v>
      </c>
      <c r="S26" s="14">
        <f t="shared" si="10"/>
        <v>41920.787534722222</v>
      </c>
      <c r="T26" s="14">
        <f t="shared" si="11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f t="shared" si="8"/>
        <v>105</v>
      </c>
      <c r="P27">
        <f t="shared" si="9"/>
        <v>36.86</v>
      </c>
      <c r="Q27" t="s">
        <v>8315</v>
      </c>
      <c r="R27" t="s">
        <v>8316</v>
      </c>
      <c r="S27" s="14">
        <f t="shared" si="10"/>
        <v>42558.189432870371</v>
      </c>
      <c r="T27" s="14">
        <f t="shared" si="11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f t="shared" si="8"/>
        <v>120</v>
      </c>
      <c r="P28">
        <f t="shared" si="9"/>
        <v>31.5</v>
      </c>
      <c r="Q28" t="s">
        <v>8315</v>
      </c>
      <c r="R28" t="s">
        <v>8316</v>
      </c>
      <c r="S28" s="14">
        <f t="shared" si="10"/>
        <v>41808.198518518519</v>
      </c>
      <c r="T28" s="14">
        <f t="shared" si="11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f t="shared" si="8"/>
        <v>103</v>
      </c>
      <c r="P29">
        <f t="shared" si="9"/>
        <v>102.5</v>
      </c>
      <c r="Q29" t="s">
        <v>8315</v>
      </c>
      <c r="R29" t="s">
        <v>8316</v>
      </c>
      <c r="S29" s="14">
        <f t="shared" si="10"/>
        <v>42550.701886574068</v>
      </c>
      <c r="T29" s="14">
        <f t="shared" si="11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f t="shared" si="8"/>
        <v>101</v>
      </c>
      <c r="P30">
        <f t="shared" si="9"/>
        <v>126.46</v>
      </c>
      <c r="Q30" t="s">
        <v>8315</v>
      </c>
      <c r="R30" t="s">
        <v>8316</v>
      </c>
      <c r="S30" s="14">
        <f t="shared" si="10"/>
        <v>42056.013124999998</v>
      </c>
      <c r="T30" s="14">
        <f t="shared" si="11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f t="shared" si="8"/>
        <v>105</v>
      </c>
      <c r="P31">
        <f t="shared" si="9"/>
        <v>47.88</v>
      </c>
      <c r="Q31" t="s">
        <v>8315</v>
      </c>
      <c r="R31" t="s">
        <v>8316</v>
      </c>
      <c r="S31" s="14">
        <f t="shared" si="10"/>
        <v>42016.938692129625</v>
      </c>
      <c r="T31" s="14">
        <f t="shared" si="11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f t="shared" si="8"/>
        <v>103</v>
      </c>
      <c r="P32">
        <f t="shared" si="9"/>
        <v>73.209999999999994</v>
      </c>
      <c r="Q32" t="s">
        <v>8315</v>
      </c>
      <c r="R32" t="s">
        <v>8316</v>
      </c>
      <c r="S32" s="14">
        <f t="shared" si="10"/>
        <v>42591.899988425925</v>
      </c>
      <c r="T32" s="14">
        <f t="shared" si="11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f t="shared" si="8"/>
        <v>108</v>
      </c>
      <c r="P33">
        <f t="shared" si="9"/>
        <v>89.67</v>
      </c>
      <c r="Q33" t="s">
        <v>8315</v>
      </c>
      <c r="R33" t="s">
        <v>8316</v>
      </c>
      <c r="S33" s="14">
        <f t="shared" si="10"/>
        <v>42183.231006944443</v>
      </c>
      <c r="T33" s="14">
        <f t="shared" si="11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f t="shared" si="8"/>
        <v>104</v>
      </c>
      <c r="P34">
        <f t="shared" si="9"/>
        <v>36.5</v>
      </c>
      <c r="Q34" t="s">
        <v>8315</v>
      </c>
      <c r="R34" t="s">
        <v>8316</v>
      </c>
      <c r="S34" s="14">
        <f t="shared" si="10"/>
        <v>41780.525937500002</v>
      </c>
      <c r="T34" s="14">
        <f t="shared" si="11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f t="shared" si="8"/>
        <v>128</v>
      </c>
      <c r="P35">
        <f t="shared" si="9"/>
        <v>90.74</v>
      </c>
      <c r="Q35" t="s">
        <v>8315</v>
      </c>
      <c r="R35" t="s">
        <v>8316</v>
      </c>
      <c r="S35" s="14">
        <f t="shared" si="10"/>
        <v>42158.065694444449</v>
      </c>
      <c r="T35" s="14">
        <f t="shared" si="11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f t="shared" si="8"/>
        <v>126</v>
      </c>
      <c r="P36">
        <f t="shared" si="9"/>
        <v>67.739999999999995</v>
      </c>
      <c r="Q36" t="s">
        <v>8315</v>
      </c>
      <c r="R36" t="s">
        <v>8316</v>
      </c>
      <c r="S36" s="14">
        <f t="shared" si="10"/>
        <v>42154.873124999998</v>
      </c>
      <c r="T36" s="14">
        <f t="shared" si="11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f t="shared" si="8"/>
        <v>100</v>
      </c>
      <c r="P37">
        <f t="shared" si="9"/>
        <v>65.38</v>
      </c>
      <c r="Q37" t="s">
        <v>8315</v>
      </c>
      <c r="R37" t="s">
        <v>8316</v>
      </c>
      <c r="S37" s="14">
        <f t="shared" si="10"/>
        <v>42208.84646990741</v>
      </c>
      <c r="T37" s="14">
        <f t="shared" si="11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f t="shared" si="8"/>
        <v>102</v>
      </c>
      <c r="P38">
        <f t="shared" si="9"/>
        <v>121.9</v>
      </c>
      <c r="Q38" t="s">
        <v>8315</v>
      </c>
      <c r="R38" t="s">
        <v>8316</v>
      </c>
      <c r="S38" s="14">
        <f t="shared" si="10"/>
        <v>42451.496817129635</v>
      </c>
      <c r="T38" s="14">
        <f t="shared" si="11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f t="shared" si="8"/>
        <v>108</v>
      </c>
      <c r="P39">
        <f t="shared" si="9"/>
        <v>47.46</v>
      </c>
      <c r="Q39" t="s">
        <v>8315</v>
      </c>
      <c r="R39" t="s">
        <v>8316</v>
      </c>
      <c r="S39" s="14">
        <f t="shared" si="10"/>
        <v>41759.13962962963</v>
      </c>
      <c r="T39" s="14">
        <f t="shared" si="11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f t="shared" si="8"/>
        <v>128</v>
      </c>
      <c r="P40">
        <f t="shared" si="9"/>
        <v>37.21</v>
      </c>
      <c r="Q40" t="s">
        <v>8315</v>
      </c>
      <c r="R40" t="s">
        <v>8316</v>
      </c>
      <c r="S40" s="14">
        <f t="shared" si="10"/>
        <v>42693.742604166662</v>
      </c>
      <c r="T40" s="14">
        <f t="shared" si="11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f t="shared" si="8"/>
        <v>106</v>
      </c>
      <c r="P41">
        <f t="shared" ref="P41:P51" si="12">IFERROR(ROUND(E41/L41,2),0)</f>
        <v>103.95</v>
      </c>
      <c r="Q41" t="s">
        <v>8315</v>
      </c>
      <c r="R41" t="s">
        <v>8316</v>
      </c>
      <c r="S41" s="14">
        <f t="shared" ref="S41:S51" si="13">(((J41/60)/60)/24)+DATE(1970,1,1)</f>
        <v>42250.598217592589</v>
      </c>
      <c r="T41" s="14">
        <f t="shared" ref="T41:T51" si="14">(((I41/60)/60)/24)+DATE(1970,1,1)</f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f t="shared" si="8"/>
        <v>100</v>
      </c>
      <c r="P42">
        <f t="shared" si="12"/>
        <v>63.83</v>
      </c>
      <c r="Q42" t="s">
        <v>8315</v>
      </c>
      <c r="R42" t="s">
        <v>8316</v>
      </c>
      <c r="S42" s="14">
        <f t="shared" si="13"/>
        <v>42060.683935185181</v>
      </c>
      <c r="T42" s="14">
        <f t="shared" si="14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f t="shared" si="8"/>
        <v>117</v>
      </c>
      <c r="P43">
        <f t="shared" si="12"/>
        <v>50.67</v>
      </c>
      <c r="Q43" t="s">
        <v>8315</v>
      </c>
      <c r="R43" t="s">
        <v>8316</v>
      </c>
      <c r="S43" s="14">
        <f t="shared" si="13"/>
        <v>42136.270787037036</v>
      </c>
      <c r="T43" s="14">
        <f t="shared" si="14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f t="shared" si="8"/>
        <v>108</v>
      </c>
      <c r="P44">
        <f t="shared" si="12"/>
        <v>113.42</v>
      </c>
      <c r="Q44" t="s">
        <v>8315</v>
      </c>
      <c r="R44" t="s">
        <v>8316</v>
      </c>
      <c r="S44" s="14">
        <f t="shared" si="13"/>
        <v>42171.034861111111</v>
      </c>
      <c r="T44" s="14">
        <f t="shared" si="14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f t="shared" si="8"/>
        <v>120</v>
      </c>
      <c r="P45">
        <f t="shared" si="12"/>
        <v>104.57</v>
      </c>
      <c r="Q45" t="s">
        <v>8315</v>
      </c>
      <c r="R45" t="s">
        <v>8316</v>
      </c>
      <c r="S45" s="14">
        <f t="shared" si="13"/>
        <v>42494.683634259258</v>
      </c>
      <c r="T45" s="14">
        <f t="shared" si="14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f t="shared" si="8"/>
        <v>100</v>
      </c>
      <c r="P46">
        <f t="shared" si="12"/>
        <v>272.73</v>
      </c>
      <c r="Q46" t="s">
        <v>8315</v>
      </c>
      <c r="R46" t="s">
        <v>8316</v>
      </c>
      <c r="S46" s="14">
        <f t="shared" si="13"/>
        <v>41758.839675925927</v>
      </c>
      <c r="T46" s="14">
        <f t="shared" si="14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f t="shared" si="8"/>
        <v>111</v>
      </c>
      <c r="P47">
        <f t="shared" si="12"/>
        <v>63.85</v>
      </c>
      <c r="Q47" t="s">
        <v>8315</v>
      </c>
      <c r="R47" t="s">
        <v>8316</v>
      </c>
      <c r="S47" s="14">
        <f t="shared" si="13"/>
        <v>42171.824884259258</v>
      </c>
      <c r="T47" s="14">
        <f t="shared" si="14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f t="shared" si="8"/>
        <v>108</v>
      </c>
      <c r="P48">
        <f t="shared" si="12"/>
        <v>83.51</v>
      </c>
      <c r="Q48" t="s">
        <v>8315</v>
      </c>
      <c r="R48" t="s">
        <v>8316</v>
      </c>
      <c r="S48" s="14">
        <f t="shared" si="13"/>
        <v>42268.127696759257</v>
      </c>
      <c r="T48" s="14">
        <f t="shared" si="14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f t="shared" si="8"/>
        <v>108</v>
      </c>
      <c r="P49">
        <f t="shared" si="12"/>
        <v>44.09</v>
      </c>
      <c r="Q49" t="s">
        <v>8315</v>
      </c>
      <c r="R49" t="s">
        <v>8316</v>
      </c>
      <c r="S49" s="14">
        <f t="shared" si="13"/>
        <v>42746.261782407411</v>
      </c>
      <c r="T49" s="14">
        <f t="shared" si="14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f t="shared" si="8"/>
        <v>120</v>
      </c>
      <c r="P50">
        <f t="shared" si="12"/>
        <v>44.54</v>
      </c>
      <c r="Q50" t="s">
        <v>8315</v>
      </c>
      <c r="R50" t="s">
        <v>8316</v>
      </c>
      <c r="S50" s="14">
        <f t="shared" si="13"/>
        <v>41842.607592592591</v>
      </c>
      <c r="T50" s="14">
        <f t="shared" si="14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f t="shared" si="8"/>
        <v>111</v>
      </c>
      <c r="P51">
        <f t="shared" si="12"/>
        <v>125.81</v>
      </c>
      <c r="Q51" t="s">
        <v>8315</v>
      </c>
      <c r="R51" t="s">
        <v>8316</v>
      </c>
      <c r="S51" s="14">
        <f t="shared" si="13"/>
        <v>41853.240208333329</v>
      </c>
      <c r="T51" s="14">
        <f t="shared" si="14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f t="shared" si="8"/>
        <v>110</v>
      </c>
      <c r="P52">
        <f t="shared" ref="P52:P69" si="15">IFERROR(ROUND(E52/L52,2),0)</f>
        <v>50.75</v>
      </c>
      <c r="Q52" t="s">
        <v>8315</v>
      </c>
      <c r="R52" t="s">
        <v>8316</v>
      </c>
      <c r="S52" s="14">
        <f t="shared" ref="S52:S69" si="16">(((J52/60)/60)/24)+DATE(1970,1,1)</f>
        <v>42061.212488425925</v>
      </c>
      <c r="T52" s="14">
        <f t="shared" ref="T52:T69" si="17">(((I52/60)/60)/24)+DATE(1970,1,1)</f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f t="shared" si="8"/>
        <v>122</v>
      </c>
      <c r="P53">
        <f t="shared" si="15"/>
        <v>60.9</v>
      </c>
      <c r="Q53" t="s">
        <v>8315</v>
      </c>
      <c r="R53" t="s">
        <v>8316</v>
      </c>
      <c r="S53" s="14">
        <f t="shared" si="16"/>
        <v>42036.24428240741</v>
      </c>
      <c r="T53" s="14">
        <f t="shared" si="17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f t="shared" si="8"/>
        <v>107</v>
      </c>
      <c r="P54">
        <f t="shared" si="15"/>
        <v>109.03</v>
      </c>
      <c r="Q54" t="s">
        <v>8315</v>
      </c>
      <c r="R54" t="s">
        <v>8316</v>
      </c>
      <c r="S54" s="14">
        <f t="shared" si="16"/>
        <v>42157.470185185186</v>
      </c>
      <c r="T54" s="14">
        <f t="shared" si="17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f t="shared" si="8"/>
        <v>101</v>
      </c>
      <c r="P55">
        <f t="shared" si="15"/>
        <v>25.69</v>
      </c>
      <c r="Q55" t="s">
        <v>8315</v>
      </c>
      <c r="R55" t="s">
        <v>8316</v>
      </c>
      <c r="S55" s="14">
        <f t="shared" si="16"/>
        <v>41827.909942129627</v>
      </c>
      <c r="T55" s="14">
        <f t="shared" si="17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f t="shared" si="8"/>
        <v>109</v>
      </c>
      <c r="P56">
        <f t="shared" si="15"/>
        <v>41.92</v>
      </c>
      <c r="Q56" t="s">
        <v>8315</v>
      </c>
      <c r="R56" t="s">
        <v>8316</v>
      </c>
      <c r="S56" s="14">
        <f t="shared" si="16"/>
        <v>42162.729548611111</v>
      </c>
      <c r="T56" s="14">
        <f t="shared" si="17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f t="shared" si="8"/>
        <v>114</v>
      </c>
      <c r="P57">
        <f t="shared" si="15"/>
        <v>88.77</v>
      </c>
      <c r="Q57" t="s">
        <v>8315</v>
      </c>
      <c r="R57" t="s">
        <v>8316</v>
      </c>
      <c r="S57" s="14">
        <f t="shared" si="16"/>
        <v>42233.738564814819</v>
      </c>
      <c r="T57" s="14">
        <f t="shared" si="17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f t="shared" si="8"/>
        <v>114</v>
      </c>
      <c r="P58">
        <f t="shared" si="15"/>
        <v>80.23</v>
      </c>
      <c r="Q58" t="s">
        <v>8315</v>
      </c>
      <c r="R58" t="s">
        <v>8316</v>
      </c>
      <c r="S58" s="14">
        <f t="shared" si="16"/>
        <v>42042.197824074072</v>
      </c>
      <c r="T58" s="14">
        <f t="shared" si="17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f t="shared" si="8"/>
        <v>106</v>
      </c>
      <c r="P59">
        <f t="shared" si="15"/>
        <v>78.94</v>
      </c>
      <c r="Q59" t="s">
        <v>8315</v>
      </c>
      <c r="R59" t="s">
        <v>8316</v>
      </c>
      <c r="S59" s="14">
        <f t="shared" si="16"/>
        <v>42585.523842592593</v>
      </c>
      <c r="T59" s="14">
        <f t="shared" si="17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f t="shared" si="8"/>
        <v>106</v>
      </c>
      <c r="P60">
        <f t="shared" si="15"/>
        <v>69.89</v>
      </c>
      <c r="Q60" t="s">
        <v>8315</v>
      </c>
      <c r="R60" t="s">
        <v>8316</v>
      </c>
      <c r="S60" s="14">
        <f t="shared" si="16"/>
        <v>41808.669571759259</v>
      </c>
      <c r="T60" s="14">
        <f t="shared" si="17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f t="shared" si="8"/>
        <v>100</v>
      </c>
      <c r="P61">
        <f t="shared" si="15"/>
        <v>74.53</v>
      </c>
      <c r="Q61" t="s">
        <v>8315</v>
      </c>
      <c r="R61" t="s">
        <v>8316</v>
      </c>
      <c r="S61" s="14">
        <f t="shared" si="16"/>
        <v>41852.658310185187</v>
      </c>
      <c r="T61" s="14">
        <f t="shared" si="17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f t="shared" si="8"/>
        <v>105</v>
      </c>
      <c r="P62">
        <f t="shared" si="15"/>
        <v>123.94</v>
      </c>
      <c r="Q62" t="s">
        <v>8315</v>
      </c>
      <c r="R62" t="s">
        <v>8316</v>
      </c>
      <c r="S62" s="14">
        <f t="shared" si="16"/>
        <v>42694.110185185185</v>
      </c>
      <c r="T62" s="14">
        <f t="shared" si="17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f t="shared" si="8"/>
        <v>175</v>
      </c>
      <c r="P63">
        <f t="shared" si="15"/>
        <v>264.85000000000002</v>
      </c>
      <c r="Q63" t="s">
        <v>8315</v>
      </c>
      <c r="R63" t="s">
        <v>8316</v>
      </c>
      <c r="S63" s="14">
        <f t="shared" si="16"/>
        <v>42341.818379629629</v>
      </c>
      <c r="T63" s="14">
        <f t="shared" si="17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f t="shared" si="8"/>
        <v>102</v>
      </c>
      <c r="P64">
        <f t="shared" si="15"/>
        <v>58.62</v>
      </c>
      <c r="Q64" t="s">
        <v>8315</v>
      </c>
      <c r="R64" t="s">
        <v>8316</v>
      </c>
      <c r="S64" s="14">
        <f t="shared" si="16"/>
        <v>41880.061006944445</v>
      </c>
      <c r="T64" s="14">
        <f t="shared" si="17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f t="shared" si="8"/>
        <v>100</v>
      </c>
      <c r="P65">
        <f t="shared" si="15"/>
        <v>70.88</v>
      </c>
      <c r="Q65" t="s">
        <v>8315</v>
      </c>
      <c r="R65" t="s">
        <v>8316</v>
      </c>
      <c r="S65" s="14">
        <f t="shared" si="16"/>
        <v>41941.683865740742</v>
      </c>
      <c r="T65" s="14">
        <f t="shared" si="17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f t="shared" ref="O66:O73" si="18">ROUND(E66/D66*100,0)</f>
        <v>114</v>
      </c>
      <c r="P66">
        <f t="shared" si="15"/>
        <v>113.57</v>
      </c>
      <c r="Q66" t="s">
        <v>8315</v>
      </c>
      <c r="R66" t="s">
        <v>8316</v>
      </c>
      <c r="S66" s="14">
        <f t="shared" si="16"/>
        <v>42026.88118055556</v>
      </c>
      <c r="T66" s="14">
        <f t="shared" si="17"/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f t="shared" si="18"/>
        <v>129</v>
      </c>
      <c r="P67">
        <f t="shared" si="15"/>
        <v>60.69</v>
      </c>
      <c r="Q67" t="s">
        <v>8315</v>
      </c>
      <c r="R67" t="s">
        <v>8316</v>
      </c>
      <c r="S67" s="14">
        <f t="shared" si="16"/>
        <v>41922.640590277777</v>
      </c>
      <c r="T67" s="14">
        <f t="shared" si="1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f t="shared" si="18"/>
        <v>101</v>
      </c>
      <c r="P68">
        <f t="shared" si="15"/>
        <v>110.22</v>
      </c>
      <c r="Q68" t="s">
        <v>8315</v>
      </c>
      <c r="R68" t="s">
        <v>8316</v>
      </c>
      <c r="S68" s="14">
        <f t="shared" si="16"/>
        <v>41993.824340277773</v>
      </c>
      <c r="T68" s="14">
        <f t="shared" si="1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f t="shared" si="18"/>
        <v>109</v>
      </c>
      <c r="P69">
        <f t="shared" si="15"/>
        <v>136.46</v>
      </c>
      <c r="Q69" t="s">
        <v>8315</v>
      </c>
      <c r="R69" t="s">
        <v>8316</v>
      </c>
      <c r="S69" s="14">
        <f t="shared" si="16"/>
        <v>42219.915856481486</v>
      </c>
      <c r="T69" s="14">
        <f t="shared" si="1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f t="shared" si="18"/>
        <v>118</v>
      </c>
      <c r="P70">
        <f t="shared" ref="P70:P101" si="19">IFERROR(ROUND(E70/L70,2),0)</f>
        <v>110.35</v>
      </c>
      <c r="Q70" t="s">
        <v>8315</v>
      </c>
      <c r="R70" t="s">
        <v>8316</v>
      </c>
      <c r="S70" s="14">
        <f t="shared" ref="S70:S101" si="20">(((J70/60)/60)/24)+DATE(1970,1,1)</f>
        <v>41909.969386574077</v>
      </c>
      <c r="T70" s="14">
        <f t="shared" ref="T70:T101" si="21">(((I70/60)/60)/24)+DATE(1970,1,1)</f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f t="shared" si="18"/>
        <v>131</v>
      </c>
      <c r="P71">
        <f t="shared" si="19"/>
        <v>41.42</v>
      </c>
      <c r="Q71" t="s">
        <v>8315</v>
      </c>
      <c r="R71" t="s">
        <v>8316</v>
      </c>
      <c r="S71" s="14">
        <f t="shared" si="20"/>
        <v>41891.665324074071</v>
      </c>
      <c r="T71" s="14">
        <f t="shared" si="21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f t="shared" si="18"/>
        <v>104</v>
      </c>
      <c r="P72">
        <f t="shared" si="19"/>
        <v>52</v>
      </c>
      <c r="Q72" t="s">
        <v>8315</v>
      </c>
      <c r="R72" t="s">
        <v>8316</v>
      </c>
      <c r="S72" s="14">
        <f t="shared" si="20"/>
        <v>41226.017361111109</v>
      </c>
      <c r="T72" s="14">
        <f t="shared" si="21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f t="shared" si="18"/>
        <v>101</v>
      </c>
      <c r="P73">
        <f t="shared" si="19"/>
        <v>33.99</v>
      </c>
      <c r="Q73" t="s">
        <v>8315</v>
      </c>
      <c r="R73" t="s">
        <v>8316</v>
      </c>
      <c r="S73" s="14">
        <f t="shared" si="20"/>
        <v>40478.263923611114</v>
      </c>
      <c r="T73" s="14">
        <f t="shared" si="21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f t="shared" ref="O74:O137" si="22">ROUND(E74/D74*100,0)</f>
        <v>100</v>
      </c>
      <c r="P74">
        <f t="shared" si="19"/>
        <v>103.35</v>
      </c>
      <c r="Q74" t="s">
        <v>8315</v>
      </c>
      <c r="R74" t="s">
        <v>8316</v>
      </c>
      <c r="S74" s="14">
        <f t="shared" si="20"/>
        <v>41862.83997685185</v>
      </c>
      <c r="T74" s="14">
        <f t="shared" si="21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f t="shared" si="22"/>
        <v>336</v>
      </c>
      <c r="P75">
        <f t="shared" si="19"/>
        <v>41.77</v>
      </c>
      <c r="Q75" t="s">
        <v>8315</v>
      </c>
      <c r="R75" t="s">
        <v>8316</v>
      </c>
      <c r="S75" s="14">
        <f t="shared" si="20"/>
        <v>40633.154363425929</v>
      </c>
      <c r="T75" s="14">
        <f t="shared" si="21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f t="shared" si="22"/>
        <v>113</v>
      </c>
      <c r="P76">
        <f t="shared" si="19"/>
        <v>64.27</v>
      </c>
      <c r="Q76" t="s">
        <v>8315</v>
      </c>
      <c r="R76" t="s">
        <v>8316</v>
      </c>
      <c r="S76" s="14">
        <f t="shared" si="20"/>
        <v>40970.875671296293</v>
      </c>
      <c r="T76" s="14">
        <f t="shared" si="21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f t="shared" si="22"/>
        <v>102</v>
      </c>
      <c r="P77">
        <f t="shared" si="19"/>
        <v>62.92</v>
      </c>
      <c r="Q77" t="s">
        <v>8315</v>
      </c>
      <c r="R77" t="s">
        <v>8316</v>
      </c>
      <c r="S77" s="14">
        <f t="shared" si="20"/>
        <v>41026.953055555554</v>
      </c>
      <c r="T77" s="14">
        <f t="shared" si="21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f t="shared" si="22"/>
        <v>101</v>
      </c>
      <c r="P78">
        <f t="shared" si="19"/>
        <v>98.54</v>
      </c>
      <c r="Q78" t="s">
        <v>8315</v>
      </c>
      <c r="R78" t="s">
        <v>8316</v>
      </c>
      <c r="S78" s="14">
        <f t="shared" si="20"/>
        <v>41829.788252314815</v>
      </c>
      <c r="T78" s="14">
        <f t="shared" si="21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f t="shared" si="22"/>
        <v>114</v>
      </c>
      <c r="P79">
        <f t="shared" si="19"/>
        <v>82.61</v>
      </c>
      <c r="Q79" t="s">
        <v>8315</v>
      </c>
      <c r="R79" t="s">
        <v>8316</v>
      </c>
      <c r="S79" s="14">
        <f t="shared" si="20"/>
        <v>41447.839722222219</v>
      </c>
      <c r="T79" s="14">
        <f t="shared" si="21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f t="shared" si="22"/>
        <v>133</v>
      </c>
      <c r="P80">
        <f t="shared" si="19"/>
        <v>38.5</v>
      </c>
      <c r="Q80" t="s">
        <v>8315</v>
      </c>
      <c r="R80" t="s">
        <v>8316</v>
      </c>
      <c r="S80" s="14">
        <f t="shared" si="20"/>
        <v>40884.066678240742</v>
      </c>
      <c r="T80" s="14">
        <f t="shared" si="21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f t="shared" si="22"/>
        <v>102</v>
      </c>
      <c r="P81">
        <f t="shared" si="19"/>
        <v>80.16</v>
      </c>
      <c r="Q81" t="s">
        <v>8315</v>
      </c>
      <c r="R81" t="s">
        <v>8316</v>
      </c>
      <c r="S81" s="14">
        <f t="shared" si="20"/>
        <v>41841.26489583333</v>
      </c>
      <c r="T81" s="14">
        <f t="shared" si="21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f t="shared" si="22"/>
        <v>127</v>
      </c>
      <c r="P82">
        <f t="shared" si="19"/>
        <v>80.73</v>
      </c>
      <c r="Q82" t="s">
        <v>8315</v>
      </c>
      <c r="R82" t="s">
        <v>8316</v>
      </c>
      <c r="S82" s="14">
        <f t="shared" si="20"/>
        <v>41799.685902777775</v>
      </c>
      <c r="T82" s="14">
        <f t="shared" si="21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f t="shared" si="22"/>
        <v>111</v>
      </c>
      <c r="P83">
        <f t="shared" si="19"/>
        <v>200.69</v>
      </c>
      <c r="Q83" t="s">
        <v>8315</v>
      </c>
      <c r="R83" t="s">
        <v>8316</v>
      </c>
      <c r="S83" s="14">
        <f t="shared" si="20"/>
        <v>41775.753761574073</v>
      </c>
      <c r="T83" s="14">
        <f t="shared" si="21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f t="shared" si="22"/>
        <v>107</v>
      </c>
      <c r="P84">
        <f t="shared" si="19"/>
        <v>37.590000000000003</v>
      </c>
      <c r="Q84" t="s">
        <v>8315</v>
      </c>
      <c r="R84" t="s">
        <v>8316</v>
      </c>
      <c r="S84" s="14">
        <f t="shared" si="20"/>
        <v>41766.80572916667</v>
      </c>
      <c r="T84" s="14">
        <f t="shared" si="21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f t="shared" si="22"/>
        <v>163</v>
      </c>
      <c r="P85">
        <f t="shared" si="19"/>
        <v>58.1</v>
      </c>
      <c r="Q85" t="s">
        <v>8315</v>
      </c>
      <c r="R85" t="s">
        <v>8316</v>
      </c>
      <c r="S85" s="14">
        <f t="shared" si="20"/>
        <v>40644.159259259257</v>
      </c>
      <c r="T85" s="14">
        <f t="shared" si="21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f t="shared" si="22"/>
        <v>160</v>
      </c>
      <c r="P86">
        <f t="shared" si="19"/>
        <v>60.3</v>
      </c>
      <c r="Q86" t="s">
        <v>8315</v>
      </c>
      <c r="R86" t="s">
        <v>8316</v>
      </c>
      <c r="S86" s="14">
        <f t="shared" si="20"/>
        <v>41940.69158564815</v>
      </c>
      <c r="T86" s="14">
        <f t="shared" si="21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f t="shared" si="22"/>
        <v>116</v>
      </c>
      <c r="P87">
        <f t="shared" si="19"/>
        <v>63.36</v>
      </c>
      <c r="Q87" t="s">
        <v>8315</v>
      </c>
      <c r="R87" t="s">
        <v>8316</v>
      </c>
      <c r="S87" s="14">
        <f t="shared" si="20"/>
        <v>41839.175706018519</v>
      </c>
      <c r="T87" s="14">
        <f t="shared" si="21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f t="shared" si="22"/>
        <v>124</v>
      </c>
      <c r="P88">
        <f t="shared" si="19"/>
        <v>50.9</v>
      </c>
      <c r="Q88" t="s">
        <v>8315</v>
      </c>
      <c r="R88" t="s">
        <v>8316</v>
      </c>
      <c r="S88" s="14">
        <f t="shared" si="20"/>
        <v>41772.105937500004</v>
      </c>
      <c r="T88" s="14">
        <f t="shared" si="21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f t="shared" si="22"/>
        <v>103</v>
      </c>
      <c r="P89">
        <f t="shared" si="19"/>
        <v>100.5</v>
      </c>
      <c r="Q89" t="s">
        <v>8315</v>
      </c>
      <c r="R89" t="s">
        <v>8316</v>
      </c>
      <c r="S89" s="14">
        <f t="shared" si="20"/>
        <v>41591.737974537034</v>
      </c>
      <c r="T89" s="14">
        <f t="shared" si="21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f t="shared" si="22"/>
        <v>112</v>
      </c>
      <c r="P90">
        <f t="shared" si="19"/>
        <v>31.62</v>
      </c>
      <c r="Q90" t="s">
        <v>8315</v>
      </c>
      <c r="R90" t="s">
        <v>8316</v>
      </c>
      <c r="S90" s="14">
        <f t="shared" si="20"/>
        <v>41789.080370370371</v>
      </c>
      <c r="T90" s="14">
        <f t="shared" si="21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f t="shared" si="22"/>
        <v>115</v>
      </c>
      <c r="P91">
        <f t="shared" si="19"/>
        <v>79.31</v>
      </c>
      <c r="Q91" t="s">
        <v>8315</v>
      </c>
      <c r="R91" t="s">
        <v>8316</v>
      </c>
      <c r="S91" s="14">
        <f t="shared" si="20"/>
        <v>40923.729953703703</v>
      </c>
      <c r="T91" s="14">
        <f t="shared" si="21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f t="shared" si="22"/>
        <v>103</v>
      </c>
      <c r="P92">
        <f t="shared" si="19"/>
        <v>139.19</v>
      </c>
      <c r="Q92" t="s">
        <v>8315</v>
      </c>
      <c r="R92" t="s">
        <v>8316</v>
      </c>
      <c r="S92" s="14">
        <f t="shared" si="20"/>
        <v>41878.878379629627</v>
      </c>
      <c r="T92" s="14">
        <f t="shared" si="21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f t="shared" si="22"/>
        <v>101</v>
      </c>
      <c r="P93">
        <f t="shared" si="19"/>
        <v>131.91</v>
      </c>
      <c r="Q93" t="s">
        <v>8315</v>
      </c>
      <c r="R93" t="s">
        <v>8316</v>
      </c>
      <c r="S93" s="14">
        <f t="shared" si="20"/>
        <v>41862.864675925928</v>
      </c>
      <c r="T93" s="14">
        <f t="shared" si="21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f t="shared" si="22"/>
        <v>110</v>
      </c>
      <c r="P94">
        <f t="shared" si="19"/>
        <v>91.3</v>
      </c>
      <c r="Q94" t="s">
        <v>8315</v>
      </c>
      <c r="R94" t="s">
        <v>8316</v>
      </c>
      <c r="S94" s="14">
        <f t="shared" si="20"/>
        <v>40531.886886574073</v>
      </c>
      <c r="T94" s="14">
        <f t="shared" si="21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f t="shared" si="22"/>
        <v>115</v>
      </c>
      <c r="P95">
        <f t="shared" si="19"/>
        <v>39.67</v>
      </c>
      <c r="Q95" t="s">
        <v>8315</v>
      </c>
      <c r="R95" t="s">
        <v>8316</v>
      </c>
      <c r="S95" s="14">
        <f t="shared" si="20"/>
        <v>41477.930914351848</v>
      </c>
      <c r="T95" s="14">
        <f t="shared" si="21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f t="shared" si="22"/>
        <v>117</v>
      </c>
      <c r="P96">
        <f t="shared" si="19"/>
        <v>57.55</v>
      </c>
      <c r="Q96" t="s">
        <v>8315</v>
      </c>
      <c r="R96" t="s">
        <v>8316</v>
      </c>
      <c r="S96" s="14">
        <f t="shared" si="20"/>
        <v>41781.666770833333</v>
      </c>
      <c r="T96" s="14">
        <f t="shared" si="21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f t="shared" si="22"/>
        <v>114</v>
      </c>
      <c r="P97">
        <f t="shared" si="19"/>
        <v>77.34</v>
      </c>
      <c r="Q97" t="s">
        <v>8315</v>
      </c>
      <c r="R97" t="s">
        <v>8316</v>
      </c>
      <c r="S97" s="14">
        <f t="shared" si="20"/>
        <v>41375.702210648145</v>
      </c>
      <c r="T97" s="14">
        <f t="shared" si="21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f t="shared" si="22"/>
        <v>101</v>
      </c>
      <c r="P98">
        <f t="shared" si="19"/>
        <v>46.77</v>
      </c>
      <c r="Q98" t="s">
        <v>8315</v>
      </c>
      <c r="R98" t="s">
        <v>8316</v>
      </c>
      <c r="S98" s="14">
        <f t="shared" si="20"/>
        <v>40883.949317129627</v>
      </c>
      <c r="T98" s="14">
        <f t="shared" si="21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f t="shared" si="22"/>
        <v>109</v>
      </c>
      <c r="P99">
        <f t="shared" si="19"/>
        <v>40.07</v>
      </c>
      <c r="Q99" t="s">
        <v>8315</v>
      </c>
      <c r="R99" t="s">
        <v>8316</v>
      </c>
      <c r="S99" s="14">
        <f t="shared" si="20"/>
        <v>41491.79478009259</v>
      </c>
      <c r="T99" s="14">
        <f t="shared" si="21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f t="shared" si="22"/>
        <v>107</v>
      </c>
      <c r="P100">
        <f t="shared" si="19"/>
        <v>100.22</v>
      </c>
      <c r="Q100" t="s">
        <v>8315</v>
      </c>
      <c r="R100" t="s">
        <v>8316</v>
      </c>
      <c r="S100" s="14">
        <f t="shared" si="20"/>
        <v>41791.993414351848</v>
      </c>
      <c r="T100" s="14">
        <f t="shared" si="21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f t="shared" si="22"/>
        <v>116</v>
      </c>
      <c r="P101">
        <f t="shared" si="19"/>
        <v>71.489999999999995</v>
      </c>
      <c r="Q101" t="s">
        <v>8315</v>
      </c>
      <c r="R101" t="s">
        <v>8316</v>
      </c>
      <c r="S101" s="14">
        <f t="shared" si="20"/>
        <v>41835.666354166664</v>
      </c>
      <c r="T101" s="14">
        <f t="shared" si="21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f t="shared" si="22"/>
        <v>104</v>
      </c>
      <c r="P102">
        <f t="shared" ref="P102:P141" si="23">IFERROR(ROUND(E102/L102,2),0)</f>
        <v>63.11</v>
      </c>
      <c r="Q102" t="s">
        <v>8315</v>
      </c>
      <c r="R102" t="s">
        <v>8316</v>
      </c>
      <c r="S102" s="14">
        <f t="shared" ref="S102:S141" si="24">(((J102/60)/60)/24)+DATE(1970,1,1)</f>
        <v>41827.605057870373</v>
      </c>
      <c r="T102" s="14">
        <f t="shared" ref="T102:T141" si="25">(((I102/60)/60)/24)+DATE(1970,1,1)</f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f t="shared" si="22"/>
        <v>119</v>
      </c>
      <c r="P103">
        <f t="shared" si="23"/>
        <v>50.16</v>
      </c>
      <c r="Q103" t="s">
        <v>8315</v>
      </c>
      <c r="R103" t="s">
        <v>8316</v>
      </c>
      <c r="S103" s="14">
        <f t="shared" si="24"/>
        <v>41778.637245370373</v>
      </c>
      <c r="T103" s="14">
        <f t="shared" si="25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f t="shared" si="22"/>
        <v>126</v>
      </c>
      <c r="P104">
        <f t="shared" si="23"/>
        <v>62.88</v>
      </c>
      <c r="Q104" t="s">
        <v>8315</v>
      </c>
      <c r="R104" t="s">
        <v>8316</v>
      </c>
      <c r="S104" s="14">
        <f t="shared" si="24"/>
        <v>41013.936562499999</v>
      </c>
      <c r="T104" s="14">
        <f t="shared" si="25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f t="shared" si="22"/>
        <v>120</v>
      </c>
      <c r="P105">
        <f t="shared" si="23"/>
        <v>85.53</v>
      </c>
      <c r="Q105" t="s">
        <v>8315</v>
      </c>
      <c r="R105" t="s">
        <v>8316</v>
      </c>
      <c r="S105" s="14">
        <f t="shared" si="24"/>
        <v>41834.586574074077</v>
      </c>
      <c r="T105" s="14">
        <f t="shared" si="25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f t="shared" si="22"/>
        <v>126</v>
      </c>
      <c r="P106">
        <f t="shared" si="23"/>
        <v>53.72</v>
      </c>
      <c r="Q106" t="s">
        <v>8315</v>
      </c>
      <c r="R106" t="s">
        <v>8316</v>
      </c>
      <c r="S106" s="14">
        <f t="shared" si="24"/>
        <v>41829.795729166668</v>
      </c>
      <c r="T106" s="14">
        <f t="shared" si="25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f t="shared" si="22"/>
        <v>100</v>
      </c>
      <c r="P107">
        <f t="shared" si="23"/>
        <v>262.11</v>
      </c>
      <c r="Q107" t="s">
        <v>8315</v>
      </c>
      <c r="R107" t="s">
        <v>8316</v>
      </c>
      <c r="S107" s="14">
        <f t="shared" si="24"/>
        <v>42219.665173611109</v>
      </c>
      <c r="T107" s="14">
        <f t="shared" si="25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f t="shared" si="22"/>
        <v>116</v>
      </c>
      <c r="P108">
        <f t="shared" si="23"/>
        <v>50.2</v>
      </c>
      <c r="Q108" t="s">
        <v>8315</v>
      </c>
      <c r="R108" t="s">
        <v>8316</v>
      </c>
      <c r="S108" s="14">
        <f t="shared" si="24"/>
        <v>42648.546111111107</v>
      </c>
      <c r="T108" s="14">
        <f t="shared" si="25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f t="shared" si="22"/>
        <v>100</v>
      </c>
      <c r="P109">
        <f t="shared" si="23"/>
        <v>168.25</v>
      </c>
      <c r="Q109" t="s">
        <v>8315</v>
      </c>
      <c r="R109" t="s">
        <v>8316</v>
      </c>
      <c r="S109" s="14">
        <f t="shared" si="24"/>
        <v>42050.983182870375</v>
      </c>
      <c r="T109" s="14">
        <f t="shared" si="25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f t="shared" si="22"/>
        <v>101</v>
      </c>
      <c r="P110">
        <f t="shared" si="23"/>
        <v>256.37</v>
      </c>
      <c r="Q110" t="s">
        <v>8315</v>
      </c>
      <c r="R110" t="s">
        <v>8316</v>
      </c>
      <c r="S110" s="14">
        <f t="shared" si="24"/>
        <v>42772.833379629628</v>
      </c>
      <c r="T110" s="14">
        <f t="shared" si="25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f t="shared" si="22"/>
        <v>125</v>
      </c>
      <c r="P111">
        <f t="shared" si="23"/>
        <v>37.14</v>
      </c>
      <c r="Q111" t="s">
        <v>8315</v>
      </c>
      <c r="R111" t="s">
        <v>8316</v>
      </c>
      <c r="S111" s="14">
        <f t="shared" si="24"/>
        <v>42270.582141203704</v>
      </c>
      <c r="T111" s="14">
        <f t="shared" si="25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f t="shared" si="22"/>
        <v>110</v>
      </c>
      <c r="P112">
        <f t="shared" si="23"/>
        <v>45.88</v>
      </c>
      <c r="Q112" t="s">
        <v>8315</v>
      </c>
      <c r="R112" t="s">
        <v>8316</v>
      </c>
      <c r="S112" s="14">
        <f t="shared" si="24"/>
        <v>42206.835370370376</v>
      </c>
      <c r="T112" s="14">
        <f t="shared" si="25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f t="shared" si="22"/>
        <v>102</v>
      </c>
      <c r="P113">
        <f t="shared" si="23"/>
        <v>141.71</v>
      </c>
      <c r="Q113" t="s">
        <v>8315</v>
      </c>
      <c r="R113" t="s">
        <v>8316</v>
      </c>
      <c r="S113" s="14">
        <f t="shared" si="24"/>
        <v>42697.850844907407</v>
      </c>
      <c r="T113" s="14">
        <f t="shared" si="25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f t="shared" si="22"/>
        <v>102</v>
      </c>
      <c r="P114">
        <f t="shared" si="23"/>
        <v>52.49</v>
      </c>
      <c r="Q114" t="s">
        <v>8315</v>
      </c>
      <c r="R114" t="s">
        <v>8316</v>
      </c>
      <c r="S114" s="14">
        <f t="shared" si="24"/>
        <v>42503.559467592597</v>
      </c>
      <c r="T114" s="14">
        <f t="shared" si="25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f t="shared" si="22"/>
        <v>102</v>
      </c>
      <c r="P115">
        <f t="shared" si="23"/>
        <v>193.62</v>
      </c>
      <c r="Q115" t="s">
        <v>8315</v>
      </c>
      <c r="R115" t="s">
        <v>8316</v>
      </c>
      <c r="S115" s="14">
        <f t="shared" si="24"/>
        <v>42323.70930555556</v>
      </c>
      <c r="T115" s="14">
        <f t="shared" si="25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f t="shared" si="22"/>
        <v>108</v>
      </c>
      <c r="P116">
        <f t="shared" si="23"/>
        <v>106.8</v>
      </c>
      <c r="Q116" t="s">
        <v>8315</v>
      </c>
      <c r="R116" t="s">
        <v>8316</v>
      </c>
      <c r="S116" s="14">
        <f t="shared" si="24"/>
        <v>41933.291643518518</v>
      </c>
      <c r="T116" s="14">
        <f t="shared" si="25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f t="shared" si="22"/>
        <v>110</v>
      </c>
      <c r="P117">
        <f t="shared" si="23"/>
        <v>77.22</v>
      </c>
      <c r="Q117" t="s">
        <v>8315</v>
      </c>
      <c r="R117" t="s">
        <v>8316</v>
      </c>
      <c r="S117" s="14">
        <f t="shared" si="24"/>
        <v>41898.168125000004</v>
      </c>
      <c r="T117" s="14">
        <f t="shared" si="25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f t="shared" si="22"/>
        <v>161</v>
      </c>
      <c r="P118">
        <f t="shared" si="23"/>
        <v>57.5</v>
      </c>
      <c r="Q118" t="s">
        <v>8315</v>
      </c>
      <c r="R118" t="s">
        <v>8316</v>
      </c>
      <c r="S118" s="14">
        <f t="shared" si="24"/>
        <v>42446.943831018521</v>
      </c>
      <c r="T118" s="14">
        <f t="shared" si="25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f t="shared" si="22"/>
        <v>131</v>
      </c>
      <c r="P119">
        <f t="shared" si="23"/>
        <v>50.46</v>
      </c>
      <c r="Q119" t="s">
        <v>8315</v>
      </c>
      <c r="R119" t="s">
        <v>8316</v>
      </c>
      <c r="S119" s="14">
        <f t="shared" si="24"/>
        <v>42463.81385416667</v>
      </c>
      <c r="T119" s="14">
        <f t="shared" si="25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f t="shared" si="22"/>
        <v>119</v>
      </c>
      <c r="P120">
        <f t="shared" si="23"/>
        <v>97.38</v>
      </c>
      <c r="Q120" t="s">
        <v>8315</v>
      </c>
      <c r="R120" t="s">
        <v>8316</v>
      </c>
      <c r="S120" s="14">
        <f t="shared" si="24"/>
        <v>42766.805034722223</v>
      </c>
      <c r="T120" s="14">
        <f t="shared" si="25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f t="shared" si="22"/>
        <v>103</v>
      </c>
      <c r="P121">
        <f t="shared" si="23"/>
        <v>85.53</v>
      </c>
      <c r="Q121" t="s">
        <v>8315</v>
      </c>
      <c r="R121" t="s">
        <v>8316</v>
      </c>
      <c r="S121" s="14">
        <f t="shared" si="24"/>
        <v>42522.347812499997</v>
      </c>
      <c r="T121" s="14">
        <f t="shared" si="25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f t="shared" si="22"/>
        <v>101</v>
      </c>
      <c r="P122">
        <f t="shared" si="23"/>
        <v>182.91</v>
      </c>
      <c r="Q122" t="s">
        <v>8315</v>
      </c>
      <c r="R122" t="s">
        <v>8316</v>
      </c>
      <c r="S122" s="14">
        <f t="shared" si="24"/>
        <v>42702.917048611111</v>
      </c>
      <c r="T122" s="14">
        <f t="shared" si="25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f t="shared" si="22"/>
        <v>101</v>
      </c>
      <c r="P123">
        <f t="shared" si="23"/>
        <v>131.13999999999999</v>
      </c>
      <c r="Q123" t="s">
        <v>8315</v>
      </c>
      <c r="R123" t="s">
        <v>8316</v>
      </c>
      <c r="S123" s="14">
        <f t="shared" si="24"/>
        <v>42252.474351851852</v>
      </c>
      <c r="T123" s="14">
        <f t="shared" si="25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f t="shared" si="22"/>
        <v>115</v>
      </c>
      <c r="P124">
        <f t="shared" si="23"/>
        <v>58.69</v>
      </c>
      <c r="Q124" t="s">
        <v>8315</v>
      </c>
      <c r="R124" t="s">
        <v>8316</v>
      </c>
      <c r="S124" s="14">
        <f t="shared" si="24"/>
        <v>41893.324884259258</v>
      </c>
      <c r="T124" s="14">
        <f t="shared" si="25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f t="shared" si="22"/>
        <v>127</v>
      </c>
      <c r="P125">
        <f t="shared" si="23"/>
        <v>69.569999999999993</v>
      </c>
      <c r="Q125" t="s">
        <v>8315</v>
      </c>
      <c r="R125" t="s">
        <v>8316</v>
      </c>
      <c r="S125" s="14">
        <f t="shared" si="24"/>
        <v>41871.755694444444</v>
      </c>
      <c r="T125" s="14">
        <f t="shared" si="25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f t="shared" si="22"/>
        <v>103</v>
      </c>
      <c r="P126">
        <f t="shared" si="23"/>
        <v>115.87</v>
      </c>
      <c r="Q126" t="s">
        <v>8315</v>
      </c>
      <c r="R126" t="s">
        <v>8316</v>
      </c>
      <c r="S126" s="14">
        <f t="shared" si="24"/>
        <v>42262.096782407403</v>
      </c>
      <c r="T126" s="14">
        <f t="shared" si="25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f t="shared" si="22"/>
        <v>104</v>
      </c>
      <c r="P127">
        <f t="shared" si="23"/>
        <v>81.13</v>
      </c>
      <c r="Q127" t="s">
        <v>8315</v>
      </c>
      <c r="R127" t="s">
        <v>8316</v>
      </c>
      <c r="S127" s="14">
        <f t="shared" si="24"/>
        <v>42135.60020833333</v>
      </c>
      <c r="T127" s="14">
        <f t="shared" si="25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f t="shared" si="22"/>
        <v>111</v>
      </c>
      <c r="P128">
        <f t="shared" si="23"/>
        <v>57.63</v>
      </c>
      <c r="Q128" t="s">
        <v>8315</v>
      </c>
      <c r="R128" t="s">
        <v>8316</v>
      </c>
      <c r="S128" s="14">
        <f t="shared" si="24"/>
        <v>42230.472222222219</v>
      </c>
      <c r="T128" s="14">
        <f t="shared" si="25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f t="shared" si="22"/>
        <v>101</v>
      </c>
      <c r="P129">
        <f t="shared" si="23"/>
        <v>60.48</v>
      </c>
      <c r="Q129" t="s">
        <v>8315</v>
      </c>
      <c r="R129" t="s">
        <v>8316</v>
      </c>
      <c r="S129" s="14">
        <f t="shared" si="24"/>
        <v>42068.888391203705</v>
      </c>
      <c r="T129" s="14">
        <f t="shared" si="25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f t="shared" si="22"/>
        <v>105</v>
      </c>
      <c r="P130">
        <f t="shared" si="23"/>
        <v>65.58</v>
      </c>
      <c r="Q130" t="s">
        <v>8315</v>
      </c>
      <c r="R130" t="s">
        <v>8316</v>
      </c>
      <c r="S130" s="14">
        <f t="shared" si="24"/>
        <v>42145.746689814812</v>
      </c>
      <c r="T130" s="14">
        <f t="shared" si="25"/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f t="shared" si="22"/>
        <v>102</v>
      </c>
      <c r="P131">
        <f t="shared" si="23"/>
        <v>119.19</v>
      </c>
      <c r="Q131" t="s">
        <v>8315</v>
      </c>
      <c r="R131" t="s">
        <v>8316</v>
      </c>
      <c r="S131" s="14">
        <f t="shared" si="24"/>
        <v>41918.742175925923</v>
      </c>
      <c r="T131" s="14">
        <f t="shared" si="25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f t="shared" si="22"/>
        <v>111</v>
      </c>
      <c r="P132">
        <f t="shared" si="23"/>
        <v>83.05</v>
      </c>
      <c r="Q132" t="s">
        <v>8315</v>
      </c>
      <c r="R132" t="s">
        <v>8316</v>
      </c>
      <c r="S132" s="14">
        <f t="shared" si="24"/>
        <v>42146.731087962966</v>
      </c>
      <c r="T132" s="14">
        <f t="shared" si="25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f t="shared" si="22"/>
        <v>102</v>
      </c>
      <c r="P133">
        <f t="shared" si="23"/>
        <v>177.09</v>
      </c>
      <c r="Q133" t="s">
        <v>8315</v>
      </c>
      <c r="R133" t="s">
        <v>8316</v>
      </c>
      <c r="S133" s="14">
        <f t="shared" si="24"/>
        <v>42602.576712962968</v>
      </c>
      <c r="T133" s="14">
        <f t="shared" si="25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f t="shared" si="22"/>
        <v>128</v>
      </c>
      <c r="P134">
        <f t="shared" si="23"/>
        <v>72.760000000000005</v>
      </c>
      <c r="Q134" t="s">
        <v>8315</v>
      </c>
      <c r="R134" t="s">
        <v>8316</v>
      </c>
      <c r="S134" s="14">
        <f t="shared" si="24"/>
        <v>42144.573807870373</v>
      </c>
      <c r="T134" s="14">
        <f t="shared" si="25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f t="shared" si="22"/>
        <v>105</v>
      </c>
      <c r="P135">
        <f t="shared" si="23"/>
        <v>98.2</v>
      </c>
      <c r="Q135" t="s">
        <v>8315</v>
      </c>
      <c r="R135" t="s">
        <v>8316</v>
      </c>
      <c r="S135" s="14">
        <f t="shared" si="24"/>
        <v>41982.887280092589</v>
      </c>
      <c r="T135" s="14">
        <f t="shared" si="25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f t="shared" si="22"/>
        <v>106</v>
      </c>
      <c r="P136">
        <f t="shared" si="23"/>
        <v>251.74</v>
      </c>
      <c r="Q136" t="s">
        <v>8315</v>
      </c>
      <c r="R136" t="s">
        <v>8316</v>
      </c>
      <c r="S136" s="14">
        <f t="shared" si="24"/>
        <v>42614.760937500003</v>
      </c>
      <c r="T136" s="14">
        <f t="shared" si="25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f t="shared" si="22"/>
        <v>109</v>
      </c>
      <c r="P137">
        <f t="shared" si="23"/>
        <v>74.819999999999993</v>
      </c>
      <c r="Q137" t="s">
        <v>8315</v>
      </c>
      <c r="R137" t="s">
        <v>8316</v>
      </c>
      <c r="S137" s="14">
        <f t="shared" si="24"/>
        <v>42303.672662037032</v>
      </c>
      <c r="T137" s="14">
        <f t="shared" si="25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f t="shared" ref="O138:O201" si="26">ROUND(E138/D138*100,0)</f>
        <v>100</v>
      </c>
      <c r="P138">
        <f t="shared" si="23"/>
        <v>67.650000000000006</v>
      </c>
      <c r="Q138" t="s">
        <v>8315</v>
      </c>
      <c r="R138" t="s">
        <v>8316</v>
      </c>
      <c r="S138" s="14">
        <f t="shared" si="24"/>
        <v>42171.725416666668</v>
      </c>
      <c r="T138" s="14">
        <f t="shared" si="25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f t="shared" si="26"/>
        <v>103</v>
      </c>
      <c r="P139">
        <f t="shared" si="23"/>
        <v>93.81</v>
      </c>
      <c r="Q139" t="s">
        <v>8315</v>
      </c>
      <c r="R139" t="s">
        <v>8316</v>
      </c>
      <c r="S139" s="14">
        <f t="shared" si="24"/>
        <v>41964.315532407403</v>
      </c>
      <c r="T139" s="14">
        <f t="shared" si="25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f t="shared" si="26"/>
        <v>112</v>
      </c>
      <c r="P140">
        <f t="shared" si="23"/>
        <v>41.24</v>
      </c>
      <c r="Q140" t="s">
        <v>8315</v>
      </c>
      <c r="R140" t="s">
        <v>8316</v>
      </c>
      <c r="S140" s="14">
        <f t="shared" si="24"/>
        <v>42284.516064814816</v>
      </c>
      <c r="T140" s="14">
        <f t="shared" si="25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f t="shared" si="26"/>
        <v>103</v>
      </c>
      <c r="P141">
        <f t="shared" si="23"/>
        <v>52.55</v>
      </c>
      <c r="Q141" t="s">
        <v>8315</v>
      </c>
      <c r="R141" t="s">
        <v>8316</v>
      </c>
      <c r="S141" s="14">
        <f t="shared" si="24"/>
        <v>42016.800208333334</v>
      </c>
      <c r="T141" s="14">
        <f t="shared" si="25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f t="shared" si="26"/>
        <v>131</v>
      </c>
      <c r="P142">
        <f t="shared" ref="P142:P177" si="27">IFERROR(ROUND(E142/L142,2),0)</f>
        <v>48.33</v>
      </c>
      <c r="Q142" t="s">
        <v>8315</v>
      </c>
      <c r="R142" t="s">
        <v>8316</v>
      </c>
      <c r="S142" s="14">
        <f t="shared" ref="S142:S177" si="28">(((J142/60)/60)/24)+DATE(1970,1,1)</f>
        <v>42136.536134259266</v>
      </c>
      <c r="T142" s="14">
        <f t="shared" ref="T142:T177" si="29">(((I142/60)/60)/24)+DATE(1970,1,1)</f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f t="shared" si="26"/>
        <v>102</v>
      </c>
      <c r="P143">
        <f t="shared" si="27"/>
        <v>53.18</v>
      </c>
      <c r="Q143" t="s">
        <v>8315</v>
      </c>
      <c r="R143" t="s">
        <v>8316</v>
      </c>
      <c r="S143" s="14">
        <f t="shared" si="28"/>
        <v>42172.757638888885</v>
      </c>
      <c r="T143" s="14">
        <f t="shared" si="29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f t="shared" si="26"/>
        <v>128</v>
      </c>
      <c r="P144">
        <f t="shared" si="27"/>
        <v>60.95</v>
      </c>
      <c r="Q144" t="s">
        <v>8315</v>
      </c>
      <c r="R144" t="s">
        <v>8316</v>
      </c>
      <c r="S144" s="14">
        <f t="shared" si="28"/>
        <v>42590.90425925926</v>
      </c>
      <c r="T144" s="14">
        <f t="shared" si="29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f t="shared" si="26"/>
        <v>154</v>
      </c>
      <c r="P145">
        <f t="shared" si="27"/>
        <v>106.5</v>
      </c>
      <c r="Q145" t="s">
        <v>8315</v>
      </c>
      <c r="R145" t="s">
        <v>8316</v>
      </c>
      <c r="S145" s="14">
        <f t="shared" si="28"/>
        <v>42284.500104166669</v>
      </c>
      <c r="T145" s="14">
        <f t="shared" si="29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f t="shared" si="26"/>
        <v>107</v>
      </c>
      <c r="P146">
        <f t="shared" si="27"/>
        <v>204.57</v>
      </c>
      <c r="Q146" t="s">
        <v>8315</v>
      </c>
      <c r="R146" t="s">
        <v>8316</v>
      </c>
      <c r="S146" s="14">
        <f t="shared" si="28"/>
        <v>42611.801412037035</v>
      </c>
      <c r="T146" s="14">
        <f t="shared" si="29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f t="shared" si="26"/>
        <v>101</v>
      </c>
      <c r="P147">
        <f t="shared" si="27"/>
        <v>54.91</v>
      </c>
      <c r="Q147" t="s">
        <v>8315</v>
      </c>
      <c r="R147" t="s">
        <v>8316</v>
      </c>
      <c r="S147" s="14">
        <f t="shared" si="28"/>
        <v>42400.704537037032</v>
      </c>
      <c r="T147" s="14">
        <f t="shared" si="29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f t="shared" si="26"/>
        <v>100</v>
      </c>
      <c r="P148">
        <f t="shared" si="27"/>
        <v>150.41999999999999</v>
      </c>
      <c r="Q148" t="s">
        <v>8315</v>
      </c>
      <c r="R148" t="s">
        <v>8316</v>
      </c>
      <c r="S148" s="14">
        <f t="shared" si="28"/>
        <v>42017.88045138889</v>
      </c>
      <c r="T148" s="14">
        <f t="shared" si="29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f t="shared" si="26"/>
        <v>114</v>
      </c>
      <c r="P149">
        <f t="shared" si="27"/>
        <v>105.21</v>
      </c>
      <c r="Q149" t="s">
        <v>8315</v>
      </c>
      <c r="R149" t="s">
        <v>8316</v>
      </c>
      <c r="S149" s="14">
        <f t="shared" si="28"/>
        <v>42431.102534722217</v>
      </c>
      <c r="T149" s="14">
        <f t="shared" si="29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f t="shared" si="26"/>
        <v>103</v>
      </c>
      <c r="P150">
        <f t="shared" si="27"/>
        <v>68.67</v>
      </c>
      <c r="Q150" t="s">
        <v>8315</v>
      </c>
      <c r="R150" t="s">
        <v>8316</v>
      </c>
      <c r="S150" s="14">
        <f t="shared" si="28"/>
        <v>42121.756921296299</v>
      </c>
      <c r="T150" s="14">
        <f t="shared" si="29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f t="shared" si="26"/>
        <v>122</v>
      </c>
      <c r="P151">
        <f t="shared" si="27"/>
        <v>129.36000000000001</v>
      </c>
      <c r="Q151" t="s">
        <v>8315</v>
      </c>
      <c r="R151" t="s">
        <v>8316</v>
      </c>
      <c r="S151" s="14">
        <f t="shared" si="28"/>
        <v>42219.019733796296</v>
      </c>
      <c r="T151" s="14">
        <f t="shared" si="29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f t="shared" si="26"/>
        <v>103</v>
      </c>
      <c r="P152">
        <f t="shared" si="27"/>
        <v>134.26</v>
      </c>
      <c r="Q152" t="s">
        <v>8315</v>
      </c>
      <c r="R152" t="s">
        <v>8316</v>
      </c>
      <c r="S152" s="14">
        <f t="shared" si="28"/>
        <v>42445.19430555556</v>
      </c>
      <c r="T152" s="14">
        <f t="shared" si="29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f t="shared" si="26"/>
        <v>102</v>
      </c>
      <c r="P153">
        <f t="shared" si="27"/>
        <v>203.2</v>
      </c>
      <c r="Q153" t="s">
        <v>8315</v>
      </c>
      <c r="R153" t="s">
        <v>8316</v>
      </c>
      <c r="S153" s="14">
        <f t="shared" si="28"/>
        <v>42380.884872685187</v>
      </c>
      <c r="T153" s="14">
        <f t="shared" si="29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f t="shared" si="26"/>
        <v>112</v>
      </c>
      <c r="P154">
        <f t="shared" si="27"/>
        <v>69.19</v>
      </c>
      <c r="Q154" t="s">
        <v>8315</v>
      </c>
      <c r="R154" t="s">
        <v>8316</v>
      </c>
      <c r="S154" s="14">
        <f t="shared" si="28"/>
        <v>42762.942430555559</v>
      </c>
      <c r="T154" s="14">
        <f t="shared" si="29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f t="shared" si="26"/>
        <v>102</v>
      </c>
      <c r="P155">
        <f t="shared" si="27"/>
        <v>125.12</v>
      </c>
      <c r="Q155" t="s">
        <v>8315</v>
      </c>
      <c r="R155" t="s">
        <v>8316</v>
      </c>
      <c r="S155" s="14">
        <f t="shared" si="28"/>
        <v>42567.840069444443</v>
      </c>
      <c r="T155" s="14">
        <f t="shared" si="29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f t="shared" si="26"/>
        <v>114</v>
      </c>
      <c r="P156">
        <f t="shared" si="27"/>
        <v>40.71</v>
      </c>
      <c r="Q156" t="s">
        <v>8315</v>
      </c>
      <c r="R156" t="s">
        <v>8316</v>
      </c>
      <c r="S156" s="14">
        <f t="shared" si="28"/>
        <v>42232.702546296292</v>
      </c>
      <c r="T156" s="14">
        <f t="shared" si="29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f t="shared" si="26"/>
        <v>102</v>
      </c>
      <c r="P157">
        <f t="shared" si="27"/>
        <v>141.29</v>
      </c>
      <c r="Q157" t="s">
        <v>8315</v>
      </c>
      <c r="R157" t="s">
        <v>8316</v>
      </c>
      <c r="S157" s="14">
        <f t="shared" si="28"/>
        <v>42239.957962962959</v>
      </c>
      <c r="T157" s="14">
        <f t="shared" si="29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f t="shared" si="26"/>
        <v>116</v>
      </c>
      <c r="P158">
        <f t="shared" si="27"/>
        <v>55.33</v>
      </c>
      <c r="Q158" t="s">
        <v>8315</v>
      </c>
      <c r="R158" t="s">
        <v>8316</v>
      </c>
      <c r="S158" s="14">
        <f t="shared" si="28"/>
        <v>42261.917395833334</v>
      </c>
      <c r="T158" s="14">
        <f t="shared" si="29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f t="shared" si="26"/>
        <v>136</v>
      </c>
      <c r="P159">
        <f t="shared" si="27"/>
        <v>46.42</v>
      </c>
      <c r="Q159" t="s">
        <v>8315</v>
      </c>
      <c r="R159" t="s">
        <v>8316</v>
      </c>
      <c r="S159" s="14">
        <f t="shared" si="28"/>
        <v>42102.743773148148</v>
      </c>
      <c r="T159" s="14">
        <f t="shared" si="29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f t="shared" si="26"/>
        <v>133</v>
      </c>
      <c r="P160">
        <f t="shared" si="27"/>
        <v>57.2</v>
      </c>
      <c r="Q160" t="s">
        <v>8315</v>
      </c>
      <c r="R160" t="s">
        <v>8316</v>
      </c>
      <c r="S160" s="14">
        <f t="shared" si="28"/>
        <v>42538.73583333334</v>
      </c>
      <c r="T160" s="14">
        <f t="shared" si="29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f t="shared" si="26"/>
        <v>116</v>
      </c>
      <c r="P161">
        <f t="shared" si="27"/>
        <v>59.6</v>
      </c>
      <c r="Q161" t="s">
        <v>8315</v>
      </c>
      <c r="R161" t="s">
        <v>8316</v>
      </c>
      <c r="S161" s="14">
        <f t="shared" si="28"/>
        <v>42056.65143518518</v>
      </c>
      <c r="T161" s="14">
        <f t="shared" si="29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f t="shared" si="26"/>
        <v>105</v>
      </c>
      <c r="P162">
        <f t="shared" si="27"/>
        <v>89.59</v>
      </c>
      <c r="Q162" t="s">
        <v>8315</v>
      </c>
      <c r="R162" t="s">
        <v>8316</v>
      </c>
      <c r="S162" s="14">
        <f t="shared" si="28"/>
        <v>42696.624444444446</v>
      </c>
      <c r="T162" s="14">
        <f t="shared" si="29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f t="shared" si="26"/>
        <v>102</v>
      </c>
      <c r="P163">
        <f t="shared" si="27"/>
        <v>204.05</v>
      </c>
      <c r="Q163" t="s">
        <v>8315</v>
      </c>
      <c r="R163" t="s">
        <v>8316</v>
      </c>
      <c r="S163" s="14">
        <f t="shared" si="28"/>
        <v>42186.855879629627</v>
      </c>
      <c r="T163" s="14">
        <f t="shared" si="29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f t="shared" si="26"/>
        <v>175</v>
      </c>
      <c r="P164">
        <f t="shared" si="27"/>
        <v>48.7</v>
      </c>
      <c r="Q164" t="s">
        <v>8315</v>
      </c>
      <c r="R164" t="s">
        <v>8316</v>
      </c>
      <c r="S164" s="14">
        <f t="shared" si="28"/>
        <v>42493.219236111108</v>
      </c>
      <c r="T164" s="14">
        <f t="shared" si="29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f t="shared" si="26"/>
        <v>107</v>
      </c>
      <c r="P165">
        <f t="shared" si="27"/>
        <v>53.34</v>
      </c>
      <c r="Q165" t="s">
        <v>8315</v>
      </c>
      <c r="R165" t="s">
        <v>8316</v>
      </c>
      <c r="S165" s="14">
        <f t="shared" si="28"/>
        <v>42475.057164351849</v>
      </c>
      <c r="T165" s="14">
        <f t="shared" si="29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f t="shared" si="26"/>
        <v>122</v>
      </c>
      <c r="P166">
        <f t="shared" si="27"/>
        <v>75.09</v>
      </c>
      <c r="Q166" t="s">
        <v>8315</v>
      </c>
      <c r="R166" t="s">
        <v>8316</v>
      </c>
      <c r="S166" s="14">
        <f t="shared" si="28"/>
        <v>42452.876909722225</v>
      </c>
      <c r="T166" s="14">
        <f t="shared" si="29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f t="shared" si="26"/>
        <v>100</v>
      </c>
      <c r="P167">
        <f t="shared" si="27"/>
        <v>209.84</v>
      </c>
      <c r="Q167" t="s">
        <v>8315</v>
      </c>
      <c r="R167" t="s">
        <v>8316</v>
      </c>
      <c r="S167" s="14">
        <f t="shared" si="28"/>
        <v>42253.928530092591</v>
      </c>
      <c r="T167" s="14">
        <f t="shared" si="29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f t="shared" si="26"/>
        <v>110</v>
      </c>
      <c r="P168">
        <f t="shared" si="27"/>
        <v>61.02</v>
      </c>
      <c r="Q168" t="s">
        <v>8315</v>
      </c>
      <c r="R168" t="s">
        <v>8316</v>
      </c>
      <c r="S168" s="14">
        <f t="shared" si="28"/>
        <v>42264.29178240741</v>
      </c>
      <c r="T168" s="14">
        <f t="shared" si="29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f t="shared" si="26"/>
        <v>100</v>
      </c>
      <c r="P169">
        <f t="shared" si="27"/>
        <v>61</v>
      </c>
      <c r="Q169" t="s">
        <v>8315</v>
      </c>
      <c r="R169" t="s">
        <v>8316</v>
      </c>
      <c r="S169" s="14">
        <f t="shared" si="28"/>
        <v>42664.809560185182</v>
      </c>
      <c r="T169" s="14">
        <f t="shared" si="29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f t="shared" si="26"/>
        <v>116</v>
      </c>
      <c r="P170">
        <f t="shared" si="27"/>
        <v>80.03</v>
      </c>
      <c r="Q170" t="s">
        <v>8315</v>
      </c>
      <c r="R170" t="s">
        <v>8316</v>
      </c>
      <c r="S170" s="14">
        <f t="shared" si="28"/>
        <v>42382.244409722218</v>
      </c>
      <c r="T170" s="14">
        <f t="shared" si="29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f t="shared" si="26"/>
        <v>100</v>
      </c>
      <c r="P171">
        <f t="shared" si="27"/>
        <v>93.98</v>
      </c>
      <c r="Q171" t="s">
        <v>8315</v>
      </c>
      <c r="R171" t="s">
        <v>8316</v>
      </c>
      <c r="S171" s="14">
        <f t="shared" si="28"/>
        <v>41826.871238425927</v>
      </c>
      <c r="T171" s="14">
        <f t="shared" si="29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f t="shared" si="26"/>
        <v>106</v>
      </c>
      <c r="P172">
        <f t="shared" si="27"/>
        <v>61.94</v>
      </c>
      <c r="Q172" t="s">
        <v>8315</v>
      </c>
      <c r="R172" t="s">
        <v>8316</v>
      </c>
      <c r="S172" s="14">
        <f t="shared" si="28"/>
        <v>42499.039629629624</v>
      </c>
      <c r="T172" s="14">
        <f t="shared" si="29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f t="shared" si="26"/>
        <v>101</v>
      </c>
      <c r="P173">
        <f t="shared" si="27"/>
        <v>66.45</v>
      </c>
      <c r="Q173" t="s">
        <v>8315</v>
      </c>
      <c r="R173" t="s">
        <v>8316</v>
      </c>
      <c r="S173" s="14">
        <f t="shared" si="28"/>
        <v>42513.045798611114</v>
      </c>
      <c r="T173" s="14">
        <f t="shared" si="29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f t="shared" si="26"/>
        <v>107</v>
      </c>
      <c r="P174">
        <f t="shared" si="27"/>
        <v>35.799999999999997</v>
      </c>
      <c r="Q174" t="s">
        <v>8315</v>
      </c>
      <c r="R174" t="s">
        <v>8316</v>
      </c>
      <c r="S174" s="14">
        <f t="shared" si="28"/>
        <v>41914.100289351853</v>
      </c>
      <c r="T174" s="14">
        <f t="shared" si="29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f t="shared" si="26"/>
        <v>102</v>
      </c>
      <c r="P175">
        <f t="shared" si="27"/>
        <v>145.65</v>
      </c>
      <c r="Q175" t="s">
        <v>8315</v>
      </c>
      <c r="R175" t="s">
        <v>8316</v>
      </c>
      <c r="S175" s="14">
        <f t="shared" si="28"/>
        <v>42521.010370370372</v>
      </c>
      <c r="T175" s="14">
        <f t="shared" si="29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f t="shared" si="26"/>
        <v>101</v>
      </c>
      <c r="P176">
        <f t="shared" si="27"/>
        <v>142.28</v>
      </c>
      <c r="Q176" t="s">
        <v>8315</v>
      </c>
      <c r="R176" t="s">
        <v>8316</v>
      </c>
      <c r="S176" s="14">
        <f t="shared" si="28"/>
        <v>42041.714178240742</v>
      </c>
      <c r="T176" s="14">
        <f t="shared" si="29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f t="shared" si="26"/>
        <v>146</v>
      </c>
      <c r="P177">
        <f t="shared" si="27"/>
        <v>292.77999999999997</v>
      </c>
      <c r="Q177" t="s">
        <v>8315</v>
      </c>
      <c r="R177" t="s">
        <v>8316</v>
      </c>
      <c r="S177" s="14">
        <f t="shared" si="28"/>
        <v>41822.57503472222</v>
      </c>
      <c r="T177" s="14">
        <f t="shared" si="29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f t="shared" si="26"/>
        <v>105</v>
      </c>
      <c r="P178">
        <f t="shared" ref="P178:P213" si="30">IFERROR(ROUND(E178/L178,2),0)</f>
        <v>80.400000000000006</v>
      </c>
      <c r="Q178" t="s">
        <v>8315</v>
      </c>
      <c r="R178" t="s">
        <v>8316</v>
      </c>
      <c r="S178" s="14">
        <f t="shared" ref="S178:S213" si="31">(((J178/60)/60)/24)+DATE(1970,1,1)</f>
        <v>42248.697754629626</v>
      </c>
      <c r="T178" s="14">
        <f t="shared" ref="T178:T213" si="32">(((I178/60)/60)/24)+DATE(1970,1,1)</f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f t="shared" si="26"/>
        <v>100</v>
      </c>
      <c r="P179">
        <f t="shared" si="30"/>
        <v>72.290000000000006</v>
      </c>
      <c r="Q179" t="s">
        <v>8315</v>
      </c>
      <c r="R179" t="s">
        <v>8316</v>
      </c>
      <c r="S179" s="14">
        <f t="shared" si="31"/>
        <v>41809.860300925924</v>
      </c>
      <c r="T179" s="14">
        <f t="shared" si="32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f t="shared" si="26"/>
        <v>105</v>
      </c>
      <c r="P180">
        <f t="shared" si="30"/>
        <v>32.97</v>
      </c>
      <c r="Q180" t="s">
        <v>8315</v>
      </c>
      <c r="R180" t="s">
        <v>8316</v>
      </c>
      <c r="S180" s="14">
        <f t="shared" si="31"/>
        <v>42148.676851851851</v>
      </c>
      <c r="T180" s="14">
        <f t="shared" si="32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f t="shared" si="26"/>
        <v>139</v>
      </c>
      <c r="P181">
        <f t="shared" si="30"/>
        <v>116.65</v>
      </c>
      <c r="Q181" t="s">
        <v>8315</v>
      </c>
      <c r="R181" t="s">
        <v>8316</v>
      </c>
      <c r="S181" s="14">
        <f t="shared" si="31"/>
        <v>42185.521087962959</v>
      </c>
      <c r="T181" s="14">
        <f t="shared" si="32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f t="shared" si="26"/>
        <v>102</v>
      </c>
      <c r="P182">
        <f t="shared" si="30"/>
        <v>136.85</v>
      </c>
      <c r="Q182" t="s">
        <v>8315</v>
      </c>
      <c r="R182" t="s">
        <v>8316</v>
      </c>
      <c r="S182" s="14">
        <f t="shared" si="31"/>
        <v>42769.574999999997</v>
      </c>
      <c r="T182" s="14">
        <f t="shared" si="32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f t="shared" si="26"/>
        <v>104</v>
      </c>
      <c r="P183">
        <f t="shared" si="30"/>
        <v>177.62</v>
      </c>
      <c r="Q183" t="s">
        <v>8315</v>
      </c>
      <c r="R183" t="s">
        <v>8316</v>
      </c>
      <c r="S183" s="14">
        <f t="shared" si="31"/>
        <v>42549.665717592594</v>
      </c>
      <c r="T183" s="14">
        <f t="shared" si="32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f t="shared" si="26"/>
        <v>138</v>
      </c>
      <c r="P184">
        <f t="shared" si="30"/>
        <v>109.08</v>
      </c>
      <c r="Q184" t="s">
        <v>8315</v>
      </c>
      <c r="R184" t="s">
        <v>8316</v>
      </c>
      <c r="S184" s="14">
        <f t="shared" si="31"/>
        <v>42685.974004629628</v>
      </c>
      <c r="T184" s="14">
        <f t="shared" si="32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f t="shared" si="26"/>
        <v>102</v>
      </c>
      <c r="P185">
        <f t="shared" si="30"/>
        <v>78.209999999999994</v>
      </c>
      <c r="Q185" t="s">
        <v>8315</v>
      </c>
      <c r="R185" t="s">
        <v>8316</v>
      </c>
      <c r="S185" s="14">
        <f t="shared" si="31"/>
        <v>42062.296412037031</v>
      </c>
      <c r="T185" s="14">
        <f t="shared" si="32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f t="shared" si="26"/>
        <v>101</v>
      </c>
      <c r="P186">
        <f t="shared" si="30"/>
        <v>114.13</v>
      </c>
      <c r="Q186" t="s">
        <v>8315</v>
      </c>
      <c r="R186" t="s">
        <v>8316</v>
      </c>
      <c r="S186" s="14">
        <f t="shared" si="31"/>
        <v>41851.200150462959</v>
      </c>
      <c r="T186" s="14">
        <f t="shared" si="32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f t="shared" si="26"/>
        <v>130</v>
      </c>
      <c r="P187">
        <f t="shared" si="30"/>
        <v>50</v>
      </c>
      <c r="Q187" t="s">
        <v>8315</v>
      </c>
      <c r="R187" t="s">
        <v>8316</v>
      </c>
      <c r="S187" s="14">
        <f t="shared" si="31"/>
        <v>42053.106111111112</v>
      </c>
      <c r="T187" s="14">
        <f t="shared" si="32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f t="shared" si="26"/>
        <v>110</v>
      </c>
      <c r="P188">
        <f t="shared" si="30"/>
        <v>91.67</v>
      </c>
      <c r="Q188" t="s">
        <v>8315</v>
      </c>
      <c r="R188" t="s">
        <v>8316</v>
      </c>
      <c r="S188" s="14">
        <f t="shared" si="31"/>
        <v>42054.024421296301</v>
      </c>
      <c r="T188" s="14">
        <f t="shared" si="32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f t="shared" si="26"/>
        <v>100</v>
      </c>
      <c r="P189">
        <f t="shared" si="30"/>
        <v>69.819999999999993</v>
      </c>
      <c r="Q189" t="s">
        <v>8315</v>
      </c>
      <c r="R189" t="s">
        <v>8316</v>
      </c>
      <c r="S189" s="14">
        <f t="shared" si="31"/>
        <v>42466.558796296296</v>
      </c>
      <c r="T189" s="14">
        <f t="shared" si="32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f t="shared" si="26"/>
        <v>153</v>
      </c>
      <c r="P190">
        <f t="shared" si="30"/>
        <v>109.57</v>
      </c>
      <c r="Q190" t="s">
        <v>8315</v>
      </c>
      <c r="R190" t="s">
        <v>8316</v>
      </c>
      <c r="S190" s="14">
        <f t="shared" si="31"/>
        <v>42513.110787037032</v>
      </c>
      <c r="T190" s="14">
        <f t="shared" si="32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f t="shared" si="26"/>
        <v>102</v>
      </c>
      <c r="P191">
        <f t="shared" si="30"/>
        <v>55.6</v>
      </c>
      <c r="Q191" t="s">
        <v>8315</v>
      </c>
      <c r="R191" t="s">
        <v>8316</v>
      </c>
      <c r="S191" s="14">
        <f t="shared" si="31"/>
        <v>42270.7269212963</v>
      </c>
      <c r="T191" s="14">
        <f t="shared" si="32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f t="shared" si="26"/>
        <v>103</v>
      </c>
      <c r="P192">
        <f t="shared" si="30"/>
        <v>63.57</v>
      </c>
      <c r="Q192" t="s">
        <v>8315</v>
      </c>
      <c r="R192" t="s">
        <v>8316</v>
      </c>
      <c r="S192" s="14">
        <f t="shared" si="31"/>
        <v>41932.311099537037</v>
      </c>
      <c r="T192" s="14">
        <f t="shared" si="32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f t="shared" si="26"/>
        <v>106</v>
      </c>
      <c r="P193">
        <f t="shared" si="30"/>
        <v>184.78</v>
      </c>
      <c r="Q193" t="s">
        <v>8315</v>
      </c>
      <c r="R193" t="s">
        <v>8316</v>
      </c>
      <c r="S193" s="14">
        <f t="shared" si="31"/>
        <v>42746.057106481487</v>
      </c>
      <c r="T193" s="14">
        <f t="shared" si="32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f t="shared" si="26"/>
        <v>113</v>
      </c>
      <c r="P194">
        <f t="shared" si="30"/>
        <v>83.43</v>
      </c>
      <c r="Q194" t="s">
        <v>8315</v>
      </c>
      <c r="R194" t="s">
        <v>8316</v>
      </c>
      <c r="S194" s="14">
        <f t="shared" si="31"/>
        <v>41866.025347222225</v>
      </c>
      <c r="T194" s="14">
        <f t="shared" si="32"/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f t="shared" si="26"/>
        <v>218</v>
      </c>
      <c r="P195">
        <f t="shared" si="30"/>
        <v>54.5</v>
      </c>
      <c r="Q195" t="s">
        <v>8315</v>
      </c>
      <c r="R195" t="s">
        <v>8316</v>
      </c>
      <c r="S195" s="14">
        <f t="shared" si="31"/>
        <v>42056.091631944444</v>
      </c>
      <c r="T195" s="14">
        <f t="shared" si="32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f t="shared" si="26"/>
        <v>101</v>
      </c>
      <c r="P196">
        <f t="shared" si="30"/>
        <v>302.31</v>
      </c>
      <c r="Q196" t="s">
        <v>8315</v>
      </c>
      <c r="R196" t="s">
        <v>8316</v>
      </c>
      <c r="S196" s="14">
        <f t="shared" si="31"/>
        <v>41851.771354166667</v>
      </c>
      <c r="T196" s="14">
        <f t="shared" si="32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f t="shared" si="26"/>
        <v>104</v>
      </c>
      <c r="P197">
        <f t="shared" si="30"/>
        <v>866.67</v>
      </c>
      <c r="Q197" t="s">
        <v>8315</v>
      </c>
      <c r="R197" t="s">
        <v>8316</v>
      </c>
      <c r="S197" s="14">
        <f t="shared" si="31"/>
        <v>42321.101759259262</v>
      </c>
      <c r="T197" s="14">
        <f t="shared" si="32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f t="shared" si="26"/>
        <v>221</v>
      </c>
      <c r="P198">
        <f t="shared" si="30"/>
        <v>61.39</v>
      </c>
      <c r="Q198" t="s">
        <v>8315</v>
      </c>
      <c r="R198" t="s">
        <v>8316</v>
      </c>
      <c r="S198" s="14">
        <f t="shared" si="31"/>
        <v>42107.067557870367</v>
      </c>
      <c r="T198" s="14">
        <f t="shared" si="32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f t="shared" si="26"/>
        <v>105</v>
      </c>
      <c r="P199">
        <f t="shared" si="30"/>
        <v>45.48</v>
      </c>
      <c r="Q199" t="s">
        <v>8315</v>
      </c>
      <c r="R199" t="s">
        <v>8316</v>
      </c>
      <c r="S199" s="14">
        <f t="shared" si="31"/>
        <v>41969.199756944443</v>
      </c>
      <c r="T199" s="14">
        <f t="shared" si="32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f t="shared" si="26"/>
        <v>118</v>
      </c>
      <c r="P200">
        <f t="shared" si="30"/>
        <v>67.92</v>
      </c>
      <c r="Q200" t="s">
        <v>8315</v>
      </c>
      <c r="R200" t="s">
        <v>8316</v>
      </c>
      <c r="S200" s="14">
        <f t="shared" si="31"/>
        <v>42690.334317129629</v>
      </c>
      <c r="T200" s="14">
        <f t="shared" si="32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f t="shared" si="26"/>
        <v>139</v>
      </c>
      <c r="P201">
        <f t="shared" si="30"/>
        <v>30.78</v>
      </c>
      <c r="Q201" t="s">
        <v>8315</v>
      </c>
      <c r="R201" t="s">
        <v>8316</v>
      </c>
      <c r="S201" s="14">
        <f t="shared" si="31"/>
        <v>42312.874594907407</v>
      </c>
      <c r="T201" s="14">
        <f t="shared" si="32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f t="shared" ref="O202:O265" si="33">ROUND(E202/D202*100,0)</f>
        <v>104</v>
      </c>
      <c r="P202">
        <f t="shared" si="30"/>
        <v>38.33</v>
      </c>
      <c r="Q202" t="s">
        <v>8315</v>
      </c>
      <c r="R202" t="s">
        <v>8316</v>
      </c>
      <c r="S202" s="14">
        <f t="shared" si="31"/>
        <v>41855.548101851848</v>
      </c>
      <c r="T202" s="14">
        <f t="shared" si="32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f t="shared" si="33"/>
        <v>100</v>
      </c>
      <c r="P203">
        <f t="shared" si="30"/>
        <v>421.11</v>
      </c>
      <c r="Q203" t="s">
        <v>8315</v>
      </c>
      <c r="R203" t="s">
        <v>8316</v>
      </c>
      <c r="S203" s="14">
        <f t="shared" si="31"/>
        <v>42059.701319444444</v>
      </c>
      <c r="T203" s="14">
        <f t="shared" si="32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f t="shared" si="33"/>
        <v>104</v>
      </c>
      <c r="P204">
        <f t="shared" si="30"/>
        <v>111.89</v>
      </c>
      <c r="Q204" t="s">
        <v>8315</v>
      </c>
      <c r="R204" t="s">
        <v>8316</v>
      </c>
      <c r="S204" s="14">
        <f t="shared" si="31"/>
        <v>41937.95344907407</v>
      </c>
      <c r="T204" s="14">
        <f t="shared" si="32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f t="shared" si="33"/>
        <v>102</v>
      </c>
      <c r="P205">
        <f t="shared" si="30"/>
        <v>85.21</v>
      </c>
      <c r="Q205" t="s">
        <v>8315</v>
      </c>
      <c r="R205" t="s">
        <v>8316</v>
      </c>
      <c r="S205" s="14">
        <f t="shared" si="31"/>
        <v>42044.184988425928</v>
      </c>
      <c r="T205" s="14">
        <f t="shared" si="32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f t="shared" si="33"/>
        <v>112</v>
      </c>
      <c r="P206">
        <f t="shared" si="30"/>
        <v>65.17</v>
      </c>
      <c r="Q206" t="s">
        <v>8315</v>
      </c>
      <c r="R206" t="s">
        <v>8316</v>
      </c>
      <c r="S206" s="14">
        <f t="shared" si="31"/>
        <v>42524.782638888893</v>
      </c>
      <c r="T206" s="14">
        <f t="shared" si="32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f t="shared" si="33"/>
        <v>100</v>
      </c>
      <c r="P207">
        <f t="shared" si="30"/>
        <v>93.76</v>
      </c>
      <c r="Q207" t="s">
        <v>8315</v>
      </c>
      <c r="R207" t="s">
        <v>8316</v>
      </c>
      <c r="S207" s="14">
        <f t="shared" si="31"/>
        <v>42292.087592592594</v>
      </c>
      <c r="T207" s="14">
        <f t="shared" si="32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f t="shared" si="33"/>
        <v>100</v>
      </c>
      <c r="P208">
        <f t="shared" si="30"/>
        <v>133.33000000000001</v>
      </c>
      <c r="Q208" t="s">
        <v>8315</v>
      </c>
      <c r="R208" t="s">
        <v>8316</v>
      </c>
      <c r="S208" s="14">
        <f t="shared" si="31"/>
        <v>41953.8675</v>
      </c>
      <c r="T208" s="14">
        <f t="shared" si="32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f t="shared" si="33"/>
        <v>105</v>
      </c>
      <c r="P209">
        <f t="shared" si="30"/>
        <v>51.22</v>
      </c>
      <c r="Q209" t="s">
        <v>8315</v>
      </c>
      <c r="R209" t="s">
        <v>8316</v>
      </c>
      <c r="S209" s="14">
        <f t="shared" si="31"/>
        <v>41946.644745370373</v>
      </c>
      <c r="T209" s="14">
        <f t="shared" si="32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f t="shared" si="33"/>
        <v>117</v>
      </c>
      <c r="P210">
        <f t="shared" si="30"/>
        <v>100.17</v>
      </c>
      <c r="Q210" t="s">
        <v>8315</v>
      </c>
      <c r="R210" t="s">
        <v>8316</v>
      </c>
      <c r="S210" s="14">
        <f t="shared" si="31"/>
        <v>41947.762592592589</v>
      </c>
      <c r="T210" s="14">
        <f t="shared" si="32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f t="shared" si="33"/>
        <v>115</v>
      </c>
      <c r="P211">
        <f t="shared" si="30"/>
        <v>184.68</v>
      </c>
      <c r="Q211" t="s">
        <v>8315</v>
      </c>
      <c r="R211" t="s">
        <v>8316</v>
      </c>
      <c r="S211" s="14">
        <f t="shared" si="31"/>
        <v>42494.563449074078</v>
      </c>
      <c r="T211" s="14">
        <f t="shared" si="32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f t="shared" si="33"/>
        <v>102</v>
      </c>
      <c r="P212">
        <f t="shared" si="30"/>
        <v>69.819999999999993</v>
      </c>
      <c r="Q212" t="s">
        <v>8315</v>
      </c>
      <c r="R212" t="s">
        <v>8316</v>
      </c>
      <c r="S212" s="14">
        <f t="shared" si="31"/>
        <v>41815.774826388886</v>
      </c>
      <c r="T212" s="14">
        <f t="shared" si="32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f t="shared" si="33"/>
        <v>223</v>
      </c>
      <c r="P213">
        <f t="shared" si="30"/>
        <v>61.94</v>
      </c>
      <c r="Q213" t="s">
        <v>8315</v>
      </c>
      <c r="R213" t="s">
        <v>8316</v>
      </c>
      <c r="S213" s="14">
        <f t="shared" si="31"/>
        <v>41830.545694444445</v>
      </c>
      <c r="T213" s="14">
        <f t="shared" si="32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f t="shared" si="33"/>
        <v>106</v>
      </c>
      <c r="P214">
        <f t="shared" ref="P214:P252" si="34">IFERROR(ROUND(E214/L214,2),0)</f>
        <v>36.07</v>
      </c>
      <c r="Q214" t="s">
        <v>8315</v>
      </c>
      <c r="R214" t="s">
        <v>8316</v>
      </c>
      <c r="S214" s="14">
        <f t="shared" ref="S214:S252" si="35">(((J214/60)/60)/24)+DATE(1970,1,1)</f>
        <v>41923.921643518523</v>
      </c>
      <c r="T214" s="14">
        <f t="shared" ref="T214:T252" si="36">(((I214/60)/60)/24)+DATE(1970,1,1)</f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f t="shared" si="33"/>
        <v>104</v>
      </c>
      <c r="P215">
        <f t="shared" si="34"/>
        <v>55.89</v>
      </c>
      <c r="Q215" t="s">
        <v>8315</v>
      </c>
      <c r="R215" t="s">
        <v>8316</v>
      </c>
      <c r="S215" s="14">
        <f t="shared" si="35"/>
        <v>41764.44663194444</v>
      </c>
      <c r="T215" s="14">
        <f t="shared" si="36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f t="shared" si="33"/>
        <v>111</v>
      </c>
      <c r="P216">
        <f t="shared" si="34"/>
        <v>68.349999999999994</v>
      </c>
      <c r="Q216" t="s">
        <v>8315</v>
      </c>
      <c r="R216" t="s">
        <v>8316</v>
      </c>
      <c r="S216" s="14">
        <f t="shared" si="35"/>
        <v>41941.75203703704</v>
      </c>
      <c r="T216" s="14">
        <f t="shared" si="36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f t="shared" si="33"/>
        <v>100</v>
      </c>
      <c r="P217">
        <f t="shared" si="34"/>
        <v>118.13</v>
      </c>
      <c r="Q217" t="s">
        <v>8315</v>
      </c>
      <c r="R217" t="s">
        <v>8316</v>
      </c>
      <c r="S217" s="14">
        <f t="shared" si="35"/>
        <v>41834.953865740739</v>
      </c>
      <c r="T217" s="14">
        <f t="shared" si="36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f t="shared" si="33"/>
        <v>110</v>
      </c>
      <c r="P218">
        <f t="shared" si="34"/>
        <v>99.79</v>
      </c>
      <c r="Q218" t="s">
        <v>8315</v>
      </c>
      <c r="R218" t="s">
        <v>8316</v>
      </c>
      <c r="S218" s="14">
        <f t="shared" si="35"/>
        <v>42290.61855324074</v>
      </c>
      <c r="T218" s="14">
        <f t="shared" si="36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f t="shared" si="33"/>
        <v>122</v>
      </c>
      <c r="P219">
        <f t="shared" si="34"/>
        <v>203.33</v>
      </c>
      <c r="Q219" t="s">
        <v>8315</v>
      </c>
      <c r="R219" t="s">
        <v>8316</v>
      </c>
      <c r="S219" s="14">
        <f t="shared" si="35"/>
        <v>42152.503495370373</v>
      </c>
      <c r="T219" s="14">
        <f t="shared" si="36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f t="shared" si="33"/>
        <v>100</v>
      </c>
      <c r="P220">
        <f t="shared" si="34"/>
        <v>110.23</v>
      </c>
      <c r="Q220" t="s">
        <v>8315</v>
      </c>
      <c r="R220" t="s">
        <v>8316</v>
      </c>
      <c r="S220" s="14">
        <f t="shared" si="35"/>
        <v>41791.492777777778</v>
      </c>
      <c r="T220" s="14">
        <f t="shared" si="36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f t="shared" si="33"/>
        <v>211</v>
      </c>
      <c r="P221">
        <f t="shared" si="34"/>
        <v>58.61</v>
      </c>
      <c r="Q221" t="s">
        <v>8315</v>
      </c>
      <c r="R221" t="s">
        <v>8316</v>
      </c>
      <c r="S221" s="14">
        <f t="shared" si="35"/>
        <v>41808.991944444446</v>
      </c>
      <c r="T221" s="14">
        <f t="shared" si="36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f t="shared" si="33"/>
        <v>109</v>
      </c>
      <c r="P222">
        <f t="shared" si="34"/>
        <v>81.38</v>
      </c>
      <c r="Q222" t="s">
        <v>8315</v>
      </c>
      <c r="R222" t="s">
        <v>8316</v>
      </c>
      <c r="S222" s="14">
        <f t="shared" si="35"/>
        <v>42500.041550925926</v>
      </c>
      <c r="T222" s="14">
        <f t="shared" si="36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f t="shared" si="33"/>
        <v>104</v>
      </c>
      <c r="P223">
        <f t="shared" si="34"/>
        <v>199.17</v>
      </c>
      <c r="Q223" t="s">
        <v>8315</v>
      </c>
      <c r="R223" t="s">
        <v>8316</v>
      </c>
      <c r="S223" s="14">
        <f t="shared" si="35"/>
        <v>42265.022824074069</v>
      </c>
      <c r="T223" s="14">
        <f t="shared" si="36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f t="shared" si="33"/>
        <v>130</v>
      </c>
      <c r="P224">
        <f t="shared" si="34"/>
        <v>46.43</v>
      </c>
      <c r="Q224" t="s">
        <v>8315</v>
      </c>
      <c r="R224" t="s">
        <v>8316</v>
      </c>
      <c r="S224" s="14">
        <f t="shared" si="35"/>
        <v>42053.733078703706</v>
      </c>
      <c r="T224" s="14">
        <f t="shared" si="36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f t="shared" si="33"/>
        <v>104</v>
      </c>
      <c r="P225">
        <f t="shared" si="34"/>
        <v>70.569999999999993</v>
      </c>
      <c r="Q225" t="s">
        <v>8315</v>
      </c>
      <c r="R225" t="s">
        <v>8316</v>
      </c>
      <c r="S225" s="14">
        <f t="shared" si="35"/>
        <v>42675.832465277781</v>
      </c>
      <c r="T225" s="14">
        <f t="shared" si="36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f t="shared" si="33"/>
        <v>100</v>
      </c>
      <c r="P226">
        <f t="shared" si="34"/>
        <v>22.22</v>
      </c>
      <c r="Q226" t="s">
        <v>8315</v>
      </c>
      <c r="R226" t="s">
        <v>8316</v>
      </c>
      <c r="S226" s="14">
        <f t="shared" si="35"/>
        <v>42467.144166666665</v>
      </c>
      <c r="T226" s="14">
        <f t="shared" si="36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f t="shared" si="33"/>
        <v>100</v>
      </c>
      <c r="P227">
        <f t="shared" si="34"/>
        <v>37.78</v>
      </c>
      <c r="Q227" t="s">
        <v>8315</v>
      </c>
      <c r="R227" t="s">
        <v>8316</v>
      </c>
      <c r="S227" s="14">
        <f t="shared" si="35"/>
        <v>41894.91375</v>
      </c>
      <c r="T227" s="14">
        <f t="shared" si="36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f t="shared" si="33"/>
        <v>101</v>
      </c>
      <c r="P228">
        <f t="shared" si="34"/>
        <v>72.05</v>
      </c>
      <c r="Q228" t="s">
        <v>8315</v>
      </c>
      <c r="R228" t="s">
        <v>8316</v>
      </c>
      <c r="S228" s="14">
        <f t="shared" si="35"/>
        <v>41752.83457175926</v>
      </c>
      <c r="T228" s="14">
        <f t="shared" si="36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f t="shared" si="33"/>
        <v>101</v>
      </c>
      <c r="P229">
        <f t="shared" si="34"/>
        <v>103.21</v>
      </c>
      <c r="Q229" t="s">
        <v>8315</v>
      </c>
      <c r="R229" t="s">
        <v>8316</v>
      </c>
      <c r="S229" s="14">
        <f t="shared" si="35"/>
        <v>42037.791238425925</v>
      </c>
      <c r="T229" s="14">
        <f t="shared" si="36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f t="shared" si="33"/>
        <v>140</v>
      </c>
      <c r="P230">
        <f t="shared" si="34"/>
        <v>35</v>
      </c>
      <c r="Q230" t="s">
        <v>8315</v>
      </c>
      <c r="R230" t="s">
        <v>8316</v>
      </c>
      <c r="S230" s="14">
        <f t="shared" si="35"/>
        <v>42088.911354166667</v>
      </c>
      <c r="T230" s="14">
        <f t="shared" si="36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f t="shared" si="33"/>
        <v>104</v>
      </c>
      <c r="P231">
        <f t="shared" si="34"/>
        <v>81.78</v>
      </c>
      <c r="Q231" t="s">
        <v>8315</v>
      </c>
      <c r="R231" t="s">
        <v>8316</v>
      </c>
      <c r="S231" s="14">
        <f t="shared" si="35"/>
        <v>42018.676898148144</v>
      </c>
      <c r="T231" s="14">
        <f t="shared" si="36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f t="shared" si="33"/>
        <v>103</v>
      </c>
      <c r="P232">
        <f t="shared" si="34"/>
        <v>297.02999999999997</v>
      </c>
      <c r="Q232" t="s">
        <v>8315</v>
      </c>
      <c r="R232" t="s">
        <v>8316</v>
      </c>
      <c r="S232" s="14">
        <f t="shared" si="35"/>
        <v>41884.617314814815</v>
      </c>
      <c r="T232" s="14">
        <f t="shared" si="36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f t="shared" si="33"/>
        <v>108</v>
      </c>
      <c r="P233">
        <f t="shared" si="34"/>
        <v>46.61</v>
      </c>
      <c r="Q233" t="s">
        <v>8315</v>
      </c>
      <c r="R233" t="s">
        <v>8316</v>
      </c>
      <c r="S233" s="14">
        <f t="shared" si="35"/>
        <v>41884.056747685187</v>
      </c>
      <c r="T233" s="14">
        <f t="shared" si="36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f t="shared" si="33"/>
        <v>100</v>
      </c>
      <c r="P234">
        <f t="shared" si="34"/>
        <v>95.24</v>
      </c>
      <c r="Q234" t="s">
        <v>8315</v>
      </c>
      <c r="R234" t="s">
        <v>8316</v>
      </c>
      <c r="S234" s="14">
        <f t="shared" si="35"/>
        <v>41839.730937500004</v>
      </c>
      <c r="T234" s="14">
        <f t="shared" si="36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f t="shared" si="33"/>
        <v>110</v>
      </c>
      <c r="P235">
        <f t="shared" si="34"/>
        <v>52.21</v>
      </c>
      <c r="Q235" t="s">
        <v>8315</v>
      </c>
      <c r="R235" t="s">
        <v>8316</v>
      </c>
      <c r="S235" s="14">
        <f t="shared" si="35"/>
        <v>42380.581180555557</v>
      </c>
      <c r="T235" s="14">
        <f t="shared" si="36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f t="shared" si="33"/>
        <v>100</v>
      </c>
      <c r="P236">
        <f t="shared" si="34"/>
        <v>134.15</v>
      </c>
      <c r="Q236" t="s">
        <v>8315</v>
      </c>
      <c r="R236" t="s">
        <v>8316</v>
      </c>
      <c r="S236" s="14">
        <f t="shared" si="35"/>
        <v>41776.063136574077</v>
      </c>
      <c r="T236" s="14">
        <f t="shared" si="36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f t="shared" si="33"/>
        <v>106</v>
      </c>
      <c r="P237">
        <f t="shared" si="34"/>
        <v>62.83</v>
      </c>
      <c r="Q237" t="s">
        <v>8315</v>
      </c>
      <c r="R237" t="s">
        <v>8316</v>
      </c>
      <c r="S237" s="14">
        <f t="shared" si="35"/>
        <v>41800.380428240744</v>
      </c>
      <c r="T237" s="14">
        <f t="shared" si="36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f t="shared" si="33"/>
        <v>112</v>
      </c>
      <c r="P238">
        <f t="shared" si="34"/>
        <v>58.95</v>
      </c>
      <c r="Q238" t="s">
        <v>8315</v>
      </c>
      <c r="R238" t="s">
        <v>8316</v>
      </c>
      <c r="S238" s="14">
        <f t="shared" si="35"/>
        <v>42572.61681712963</v>
      </c>
      <c r="T238" s="14">
        <f t="shared" si="36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f t="shared" si="33"/>
        <v>106</v>
      </c>
      <c r="P239">
        <f t="shared" si="34"/>
        <v>143.11000000000001</v>
      </c>
      <c r="Q239" t="s">
        <v>8315</v>
      </c>
      <c r="R239" t="s">
        <v>8316</v>
      </c>
      <c r="S239" s="14">
        <f t="shared" si="35"/>
        <v>41851.541585648149</v>
      </c>
      <c r="T239" s="14">
        <f t="shared" si="36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f t="shared" si="33"/>
        <v>101</v>
      </c>
      <c r="P240">
        <f t="shared" si="34"/>
        <v>84.17</v>
      </c>
      <c r="Q240" t="s">
        <v>8315</v>
      </c>
      <c r="R240" t="s">
        <v>8316</v>
      </c>
      <c r="S240" s="14">
        <f t="shared" si="35"/>
        <v>42205.710879629631</v>
      </c>
      <c r="T240" s="14">
        <f t="shared" si="36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f t="shared" si="33"/>
        <v>135</v>
      </c>
      <c r="P241">
        <f t="shared" si="34"/>
        <v>89.79</v>
      </c>
      <c r="Q241" t="s">
        <v>8315</v>
      </c>
      <c r="R241" t="s">
        <v>8316</v>
      </c>
      <c r="S241" s="14">
        <f t="shared" si="35"/>
        <v>42374.911226851851</v>
      </c>
      <c r="T241" s="14">
        <f t="shared" si="36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f t="shared" si="33"/>
        <v>105</v>
      </c>
      <c r="P242">
        <f t="shared" si="34"/>
        <v>64.16</v>
      </c>
      <c r="Q242" t="s">
        <v>8315</v>
      </c>
      <c r="R242" t="s">
        <v>8316</v>
      </c>
      <c r="S242" s="14">
        <f t="shared" si="35"/>
        <v>41809.12300925926</v>
      </c>
      <c r="T242" s="14">
        <f t="shared" si="36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f t="shared" si="33"/>
        <v>103</v>
      </c>
      <c r="P243">
        <f t="shared" si="34"/>
        <v>59.65</v>
      </c>
      <c r="Q243" t="s">
        <v>8315</v>
      </c>
      <c r="R243" t="s">
        <v>8316</v>
      </c>
      <c r="S243" s="14">
        <f t="shared" si="35"/>
        <v>42294.429641203707</v>
      </c>
      <c r="T243" s="14">
        <f t="shared" si="36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f t="shared" si="33"/>
        <v>100</v>
      </c>
      <c r="P244">
        <f t="shared" si="34"/>
        <v>31.25</v>
      </c>
      <c r="Q244" t="s">
        <v>8315</v>
      </c>
      <c r="R244" t="s">
        <v>8316</v>
      </c>
      <c r="S244" s="14">
        <f t="shared" si="35"/>
        <v>42124.841111111105</v>
      </c>
      <c r="T244" s="14">
        <f t="shared" si="36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f t="shared" si="33"/>
        <v>186</v>
      </c>
      <c r="P245">
        <f t="shared" si="34"/>
        <v>41.22</v>
      </c>
      <c r="Q245" t="s">
        <v>8315</v>
      </c>
      <c r="R245" t="s">
        <v>8316</v>
      </c>
      <c r="S245" s="14">
        <f t="shared" si="35"/>
        <v>41861.524837962963</v>
      </c>
      <c r="T245" s="14">
        <f t="shared" si="36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f t="shared" si="33"/>
        <v>108</v>
      </c>
      <c r="P246">
        <f t="shared" si="34"/>
        <v>77</v>
      </c>
      <c r="Q246" t="s">
        <v>8315</v>
      </c>
      <c r="R246" t="s">
        <v>8316</v>
      </c>
      <c r="S246" s="14">
        <f t="shared" si="35"/>
        <v>42402.889027777783</v>
      </c>
      <c r="T246" s="14">
        <f t="shared" si="36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f t="shared" si="33"/>
        <v>110</v>
      </c>
      <c r="P247">
        <f t="shared" si="34"/>
        <v>51.22</v>
      </c>
      <c r="Q247" t="s">
        <v>8315</v>
      </c>
      <c r="R247" t="s">
        <v>8316</v>
      </c>
      <c r="S247" s="14">
        <f t="shared" si="35"/>
        <v>41960.119085648148</v>
      </c>
      <c r="T247" s="14">
        <f t="shared" si="36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f t="shared" si="33"/>
        <v>171</v>
      </c>
      <c r="P248">
        <f t="shared" si="34"/>
        <v>68.25</v>
      </c>
      <c r="Q248" t="s">
        <v>8315</v>
      </c>
      <c r="R248" t="s">
        <v>8316</v>
      </c>
      <c r="S248" s="14">
        <f t="shared" si="35"/>
        <v>42532.052523148144</v>
      </c>
      <c r="T248" s="14">
        <f t="shared" si="36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f t="shared" si="33"/>
        <v>101</v>
      </c>
      <c r="P249">
        <f t="shared" si="34"/>
        <v>41.13</v>
      </c>
      <c r="Q249" t="s">
        <v>8315</v>
      </c>
      <c r="R249" t="s">
        <v>8316</v>
      </c>
      <c r="S249" s="14">
        <f t="shared" si="35"/>
        <v>42088.723692129628</v>
      </c>
      <c r="T249" s="14">
        <f t="shared" si="36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f t="shared" si="33"/>
        <v>153</v>
      </c>
      <c r="P250">
        <f t="shared" si="34"/>
        <v>41.41</v>
      </c>
      <c r="Q250" t="s">
        <v>8315</v>
      </c>
      <c r="R250" t="s">
        <v>8316</v>
      </c>
      <c r="S250" s="14">
        <f t="shared" si="35"/>
        <v>41820.639189814814</v>
      </c>
      <c r="T250" s="14">
        <f t="shared" si="36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f t="shared" si="33"/>
        <v>101</v>
      </c>
      <c r="P251">
        <f t="shared" si="34"/>
        <v>145.87</v>
      </c>
      <c r="Q251" t="s">
        <v>8315</v>
      </c>
      <c r="R251" t="s">
        <v>8316</v>
      </c>
      <c r="S251" s="14">
        <f t="shared" si="35"/>
        <v>42626.7503125</v>
      </c>
      <c r="T251" s="14">
        <f t="shared" si="36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f t="shared" si="33"/>
        <v>191</v>
      </c>
      <c r="P252">
        <f t="shared" si="34"/>
        <v>358.69</v>
      </c>
      <c r="Q252" t="s">
        <v>8315</v>
      </c>
      <c r="R252" t="s">
        <v>8316</v>
      </c>
      <c r="S252" s="14">
        <f t="shared" si="35"/>
        <v>41821.205636574072</v>
      </c>
      <c r="T252" s="14">
        <f t="shared" si="36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f t="shared" si="33"/>
        <v>140</v>
      </c>
      <c r="P253">
        <f t="shared" ref="P253:P294" si="37">IFERROR(ROUND(E253/L253,2),0)</f>
        <v>50.98</v>
      </c>
      <c r="Q253" t="s">
        <v>8315</v>
      </c>
      <c r="R253" t="s">
        <v>8316</v>
      </c>
      <c r="S253" s="14">
        <f t="shared" ref="S253:S294" si="38">(((J253/60)/60)/24)+DATE(1970,1,1)</f>
        <v>42016.706678240742</v>
      </c>
      <c r="T253" s="14">
        <f t="shared" ref="T253:T294" si="39">(((I253/60)/60)/24)+DATE(1970,1,1)</f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f t="shared" si="33"/>
        <v>124</v>
      </c>
      <c r="P254">
        <f t="shared" si="37"/>
        <v>45.04</v>
      </c>
      <c r="Q254" t="s">
        <v>8315</v>
      </c>
      <c r="R254" t="s">
        <v>8316</v>
      </c>
      <c r="S254" s="14">
        <f t="shared" si="38"/>
        <v>42011.202581018515</v>
      </c>
      <c r="T254" s="14">
        <f t="shared" si="39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f t="shared" si="33"/>
        <v>139</v>
      </c>
      <c r="P255">
        <f t="shared" si="37"/>
        <v>57.92</v>
      </c>
      <c r="Q255" t="s">
        <v>8315</v>
      </c>
      <c r="R255" t="s">
        <v>8316</v>
      </c>
      <c r="S255" s="14">
        <f t="shared" si="38"/>
        <v>42643.632858796293</v>
      </c>
      <c r="T255" s="14">
        <f t="shared" si="39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f t="shared" si="33"/>
        <v>202</v>
      </c>
      <c r="P256">
        <f t="shared" si="37"/>
        <v>29.71</v>
      </c>
      <c r="Q256" t="s">
        <v>8315</v>
      </c>
      <c r="R256" t="s">
        <v>8316</v>
      </c>
      <c r="S256" s="14">
        <f t="shared" si="38"/>
        <v>42179.898472222223</v>
      </c>
      <c r="T256" s="14">
        <f t="shared" si="39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f t="shared" si="33"/>
        <v>102</v>
      </c>
      <c r="P257">
        <f t="shared" si="37"/>
        <v>55.01</v>
      </c>
      <c r="Q257" t="s">
        <v>8315</v>
      </c>
      <c r="R257" t="s">
        <v>8316</v>
      </c>
      <c r="S257" s="14">
        <f t="shared" si="38"/>
        <v>42575.130057870367</v>
      </c>
      <c r="T257" s="14">
        <f t="shared" si="39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f t="shared" si="33"/>
        <v>127</v>
      </c>
      <c r="P258">
        <f t="shared" si="37"/>
        <v>72.95</v>
      </c>
      <c r="Q258" t="s">
        <v>8315</v>
      </c>
      <c r="R258" t="s">
        <v>8316</v>
      </c>
      <c r="S258" s="14">
        <f t="shared" si="38"/>
        <v>42420.019097222219</v>
      </c>
      <c r="T258" s="14">
        <f t="shared" si="39"/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f t="shared" si="33"/>
        <v>101</v>
      </c>
      <c r="P259">
        <f t="shared" si="37"/>
        <v>64.47</v>
      </c>
      <c r="Q259" t="s">
        <v>8315</v>
      </c>
      <c r="R259" t="s">
        <v>8316</v>
      </c>
      <c r="S259" s="14">
        <f t="shared" si="38"/>
        <v>42053.671666666662</v>
      </c>
      <c r="T259" s="14">
        <f t="shared" si="3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f t="shared" si="33"/>
        <v>122</v>
      </c>
      <c r="P260">
        <f t="shared" si="37"/>
        <v>716.35</v>
      </c>
      <c r="Q260" t="s">
        <v>8315</v>
      </c>
      <c r="R260" t="s">
        <v>8316</v>
      </c>
      <c r="S260" s="14">
        <f t="shared" si="38"/>
        <v>42605.765381944439</v>
      </c>
      <c r="T260" s="14">
        <f t="shared" si="3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f t="shared" si="33"/>
        <v>113</v>
      </c>
      <c r="P261">
        <f t="shared" si="37"/>
        <v>50.4</v>
      </c>
      <c r="Q261" t="s">
        <v>8315</v>
      </c>
      <c r="R261" t="s">
        <v>8316</v>
      </c>
      <c r="S261" s="14">
        <f t="shared" si="38"/>
        <v>42458.641724537039</v>
      </c>
      <c r="T261" s="14">
        <f t="shared" si="3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f t="shared" si="33"/>
        <v>150</v>
      </c>
      <c r="P262">
        <f t="shared" si="37"/>
        <v>41.67</v>
      </c>
      <c r="Q262" t="s">
        <v>8315</v>
      </c>
      <c r="R262" t="s">
        <v>8316</v>
      </c>
      <c r="S262" s="14">
        <f t="shared" si="38"/>
        <v>42529.022013888884</v>
      </c>
      <c r="T262" s="14">
        <f t="shared" si="3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f t="shared" si="33"/>
        <v>102</v>
      </c>
      <c r="P263">
        <f t="shared" si="37"/>
        <v>88.74</v>
      </c>
      <c r="Q263" t="s">
        <v>8315</v>
      </c>
      <c r="R263" t="s">
        <v>8316</v>
      </c>
      <c r="S263" s="14">
        <f t="shared" si="38"/>
        <v>41928.170497685183</v>
      </c>
      <c r="T263" s="14">
        <f t="shared" si="3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f t="shared" si="33"/>
        <v>100</v>
      </c>
      <c r="P264">
        <f t="shared" si="37"/>
        <v>148.47999999999999</v>
      </c>
      <c r="Q264" t="s">
        <v>8315</v>
      </c>
      <c r="R264" t="s">
        <v>8316</v>
      </c>
      <c r="S264" s="14">
        <f t="shared" si="38"/>
        <v>42062.834444444445</v>
      </c>
      <c r="T264" s="14">
        <f t="shared" si="3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f t="shared" si="33"/>
        <v>104</v>
      </c>
      <c r="P265">
        <f t="shared" si="37"/>
        <v>52</v>
      </c>
      <c r="Q265" t="s">
        <v>8315</v>
      </c>
      <c r="R265" t="s">
        <v>8316</v>
      </c>
      <c r="S265" s="14">
        <f t="shared" si="38"/>
        <v>41921.279976851853</v>
      </c>
      <c r="T265" s="14">
        <f t="shared" si="3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f t="shared" ref="O266:O329" si="40">ROUND(E266/D266*100,0)</f>
        <v>115</v>
      </c>
      <c r="P266">
        <f t="shared" si="37"/>
        <v>53.23</v>
      </c>
      <c r="Q266" t="s">
        <v>8315</v>
      </c>
      <c r="R266" t="s">
        <v>8316</v>
      </c>
      <c r="S266" s="14">
        <f t="shared" si="38"/>
        <v>42128.736608796295</v>
      </c>
      <c r="T266" s="14">
        <f t="shared" si="3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f t="shared" si="40"/>
        <v>113</v>
      </c>
      <c r="P267">
        <f t="shared" si="37"/>
        <v>39.6</v>
      </c>
      <c r="Q267" t="s">
        <v>8315</v>
      </c>
      <c r="R267" t="s">
        <v>8316</v>
      </c>
      <c r="S267" s="14">
        <f t="shared" si="38"/>
        <v>42053.916921296302</v>
      </c>
      <c r="T267" s="14">
        <f t="shared" si="3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f t="shared" si="40"/>
        <v>143</v>
      </c>
      <c r="P268">
        <f t="shared" si="37"/>
        <v>164.62</v>
      </c>
      <c r="Q268" t="s">
        <v>8315</v>
      </c>
      <c r="R268" t="s">
        <v>8316</v>
      </c>
      <c r="S268" s="14">
        <f t="shared" si="38"/>
        <v>42171.317442129628</v>
      </c>
      <c r="T268" s="14">
        <f t="shared" si="3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f t="shared" si="40"/>
        <v>160</v>
      </c>
      <c r="P269">
        <f t="shared" si="37"/>
        <v>40.29</v>
      </c>
      <c r="Q269" t="s">
        <v>8315</v>
      </c>
      <c r="R269" t="s">
        <v>8316</v>
      </c>
      <c r="S269" s="14">
        <f t="shared" si="38"/>
        <v>41793.668761574074</v>
      </c>
      <c r="T269" s="14">
        <f t="shared" si="3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f t="shared" si="40"/>
        <v>114</v>
      </c>
      <c r="P270">
        <f t="shared" si="37"/>
        <v>64.91</v>
      </c>
      <c r="Q270" t="s">
        <v>8315</v>
      </c>
      <c r="R270" t="s">
        <v>8316</v>
      </c>
      <c r="S270" s="14">
        <f t="shared" si="38"/>
        <v>42506.760405092587</v>
      </c>
      <c r="T270" s="14">
        <f t="shared" si="3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f t="shared" si="40"/>
        <v>101</v>
      </c>
      <c r="P271">
        <f t="shared" si="37"/>
        <v>55.33</v>
      </c>
      <c r="Q271" t="s">
        <v>8315</v>
      </c>
      <c r="R271" t="s">
        <v>8316</v>
      </c>
      <c r="S271" s="14">
        <f t="shared" si="38"/>
        <v>42372.693055555559</v>
      </c>
      <c r="T271" s="14">
        <f t="shared" si="3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f t="shared" si="40"/>
        <v>155</v>
      </c>
      <c r="P272">
        <f t="shared" si="37"/>
        <v>83.14</v>
      </c>
      <c r="Q272" t="s">
        <v>8315</v>
      </c>
      <c r="R272" t="s">
        <v>8316</v>
      </c>
      <c r="S272" s="14">
        <f t="shared" si="38"/>
        <v>42126.87501157407</v>
      </c>
      <c r="T272" s="14">
        <f t="shared" si="3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f t="shared" si="40"/>
        <v>121</v>
      </c>
      <c r="P273">
        <f t="shared" si="37"/>
        <v>125.38</v>
      </c>
      <c r="Q273" t="s">
        <v>8315</v>
      </c>
      <c r="R273" t="s">
        <v>8316</v>
      </c>
      <c r="S273" s="14">
        <f t="shared" si="38"/>
        <v>42087.768055555556</v>
      </c>
      <c r="T273" s="14">
        <f t="shared" si="3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f t="shared" si="40"/>
        <v>128</v>
      </c>
      <c r="P274">
        <f t="shared" si="37"/>
        <v>47.22</v>
      </c>
      <c r="Q274" t="s">
        <v>8315</v>
      </c>
      <c r="R274" t="s">
        <v>8316</v>
      </c>
      <c r="S274" s="14">
        <f t="shared" si="38"/>
        <v>42443.802361111113</v>
      </c>
      <c r="T274" s="14">
        <f t="shared" si="3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f t="shared" si="40"/>
        <v>158</v>
      </c>
      <c r="P275">
        <f t="shared" si="37"/>
        <v>79.099999999999994</v>
      </c>
      <c r="Q275" t="s">
        <v>8315</v>
      </c>
      <c r="R275" t="s">
        <v>8316</v>
      </c>
      <c r="S275" s="14">
        <f t="shared" si="38"/>
        <v>42121.249814814815</v>
      </c>
      <c r="T275" s="14">
        <f t="shared" si="3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f t="shared" si="40"/>
        <v>105</v>
      </c>
      <c r="P276">
        <f t="shared" si="37"/>
        <v>114.29</v>
      </c>
      <c r="Q276" t="s">
        <v>8315</v>
      </c>
      <c r="R276" t="s">
        <v>8316</v>
      </c>
      <c r="S276" s="14">
        <f t="shared" si="38"/>
        <v>42268.009224537032</v>
      </c>
      <c r="T276" s="14">
        <f t="shared" si="3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f t="shared" si="40"/>
        <v>100</v>
      </c>
      <c r="P277">
        <f t="shared" si="37"/>
        <v>51.72</v>
      </c>
      <c r="Q277" t="s">
        <v>8315</v>
      </c>
      <c r="R277" t="s">
        <v>8316</v>
      </c>
      <c r="S277" s="14">
        <f t="shared" si="38"/>
        <v>41848.866157407407</v>
      </c>
      <c r="T277" s="14">
        <f t="shared" si="3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f t="shared" si="40"/>
        <v>100</v>
      </c>
      <c r="P278">
        <f t="shared" si="37"/>
        <v>30.77</v>
      </c>
      <c r="Q278" t="s">
        <v>8315</v>
      </c>
      <c r="R278" t="s">
        <v>8316</v>
      </c>
      <c r="S278" s="14">
        <f t="shared" si="38"/>
        <v>42689.214988425927</v>
      </c>
      <c r="T278" s="14">
        <f t="shared" si="3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f t="shared" si="40"/>
        <v>124</v>
      </c>
      <c r="P279">
        <f t="shared" si="37"/>
        <v>47.85</v>
      </c>
      <c r="Q279" t="s">
        <v>8315</v>
      </c>
      <c r="R279" t="s">
        <v>8316</v>
      </c>
      <c r="S279" s="14">
        <f t="shared" si="38"/>
        <v>42584.846828703703</v>
      </c>
      <c r="T279" s="14">
        <f t="shared" si="3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f t="shared" si="40"/>
        <v>109</v>
      </c>
      <c r="P280">
        <f t="shared" si="37"/>
        <v>34.409999999999997</v>
      </c>
      <c r="Q280" t="s">
        <v>8315</v>
      </c>
      <c r="R280" t="s">
        <v>8316</v>
      </c>
      <c r="S280" s="14">
        <f t="shared" si="38"/>
        <v>42511.741944444439</v>
      </c>
      <c r="T280" s="14">
        <f t="shared" si="3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f t="shared" si="40"/>
        <v>106</v>
      </c>
      <c r="P281">
        <f t="shared" si="37"/>
        <v>60.29</v>
      </c>
      <c r="Q281" t="s">
        <v>8315</v>
      </c>
      <c r="R281" t="s">
        <v>8316</v>
      </c>
      <c r="S281" s="14">
        <f t="shared" si="38"/>
        <v>42132.036168981482</v>
      </c>
      <c r="T281" s="14">
        <f t="shared" si="3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f t="shared" si="40"/>
        <v>106</v>
      </c>
      <c r="P282">
        <f t="shared" si="37"/>
        <v>25.31</v>
      </c>
      <c r="Q282" t="s">
        <v>8315</v>
      </c>
      <c r="R282" t="s">
        <v>8316</v>
      </c>
      <c r="S282" s="14">
        <f t="shared" si="38"/>
        <v>42419.91942129629</v>
      </c>
      <c r="T282" s="14">
        <f t="shared" si="3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f t="shared" si="40"/>
        <v>105</v>
      </c>
      <c r="P283">
        <f t="shared" si="37"/>
        <v>136</v>
      </c>
      <c r="Q283" t="s">
        <v>8315</v>
      </c>
      <c r="R283" t="s">
        <v>8316</v>
      </c>
      <c r="S283" s="14">
        <f t="shared" si="38"/>
        <v>42430.839398148149</v>
      </c>
      <c r="T283" s="14">
        <f t="shared" si="3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f t="shared" si="40"/>
        <v>100</v>
      </c>
      <c r="P284">
        <f t="shared" si="37"/>
        <v>125</v>
      </c>
      <c r="Q284" t="s">
        <v>8315</v>
      </c>
      <c r="R284" t="s">
        <v>8316</v>
      </c>
      <c r="S284" s="14">
        <f t="shared" si="38"/>
        <v>42297.748738425929</v>
      </c>
      <c r="T284" s="14">
        <f t="shared" si="3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f t="shared" si="40"/>
        <v>104</v>
      </c>
      <c r="P285">
        <f t="shared" si="37"/>
        <v>66.510000000000005</v>
      </c>
      <c r="Q285" t="s">
        <v>8315</v>
      </c>
      <c r="R285" t="s">
        <v>8316</v>
      </c>
      <c r="S285" s="14">
        <f t="shared" si="38"/>
        <v>41760.935706018521</v>
      </c>
      <c r="T285" s="14">
        <f t="shared" si="3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f t="shared" si="40"/>
        <v>102</v>
      </c>
      <c r="P286">
        <f t="shared" si="37"/>
        <v>105</v>
      </c>
      <c r="Q286" t="s">
        <v>8315</v>
      </c>
      <c r="R286" t="s">
        <v>8316</v>
      </c>
      <c r="S286" s="14">
        <f t="shared" si="38"/>
        <v>41829.734259259261</v>
      </c>
      <c r="T286" s="14">
        <f t="shared" si="3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f t="shared" si="40"/>
        <v>104</v>
      </c>
      <c r="P287">
        <f t="shared" si="37"/>
        <v>145</v>
      </c>
      <c r="Q287" t="s">
        <v>8315</v>
      </c>
      <c r="R287" t="s">
        <v>8316</v>
      </c>
      <c r="S287" s="14">
        <f t="shared" si="38"/>
        <v>42491.92288194444</v>
      </c>
      <c r="T287" s="14">
        <f t="shared" si="3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f t="shared" si="40"/>
        <v>106</v>
      </c>
      <c r="P288">
        <f t="shared" si="37"/>
        <v>96.67</v>
      </c>
      <c r="Q288" t="s">
        <v>8315</v>
      </c>
      <c r="R288" t="s">
        <v>8316</v>
      </c>
      <c r="S288" s="14">
        <f t="shared" si="38"/>
        <v>41950.859560185185</v>
      </c>
      <c r="T288" s="14">
        <f t="shared" si="3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f t="shared" si="40"/>
        <v>101</v>
      </c>
      <c r="P289">
        <f t="shared" si="37"/>
        <v>60.33</v>
      </c>
      <c r="Q289" t="s">
        <v>8315</v>
      </c>
      <c r="R289" t="s">
        <v>8316</v>
      </c>
      <c r="S289" s="14">
        <f t="shared" si="38"/>
        <v>41802.62090277778</v>
      </c>
      <c r="T289" s="14">
        <f t="shared" si="3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f t="shared" si="40"/>
        <v>118</v>
      </c>
      <c r="P290">
        <f t="shared" si="37"/>
        <v>75.34</v>
      </c>
      <c r="Q290" t="s">
        <v>8315</v>
      </c>
      <c r="R290" t="s">
        <v>8316</v>
      </c>
      <c r="S290" s="14">
        <f t="shared" si="38"/>
        <v>41781.096203703702</v>
      </c>
      <c r="T290" s="14">
        <f t="shared" si="3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f t="shared" si="40"/>
        <v>110</v>
      </c>
      <c r="P291">
        <f t="shared" si="37"/>
        <v>55</v>
      </c>
      <c r="Q291" t="s">
        <v>8315</v>
      </c>
      <c r="R291" t="s">
        <v>8316</v>
      </c>
      <c r="S291" s="14">
        <f t="shared" si="38"/>
        <v>42020.846666666665</v>
      </c>
      <c r="T291" s="14">
        <f t="shared" si="3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f t="shared" si="40"/>
        <v>103</v>
      </c>
      <c r="P292">
        <f t="shared" si="37"/>
        <v>66.959999999999994</v>
      </c>
      <c r="Q292" t="s">
        <v>8315</v>
      </c>
      <c r="R292" t="s">
        <v>8316</v>
      </c>
      <c r="S292" s="14">
        <f t="shared" si="38"/>
        <v>42125.772812499999</v>
      </c>
      <c r="T292" s="14">
        <f t="shared" si="3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f t="shared" si="40"/>
        <v>100</v>
      </c>
      <c r="P293">
        <f t="shared" si="37"/>
        <v>227.27</v>
      </c>
      <c r="Q293" t="s">
        <v>8315</v>
      </c>
      <c r="R293" t="s">
        <v>8316</v>
      </c>
      <c r="S293" s="14">
        <f t="shared" si="38"/>
        <v>41856.010069444441</v>
      </c>
      <c r="T293" s="14">
        <f t="shared" si="3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f t="shared" si="40"/>
        <v>110</v>
      </c>
      <c r="P294">
        <f t="shared" si="37"/>
        <v>50.02</v>
      </c>
      <c r="Q294" t="s">
        <v>8315</v>
      </c>
      <c r="R294" t="s">
        <v>8316</v>
      </c>
      <c r="S294" s="14">
        <f t="shared" si="38"/>
        <v>41893.783553240741</v>
      </c>
      <c r="T294" s="14">
        <f t="shared" si="3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f t="shared" si="40"/>
        <v>169</v>
      </c>
      <c r="P295">
        <f t="shared" ref="P295:P327" si="41">IFERROR(ROUND(E295/L295,2),0)</f>
        <v>45.62</v>
      </c>
      <c r="Q295" t="s">
        <v>8315</v>
      </c>
      <c r="R295" t="s">
        <v>8316</v>
      </c>
      <c r="S295" s="14">
        <f t="shared" ref="S295:S327" si="42">(((J295/60)/60)/24)+DATE(1970,1,1)</f>
        <v>41881.361342592594</v>
      </c>
      <c r="T295" s="14">
        <f t="shared" ref="T295:T327" si="43">(((I295/60)/60)/24)+DATE(1970,1,1)</f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f t="shared" si="40"/>
        <v>102</v>
      </c>
      <c r="P296">
        <f t="shared" si="41"/>
        <v>137.24</v>
      </c>
      <c r="Q296" t="s">
        <v>8315</v>
      </c>
      <c r="R296" t="s">
        <v>8316</v>
      </c>
      <c r="S296" s="14">
        <f t="shared" si="42"/>
        <v>41880.76357638889</v>
      </c>
      <c r="T296" s="14">
        <f t="shared" si="43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f t="shared" si="40"/>
        <v>106</v>
      </c>
      <c r="P297">
        <f t="shared" si="41"/>
        <v>75.709999999999994</v>
      </c>
      <c r="Q297" t="s">
        <v>8315</v>
      </c>
      <c r="R297" t="s">
        <v>8316</v>
      </c>
      <c r="S297" s="14">
        <f t="shared" si="42"/>
        <v>42214.6956712963</v>
      </c>
      <c r="T297" s="14">
        <f t="shared" si="43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f t="shared" si="40"/>
        <v>102</v>
      </c>
      <c r="P298">
        <f t="shared" si="41"/>
        <v>99</v>
      </c>
      <c r="Q298" t="s">
        <v>8315</v>
      </c>
      <c r="R298" t="s">
        <v>8316</v>
      </c>
      <c r="S298" s="14">
        <f t="shared" si="42"/>
        <v>42460.335312499999</v>
      </c>
      <c r="T298" s="14">
        <f t="shared" si="43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f t="shared" si="40"/>
        <v>117</v>
      </c>
      <c r="P299">
        <f t="shared" si="41"/>
        <v>81.569999999999993</v>
      </c>
      <c r="Q299" t="s">
        <v>8315</v>
      </c>
      <c r="R299" t="s">
        <v>8316</v>
      </c>
      <c r="S299" s="14">
        <f t="shared" si="42"/>
        <v>42167.023206018523</v>
      </c>
      <c r="T299" s="14">
        <f t="shared" si="43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f t="shared" si="40"/>
        <v>132</v>
      </c>
      <c r="P300">
        <f t="shared" si="41"/>
        <v>36.67</v>
      </c>
      <c r="Q300" t="s">
        <v>8315</v>
      </c>
      <c r="R300" t="s">
        <v>8316</v>
      </c>
      <c r="S300" s="14">
        <f t="shared" si="42"/>
        <v>42177.761782407411</v>
      </c>
      <c r="T300" s="14">
        <f t="shared" si="43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f t="shared" si="40"/>
        <v>128</v>
      </c>
      <c r="P301">
        <f t="shared" si="41"/>
        <v>49.23</v>
      </c>
      <c r="Q301" t="s">
        <v>8315</v>
      </c>
      <c r="R301" t="s">
        <v>8316</v>
      </c>
      <c r="S301" s="14">
        <f t="shared" si="42"/>
        <v>42521.654328703706</v>
      </c>
      <c r="T301" s="14">
        <f t="shared" si="43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f t="shared" si="40"/>
        <v>119</v>
      </c>
      <c r="P302">
        <f t="shared" si="41"/>
        <v>42.3</v>
      </c>
      <c r="Q302" t="s">
        <v>8315</v>
      </c>
      <c r="R302" t="s">
        <v>8316</v>
      </c>
      <c r="S302" s="14">
        <f t="shared" si="42"/>
        <v>41884.599849537037</v>
      </c>
      <c r="T302" s="14">
        <f t="shared" si="43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f t="shared" si="40"/>
        <v>126</v>
      </c>
      <c r="P303">
        <f t="shared" si="41"/>
        <v>78.88</v>
      </c>
      <c r="Q303" t="s">
        <v>8315</v>
      </c>
      <c r="R303" t="s">
        <v>8316</v>
      </c>
      <c r="S303" s="14">
        <f t="shared" si="42"/>
        <v>42289.761192129634</v>
      </c>
      <c r="T303" s="14">
        <f t="shared" si="43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f t="shared" si="40"/>
        <v>156</v>
      </c>
      <c r="P304">
        <f t="shared" si="41"/>
        <v>38.28</v>
      </c>
      <c r="Q304" t="s">
        <v>8315</v>
      </c>
      <c r="R304" t="s">
        <v>8316</v>
      </c>
      <c r="S304" s="14">
        <f t="shared" si="42"/>
        <v>42243.6252662037</v>
      </c>
      <c r="T304" s="14">
        <f t="shared" si="43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f t="shared" si="40"/>
        <v>120</v>
      </c>
      <c r="P305">
        <f t="shared" si="41"/>
        <v>55.23</v>
      </c>
      <c r="Q305" t="s">
        <v>8315</v>
      </c>
      <c r="R305" t="s">
        <v>8316</v>
      </c>
      <c r="S305" s="14">
        <f t="shared" si="42"/>
        <v>42600.756041666667</v>
      </c>
      <c r="T305" s="14">
        <f t="shared" si="43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f t="shared" si="40"/>
        <v>102</v>
      </c>
      <c r="P306">
        <f t="shared" si="41"/>
        <v>66.150000000000006</v>
      </c>
      <c r="Q306" t="s">
        <v>8315</v>
      </c>
      <c r="R306" t="s">
        <v>8316</v>
      </c>
      <c r="S306" s="14">
        <f t="shared" si="42"/>
        <v>41829.599791666667</v>
      </c>
      <c r="T306" s="14">
        <f t="shared" si="43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f t="shared" si="40"/>
        <v>100</v>
      </c>
      <c r="P307">
        <f t="shared" si="41"/>
        <v>104.17</v>
      </c>
      <c r="Q307" t="s">
        <v>8315</v>
      </c>
      <c r="R307" t="s">
        <v>8316</v>
      </c>
      <c r="S307" s="14">
        <f t="shared" si="42"/>
        <v>42040.831678240742</v>
      </c>
      <c r="T307" s="14">
        <f t="shared" si="43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f t="shared" si="40"/>
        <v>100</v>
      </c>
      <c r="P308">
        <f t="shared" si="41"/>
        <v>31.38</v>
      </c>
      <c r="Q308" t="s">
        <v>8315</v>
      </c>
      <c r="R308" t="s">
        <v>8316</v>
      </c>
      <c r="S308" s="14">
        <f t="shared" si="42"/>
        <v>42075.807395833333</v>
      </c>
      <c r="T308" s="14">
        <f t="shared" si="43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f t="shared" si="40"/>
        <v>102</v>
      </c>
      <c r="P309">
        <f t="shared" si="41"/>
        <v>59.21</v>
      </c>
      <c r="Q309" t="s">
        <v>8315</v>
      </c>
      <c r="R309" t="s">
        <v>8316</v>
      </c>
      <c r="S309" s="14">
        <f t="shared" si="42"/>
        <v>42073.660694444443</v>
      </c>
      <c r="T309" s="14">
        <f t="shared" si="43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f t="shared" si="40"/>
        <v>114</v>
      </c>
      <c r="P310">
        <f t="shared" si="41"/>
        <v>119.18</v>
      </c>
      <c r="Q310" t="s">
        <v>8315</v>
      </c>
      <c r="R310" t="s">
        <v>8316</v>
      </c>
      <c r="S310" s="14">
        <f t="shared" si="42"/>
        <v>42480.078715277778</v>
      </c>
      <c r="T310" s="14">
        <f t="shared" si="43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f t="shared" si="40"/>
        <v>102</v>
      </c>
      <c r="P311">
        <f t="shared" si="41"/>
        <v>164.62</v>
      </c>
      <c r="Q311" t="s">
        <v>8315</v>
      </c>
      <c r="R311" t="s">
        <v>8316</v>
      </c>
      <c r="S311" s="14">
        <f t="shared" si="42"/>
        <v>42411.942291666666</v>
      </c>
      <c r="T311" s="14">
        <f t="shared" si="43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f t="shared" si="40"/>
        <v>102</v>
      </c>
      <c r="P312">
        <f t="shared" si="41"/>
        <v>61.1</v>
      </c>
      <c r="Q312" t="s">
        <v>8315</v>
      </c>
      <c r="R312" t="s">
        <v>8316</v>
      </c>
      <c r="S312" s="14">
        <f t="shared" si="42"/>
        <v>41753.515856481477</v>
      </c>
      <c r="T312" s="14">
        <f t="shared" si="43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f t="shared" si="40"/>
        <v>106</v>
      </c>
      <c r="P313">
        <f t="shared" si="41"/>
        <v>56.2</v>
      </c>
      <c r="Q313" t="s">
        <v>8315</v>
      </c>
      <c r="R313" t="s">
        <v>8316</v>
      </c>
      <c r="S313" s="14">
        <f t="shared" si="42"/>
        <v>42196.028703703705</v>
      </c>
      <c r="T313" s="14">
        <f t="shared" si="43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f t="shared" si="40"/>
        <v>113</v>
      </c>
      <c r="P314">
        <f t="shared" si="41"/>
        <v>107</v>
      </c>
      <c r="Q314" t="s">
        <v>8315</v>
      </c>
      <c r="R314" t="s">
        <v>8316</v>
      </c>
      <c r="S314" s="14">
        <f t="shared" si="42"/>
        <v>42016.050451388888</v>
      </c>
      <c r="T314" s="14">
        <f t="shared" si="43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f t="shared" si="40"/>
        <v>100</v>
      </c>
      <c r="P315">
        <f t="shared" si="41"/>
        <v>179.28</v>
      </c>
      <c r="Q315" t="s">
        <v>8315</v>
      </c>
      <c r="R315" t="s">
        <v>8316</v>
      </c>
      <c r="S315" s="14">
        <f t="shared" si="42"/>
        <v>41730.276747685188</v>
      </c>
      <c r="T315" s="14">
        <f t="shared" si="43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f t="shared" si="40"/>
        <v>102</v>
      </c>
      <c r="P316">
        <f t="shared" si="41"/>
        <v>47.41</v>
      </c>
      <c r="Q316" t="s">
        <v>8315</v>
      </c>
      <c r="R316" t="s">
        <v>8316</v>
      </c>
      <c r="S316" s="14">
        <f t="shared" si="42"/>
        <v>42203.680300925931</v>
      </c>
      <c r="T316" s="14">
        <f t="shared" si="43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f t="shared" si="40"/>
        <v>131</v>
      </c>
      <c r="P317">
        <f t="shared" si="41"/>
        <v>97.92</v>
      </c>
      <c r="Q317" t="s">
        <v>8315</v>
      </c>
      <c r="R317" t="s">
        <v>8316</v>
      </c>
      <c r="S317" s="14">
        <f t="shared" si="42"/>
        <v>41974.743148148147</v>
      </c>
      <c r="T317" s="14">
        <f t="shared" si="43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f t="shared" si="40"/>
        <v>111</v>
      </c>
      <c r="P318">
        <f t="shared" si="41"/>
        <v>58.42</v>
      </c>
      <c r="Q318" t="s">
        <v>8315</v>
      </c>
      <c r="R318" t="s">
        <v>8316</v>
      </c>
      <c r="S318" s="14">
        <f t="shared" si="42"/>
        <v>41869.740671296298</v>
      </c>
      <c r="T318" s="14">
        <f t="shared" si="43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f t="shared" si="40"/>
        <v>100</v>
      </c>
      <c r="P319">
        <f t="shared" si="41"/>
        <v>122.54</v>
      </c>
      <c r="Q319" t="s">
        <v>8315</v>
      </c>
      <c r="R319" t="s">
        <v>8316</v>
      </c>
      <c r="S319" s="14">
        <f t="shared" si="42"/>
        <v>41982.688611111109</v>
      </c>
      <c r="T319" s="14">
        <f t="shared" si="43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f t="shared" si="40"/>
        <v>114</v>
      </c>
      <c r="P320">
        <f t="shared" si="41"/>
        <v>87.96</v>
      </c>
      <c r="Q320" t="s">
        <v>8315</v>
      </c>
      <c r="R320" t="s">
        <v>8316</v>
      </c>
      <c r="S320" s="14">
        <f t="shared" si="42"/>
        <v>41976.331979166673</v>
      </c>
      <c r="T320" s="14">
        <f t="shared" si="43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f t="shared" si="40"/>
        <v>106</v>
      </c>
      <c r="P321">
        <f t="shared" si="41"/>
        <v>136.78</v>
      </c>
      <c r="Q321" t="s">
        <v>8315</v>
      </c>
      <c r="R321" t="s">
        <v>8316</v>
      </c>
      <c r="S321" s="14">
        <f t="shared" si="42"/>
        <v>41926.942685185182</v>
      </c>
      <c r="T321" s="14">
        <f t="shared" si="43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f t="shared" si="40"/>
        <v>101</v>
      </c>
      <c r="P322">
        <f t="shared" si="41"/>
        <v>99.34</v>
      </c>
      <c r="Q322" t="s">
        <v>8315</v>
      </c>
      <c r="R322" t="s">
        <v>8316</v>
      </c>
      <c r="S322" s="14">
        <f t="shared" si="42"/>
        <v>42561.783877314811</v>
      </c>
      <c r="T322" s="14">
        <f t="shared" si="43"/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f t="shared" si="40"/>
        <v>100</v>
      </c>
      <c r="P323">
        <f t="shared" si="41"/>
        <v>20</v>
      </c>
      <c r="Q323" t="s">
        <v>8315</v>
      </c>
      <c r="R323" t="s">
        <v>8316</v>
      </c>
      <c r="S323" s="14">
        <f t="shared" si="42"/>
        <v>42649.54923611111</v>
      </c>
      <c r="T323" s="14">
        <f t="shared" si="4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f t="shared" si="40"/>
        <v>130</v>
      </c>
      <c r="P324">
        <f t="shared" si="41"/>
        <v>28.89</v>
      </c>
      <c r="Q324" t="s">
        <v>8315</v>
      </c>
      <c r="R324" t="s">
        <v>8316</v>
      </c>
      <c r="S324" s="14">
        <f t="shared" si="42"/>
        <v>42093.786840277782</v>
      </c>
      <c r="T324" s="14">
        <f t="shared" si="4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f t="shared" si="40"/>
        <v>114</v>
      </c>
      <c r="P325">
        <f t="shared" si="41"/>
        <v>37.96</v>
      </c>
      <c r="Q325" t="s">
        <v>8315</v>
      </c>
      <c r="R325" t="s">
        <v>8316</v>
      </c>
      <c r="S325" s="14">
        <f t="shared" si="42"/>
        <v>42026.176180555558</v>
      </c>
      <c r="T325" s="14">
        <f t="shared" si="4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f t="shared" si="40"/>
        <v>287</v>
      </c>
      <c r="P326">
        <f t="shared" si="41"/>
        <v>58.57</v>
      </c>
      <c r="Q326" t="s">
        <v>8315</v>
      </c>
      <c r="R326" t="s">
        <v>8316</v>
      </c>
      <c r="S326" s="14">
        <f t="shared" si="42"/>
        <v>42451.095856481479</v>
      </c>
      <c r="T326" s="14">
        <f t="shared" si="4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f t="shared" si="40"/>
        <v>109</v>
      </c>
      <c r="P327">
        <f t="shared" si="41"/>
        <v>135.63</v>
      </c>
      <c r="Q327" t="s">
        <v>8315</v>
      </c>
      <c r="R327" t="s">
        <v>8316</v>
      </c>
      <c r="S327" s="14">
        <f t="shared" si="42"/>
        <v>42418.425983796296</v>
      </c>
      <c r="T327" s="14">
        <f t="shared" si="4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f t="shared" si="40"/>
        <v>119</v>
      </c>
      <c r="P328">
        <f t="shared" ref="P328:P352" si="44">IFERROR(ROUND(E328/L328,2),0)</f>
        <v>176.09</v>
      </c>
      <c r="Q328" t="s">
        <v>8315</v>
      </c>
      <c r="R328" t="s">
        <v>8316</v>
      </c>
      <c r="S328" s="14">
        <f t="shared" ref="S328:S352" si="45">(((J328/60)/60)/24)+DATE(1970,1,1)</f>
        <v>41964.716319444444</v>
      </c>
      <c r="T328" s="14">
        <f t="shared" ref="T328:T352" si="46">(((I328/60)/60)/24)+DATE(1970,1,1)</f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f t="shared" si="40"/>
        <v>109</v>
      </c>
      <c r="P329">
        <f t="shared" si="44"/>
        <v>151.97999999999999</v>
      </c>
      <c r="Q329" t="s">
        <v>8315</v>
      </c>
      <c r="R329" t="s">
        <v>8316</v>
      </c>
      <c r="S329" s="14">
        <f t="shared" si="45"/>
        <v>42576.697569444441</v>
      </c>
      <c r="T329" s="14">
        <f t="shared" si="46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f t="shared" ref="O330:O393" si="47">ROUND(E330/D330*100,0)</f>
        <v>128</v>
      </c>
      <c r="P330">
        <f t="shared" si="44"/>
        <v>82.26</v>
      </c>
      <c r="Q330" t="s">
        <v>8315</v>
      </c>
      <c r="R330" t="s">
        <v>8316</v>
      </c>
      <c r="S330" s="14">
        <f t="shared" si="45"/>
        <v>42125.647534722222</v>
      </c>
      <c r="T330" s="14">
        <f t="shared" si="46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f t="shared" si="47"/>
        <v>175</v>
      </c>
      <c r="P331">
        <f t="shared" si="44"/>
        <v>68.06</v>
      </c>
      <c r="Q331" t="s">
        <v>8315</v>
      </c>
      <c r="R331" t="s">
        <v>8316</v>
      </c>
      <c r="S331" s="14">
        <f t="shared" si="45"/>
        <v>42003.948425925926</v>
      </c>
      <c r="T331" s="14">
        <f t="shared" si="46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f t="shared" si="47"/>
        <v>127</v>
      </c>
      <c r="P332">
        <f t="shared" si="44"/>
        <v>72.709999999999994</v>
      </c>
      <c r="Q332" t="s">
        <v>8315</v>
      </c>
      <c r="R332" t="s">
        <v>8316</v>
      </c>
      <c r="S332" s="14">
        <f t="shared" si="45"/>
        <v>41988.829942129625</v>
      </c>
      <c r="T332" s="14">
        <f t="shared" si="46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f t="shared" si="47"/>
        <v>111</v>
      </c>
      <c r="P333">
        <f t="shared" si="44"/>
        <v>77.19</v>
      </c>
      <c r="Q333" t="s">
        <v>8315</v>
      </c>
      <c r="R333" t="s">
        <v>8316</v>
      </c>
      <c r="S333" s="14">
        <f t="shared" si="45"/>
        <v>41974.898599537039</v>
      </c>
      <c r="T333" s="14">
        <f t="shared" si="46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f t="shared" si="47"/>
        <v>126</v>
      </c>
      <c r="P334">
        <f t="shared" si="44"/>
        <v>55.97</v>
      </c>
      <c r="Q334" t="s">
        <v>8315</v>
      </c>
      <c r="R334" t="s">
        <v>8316</v>
      </c>
      <c r="S334" s="14">
        <f t="shared" si="45"/>
        <v>42592.066921296297</v>
      </c>
      <c r="T334" s="14">
        <f t="shared" si="46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f t="shared" si="47"/>
        <v>119</v>
      </c>
      <c r="P335">
        <f t="shared" si="44"/>
        <v>49.69</v>
      </c>
      <c r="Q335" t="s">
        <v>8315</v>
      </c>
      <c r="R335" t="s">
        <v>8316</v>
      </c>
      <c r="S335" s="14">
        <f t="shared" si="45"/>
        <v>42050.008368055554</v>
      </c>
      <c r="T335" s="14">
        <f t="shared" si="46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f t="shared" si="47"/>
        <v>103</v>
      </c>
      <c r="P336">
        <f t="shared" si="44"/>
        <v>77.73</v>
      </c>
      <c r="Q336" t="s">
        <v>8315</v>
      </c>
      <c r="R336" t="s">
        <v>8316</v>
      </c>
      <c r="S336" s="14">
        <f t="shared" si="45"/>
        <v>42417.585532407407</v>
      </c>
      <c r="T336" s="14">
        <f t="shared" si="46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f t="shared" si="47"/>
        <v>110</v>
      </c>
      <c r="P337">
        <f t="shared" si="44"/>
        <v>40.78</v>
      </c>
      <c r="Q337" t="s">
        <v>8315</v>
      </c>
      <c r="R337" t="s">
        <v>8316</v>
      </c>
      <c r="S337" s="14">
        <f t="shared" si="45"/>
        <v>41866.79886574074</v>
      </c>
      <c r="T337" s="14">
        <f t="shared" si="46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f t="shared" si="47"/>
        <v>202</v>
      </c>
      <c r="P338">
        <f t="shared" si="44"/>
        <v>59.41</v>
      </c>
      <c r="Q338" t="s">
        <v>8315</v>
      </c>
      <c r="R338" t="s">
        <v>8316</v>
      </c>
      <c r="S338" s="14">
        <f t="shared" si="45"/>
        <v>42220.79487268519</v>
      </c>
      <c r="T338" s="14">
        <f t="shared" si="46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f t="shared" si="47"/>
        <v>130</v>
      </c>
      <c r="P339">
        <f t="shared" si="44"/>
        <v>3.25</v>
      </c>
      <c r="Q339" t="s">
        <v>8315</v>
      </c>
      <c r="R339" t="s">
        <v>8316</v>
      </c>
      <c r="S339" s="14">
        <f t="shared" si="45"/>
        <v>42628.849120370374</v>
      </c>
      <c r="T339" s="14">
        <f t="shared" si="46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f t="shared" si="47"/>
        <v>100</v>
      </c>
      <c r="P340">
        <f t="shared" si="44"/>
        <v>81.67</v>
      </c>
      <c r="Q340" t="s">
        <v>8315</v>
      </c>
      <c r="R340" t="s">
        <v>8316</v>
      </c>
      <c r="S340" s="14">
        <f t="shared" si="45"/>
        <v>42447.894432870366</v>
      </c>
      <c r="T340" s="14">
        <f t="shared" si="46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f t="shared" si="47"/>
        <v>171</v>
      </c>
      <c r="P341">
        <f t="shared" si="44"/>
        <v>44.91</v>
      </c>
      <c r="Q341" t="s">
        <v>8315</v>
      </c>
      <c r="R341" t="s">
        <v>8316</v>
      </c>
      <c r="S341" s="14">
        <f t="shared" si="45"/>
        <v>42283.864351851851</v>
      </c>
      <c r="T341" s="14">
        <f t="shared" si="46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f t="shared" si="47"/>
        <v>113</v>
      </c>
      <c r="P342">
        <f t="shared" si="44"/>
        <v>49.06</v>
      </c>
      <c r="Q342" t="s">
        <v>8315</v>
      </c>
      <c r="R342" t="s">
        <v>8316</v>
      </c>
      <c r="S342" s="14">
        <f t="shared" si="45"/>
        <v>42483.015694444446</v>
      </c>
      <c r="T342" s="14">
        <f t="shared" si="46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f t="shared" si="47"/>
        <v>100</v>
      </c>
      <c r="P343">
        <f t="shared" si="44"/>
        <v>62.5</v>
      </c>
      <c r="Q343" t="s">
        <v>8315</v>
      </c>
      <c r="R343" t="s">
        <v>8316</v>
      </c>
      <c r="S343" s="14">
        <f t="shared" si="45"/>
        <v>41788.58997685185</v>
      </c>
      <c r="T343" s="14">
        <f t="shared" si="46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f t="shared" si="47"/>
        <v>101</v>
      </c>
      <c r="P344">
        <f t="shared" si="44"/>
        <v>35.49</v>
      </c>
      <c r="Q344" t="s">
        <v>8315</v>
      </c>
      <c r="R344" t="s">
        <v>8316</v>
      </c>
      <c r="S344" s="14">
        <f t="shared" si="45"/>
        <v>42144.041851851856</v>
      </c>
      <c r="T344" s="14">
        <f t="shared" si="46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f t="shared" si="47"/>
        <v>113</v>
      </c>
      <c r="P345">
        <f t="shared" si="44"/>
        <v>66.47</v>
      </c>
      <c r="Q345" t="s">
        <v>8315</v>
      </c>
      <c r="R345" t="s">
        <v>8316</v>
      </c>
      <c r="S345" s="14">
        <f t="shared" si="45"/>
        <v>42661.132245370376</v>
      </c>
      <c r="T345" s="14">
        <f t="shared" si="46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f t="shared" si="47"/>
        <v>105</v>
      </c>
      <c r="P346">
        <f t="shared" si="44"/>
        <v>56.07</v>
      </c>
      <c r="Q346" t="s">
        <v>8315</v>
      </c>
      <c r="R346" t="s">
        <v>8316</v>
      </c>
      <c r="S346" s="14">
        <f t="shared" si="45"/>
        <v>42037.938206018516</v>
      </c>
      <c r="T346" s="14">
        <f t="shared" si="46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f t="shared" si="47"/>
        <v>110</v>
      </c>
      <c r="P347">
        <f t="shared" si="44"/>
        <v>47.03</v>
      </c>
      <c r="Q347" t="s">
        <v>8315</v>
      </c>
      <c r="R347" t="s">
        <v>8316</v>
      </c>
      <c r="S347" s="14">
        <f t="shared" si="45"/>
        <v>42619.935694444444</v>
      </c>
      <c r="T347" s="14">
        <f t="shared" si="46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f t="shared" si="47"/>
        <v>100</v>
      </c>
      <c r="P348">
        <f t="shared" si="44"/>
        <v>47.67</v>
      </c>
      <c r="Q348" t="s">
        <v>8315</v>
      </c>
      <c r="R348" t="s">
        <v>8316</v>
      </c>
      <c r="S348" s="14">
        <f t="shared" si="45"/>
        <v>41877.221886574072</v>
      </c>
      <c r="T348" s="14">
        <f t="shared" si="46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f t="shared" si="47"/>
        <v>120</v>
      </c>
      <c r="P349">
        <f t="shared" si="44"/>
        <v>88.24</v>
      </c>
      <c r="Q349" t="s">
        <v>8315</v>
      </c>
      <c r="R349" t="s">
        <v>8316</v>
      </c>
      <c r="S349" s="14">
        <f t="shared" si="45"/>
        <v>41828.736921296295</v>
      </c>
      <c r="T349" s="14">
        <f t="shared" si="46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f t="shared" si="47"/>
        <v>105</v>
      </c>
      <c r="P350">
        <f t="shared" si="44"/>
        <v>80.72</v>
      </c>
      <c r="Q350" t="s">
        <v>8315</v>
      </c>
      <c r="R350" t="s">
        <v>8316</v>
      </c>
      <c r="S350" s="14">
        <f t="shared" si="45"/>
        <v>42545.774189814809</v>
      </c>
      <c r="T350" s="14">
        <f t="shared" si="46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f t="shared" si="47"/>
        <v>100</v>
      </c>
      <c r="P351">
        <f t="shared" si="44"/>
        <v>68.97</v>
      </c>
      <c r="Q351" t="s">
        <v>8315</v>
      </c>
      <c r="R351" t="s">
        <v>8316</v>
      </c>
      <c r="S351" s="14">
        <f t="shared" si="45"/>
        <v>42460.741747685184</v>
      </c>
      <c r="T351" s="14">
        <f t="shared" si="46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f t="shared" si="47"/>
        <v>100</v>
      </c>
      <c r="P352">
        <f t="shared" si="44"/>
        <v>550.04</v>
      </c>
      <c r="Q352" t="s">
        <v>8315</v>
      </c>
      <c r="R352" t="s">
        <v>8316</v>
      </c>
      <c r="S352" s="14">
        <f t="shared" si="45"/>
        <v>41887.292187500003</v>
      </c>
      <c r="T352" s="14">
        <f t="shared" si="46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f t="shared" si="47"/>
        <v>104</v>
      </c>
      <c r="P353">
        <f t="shared" ref="P353:P389" si="48">IFERROR(ROUND(E353/L353,2),0)</f>
        <v>57.78</v>
      </c>
      <c r="Q353" t="s">
        <v>8315</v>
      </c>
      <c r="R353" t="s">
        <v>8316</v>
      </c>
      <c r="S353" s="14">
        <f t="shared" ref="S353:S389" si="49">(((J353/60)/60)/24)+DATE(1970,1,1)</f>
        <v>41828.646319444444</v>
      </c>
      <c r="T353" s="14">
        <f t="shared" ref="T353:T389" si="50">(((I353/60)/60)/24)+DATE(1970,1,1)</f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f t="shared" si="47"/>
        <v>116</v>
      </c>
      <c r="P354">
        <f t="shared" si="48"/>
        <v>73.58</v>
      </c>
      <c r="Q354" t="s">
        <v>8315</v>
      </c>
      <c r="R354" t="s">
        <v>8316</v>
      </c>
      <c r="S354" s="14">
        <f t="shared" si="49"/>
        <v>42173.803217592591</v>
      </c>
      <c r="T354" s="14">
        <f t="shared" si="50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f t="shared" si="47"/>
        <v>101</v>
      </c>
      <c r="P355">
        <f t="shared" si="48"/>
        <v>75.5</v>
      </c>
      <c r="Q355" t="s">
        <v>8315</v>
      </c>
      <c r="R355" t="s">
        <v>8316</v>
      </c>
      <c r="S355" s="14">
        <f t="shared" si="49"/>
        <v>41775.858564814815</v>
      </c>
      <c r="T355" s="14">
        <f t="shared" si="50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f t="shared" si="47"/>
        <v>102</v>
      </c>
      <c r="P356">
        <f t="shared" si="48"/>
        <v>235.46</v>
      </c>
      <c r="Q356" t="s">
        <v>8315</v>
      </c>
      <c r="R356" t="s">
        <v>8316</v>
      </c>
      <c r="S356" s="14">
        <f t="shared" si="49"/>
        <v>42055.277199074073</v>
      </c>
      <c r="T356" s="14">
        <f t="shared" si="50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f t="shared" si="47"/>
        <v>111</v>
      </c>
      <c r="P357">
        <f t="shared" si="48"/>
        <v>92.5</v>
      </c>
      <c r="Q357" t="s">
        <v>8315</v>
      </c>
      <c r="R357" t="s">
        <v>8316</v>
      </c>
      <c r="S357" s="14">
        <f t="shared" si="49"/>
        <v>42447.896666666667</v>
      </c>
      <c r="T357" s="14">
        <f t="shared" si="50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f t="shared" si="47"/>
        <v>109</v>
      </c>
      <c r="P358">
        <f t="shared" si="48"/>
        <v>46.05</v>
      </c>
      <c r="Q358" t="s">
        <v>8315</v>
      </c>
      <c r="R358" t="s">
        <v>8316</v>
      </c>
      <c r="S358" s="14">
        <f t="shared" si="49"/>
        <v>42523.248715277776</v>
      </c>
      <c r="T358" s="14">
        <f t="shared" si="50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f t="shared" si="47"/>
        <v>100</v>
      </c>
      <c r="P359">
        <f t="shared" si="48"/>
        <v>31.58</v>
      </c>
      <c r="Q359" t="s">
        <v>8315</v>
      </c>
      <c r="R359" t="s">
        <v>8316</v>
      </c>
      <c r="S359" s="14">
        <f t="shared" si="49"/>
        <v>41822.90488425926</v>
      </c>
      <c r="T359" s="14">
        <f t="shared" si="50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f t="shared" si="47"/>
        <v>104</v>
      </c>
      <c r="P360">
        <f t="shared" si="48"/>
        <v>36.96</v>
      </c>
      <c r="Q360" t="s">
        <v>8315</v>
      </c>
      <c r="R360" t="s">
        <v>8316</v>
      </c>
      <c r="S360" s="14">
        <f t="shared" si="49"/>
        <v>42185.556157407409</v>
      </c>
      <c r="T360" s="14">
        <f t="shared" si="50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f t="shared" si="47"/>
        <v>101</v>
      </c>
      <c r="P361">
        <f t="shared" si="48"/>
        <v>88.25</v>
      </c>
      <c r="Q361" t="s">
        <v>8315</v>
      </c>
      <c r="R361" t="s">
        <v>8316</v>
      </c>
      <c r="S361" s="14">
        <f t="shared" si="49"/>
        <v>41820.62809027778</v>
      </c>
      <c r="T361" s="14">
        <f t="shared" si="50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f t="shared" si="47"/>
        <v>129</v>
      </c>
      <c r="P362">
        <f t="shared" si="48"/>
        <v>64.38</v>
      </c>
      <c r="Q362" t="s">
        <v>8315</v>
      </c>
      <c r="R362" t="s">
        <v>8316</v>
      </c>
      <c r="S362" s="14">
        <f t="shared" si="49"/>
        <v>41876.815787037034</v>
      </c>
      <c r="T362" s="14">
        <f t="shared" si="50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f t="shared" si="47"/>
        <v>103</v>
      </c>
      <c r="P363">
        <f t="shared" si="48"/>
        <v>62.05</v>
      </c>
      <c r="Q363" t="s">
        <v>8315</v>
      </c>
      <c r="R363" t="s">
        <v>8316</v>
      </c>
      <c r="S363" s="14">
        <f t="shared" si="49"/>
        <v>41802.574282407404</v>
      </c>
      <c r="T363" s="14">
        <f t="shared" si="50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f t="shared" si="47"/>
        <v>110</v>
      </c>
      <c r="P364">
        <f t="shared" si="48"/>
        <v>73.400000000000006</v>
      </c>
      <c r="Q364" t="s">
        <v>8315</v>
      </c>
      <c r="R364" t="s">
        <v>8316</v>
      </c>
      <c r="S364" s="14">
        <f t="shared" si="49"/>
        <v>41786.761354166665</v>
      </c>
      <c r="T364" s="14">
        <f t="shared" si="50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f t="shared" si="47"/>
        <v>113</v>
      </c>
      <c r="P365">
        <f t="shared" si="48"/>
        <v>99.5</v>
      </c>
      <c r="Q365" t="s">
        <v>8315</v>
      </c>
      <c r="R365" t="s">
        <v>8316</v>
      </c>
      <c r="S365" s="14">
        <f t="shared" si="49"/>
        <v>42627.454097222217</v>
      </c>
      <c r="T365" s="14">
        <f t="shared" si="50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f t="shared" si="47"/>
        <v>112</v>
      </c>
      <c r="P366">
        <f t="shared" si="48"/>
        <v>62.17</v>
      </c>
      <c r="Q366" t="s">
        <v>8315</v>
      </c>
      <c r="R366" t="s">
        <v>8316</v>
      </c>
      <c r="S366" s="14">
        <f t="shared" si="49"/>
        <v>42374.651504629626</v>
      </c>
      <c r="T366" s="14">
        <f t="shared" si="50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f t="shared" si="47"/>
        <v>139</v>
      </c>
      <c r="P367">
        <f t="shared" si="48"/>
        <v>62.33</v>
      </c>
      <c r="Q367" t="s">
        <v>8315</v>
      </c>
      <c r="R367" t="s">
        <v>8316</v>
      </c>
      <c r="S367" s="14">
        <f t="shared" si="49"/>
        <v>41772.685393518521</v>
      </c>
      <c r="T367" s="14">
        <f t="shared" si="50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f t="shared" si="47"/>
        <v>111</v>
      </c>
      <c r="P368">
        <f t="shared" si="48"/>
        <v>58.79</v>
      </c>
      <c r="Q368" t="s">
        <v>8315</v>
      </c>
      <c r="R368" t="s">
        <v>8316</v>
      </c>
      <c r="S368" s="14">
        <f t="shared" si="49"/>
        <v>42633.116851851853</v>
      </c>
      <c r="T368" s="14">
        <f t="shared" si="50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f t="shared" si="47"/>
        <v>139</v>
      </c>
      <c r="P369">
        <f t="shared" si="48"/>
        <v>45.35</v>
      </c>
      <c r="Q369" t="s">
        <v>8315</v>
      </c>
      <c r="R369" t="s">
        <v>8316</v>
      </c>
      <c r="S369" s="14">
        <f t="shared" si="49"/>
        <v>42219.180393518516</v>
      </c>
      <c r="T369" s="14">
        <f t="shared" si="50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f t="shared" si="47"/>
        <v>106</v>
      </c>
      <c r="P370">
        <f t="shared" si="48"/>
        <v>41.94</v>
      </c>
      <c r="Q370" t="s">
        <v>8315</v>
      </c>
      <c r="R370" t="s">
        <v>8316</v>
      </c>
      <c r="S370" s="14">
        <f t="shared" si="49"/>
        <v>41753.593275462961</v>
      </c>
      <c r="T370" s="14">
        <f t="shared" si="50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f t="shared" si="47"/>
        <v>101</v>
      </c>
      <c r="P371">
        <f t="shared" si="48"/>
        <v>59.17</v>
      </c>
      <c r="Q371" t="s">
        <v>8315</v>
      </c>
      <c r="R371" t="s">
        <v>8316</v>
      </c>
      <c r="S371" s="14">
        <f t="shared" si="49"/>
        <v>42230.662731481483</v>
      </c>
      <c r="T371" s="14">
        <f t="shared" si="50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f t="shared" si="47"/>
        <v>100</v>
      </c>
      <c r="P372">
        <f t="shared" si="48"/>
        <v>200.49</v>
      </c>
      <c r="Q372" t="s">
        <v>8315</v>
      </c>
      <c r="R372" t="s">
        <v>8316</v>
      </c>
      <c r="S372" s="14">
        <f t="shared" si="49"/>
        <v>41787.218229166669</v>
      </c>
      <c r="T372" s="14">
        <f t="shared" si="50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f t="shared" si="47"/>
        <v>118</v>
      </c>
      <c r="P373">
        <f t="shared" si="48"/>
        <v>57.26</v>
      </c>
      <c r="Q373" t="s">
        <v>8315</v>
      </c>
      <c r="R373" t="s">
        <v>8316</v>
      </c>
      <c r="S373" s="14">
        <f t="shared" si="49"/>
        <v>42147.826840277776</v>
      </c>
      <c r="T373" s="14">
        <f t="shared" si="50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f t="shared" si="47"/>
        <v>120</v>
      </c>
      <c r="P374">
        <f t="shared" si="48"/>
        <v>58.06</v>
      </c>
      <c r="Q374" t="s">
        <v>8315</v>
      </c>
      <c r="R374" t="s">
        <v>8316</v>
      </c>
      <c r="S374" s="14">
        <f t="shared" si="49"/>
        <v>41940.598182870373</v>
      </c>
      <c r="T374" s="14">
        <f t="shared" si="50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f t="shared" si="47"/>
        <v>128</v>
      </c>
      <c r="P375">
        <f t="shared" si="48"/>
        <v>186.8</v>
      </c>
      <c r="Q375" t="s">
        <v>8315</v>
      </c>
      <c r="R375" t="s">
        <v>8316</v>
      </c>
      <c r="S375" s="14">
        <f t="shared" si="49"/>
        <v>42020.700567129628</v>
      </c>
      <c r="T375" s="14">
        <f t="shared" si="50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f t="shared" si="47"/>
        <v>126</v>
      </c>
      <c r="P376">
        <f t="shared" si="48"/>
        <v>74.12</v>
      </c>
      <c r="Q376" t="s">
        <v>8315</v>
      </c>
      <c r="R376" t="s">
        <v>8316</v>
      </c>
      <c r="S376" s="14">
        <f t="shared" si="49"/>
        <v>41891.96503472222</v>
      </c>
      <c r="T376" s="14">
        <f t="shared" si="50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f t="shared" si="47"/>
        <v>107</v>
      </c>
      <c r="P377">
        <f t="shared" si="48"/>
        <v>62.67</v>
      </c>
      <c r="Q377" t="s">
        <v>8315</v>
      </c>
      <c r="R377" t="s">
        <v>8316</v>
      </c>
      <c r="S377" s="14">
        <f t="shared" si="49"/>
        <v>42490.133877314816</v>
      </c>
      <c r="T377" s="14">
        <f t="shared" si="50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f t="shared" si="47"/>
        <v>100</v>
      </c>
      <c r="P378">
        <f t="shared" si="48"/>
        <v>121.36</v>
      </c>
      <c r="Q378" t="s">
        <v>8315</v>
      </c>
      <c r="R378" t="s">
        <v>8316</v>
      </c>
      <c r="S378" s="14">
        <f t="shared" si="49"/>
        <v>41995.870486111111</v>
      </c>
      <c r="T378" s="14">
        <f t="shared" si="50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f t="shared" si="47"/>
        <v>111</v>
      </c>
      <c r="P379">
        <f t="shared" si="48"/>
        <v>40.630000000000003</v>
      </c>
      <c r="Q379" t="s">
        <v>8315</v>
      </c>
      <c r="R379" t="s">
        <v>8316</v>
      </c>
      <c r="S379" s="14">
        <f t="shared" si="49"/>
        <v>42401.806562500002</v>
      </c>
      <c r="T379" s="14">
        <f t="shared" si="50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f t="shared" si="47"/>
        <v>101</v>
      </c>
      <c r="P380">
        <f t="shared" si="48"/>
        <v>63</v>
      </c>
      <c r="Q380" t="s">
        <v>8315</v>
      </c>
      <c r="R380" t="s">
        <v>8316</v>
      </c>
      <c r="S380" s="14">
        <f t="shared" si="49"/>
        <v>41897.602037037039</v>
      </c>
      <c r="T380" s="14">
        <f t="shared" si="50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f t="shared" si="47"/>
        <v>121</v>
      </c>
      <c r="P381">
        <f t="shared" si="48"/>
        <v>33.67</v>
      </c>
      <c r="Q381" t="s">
        <v>8315</v>
      </c>
      <c r="R381" t="s">
        <v>8316</v>
      </c>
      <c r="S381" s="14">
        <f t="shared" si="49"/>
        <v>41882.585648148146</v>
      </c>
      <c r="T381" s="14">
        <f t="shared" si="50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f t="shared" si="47"/>
        <v>123</v>
      </c>
      <c r="P382">
        <f t="shared" si="48"/>
        <v>43.2</v>
      </c>
      <c r="Q382" t="s">
        <v>8315</v>
      </c>
      <c r="R382" t="s">
        <v>8316</v>
      </c>
      <c r="S382" s="14">
        <f t="shared" si="49"/>
        <v>42556.504490740743</v>
      </c>
      <c r="T382" s="14">
        <f t="shared" si="50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f t="shared" si="47"/>
        <v>103</v>
      </c>
      <c r="P383">
        <f t="shared" si="48"/>
        <v>83.57</v>
      </c>
      <c r="Q383" t="s">
        <v>8315</v>
      </c>
      <c r="R383" t="s">
        <v>8316</v>
      </c>
      <c r="S383" s="14">
        <f t="shared" si="49"/>
        <v>41792.542986111112</v>
      </c>
      <c r="T383" s="14">
        <f t="shared" si="50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f t="shared" si="47"/>
        <v>121</v>
      </c>
      <c r="P384">
        <f t="shared" si="48"/>
        <v>140</v>
      </c>
      <c r="Q384" t="s">
        <v>8315</v>
      </c>
      <c r="R384" t="s">
        <v>8316</v>
      </c>
      <c r="S384" s="14">
        <f t="shared" si="49"/>
        <v>41879.913761574076</v>
      </c>
      <c r="T384" s="14">
        <f t="shared" si="50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f t="shared" si="47"/>
        <v>186</v>
      </c>
      <c r="P385">
        <f t="shared" si="48"/>
        <v>80.87</v>
      </c>
      <c r="Q385" t="s">
        <v>8315</v>
      </c>
      <c r="R385" t="s">
        <v>8316</v>
      </c>
      <c r="S385" s="14">
        <f t="shared" si="49"/>
        <v>42552.048356481479</v>
      </c>
      <c r="T385" s="14">
        <f t="shared" si="50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f t="shared" si="47"/>
        <v>300</v>
      </c>
      <c r="P386">
        <f t="shared" si="48"/>
        <v>53.85</v>
      </c>
      <c r="Q386" t="s">
        <v>8315</v>
      </c>
      <c r="R386" t="s">
        <v>8316</v>
      </c>
      <c r="S386" s="14">
        <f t="shared" si="49"/>
        <v>41810.142199074071</v>
      </c>
      <c r="T386" s="14">
        <f t="shared" si="50"/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f t="shared" si="47"/>
        <v>141</v>
      </c>
      <c r="P387">
        <f t="shared" si="48"/>
        <v>67.959999999999994</v>
      </c>
      <c r="Q387" t="s">
        <v>8315</v>
      </c>
      <c r="R387" t="s">
        <v>8316</v>
      </c>
      <c r="S387" s="14">
        <f t="shared" si="49"/>
        <v>42072.576249999998</v>
      </c>
      <c r="T387" s="14">
        <f t="shared" si="50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f t="shared" si="47"/>
        <v>114</v>
      </c>
      <c r="P388">
        <f t="shared" si="48"/>
        <v>27.14</v>
      </c>
      <c r="Q388" t="s">
        <v>8315</v>
      </c>
      <c r="R388" t="s">
        <v>8316</v>
      </c>
      <c r="S388" s="14">
        <f t="shared" si="49"/>
        <v>41779.724224537036</v>
      </c>
      <c r="T388" s="14">
        <f t="shared" si="50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f t="shared" si="47"/>
        <v>154</v>
      </c>
      <c r="P389">
        <f t="shared" si="48"/>
        <v>110.87</v>
      </c>
      <c r="Q389" t="s">
        <v>8315</v>
      </c>
      <c r="R389" t="s">
        <v>8316</v>
      </c>
      <c r="S389" s="14">
        <f t="shared" si="49"/>
        <v>42134.172071759262</v>
      </c>
      <c r="T389" s="14">
        <f t="shared" si="50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f t="shared" si="47"/>
        <v>102</v>
      </c>
      <c r="P390">
        <f t="shared" ref="P390:P396" si="51">IFERROR(ROUND(E390/L390,2),0)</f>
        <v>106.84</v>
      </c>
      <c r="Q390" t="s">
        <v>8315</v>
      </c>
      <c r="R390" t="s">
        <v>8316</v>
      </c>
      <c r="S390" s="14">
        <f t="shared" ref="S390:S396" si="52">(((J390/60)/60)/24)+DATE(1970,1,1)</f>
        <v>42505.738032407404</v>
      </c>
      <c r="T390" s="14">
        <f t="shared" ref="T390:T396" si="53">(((I390/60)/60)/24)+DATE(1970,1,1)</f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f t="shared" si="47"/>
        <v>102</v>
      </c>
      <c r="P391">
        <f t="shared" si="51"/>
        <v>105.52</v>
      </c>
      <c r="Q391" t="s">
        <v>8315</v>
      </c>
      <c r="R391" t="s">
        <v>8316</v>
      </c>
      <c r="S391" s="14">
        <f t="shared" si="52"/>
        <v>42118.556331018524</v>
      </c>
      <c r="T391" s="14">
        <f t="shared" si="53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f t="shared" si="47"/>
        <v>156</v>
      </c>
      <c r="P392">
        <f t="shared" si="51"/>
        <v>51.92</v>
      </c>
      <c r="Q392" t="s">
        <v>8315</v>
      </c>
      <c r="R392" t="s">
        <v>8316</v>
      </c>
      <c r="S392" s="14">
        <f t="shared" si="52"/>
        <v>42360.887835648144</v>
      </c>
      <c r="T392" s="14">
        <f t="shared" si="53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f t="shared" si="47"/>
        <v>105</v>
      </c>
      <c r="P393">
        <f t="shared" si="51"/>
        <v>86.23</v>
      </c>
      <c r="Q393" t="s">
        <v>8315</v>
      </c>
      <c r="R393" t="s">
        <v>8316</v>
      </c>
      <c r="S393" s="14">
        <f t="shared" si="52"/>
        <v>42165.993125000001</v>
      </c>
      <c r="T393" s="14">
        <f t="shared" si="53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f t="shared" ref="O394:O413" si="54">ROUND(E394/D394*100,0)</f>
        <v>101</v>
      </c>
      <c r="P394">
        <f t="shared" si="51"/>
        <v>114.55</v>
      </c>
      <c r="Q394" t="s">
        <v>8315</v>
      </c>
      <c r="R394" t="s">
        <v>8316</v>
      </c>
      <c r="S394" s="14">
        <f t="shared" si="52"/>
        <v>41927.936157407406</v>
      </c>
      <c r="T394" s="14">
        <f t="shared" si="53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f t="shared" si="54"/>
        <v>339</v>
      </c>
      <c r="P395">
        <f t="shared" si="51"/>
        <v>62.59</v>
      </c>
      <c r="Q395" t="s">
        <v>8315</v>
      </c>
      <c r="R395" t="s">
        <v>8316</v>
      </c>
      <c r="S395" s="14">
        <f t="shared" si="52"/>
        <v>42462.140868055561</v>
      </c>
      <c r="T395" s="14">
        <f t="shared" si="53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f t="shared" si="54"/>
        <v>101</v>
      </c>
      <c r="P396">
        <f t="shared" si="51"/>
        <v>61.06</v>
      </c>
      <c r="Q396" t="s">
        <v>8315</v>
      </c>
      <c r="R396" t="s">
        <v>8316</v>
      </c>
      <c r="S396" s="14">
        <f t="shared" si="52"/>
        <v>42632.348310185189</v>
      </c>
      <c r="T396" s="14">
        <f t="shared" si="53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f t="shared" si="54"/>
        <v>122</v>
      </c>
      <c r="P397">
        <f t="shared" ref="P397:P413" si="55">IFERROR(ROUND(E397/L397,2),0)</f>
        <v>70.23</v>
      </c>
      <c r="Q397" t="s">
        <v>8315</v>
      </c>
      <c r="R397" t="s">
        <v>8316</v>
      </c>
      <c r="S397" s="14">
        <f t="shared" ref="S397:S413" si="56">(((J397/60)/60)/24)+DATE(1970,1,1)</f>
        <v>42054.849050925928</v>
      </c>
      <c r="T397" s="14">
        <f t="shared" ref="T397:T413" si="57">(((I397/60)/60)/24)+DATE(1970,1,1)</f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f t="shared" si="54"/>
        <v>101</v>
      </c>
      <c r="P398">
        <f t="shared" si="55"/>
        <v>78.52</v>
      </c>
      <c r="Q398" t="s">
        <v>8315</v>
      </c>
      <c r="R398" t="s">
        <v>8316</v>
      </c>
      <c r="S398" s="14">
        <f t="shared" si="56"/>
        <v>42497.275706018518</v>
      </c>
      <c r="T398" s="14">
        <f t="shared" si="5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f t="shared" si="54"/>
        <v>140</v>
      </c>
      <c r="P399">
        <f t="shared" si="55"/>
        <v>61.82</v>
      </c>
      <c r="Q399" t="s">
        <v>8315</v>
      </c>
      <c r="R399" t="s">
        <v>8316</v>
      </c>
      <c r="S399" s="14">
        <f t="shared" si="56"/>
        <v>42058.904074074075</v>
      </c>
      <c r="T399" s="14">
        <f t="shared" si="5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f t="shared" si="54"/>
        <v>119</v>
      </c>
      <c r="P400">
        <f t="shared" si="55"/>
        <v>48.34</v>
      </c>
      <c r="Q400" t="s">
        <v>8315</v>
      </c>
      <c r="R400" t="s">
        <v>8316</v>
      </c>
      <c r="S400" s="14">
        <f t="shared" si="56"/>
        <v>41807.690081018518</v>
      </c>
      <c r="T400" s="14">
        <f t="shared" si="5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f t="shared" si="54"/>
        <v>107</v>
      </c>
      <c r="P401">
        <f t="shared" si="55"/>
        <v>107.25</v>
      </c>
      <c r="Q401" t="s">
        <v>8315</v>
      </c>
      <c r="R401" t="s">
        <v>8316</v>
      </c>
      <c r="S401" s="14">
        <f t="shared" si="56"/>
        <v>42284.69694444444</v>
      </c>
      <c r="T401" s="14">
        <f t="shared" si="5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f t="shared" si="54"/>
        <v>228</v>
      </c>
      <c r="P402">
        <f t="shared" si="55"/>
        <v>57</v>
      </c>
      <c r="Q402" t="s">
        <v>8315</v>
      </c>
      <c r="R402" t="s">
        <v>8316</v>
      </c>
      <c r="S402" s="14">
        <f t="shared" si="56"/>
        <v>42045.84238425926</v>
      </c>
      <c r="T402" s="14">
        <f t="shared" si="5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f t="shared" si="54"/>
        <v>106</v>
      </c>
      <c r="P403">
        <f t="shared" si="55"/>
        <v>40.92</v>
      </c>
      <c r="Q403" t="s">
        <v>8315</v>
      </c>
      <c r="R403" t="s">
        <v>8316</v>
      </c>
      <c r="S403" s="14">
        <f t="shared" si="56"/>
        <v>42184.209537037037</v>
      </c>
      <c r="T403" s="14">
        <f t="shared" si="5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f t="shared" si="54"/>
        <v>105</v>
      </c>
      <c r="P404">
        <f t="shared" si="55"/>
        <v>79.540000000000006</v>
      </c>
      <c r="Q404" t="s">
        <v>8315</v>
      </c>
      <c r="R404" t="s">
        <v>8316</v>
      </c>
      <c r="S404" s="14">
        <f t="shared" si="56"/>
        <v>42341.180636574078</v>
      </c>
      <c r="T404" s="14">
        <f t="shared" si="5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f t="shared" si="54"/>
        <v>106</v>
      </c>
      <c r="P405">
        <f t="shared" si="55"/>
        <v>64.63</v>
      </c>
      <c r="Q405" t="s">
        <v>8315</v>
      </c>
      <c r="R405" t="s">
        <v>8316</v>
      </c>
      <c r="S405" s="14">
        <f t="shared" si="56"/>
        <v>42170.910231481481</v>
      </c>
      <c r="T405" s="14">
        <f t="shared" si="5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f t="shared" si="54"/>
        <v>105</v>
      </c>
      <c r="P406">
        <f t="shared" si="55"/>
        <v>107.57</v>
      </c>
      <c r="Q406" t="s">
        <v>8315</v>
      </c>
      <c r="R406" t="s">
        <v>8316</v>
      </c>
      <c r="S406" s="14">
        <f t="shared" si="56"/>
        <v>42151.069606481484</v>
      </c>
      <c r="T406" s="14">
        <f t="shared" si="5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f t="shared" si="54"/>
        <v>100</v>
      </c>
      <c r="P407">
        <f t="shared" si="55"/>
        <v>178.57</v>
      </c>
      <c r="Q407" t="s">
        <v>8315</v>
      </c>
      <c r="R407" t="s">
        <v>8316</v>
      </c>
      <c r="S407" s="14">
        <f t="shared" si="56"/>
        <v>41944.527627314819</v>
      </c>
      <c r="T407" s="14">
        <f t="shared" si="5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f t="shared" si="54"/>
        <v>100</v>
      </c>
      <c r="P408">
        <f t="shared" si="55"/>
        <v>62.63</v>
      </c>
      <c r="Q408" t="s">
        <v>8315</v>
      </c>
      <c r="R408" t="s">
        <v>8316</v>
      </c>
      <c r="S408" s="14">
        <f t="shared" si="56"/>
        <v>42593.865405092598</v>
      </c>
      <c r="T408" s="14">
        <f t="shared" si="5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f t="shared" si="54"/>
        <v>225</v>
      </c>
      <c r="P409">
        <f t="shared" si="55"/>
        <v>75</v>
      </c>
      <c r="Q409" t="s">
        <v>8315</v>
      </c>
      <c r="R409" t="s">
        <v>8316</v>
      </c>
      <c r="S409" s="14">
        <f t="shared" si="56"/>
        <v>42503.740868055553</v>
      </c>
      <c r="T409" s="14">
        <f t="shared" si="5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f t="shared" si="54"/>
        <v>106</v>
      </c>
      <c r="P410">
        <f t="shared" si="55"/>
        <v>58.9</v>
      </c>
      <c r="Q410" t="s">
        <v>8315</v>
      </c>
      <c r="R410" t="s">
        <v>8316</v>
      </c>
      <c r="S410" s="14">
        <f t="shared" si="56"/>
        <v>41927.848900462966</v>
      </c>
      <c r="T410" s="14">
        <f t="shared" si="5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f t="shared" si="54"/>
        <v>105</v>
      </c>
      <c r="P411">
        <f t="shared" si="55"/>
        <v>139.56</v>
      </c>
      <c r="Q411" t="s">
        <v>8315</v>
      </c>
      <c r="R411" t="s">
        <v>8316</v>
      </c>
      <c r="S411" s="14">
        <f t="shared" si="56"/>
        <v>42375.114988425921</v>
      </c>
      <c r="T411" s="14">
        <f t="shared" si="5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f t="shared" si="54"/>
        <v>113</v>
      </c>
      <c r="P412">
        <f t="shared" si="55"/>
        <v>64.290000000000006</v>
      </c>
      <c r="Q412" t="s">
        <v>8315</v>
      </c>
      <c r="R412" t="s">
        <v>8316</v>
      </c>
      <c r="S412" s="14">
        <f t="shared" si="56"/>
        <v>42553.926527777774</v>
      </c>
      <c r="T412" s="14">
        <f t="shared" si="5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f t="shared" si="54"/>
        <v>101</v>
      </c>
      <c r="P413">
        <f t="shared" si="55"/>
        <v>63.28</v>
      </c>
      <c r="Q413" t="s">
        <v>8315</v>
      </c>
      <c r="R413" t="s">
        <v>8316</v>
      </c>
      <c r="S413" s="14">
        <f t="shared" si="56"/>
        <v>42155.142638888887</v>
      </c>
      <c r="T413" s="14">
        <f t="shared" si="57"/>
        <v>42215.142638888887</v>
      </c>
    </row>
  </sheetData>
  <autoFilter ref="A1:T413" xr:uid="{00000000-0009-0000-0000-000003000000}"/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1048576 O1:P1">
    <cfRule type="colorScale" priority="1">
      <colorScale>
        <cfvo type="min"/>
        <cfvo type="percent" val="90"/>
        <color rgb="FFF8696B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79"/>
  <sheetViews>
    <sheetView topLeftCell="D1" workbookViewId="0">
      <selection activeCell="B4" sqref="B4"/>
    </sheetView>
  </sheetViews>
  <sheetFormatPr defaultColWidth="151.44140625" defaultRowHeight="10.199999999999999" x14ac:dyDescent="0.2"/>
  <cols>
    <col min="1" max="1" width="5" style="28" bestFit="1" customWidth="1"/>
    <col min="2" max="2" width="43" style="28" bestFit="1" customWidth="1"/>
    <col min="3" max="3" width="51" style="28" customWidth="1"/>
    <col min="4" max="4" width="14.33203125" style="28" bestFit="1" customWidth="1"/>
    <col min="5" max="5" width="8.6640625" style="28" bestFit="1" customWidth="1"/>
    <col min="6" max="6" width="8" style="28" bestFit="1" customWidth="1"/>
    <col min="7" max="7" width="6.109375" style="28" bestFit="1" customWidth="1"/>
    <col min="8" max="8" width="6.88671875" style="28" bestFit="1" customWidth="1"/>
    <col min="9" max="10" width="9.5546875" style="28" bestFit="1" customWidth="1"/>
    <col min="11" max="11" width="7.109375" style="28" bestFit="1" customWidth="1"/>
    <col min="12" max="12" width="10.5546875" style="28" bestFit="1" customWidth="1"/>
    <col min="13" max="13" width="6.88671875" style="28" bestFit="1" customWidth="1"/>
    <col min="14" max="14" width="18.33203125" style="28" bestFit="1" customWidth="1"/>
    <col min="15" max="15" width="14.88671875" style="28" bestFit="1" customWidth="1"/>
    <col min="16" max="16" width="13.88671875" style="28" bestFit="1" customWidth="1"/>
    <col min="17" max="17" width="11.44140625" style="28" bestFit="1" customWidth="1"/>
    <col min="18" max="18" width="9.109375" style="28" bestFit="1" customWidth="1"/>
    <col min="19" max="19" width="17.6640625" style="28" bestFit="1" customWidth="1"/>
    <col min="20" max="20" width="16.44140625" style="28" bestFit="1" customWidth="1"/>
    <col min="21" max="16384" width="151.44140625" style="28"/>
  </cols>
  <sheetData>
    <row r="1" spans="1:20" x14ac:dyDescent="0.2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7" t="s">
        <v>8306</v>
      </c>
      <c r="P1" s="27" t="s">
        <v>8307</v>
      </c>
      <c r="Q1" s="23" t="s">
        <v>8358</v>
      </c>
      <c r="R1" s="23" t="s">
        <v>8359</v>
      </c>
      <c r="S1" s="23" t="s">
        <v>8365</v>
      </c>
      <c r="T1" s="23" t="s">
        <v>8366</v>
      </c>
    </row>
    <row r="2" spans="1:20" ht="28.8" x14ac:dyDescent="0.3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10">
        <v>129</v>
      </c>
      <c r="P2">
        <v>43</v>
      </c>
      <c r="Q2" t="s">
        <v>8315</v>
      </c>
      <c r="R2" t="s">
        <v>8357</v>
      </c>
      <c r="S2" s="14">
        <v>41877.886620370373</v>
      </c>
      <c r="T2" s="14">
        <v>41907.886620370373</v>
      </c>
    </row>
    <row r="3" spans="1:20" ht="28.8" x14ac:dyDescent="0.3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10">
        <v>100</v>
      </c>
      <c r="P3">
        <v>30</v>
      </c>
      <c r="Q3" t="s">
        <v>8315</v>
      </c>
      <c r="R3" t="s">
        <v>8357</v>
      </c>
      <c r="S3" s="14">
        <v>42013.15253472222</v>
      </c>
      <c r="T3" s="14">
        <v>42028.125</v>
      </c>
    </row>
    <row r="4" spans="1:20" ht="43.2" x14ac:dyDescent="0.3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10">
        <v>103</v>
      </c>
      <c r="P4">
        <v>175.51</v>
      </c>
      <c r="Q4" t="s">
        <v>8315</v>
      </c>
      <c r="R4" t="s">
        <v>8357</v>
      </c>
      <c r="S4" s="14">
        <v>42103.556828703702</v>
      </c>
      <c r="T4" s="14">
        <v>42133.165972222225</v>
      </c>
    </row>
    <row r="5" spans="1:20" ht="43.2" x14ac:dyDescent="0.3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10">
        <v>102</v>
      </c>
      <c r="P5">
        <v>231.66</v>
      </c>
      <c r="Q5" t="s">
        <v>8315</v>
      </c>
      <c r="R5" t="s">
        <v>8357</v>
      </c>
      <c r="S5" s="14">
        <v>41863.584120370368</v>
      </c>
      <c r="T5" s="14">
        <v>41893.584120370368</v>
      </c>
    </row>
    <row r="6" spans="1:20" ht="43.2" x14ac:dyDescent="0.3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10">
        <v>125</v>
      </c>
      <c r="P6">
        <v>75</v>
      </c>
      <c r="Q6" t="s">
        <v>8315</v>
      </c>
      <c r="R6" t="s">
        <v>8357</v>
      </c>
      <c r="S6" s="14">
        <v>42044.765960648147</v>
      </c>
      <c r="T6" s="14">
        <v>42058.765960648147</v>
      </c>
    </row>
    <row r="7" spans="1:20" ht="43.2" x14ac:dyDescent="0.3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10">
        <v>131</v>
      </c>
      <c r="P7">
        <v>112.14</v>
      </c>
      <c r="Q7" t="s">
        <v>8315</v>
      </c>
      <c r="R7" t="s">
        <v>8357</v>
      </c>
      <c r="S7" s="14">
        <v>41806.669317129628</v>
      </c>
      <c r="T7" s="14">
        <v>41835.208333333336</v>
      </c>
    </row>
    <row r="8" spans="1:20" ht="28.8" x14ac:dyDescent="0.3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10">
        <v>100</v>
      </c>
      <c r="P8">
        <v>41.67</v>
      </c>
      <c r="Q8" t="s">
        <v>8315</v>
      </c>
      <c r="R8" t="s">
        <v>8357</v>
      </c>
      <c r="S8" s="14">
        <v>42403.998217592598</v>
      </c>
      <c r="T8" s="14">
        <v>42433.998217592598</v>
      </c>
    </row>
    <row r="9" spans="1:20" ht="43.2" x14ac:dyDescent="0.3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10">
        <v>102</v>
      </c>
      <c r="P9">
        <v>255.17</v>
      </c>
      <c r="Q9" t="s">
        <v>8315</v>
      </c>
      <c r="R9" t="s">
        <v>8357</v>
      </c>
      <c r="S9" s="14">
        <v>41754.564328703702</v>
      </c>
      <c r="T9" s="14">
        <v>41784.564328703702</v>
      </c>
    </row>
    <row r="10" spans="1:20" ht="43.2" x14ac:dyDescent="0.3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10">
        <v>103</v>
      </c>
      <c r="P10">
        <v>47.57</v>
      </c>
      <c r="Q10" t="s">
        <v>8315</v>
      </c>
      <c r="R10" t="s">
        <v>8357</v>
      </c>
      <c r="S10" s="14">
        <v>42495.956631944442</v>
      </c>
      <c r="T10" s="14">
        <v>42525.956631944442</v>
      </c>
    </row>
    <row r="11" spans="1:20" ht="43.2" x14ac:dyDescent="0.3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10">
        <v>101</v>
      </c>
      <c r="P11">
        <v>90.54</v>
      </c>
      <c r="Q11" t="s">
        <v>8315</v>
      </c>
      <c r="R11" t="s">
        <v>8357</v>
      </c>
      <c r="S11" s="14">
        <v>42553.583425925928</v>
      </c>
      <c r="T11" s="14">
        <v>42611.708333333328</v>
      </c>
    </row>
    <row r="12" spans="1:20" ht="43.2" x14ac:dyDescent="0.3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10">
        <v>128</v>
      </c>
      <c r="P12">
        <v>37.65</v>
      </c>
      <c r="Q12" t="s">
        <v>8315</v>
      </c>
      <c r="R12" t="s">
        <v>8357</v>
      </c>
      <c r="S12" s="14">
        <v>41912.650729166664</v>
      </c>
      <c r="T12" s="14">
        <v>41925.207638888889</v>
      </c>
    </row>
    <row r="13" spans="1:20" ht="43.2" x14ac:dyDescent="0.3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10">
        <v>101</v>
      </c>
      <c r="P13">
        <v>126.72</v>
      </c>
      <c r="Q13" t="s">
        <v>8315</v>
      </c>
      <c r="R13" t="s">
        <v>8357</v>
      </c>
      <c r="S13" s="14">
        <v>42004.703865740739</v>
      </c>
      <c r="T13" s="14">
        <v>42034.703865740739</v>
      </c>
    </row>
    <row r="14" spans="1:20" ht="43.2" x14ac:dyDescent="0.3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10">
        <v>103</v>
      </c>
      <c r="P14">
        <v>329.2</v>
      </c>
      <c r="Q14" t="s">
        <v>8315</v>
      </c>
      <c r="R14" t="s">
        <v>8357</v>
      </c>
      <c r="S14" s="14">
        <v>41845.809166666666</v>
      </c>
      <c r="T14" s="14">
        <v>41879.041666666664</v>
      </c>
    </row>
    <row r="15" spans="1:20" ht="28.8" x14ac:dyDescent="0.3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10">
        <v>107</v>
      </c>
      <c r="P15">
        <v>81.239999999999995</v>
      </c>
      <c r="Q15" t="s">
        <v>8315</v>
      </c>
      <c r="R15" t="s">
        <v>8357</v>
      </c>
      <c r="S15" s="14">
        <v>41982.773356481484</v>
      </c>
      <c r="T15" s="14">
        <v>42022.773356481484</v>
      </c>
    </row>
    <row r="16" spans="1:20" ht="43.2" x14ac:dyDescent="0.3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10">
        <v>104</v>
      </c>
      <c r="P16">
        <v>99.54</v>
      </c>
      <c r="Q16" t="s">
        <v>8315</v>
      </c>
      <c r="R16" t="s">
        <v>8357</v>
      </c>
      <c r="S16" s="14">
        <v>42395.706435185188</v>
      </c>
      <c r="T16" s="14">
        <v>42416.249305555553</v>
      </c>
    </row>
    <row r="17" spans="1:20" ht="28.8" x14ac:dyDescent="0.3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10">
        <v>105</v>
      </c>
      <c r="P17">
        <v>75</v>
      </c>
      <c r="Q17" t="s">
        <v>8315</v>
      </c>
      <c r="R17" t="s">
        <v>8357</v>
      </c>
      <c r="S17" s="14">
        <v>42458.127175925925</v>
      </c>
      <c r="T17" s="14">
        <v>42489.165972222225</v>
      </c>
    </row>
    <row r="18" spans="1:20" ht="86.4" x14ac:dyDescent="0.3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10">
        <v>100</v>
      </c>
      <c r="P18">
        <v>215.25</v>
      </c>
      <c r="Q18" t="s">
        <v>8315</v>
      </c>
      <c r="R18" t="s">
        <v>8357</v>
      </c>
      <c r="S18" s="14">
        <v>42016.981574074074</v>
      </c>
      <c r="T18" s="14">
        <v>42045.332638888889</v>
      </c>
    </row>
    <row r="19" spans="1:20" ht="28.8" x14ac:dyDescent="0.3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10">
        <v>133</v>
      </c>
      <c r="P19">
        <v>120.55</v>
      </c>
      <c r="Q19" t="s">
        <v>8315</v>
      </c>
      <c r="R19" t="s">
        <v>8357</v>
      </c>
      <c r="S19" s="14">
        <v>42403.035567129627</v>
      </c>
      <c r="T19" s="14">
        <v>42462.993900462956</v>
      </c>
    </row>
    <row r="20" spans="1:20" ht="43.2" x14ac:dyDescent="0.3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10">
        <v>103</v>
      </c>
      <c r="P20">
        <v>172.23</v>
      </c>
      <c r="Q20" t="s">
        <v>8315</v>
      </c>
      <c r="R20" t="s">
        <v>8357</v>
      </c>
      <c r="S20" s="14">
        <v>42128.824074074073</v>
      </c>
      <c r="T20" s="14">
        <v>42158</v>
      </c>
    </row>
    <row r="21" spans="1:20" ht="43.2" x14ac:dyDescent="0.3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10">
        <v>120</v>
      </c>
      <c r="P21">
        <v>111.11</v>
      </c>
      <c r="Q21" t="s">
        <v>8315</v>
      </c>
      <c r="R21" t="s">
        <v>8357</v>
      </c>
      <c r="S21" s="14">
        <v>41808.881215277775</v>
      </c>
      <c r="T21" s="14">
        <v>41846.207638888889</v>
      </c>
    </row>
    <row r="22" spans="1:20" ht="43.2" x14ac:dyDescent="0.3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10">
        <v>101</v>
      </c>
      <c r="P22">
        <v>267.64999999999998</v>
      </c>
      <c r="Q22" t="s">
        <v>8315</v>
      </c>
      <c r="R22" t="s">
        <v>8357</v>
      </c>
      <c r="S22" s="14">
        <v>41771.814791666664</v>
      </c>
      <c r="T22" s="14">
        <v>41801.814791666664</v>
      </c>
    </row>
    <row r="23" spans="1:20" ht="43.2" x14ac:dyDescent="0.3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10">
        <v>109</v>
      </c>
      <c r="P23">
        <v>75.959999999999994</v>
      </c>
      <c r="Q23" t="s">
        <v>8315</v>
      </c>
      <c r="R23" t="s">
        <v>8357</v>
      </c>
      <c r="S23" s="14">
        <v>41954.850868055553</v>
      </c>
      <c r="T23" s="14">
        <v>41974.850868055553</v>
      </c>
    </row>
    <row r="24" spans="1:20" ht="14.4" x14ac:dyDescent="0.3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10">
        <v>102</v>
      </c>
      <c r="P24">
        <v>59.04</v>
      </c>
      <c r="Q24" t="s">
        <v>8315</v>
      </c>
      <c r="R24" t="s">
        <v>8357</v>
      </c>
      <c r="S24" s="14">
        <v>41747.471504629626</v>
      </c>
      <c r="T24" s="14">
        <v>41778.208333333336</v>
      </c>
    </row>
    <row r="25" spans="1:20" ht="14.4" x14ac:dyDescent="0.3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10">
        <v>110</v>
      </c>
      <c r="P25">
        <v>50.11</v>
      </c>
      <c r="Q25" t="s">
        <v>8315</v>
      </c>
      <c r="R25" t="s">
        <v>8357</v>
      </c>
      <c r="S25" s="14">
        <v>42182.108252314814</v>
      </c>
      <c r="T25" s="14">
        <v>42242.108252314814</v>
      </c>
    </row>
    <row r="26" spans="1:20" ht="43.2" x14ac:dyDescent="0.3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10">
        <v>101</v>
      </c>
      <c r="P26">
        <v>55.5</v>
      </c>
      <c r="Q26" t="s">
        <v>8315</v>
      </c>
      <c r="R26" t="s">
        <v>8357</v>
      </c>
      <c r="S26" s="14">
        <v>41739.525300925925</v>
      </c>
      <c r="T26" s="14">
        <v>41764.525300925925</v>
      </c>
    </row>
    <row r="27" spans="1:20" ht="28.8" x14ac:dyDescent="0.3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10">
        <v>100</v>
      </c>
      <c r="P27">
        <v>64.94</v>
      </c>
      <c r="Q27" t="s">
        <v>8315</v>
      </c>
      <c r="R27" t="s">
        <v>8357</v>
      </c>
      <c r="S27" s="14">
        <v>42065.750300925924</v>
      </c>
      <c r="T27" s="14">
        <v>42095.708634259259</v>
      </c>
    </row>
    <row r="28" spans="1:20" ht="28.8" x14ac:dyDescent="0.3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10">
        <v>100</v>
      </c>
      <c r="P28">
        <v>55.56</v>
      </c>
      <c r="Q28" t="s">
        <v>8315</v>
      </c>
      <c r="R28" t="s">
        <v>8357</v>
      </c>
      <c r="S28" s="14">
        <v>42499.842962962968</v>
      </c>
      <c r="T28" s="14">
        <v>42519.024999999994</v>
      </c>
    </row>
    <row r="29" spans="1:20" ht="43.2" x14ac:dyDescent="0.3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10">
        <v>113</v>
      </c>
      <c r="P29">
        <v>74.22</v>
      </c>
      <c r="Q29" t="s">
        <v>8315</v>
      </c>
      <c r="R29" t="s">
        <v>8357</v>
      </c>
      <c r="S29" s="14">
        <v>41820.776412037041</v>
      </c>
      <c r="T29" s="14">
        <v>41850.776412037041</v>
      </c>
    </row>
    <row r="30" spans="1:20" ht="28.8" x14ac:dyDescent="0.3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10">
        <v>103</v>
      </c>
      <c r="P30">
        <v>106.93</v>
      </c>
      <c r="Q30" t="s">
        <v>8315</v>
      </c>
      <c r="R30" t="s">
        <v>8357</v>
      </c>
      <c r="S30" s="14">
        <v>41788.167187500003</v>
      </c>
      <c r="T30" s="14">
        <v>41823.167187500003</v>
      </c>
    </row>
    <row r="31" spans="1:20" ht="43.2" x14ac:dyDescent="0.3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10">
        <v>117</v>
      </c>
      <c r="P31">
        <v>41.7</v>
      </c>
      <c r="Q31" t="s">
        <v>8315</v>
      </c>
      <c r="R31" t="s">
        <v>8357</v>
      </c>
      <c r="S31" s="14">
        <v>42050.019641203704</v>
      </c>
      <c r="T31" s="14">
        <v>42064.207638888889</v>
      </c>
    </row>
    <row r="32" spans="1:20" ht="43.2" x14ac:dyDescent="0.3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10">
        <v>108</v>
      </c>
      <c r="P32">
        <v>74.239999999999995</v>
      </c>
      <c r="Q32" t="s">
        <v>8315</v>
      </c>
      <c r="R32" t="s">
        <v>8357</v>
      </c>
      <c r="S32" s="14">
        <v>41772.727893518517</v>
      </c>
      <c r="T32" s="14">
        <v>41802.727893518517</v>
      </c>
    </row>
    <row r="33" spans="1:20" ht="43.2" x14ac:dyDescent="0.3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10">
        <v>100</v>
      </c>
      <c r="P33">
        <v>73.33</v>
      </c>
      <c r="Q33" t="s">
        <v>8315</v>
      </c>
      <c r="R33" t="s">
        <v>8357</v>
      </c>
      <c r="S33" s="14">
        <v>42445.598136574074</v>
      </c>
      <c r="T33" s="14">
        <v>42475.598136574074</v>
      </c>
    </row>
    <row r="34" spans="1:20" ht="28.8" x14ac:dyDescent="0.3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10">
        <v>146</v>
      </c>
      <c r="P34">
        <v>38.42</v>
      </c>
      <c r="Q34" t="s">
        <v>8315</v>
      </c>
      <c r="R34" t="s">
        <v>8357</v>
      </c>
      <c r="S34" s="14">
        <v>42493.857083333336</v>
      </c>
      <c r="T34" s="14">
        <v>42508</v>
      </c>
    </row>
    <row r="35" spans="1:20" ht="28.8" x14ac:dyDescent="0.3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10">
        <v>110</v>
      </c>
      <c r="P35">
        <v>166.97</v>
      </c>
      <c r="Q35" t="s">
        <v>8315</v>
      </c>
      <c r="R35" t="s">
        <v>8357</v>
      </c>
      <c r="S35" s="14">
        <v>42682.616967592592</v>
      </c>
      <c r="T35" s="14">
        <v>42703.25</v>
      </c>
    </row>
    <row r="36" spans="1:20" ht="28.8" x14ac:dyDescent="0.3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10">
        <v>108</v>
      </c>
      <c r="P36">
        <v>94.91</v>
      </c>
      <c r="Q36" t="s">
        <v>8315</v>
      </c>
      <c r="R36" t="s">
        <v>8357</v>
      </c>
      <c r="S36" s="14">
        <v>42656.005173611105</v>
      </c>
      <c r="T36" s="14">
        <v>42689.088888888888</v>
      </c>
    </row>
    <row r="37" spans="1:20" ht="43.2" x14ac:dyDescent="0.3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10">
        <v>100</v>
      </c>
      <c r="P37">
        <v>143.21</v>
      </c>
      <c r="Q37" t="s">
        <v>8315</v>
      </c>
      <c r="R37" t="s">
        <v>8357</v>
      </c>
      <c r="S37" s="14">
        <v>42075.942627314813</v>
      </c>
      <c r="T37" s="14">
        <v>42103.166666666672</v>
      </c>
    </row>
    <row r="38" spans="1:20" ht="43.2" x14ac:dyDescent="0.3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10">
        <v>107</v>
      </c>
      <c r="P38">
        <v>90.82</v>
      </c>
      <c r="Q38" t="s">
        <v>8315</v>
      </c>
      <c r="R38" t="s">
        <v>8357</v>
      </c>
      <c r="S38" s="14">
        <v>41814.367800925924</v>
      </c>
      <c r="T38" s="14">
        <v>41852.041666666664</v>
      </c>
    </row>
    <row r="39" spans="1:20" ht="28.8" x14ac:dyDescent="0.3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10">
        <v>143</v>
      </c>
      <c r="P39">
        <v>48.54</v>
      </c>
      <c r="Q39" t="s">
        <v>8315</v>
      </c>
      <c r="R39" t="s">
        <v>8357</v>
      </c>
      <c r="S39" s="14">
        <v>41887.111354166671</v>
      </c>
      <c r="T39" s="14">
        <v>41909.166666666664</v>
      </c>
    </row>
    <row r="40" spans="1:20" ht="28.8" x14ac:dyDescent="0.3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10">
        <v>105</v>
      </c>
      <c r="P40">
        <v>70.03</v>
      </c>
      <c r="Q40" t="s">
        <v>8315</v>
      </c>
      <c r="R40" t="s">
        <v>8357</v>
      </c>
      <c r="S40" s="14">
        <v>41989.819212962961</v>
      </c>
      <c r="T40" s="14">
        <v>42049.819212962961</v>
      </c>
    </row>
    <row r="41" spans="1:20" ht="14.4" x14ac:dyDescent="0.3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10">
        <v>104</v>
      </c>
      <c r="P41">
        <v>135.63</v>
      </c>
      <c r="Q41" t="s">
        <v>8315</v>
      </c>
      <c r="R41" t="s">
        <v>8357</v>
      </c>
      <c r="S41" s="14">
        <v>42425.735416666663</v>
      </c>
      <c r="T41" s="14">
        <v>42455.693750000006</v>
      </c>
    </row>
    <row r="42" spans="1:20" ht="28.8" x14ac:dyDescent="0.3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10">
        <v>120</v>
      </c>
      <c r="P42">
        <v>100</v>
      </c>
      <c r="Q42" t="s">
        <v>8315</v>
      </c>
      <c r="R42" t="s">
        <v>8357</v>
      </c>
      <c r="S42" s="14">
        <v>42166.219733796301</v>
      </c>
      <c r="T42" s="14">
        <v>42198.837499999994</v>
      </c>
    </row>
    <row r="43" spans="1:20" ht="43.2" x14ac:dyDescent="0.3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10">
        <v>110</v>
      </c>
      <c r="P43">
        <v>94.9</v>
      </c>
      <c r="Q43" t="s">
        <v>8315</v>
      </c>
      <c r="R43" t="s">
        <v>8357</v>
      </c>
      <c r="S43" s="14">
        <v>41865.882928240739</v>
      </c>
      <c r="T43" s="14">
        <v>41890.882928240739</v>
      </c>
    </row>
    <row r="44" spans="1:20" ht="28.8" x14ac:dyDescent="0.3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10">
        <v>129</v>
      </c>
      <c r="P44">
        <v>64.459999999999994</v>
      </c>
      <c r="Q44" t="s">
        <v>8315</v>
      </c>
      <c r="R44" t="s">
        <v>8357</v>
      </c>
      <c r="S44" s="14">
        <v>42420.140277777777</v>
      </c>
      <c r="T44" s="14">
        <v>42444.666666666672</v>
      </c>
    </row>
    <row r="45" spans="1:20" ht="28.8" x14ac:dyDescent="0.3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10">
        <v>111</v>
      </c>
      <c r="P45">
        <v>93.77</v>
      </c>
      <c r="Q45" t="s">
        <v>8315</v>
      </c>
      <c r="R45" t="s">
        <v>8357</v>
      </c>
      <c r="S45" s="14">
        <v>42487.037905092591</v>
      </c>
      <c r="T45" s="14">
        <v>42517.037905092591</v>
      </c>
    </row>
    <row r="46" spans="1:20" ht="43.2" x14ac:dyDescent="0.3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10">
        <v>100</v>
      </c>
      <c r="P46">
        <v>35.1</v>
      </c>
      <c r="Q46" t="s">
        <v>8315</v>
      </c>
      <c r="R46" t="s">
        <v>8357</v>
      </c>
      <c r="S46" s="14">
        <v>42167.534791666665</v>
      </c>
      <c r="T46" s="14">
        <v>42196.165972222225</v>
      </c>
    </row>
    <row r="47" spans="1:20" ht="14.4" x14ac:dyDescent="0.3">
      <c r="A47"/>
      <c r="B47" s="3"/>
      <c r="C47" s="3"/>
      <c r="D47" s="6"/>
      <c r="E47" s="8"/>
      <c r="F47"/>
      <c r="G47"/>
      <c r="H47"/>
      <c r="I47"/>
      <c r="J47"/>
      <c r="K47"/>
      <c r="L47"/>
      <c r="M47"/>
      <c r="N47"/>
      <c r="O47" s="10"/>
      <c r="P47"/>
      <c r="Q47"/>
      <c r="R47"/>
      <c r="S47" s="14"/>
      <c r="T47" s="14"/>
    </row>
    <row r="48" spans="1:20" ht="14.4" x14ac:dyDescent="0.3">
      <c r="A48"/>
      <c r="B48" s="3"/>
      <c r="C48" s="3"/>
      <c r="D48" s="6"/>
      <c r="E48" s="8"/>
      <c r="F48"/>
      <c r="G48"/>
      <c r="H48"/>
      <c r="I48"/>
      <c r="J48"/>
      <c r="K48"/>
      <c r="L48"/>
      <c r="M48"/>
      <c r="N48"/>
      <c r="O48" s="10"/>
      <c r="P48"/>
      <c r="Q48"/>
      <c r="R48"/>
      <c r="S48" s="14"/>
      <c r="T48" s="14"/>
    </row>
    <row r="49" spans="1:20" ht="14.4" x14ac:dyDescent="0.3">
      <c r="A49"/>
      <c r="B49" s="3"/>
      <c r="C49" s="3"/>
      <c r="D49" s="6"/>
      <c r="E49" s="8"/>
      <c r="F49"/>
      <c r="G49"/>
      <c r="H49"/>
      <c r="I49"/>
      <c r="J49"/>
      <c r="K49"/>
      <c r="L49"/>
      <c r="M49"/>
      <c r="N49"/>
      <c r="O49" s="10"/>
      <c r="P49"/>
      <c r="Q49"/>
      <c r="R49"/>
      <c r="S49" s="14"/>
      <c r="T49" s="14"/>
    </row>
    <row r="50" spans="1:20" ht="14.4" x14ac:dyDescent="0.3">
      <c r="A50"/>
      <c r="B50" s="3"/>
      <c r="C50" s="3"/>
      <c r="D50" s="6"/>
      <c r="E50" s="8"/>
      <c r="F50"/>
      <c r="G50"/>
      <c r="H50"/>
      <c r="I50"/>
      <c r="J50"/>
      <c r="K50"/>
      <c r="L50"/>
      <c r="M50"/>
      <c r="N50"/>
      <c r="O50" s="10"/>
      <c r="P50"/>
      <c r="Q50"/>
      <c r="R50"/>
      <c r="S50" s="14"/>
      <c r="T50" s="14"/>
    </row>
    <row r="51" spans="1:20" ht="14.4" x14ac:dyDescent="0.3">
      <c r="A51"/>
      <c r="B51" s="3"/>
      <c r="C51" s="3"/>
      <c r="D51" s="6"/>
      <c r="E51" s="8"/>
      <c r="F51"/>
      <c r="G51"/>
      <c r="H51"/>
      <c r="I51"/>
      <c r="J51"/>
      <c r="K51"/>
      <c r="L51"/>
      <c r="M51"/>
      <c r="N51"/>
      <c r="O51" s="10"/>
      <c r="P51"/>
      <c r="Q51"/>
      <c r="R51"/>
      <c r="S51" s="14"/>
      <c r="T51" s="14"/>
    </row>
    <row r="52" spans="1:20" ht="14.4" x14ac:dyDescent="0.3">
      <c r="A52"/>
      <c r="B52" s="3"/>
      <c r="C52" s="3"/>
      <c r="D52" s="6"/>
      <c r="E52" s="8"/>
      <c r="F52"/>
      <c r="G52"/>
      <c r="H52"/>
      <c r="I52"/>
      <c r="J52"/>
      <c r="K52"/>
      <c r="L52"/>
      <c r="M52"/>
      <c r="N52"/>
      <c r="O52" s="10"/>
      <c r="P52"/>
      <c r="Q52"/>
      <c r="R52"/>
      <c r="S52" s="14"/>
      <c r="T52" s="14"/>
    </row>
    <row r="53" spans="1:20" ht="14.4" x14ac:dyDescent="0.3">
      <c r="A53"/>
      <c r="B53" s="3"/>
      <c r="C53" s="3"/>
      <c r="D53" s="6"/>
      <c r="E53" s="8"/>
      <c r="F53"/>
      <c r="G53"/>
      <c r="H53"/>
      <c r="I53"/>
      <c r="J53"/>
      <c r="K53"/>
      <c r="L53"/>
      <c r="M53"/>
      <c r="N53"/>
      <c r="O53" s="10"/>
      <c r="P53"/>
      <c r="Q53"/>
      <c r="R53"/>
      <c r="S53" s="14"/>
      <c r="T53" s="14"/>
    </row>
    <row r="54" spans="1:20" ht="14.4" x14ac:dyDescent="0.3">
      <c r="A54"/>
      <c r="B54" s="3"/>
      <c r="C54" s="3"/>
      <c r="D54" s="6"/>
      <c r="E54" s="8"/>
      <c r="F54"/>
      <c r="G54"/>
      <c r="H54"/>
      <c r="I54"/>
      <c r="J54"/>
      <c r="K54"/>
      <c r="L54"/>
      <c r="M54"/>
      <c r="N54"/>
      <c r="O54" s="10"/>
      <c r="P54"/>
      <c r="Q54"/>
      <c r="R54"/>
      <c r="S54" s="14"/>
      <c r="T54" s="14"/>
    </row>
    <row r="55" spans="1:20" ht="14.4" x14ac:dyDescent="0.3">
      <c r="A55"/>
      <c r="B55" s="3"/>
      <c r="C55" s="3"/>
      <c r="D55" s="6"/>
      <c r="E55" s="8"/>
      <c r="F55"/>
      <c r="G55"/>
      <c r="H55"/>
      <c r="I55"/>
      <c r="J55"/>
      <c r="K55"/>
      <c r="L55"/>
      <c r="M55"/>
      <c r="N55"/>
      <c r="O55" s="10"/>
      <c r="P55"/>
      <c r="Q55"/>
      <c r="R55"/>
      <c r="S55" s="14"/>
      <c r="T55" s="14"/>
    </row>
    <row r="56" spans="1:20" ht="14.4" x14ac:dyDescent="0.3">
      <c r="A56"/>
      <c r="B56" s="3"/>
      <c r="C56" s="3"/>
      <c r="D56" s="6"/>
      <c r="E56" s="8"/>
      <c r="F56"/>
      <c r="G56"/>
      <c r="H56"/>
      <c r="I56"/>
      <c r="J56"/>
      <c r="K56"/>
      <c r="L56"/>
      <c r="M56"/>
      <c r="N56"/>
      <c r="O56" s="10"/>
      <c r="P56"/>
      <c r="Q56"/>
      <c r="R56"/>
      <c r="S56" s="14"/>
      <c r="T56" s="14"/>
    </row>
    <row r="57" spans="1:20" ht="14.4" x14ac:dyDescent="0.3">
      <c r="A57"/>
      <c r="B57" s="3"/>
      <c r="C57" s="3"/>
      <c r="D57" s="6"/>
      <c r="E57" s="8"/>
      <c r="F57"/>
      <c r="G57"/>
      <c r="H57"/>
      <c r="I57"/>
      <c r="J57"/>
      <c r="K57"/>
      <c r="L57"/>
      <c r="M57"/>
      <c r="N57"/>
      <c r="O57" s="10"/>
      <c r="P57"/>
      <c r="Q57"/>
      <c r="R57"/>
      <c r="S57" s="14"/>
      <c r="T57" s="14"/>
    </row>
    <row r="58" spans="1:20" ht="14.4" x14ac:dyDescent="0.3">
      <c r="A58"/>
      <c r="B58" s="3"/>
      <c r="C58" s="3"/>
      <c r="D58" s="6"/>
      <c r="E58" s="8"/>
      <c r="F58"/>
      <c r="G58"/>
      <c r="H58"/>
      <c r="I58"/>
      <c r="J58"/>
      <c r="K58"/>
      <c r="L58"/>
      <c r="M58"/>
      <c r="N58"/>
      <c r="O58" s="10"/>
      <c r="P58"/>
      <c r="Q58"/>
      <c r="R58"/>
      <c r="S58" s="14"/>
      <c r="T58" s="14"/>
    </row>
    <row r="59" spans="1:20" ht="14.4" x14ac:dyDescent="0.3">
      <c r="A59"/>
      <c r="B59" s="3"/>
      <c r="C59" s="3"/>
      <c r="D59" s="6"/>
      <c r="E59" s="8"/>
      <c r="F59"/>
      <c r="G59"/>
      <c r="H59"/>
      <c r="I59"/>
      <c r="J59"/>
      <c r="K59"/>
      <c r="L59"/>
      <c r="M59"/>
      <c r="N59"/>
      <c r="O59" s="10"/>
      <c r="P59"/>
      <c r="Q59"/>
      <c r="R59"/>
      <c r="S59" s="14"/>
      <c r="T59" s="14"/>
    </row>
    <row r="60" spans="1:20" ht="14.4" x14ac:dyDescent="0.3">
      <c r="A60"/>
      <c r="B60" s="3"/>
      <c r="C60" s="3"/>
      <c r="D60" s="6"/>
      <c r="E60" s="8"/>
      <c r="F60"/>
      <c r="G60"/>
      <c r="H60"/>
      <c r="I60"/>
      <c r="J60"/>
      <c r="K60"/>
      <c r="L60"/>
      <c r="M60"/>
      <c r="N60"/>
      <c r="O60" s="10"/>
      <c r="P60"/>
      <c r="Q60"/>
      <c r="R60"/>
      <c r="S60" s="14"/>
      <c r="T60" s="14"/>
    </row>
    <row r="61" spans="1:20" ht="14.4" x14ac:dyDescent="0.3">
      <c r="A61"/>
      <c r="B61" s="3"/>
      <c r="C61" s="3"/>
      <c r="D61" s="6"/>
      <c r="E61" s="8"/>
      <c r="F61"/>
      <c r="G61"/>
      <c r="H61"/>
      <c r="I61"/>
      <c r="J61"/>
      <c r="K61"/>
      <c r="L61"/>
      <c r="M61"/>
      <c r="N61"/>
      <c r="O61" s="10"/>
      <c r="P61"/>
      <c r="Q61"/>
      <c r="R61"/>
      <c r="S61" s="14"/>
      <c r="T61" s="14"/>
    </row>
    <row r="62" spans="1:20" ht="14.4" x14ac:dyDescent="0.3">
      <c r="A62"/>
      <c r="B62" s="3"/>
      <c r="C62" s="3"/>
      <c r="D62" s="6"/>
      <c r="E62" s="8"/>
      <c r="F62"/>
      <c r="G62"/>
      <c r="H62"/>
      <c r="I62"/>
      <c r="J62"/>
      <c r="K62"/>
      <c r="L62"/>
      <c r="M62"/>
      <c r="N62"/>
      <c r="O62" s="10"/>
      <c r="P62"/>
      <c r="Q62"/>
      <c r="R62"/>
      <c r="S62" s="14"/>
      <c r="T62" s="14"/>
    </row>
    <row r="63" spans="1:20" ht="14.4" x14ac:dyDescent="0.3">
      <c r="A63"/>
      <c r="B63" s="3"/>
      <c r="C63" s="3"/>
      <c r="D63" s="6"/>
      <c r="E63" s="8"/>
      <c r="F63"/>
      <c r="G63"/>
      <c r="H63"/>
      <c r="I63"/>
      <c r="J63"/>
      <c r="K63"/>
      <c r="L63"/>
      <c r="M63"/>
      <c r="N63"/>
      <c r="O63" s="10"/>
      <c r="P63"/>
      <c r="Q63"/>
      <c r="R63"/>
      <c r="S63" s="14"/>
      <c r="T63" s="14"/>
    </row>
    <row r="64" spans="1:20" ht="14.4" x14ac:dyDescent="0.3">
      <c r="A64"/>
      <c r="B64" s="3"/>
      <c r="C64" s="3"/>
      <c r="D64" s="6"/>
      <c r="E64" s="8"/>
      <c r="F64"/>
      <c r="G64"/>
      <c r="H64"/>
      <c r="I64"/>
      <c r="J64"/>
      <c r="K64"/>
      <c r="L64"/>
      <c r="M64"/>
      <c r="N64"/>
      <c r="O64" s="10"/>
      <c r="P64"/>
      <c r="Q64"/>
      <c r="R64"/>
      <c r="S64" s="14"/>
      <c r="T64" s="14"/>
    </row>
    <row r="65" spans="1:20" ht="14.4" x14ac:dyDescent="0.3">
      <c r="A65"/>
      <c r="B65" s="3"/>
      <c r="C65" s="3"/>
      <c r="D65" s="6"/>
      <c r="E65" s="8"/>
      <c r="F65"/>
      <c r="G65"/>
      <c r="H65"/>
      <c r="I65"/>
      <c r="J65"/>
      <c r="K65"/>
      <c r="L65"/>
      <c r="M65"/>
      <c r="N65"/>
      <c r="O65" s="10"/>
      <c r="P65"/>
      <c r="Q65"/>
      <c r="R65"/>
      <c r="S65" s="14"/>
      <c r="T65" s="14"/>
    </row>
    <row r="66" spans="1:20" ht="14.4" x14ac:dyDescent="0.3">
      <c r="A66"/>
      <c r="B66" s="3"/>
      <c r="C66" s="3"/>
      <c r="D66" s="6"/>
      <c r="E66" s="8"/>
      <c r="F66"/>
      <c r="G66"/>
      <c r="H66"/>
      <c r="I66"/>
      <c r="J66"/>
      <c r="K66"/>
      <c r="L66"/>
      <c r="M66"/>
      <c r="N66"/>
      <c r="O66" s="10"/>
      <c r="P66"/>
      <c r="Q66"/>
      <c r="R66"/>
      <c r="S66" s="14"/>
      <c r="T66" s="14"/>
    </row>
    <row r="67" spans="1:20" ht="14.4" x14ac:dyDescent="0.3">
      <c r="A67"/>
      <c r="B67" s="3"/>
      <c r="C67" s="3"/>
      <c r="D67" s="6"/>
      <c r="E67" s="8"/>
      <c r="F67"/>
      <c r="G67"/>
      <c r="H67"/>
      <c r="I67"/>
      <c r="J67"/>
      <c r="K67"/>
      <c r="L67"/>
      <c r="M67"/>
      <c r="N67"/>
      <c r="O67" s="10"/>
      <c r="P67"/>
      <c r="Q67"/>
      <c r="R67"/>
      <c r="S67" s="14"/>
      <c r="T67" s="14"/>
    </row>
    <row r="68" spans="1:20" ht="14.4" x14ac:dyDescent="0.3">
      <c r="A68"/>
      <c r="B68" s="3"/>
      <c r="C68" s="3"/>
      <c r="D68" s="6"/>
      <c r="E68" s="8"/>
      <c r="F68"/>
      <c r="G68"/>
      <c r="H68"/>
      <c r="I68"/>
      <c r="J68"/>
      <c r="K68"/>
      <c r="L68"/>
      <c r="M68"/>
      <c r="N68"/>
      <c r="O68" s="10"/>
      <c r="P68"/>
      <c r="Q68"/>
      <c r="R68"/>
      <c r="S68" s="14"/>
      <c r="T68" s="14"/>
    </row>
    <row r="69" spans="1:20" ht="14.4" x14ac:dyDescent="0.3">
      <c r="A69"/>
      <c r="B69" s="3"/>
      <c r="C69" s="3"/>
      <c r="D69" s="6"/>
      <c r="E69" s="8"/>
      <c r="F69"/>
      <c r="G69"/>
      <c r="H69"/>
      <c r="I69"/>
      <c r="J69"/>
      <c r="K69"/>
      <c r="L69"/>
      <c r="M69"/>
      <c r="N69"/>
      <c r="O69" s="10"/>
      <c r="P69"/>
      <c r="Q69"/>
      <c r="R69"/>
      <c r="S69" s="14"/>
      <c r="T69" s="14"/>
    </row>
    <row r="70" spans="1:20" ht="14.4" x14ac:dyDescent="0.3">
      <c r="A70"/>
      <c r="B70" s="3"/>
      <c r="C70" s="3"/>
      <c r="D70" s="6"/>
      <c r="E70" s="8"/>
      <c r="F70"/>
      <c r="G70"/>
      <c r="H70"/>
      <c r="I70"/>
      <c r="J70"/>
      <c r="K70"/>
      <c r="L70"/>
      <c r="M70"/>
      <c r="N70"/>
      <c r="O70" s="10"/>
      <c r="P70"/>
      <c r="Q70"/>
      <c r="R70"/>
      <c r="S70" s="14"/>
      <c r="T70" s="14"/>
    </row>
    <row r="71" spans="1:20" ht="14.4" x14ac:dyDescent="0.3">
      <c r="A71"/>
      <c r="B71" s="3"/>
      <c r="C71" s="3"/>
      <c r="D71" s="6"/>
      <c r="E71" s="8"/>
      <c r="F71"/>
      <c r="G71"/>
      <c r="H71"/>
      <c r="I71"/>
      <c r="J71"/>
      <c r="K71"/>
      <c r="L71"/>
      <c r="M71"/>
      <c r="N71"/>
      <c r="O71" s="10"/>
      <c r="P71"/>
      <c r="Q71"/>
      <c r="R71"/>
      <c r="S71" s="14"/>
      <c r="T71" s="14"/>
    </row>
    <row r="72" spans="1:20" ht="14.4" x14ac:dyDescent="0.3">
      <c r="A72"/>
      <c r="B72" s="3"/>
      <c r="C72" s="3"/>
      <c r="D72" s="6"/>
      <c r="E72" s="8"/>
      <c r="F72"/>
      <c r="G72"/>
      <c r="H72"/>
      <c r="I72"/>
      <c r="J72"/>
      <c r="K72"/>
      <c r="L72"/>
      <c r="M72"/>
      <c r="N72"/>
      <c r="O72" s="10"/>
      <c r="P72"/>
      <c r="Q72"/>
      <c r="R72"/>
      <c r="S72" s="14"/>
      <c r="T72" s="14"/>
    </row>
    <row r="73" spans="1:20" ht="14.4" x14ac:dyDescent="0.3">
      <c r="A73"/>
      <c r="B73" s="3"/>
      <c r="C73" s="3"/>
      <c r="D73" s="6"/>
      <c r="E73" s="8"/>
      <c r="F73"/>
      <c r="G73"/>
      <c r="H73"/>
      <c r="I73"/>
      <c r="J73"/>
      <c r="K73"/>
      <c r="L73"/>
      <c r="M73"/>
      <c r="N73"/>
      <c r="O73" s="10"/>
      <c r="P73"/>
      <c r="Q73"/>
      <c r="R73"/>
      <c r="S73" s="14"/>
      <c r="T73" s="14"/>
    </row>
    <row r="74" spans="1:20" ht="14.4" x14ac:dyDescent="0.3">
      <c r="A74"/>
      <c r="B74" s="3"/>
      <c r="C74" s="3"/>
      <c r="D74" s="6"/>
      <c r="E74" s="8"/>
      <c r="F74"/>
      <c r="G74"/>
      <c r="H74"/>
      <c r="I74"/>
      <c r="J74"/>
      <c r="K74"/>
      <c r="L74"/>
      <c r="M74"/>
      <c r="N74"/>
      <c r="O74" s="10"/>
      <c r="P74"/>
      <c r="Q74"/>
      <c r="R74"/>
      <c r="S74" s="14"/>
      <c r="T74" s="14"/>
    </row>
    <row r="75" spans="1:20" ht="14.4" x14ac:dyDescent="0.3">
      <c r="A75"/>
      <c r="B75" s="3"/>
      <c r="C75" s="3"/>
      <c r="D75" s="6"/>
      <c r="E75" s="8"/>
      <c r="F75"/>
      <c r="G75"/>
      <c r="H75"/>
      <c r="I75"/>
      <c r="J75"/>
      <c r="K75"/>
      <c r="L75"/>
      <c r="M75"/>
      <c r="N75"/>
      <c r="O75" s="10"/>
      <c r="P75"/>
      <c r="Q75"/>
      <c r="R75"/>
      <c r="S75" s="14"/>
      <c r="T75" s="14"/>
    </row>
    <row r="76" spans="1:20" ht="14.4" x14ac:dyDescent="0.3">
      <c r="A76"/>
      <c r="B76" s="3"/>
      <c r="C76" s="3"/>
      <c r="D76" s="6"/>
      <c r="E76" s="8"/>
      <c r="F76"/>
      <c r="G76"/>
      <c r="H76"/>
      <c r="I76"/>
      <c r="J76"/>
      <c r="K76"/>
      <c r="L76"/>
      <c r="M76"/>
      <c r="N76"/>
      <c r="O76" s="10"/>
      <c r="P76"/>
      <c r="Q76"/>
      <c r="R76"/>
      <c r="S76" s="14"/>
      <c r="T76" s="14"/>
    </row>
    <row r="77" spans="1:20" ht="14.4" x14ac:dyDescent="0.3">
      <c r="A77"/>
      <c r="B77" s="3"/>
      <c r="C77" s="3"/>
      <c r="D77" s="6"/>
      <c r="E77" s="8"/>
      <c r="F77"/>
      <c r="G77"/>
      <c r="H77"/>
      <c r="I77"/>
      <c r="J77"/>
      <c r="K77"/>
      <c r="L77"/>
      <c r="M77"/>
      <c r="N77"/>
      <c r="O77" s="10"/>
      <c r="P77"/>
      <c r="Q77"/>
      <c r="R77"/>
      <c r="S77" s="14"/>
      <c r="T77" s="14"/>
    </row>
    <row r="78" spans="1:20" ht="14.4" x14ac:dyDescent="0.3">
      <c r="A78"/>
      <c r="B78" s="3"/>
      <c r="C78" s="3"/>
      <c r="D78" s="6"/>
      <c r="E78" s="8"/>
      <c r="F78"/>
      <c r="G78"/>
      <c r="H78"/>
      <c r="I78"/>
      <c r="J78"/>
      <c r="K78"/>
      <c r="L78"/>
      <c r="M78"/>
      <c r="N78"/>
      <c r="O78" s="10"/>
      <c r="P78"/>
      <c r="Q78"/>
      <c r="R78"/>
      <c r="S78" s="14"/>
      <c r="T78" s="14"/>
    </row>
    <row r="79" spans="1:20" ht="14.4" x14ac:dyDescent="0.3">
      <c r="A79"/>
      <c r="B79" s="3"/>
      <c r="C79" s="3"/>
      <c r="D79" s="6"/>
      <c r="E79" s="8"/>
      <c r="F79"/>
      <c r="G79"/>
      <c r="H79"/>
      <c r="I79"/>
      <c r="J79"/>
      <c r="K79"/>
      <c r="L79"/>
      <c r="M79"/>
      <c r="N79"/>
      <c r="O79" s="10"/>
      <c r="P79"/>
      <c r="Q79"/>
      <c r="R79"/>
      <c r="S79" s="14"/>
      <c r="T79" s="14"/>
    </row>
    <row r="80" spans="1:20" ht="14.4" x14ac:dyDescent="0.3">
      <c r="A80"/>
      <c r="B80" s="3"/>
      <c r="C80" s="3"/>
      <c r="D80" s="6"/>
      <c r="E80" s="8"/>
      <c r="F80"/>
      <c r="G80"/>
      <c r="H80"/>
      <c r="I80"/>
      <c r="J80"/>
      <c r="K80"/>
      <c r="L80"/>
      <c r="M80"/>
      <c r="N80"/>
      <c r="O80" s="10"/>
      <c r="P80"/>
      <c r="Q80"/>
      <c r="R80"/>
      <c r="S80" s="14"/>
      <c r="T80" s="14"/>
    </row>
    <row r="81" spans="1:20" ht="14.4" x14ac:dyDescent="0.3">
      <c r="A81"/>
      <c r="B81" s="3"/>
      <c r="C81" s="3"/>
      <c r="D81" s="6"/>
      <c r="E81" s="8"/>
      <c r="F81"/>
      <c r="G81"/>
      <c r="H81"/>
      <c r="I81"/>
      <c r="J81"/>
      <c r="K81"/>
      <c r="L81"/>
      <c r="M81"/>
      <c r="N81"/>
      <c r="O81" s="10"/>
      <c r="P81"/>
      <c r="Q81"/>
      <c r="R81"/>
      <c r="S81" s="14"/>
      <c r="T81" s="14"/>
    </row>
    <row r="82" spans="1:20" ht="14.4" x14ac:dyDescent="0.3">
      <c r="A82"/>
      <c r="B82" s="3"/>
      <c r="C82" s="3"/>
      <c r="D82" s="6"/>
      <c r="E82" s="8"/>
      <c r="F82"/>
      <c r="G82"/>
      <c r="H82"/>
      <c r="I82"/>
      <c r="J82"/>
      <c r="K82"/>
      <c r="L82"/>
      <c r="M82"/>
      <c r="N82"/>
      <c r="O82" s="10"/>
      <c r="P82"/>
      <c r="Q82"/>
      <c r="R82"/>
      <c r="S82" s="14"/>
      <c r="T82" s="14"/>
    </row>
    <row r="83" spans="1:20" ht="14.4" x14ac:dyDescent="0.3">
      <c r="A83"/>
      <c r="B83" s="3"/>
      <c r="C83" s="3"/>
      <c r="D83" s="6"/>
      <c r="E83" s="8"/>
      <c r="F83"/>
      <c r="G83"/>
      <c r="H83"/>
      <c r="I83"/>
      <c r="J83"/>
      <c r="K83"/>
      <c r="L83"/>
      <c r="M83"/>
      <c r="N83"/>
      <c r="O83" s="10"/>
      <c r="P83"/>
      <c r="Q83"/>
      <c r="R83"/>
      <c r="S83" s="14"/>
      <c r="T83" s="14"/>
    </row>
    <row r="84" spans="1:20" ht="14.4" x14ac:dyDescent="0.3">
      <c r="A84"/>
      <c r="B84" s="3"/>
      <c r="C84" s="3"/>
      <c r="D84" s="6"/>
      <c r="E84" s="8"/>
      <c r="F84"/>
      <c r="G84"/>
      <c r="H84"/>
      <c r="I84"/>
      <c r="J84"/>
      <c r="K84"/>
      <c r="L84"/>
      <c r="M84"/>
      <c r="N84"/>
      <c r="O84" s="10"/>
      <c r="P84"/>
      <c r="Q84"/>
      <c r="R84"/>
      <c r="S84" s="14"/>
      <c r="T84" s="14"/>
    </row>
    <row r="85" spans="1:20" ht="14.4" x14ac:dyDescent="0.3">
      <c r="A85"/>
      <c r="B85" s="3"/>
      <c r="C85" s="3"/>
      <c r="D85" s="6"/>
      <c r="E85" s="8"/>
      <c r="F85"/>
      <c r="G85"/>
      <c r="H85"/>
      <c r="I85"/>
      <c r="J85"/>
      <c r="K85"/>
      <c r="L85"/>
      <c r="M85"/>
      <c r="N85"/>
      <c r="O85" s="10"/>
      <c r="P85"/>
      <c r="Q85"/>
      <c r="R85"/>
      <c r="S85" s="14"/>
      <c r="T85" s="14"/>
    </row>
    <row r="86" spans="1:20" ht="14.4" x14ac:dyDescent="0.3">
      <c r="A86"/>
      <c r="B86" s="3"/>
      <c r="C86" s="3"/>
      <c r="D86" s="6"/>
      <c r="E86" s="8"/>
      <c r="F86"/>
      <c r="G86"/>
      <c r="H86"/>
      <c r="I86"/>
      <c r="J86"/>
      <c r="K86"/>
      <c r="L86"/>
      <c r="M86"/>
      <c r="N86"/>
      <c r="O86" s="10"/>
      <c r="P86"/>
      <c r="Q86"/>
      <c r="R86"/>
      <c r="S86" s="14"/>
      <c r="T86" s="14"/>
    </row>
    <row r="87" spans="1:20" ht="14.4" x14ac:dyDescent="0.3">
      <c r="A87"/>
      <c r="B87" s="3"/>
      <c r="C87" s="3"/>
      <c r="D87" s="6"/>
      <c r="E87" s="8"/>
      <c r="F87"/>
      <c r="G87"/>
      <c r="H87"/>
      <c r="I87"/>
      <c r="J87"/>
      <c r="K87"/>
      <c r="L87"/>
      <c r="M87"/>
      <c r="N87"/>
      <c r="O87" s="10"/>
      <c r="P87"/>
      <c r="Q87"/>
      <c r="R87"/>
      <c r="S87" s="14"/>
      <c r="T87" s="14"/>
    </row>
    <row r="88" spans="1:20" ht="14.4" x14ac:dyDescent="0.3">
      <c r="A88"/>
      <c r="B88" s="3"/>
      <c r="C88" s="3"/>
      <c r="D88" s="6"/>
      <c r="E88" s="8"/>
      <c r="F88"/>
      <c r="G88"/>
      <c r="H88"/>
      <c r="I88"/>
      <c r="J88"/>
      <c r="K88"/>
      <c r="L88"/>
      <c r="M88"/>
      <c r="N88"/>
      <c r="O88" s="10"/>
      <c r="P88"/>
      <c r="Q88"/>
      <c r="R88"/>
      <c r="S88" s="14"/>
      <c r="T88" s="14"/>
    </row>
    <row r="89" spans="1:20" ht="14.4" x14ac:dyDescent="0.3">
      <c r="A89"/>
      <c r="B89" s="3"/>
      <c r="C89" s="3"/>
      <c r="D89" s="6"/>
      <c r="E89" s="8"/>
      <c r="F89"/>
      <c r="G89"/>
      <c r="H89"/>
      <c r="I89"/>
      <c r="J89"/>
      <c r="K89"/>
      <c r="L89"/>
      <c r="M89"/>
      <c r="N89"/>
      <c r="O89" s="10"/>
      <c r="P89"/>
      <c r="Q89"/>
      <c r="R89"/>
      <c r="S89" s="14"/>
      <c r="T89" s="14"/>
    </row>
    <row r="90" spans="1:20" ht="14.4" x14ac:dyDescent="0.3">
      <c r="A90"/>
      <c r="B90" s="3"/>
      <c r="C90" s="3"/>
      <c r="D90" s="6"/>
      <c r="E90" s="8"/>
      <c r="F90"/>
      <c r="G90"/>
      <c r="H90"/>
      <c r="I90"/>
      <c r="J90"/>
      <c r="K90"/>
      <c r="L90"/>
      <c r="M90"/>
      <c r="N90"/>
      <c r="O90" s="10"/>
      <c r="P90"/>
      <c r="Q90"/>
      <c r="R90"/>
      <c r="S90" s="14"/>
      <c r="T90" s="14"/>
    </row>
    <row r="91" spans="1:20" ht="14.4" x14ac:dyDescent="0.3">
      <c r="A91"/>
      <c r="B91" s="3"/>
      <c r="C91" s="3"/>
      <c r="D91" s="6"/>
      <c r="E91" s="8"/>
      <c r="F91"/>
      <c r="G91"/>
      <c r="H91"/>
      <c r="I91"/>
      <c r="J91"/>
      <c r="K91"/>
      <c r="L91"/>
      <c r="M91"/>
      <c r="N91"/>
      <c r="O91" s="10"/>
      <c r="P91"/>
      <c r="Q91"/>
      <c r="R91"/>
      <c r="S91" s="14"/>
      <c r="T91" s="14"/>
    </row>
    <row r="92" spans="1:20" ht="14.4" x14ac:dyDescent="0.3">
      <c r="A92"/>
      <c r="B92" s="3"/>
      <c r="C92" s="3"/>
      <c r="D92" s="6"/>
      <c r="E92" s="8"/>
      <c r="F92"/>
      <c r="G92"/>
      <c r="H92"/>
      <c r="I92"/>
      <c r="J92"/>
      <c r="K92"/>
      <c r="L92"/>
      <c r="M92"/>
      <c r="N92"/>
      <c r="O92" s="10"/>
      <c r="P92"/>
      <c r="Q92"/>
      <c r="R92"/>
      <c r="S92" s="14"/>
      <c r="T92" s="14"/>
    </row>
    <row r="93" spans="1:20" ht="14.4" x14ac:dyDescent="0.3">
      <c r="A93"/>
      <c r="B93" s="3"/>
      <c r="C93" s="3"/>
      <c r="D93" s="6"/>
      <c r="E93" s="8"/>
      <c r="F93"/>
      <c r="G93"/>
      <c r="H93"/>
      <c r="I93"/>
      <c r="J93"/>
      <c r="K93"/>
      <c r="L93"/>
      <c r="M93"/>
      <c r="N93"/>
      <c r="O93" s="10"/>
      <c r="P93"/>
      <c r="Q93"/>
      <c r="R93"/>
      <c r="S93" s="14"/>
      <c r="T93" s="14"/>
    </row>
    <row r="94" spans="1:20" ht="14.4" x14ac:dyDescent="0.3">
      <c r="A94"/>
      <c r="B94" s="3"/>
      <c r="C94" s="3"/>
      <c r="D94" s="6"/>
      <c r="E94" s="8"/>
      <c r="F94"/>
      <c r="G94"/>
      <c r="H94"/>
      <c r="I94"/>
      <c r="J94"/>
      <c r="K94"/>
      <c r="L94"/>
      <c r="M94"/>
      <c r="N94"/>
      <c r="O94" s="10"/>
      <c r="P94"/>
      <c r="Q94"/>
      <c r="R94"/>
      <c r="S94" s="14"/>
      <c r="T94" s="14"/>
    </row>
    <row r="95" spans="1:20" ht="14.4" x14ac:dyDescent="0.3">
      <c r="A95"/>
      <c r="B95" s="3"/>
      <c r="C95" s="3"/>
      <c r="D95" s="6"/>
      <c r="E95" s="8"/>
      <c r="F95"/>
      <c r="G95"/>
      <c r="H95"/>
      <c r="I95"/>
      <c r="J95"/>
      <c r="K95"/>
      <c r="L95"/>
      <c r="M95"/>
      <c r="N95"/>
      <c r="O95" s="10"/>
      <c r="P95"/>
      <c r="Q95"/>
      <c r="R95"/>
      <c r="S95" s="14"/>
      <c r="T95" s="14"/>
    </row>
    <row r="96" spans="1:20" ht="14.4" x14ac:dyDescent="0.3">
      <c r="A96"/>
      <c r="B96" s="3"/>
      <c r="C96" s="3"/>
      <c r="D96" s="6"/>
      <c r="E96" s="8"/>
      <c r="F96"/>
      <c r="G96"/>
      <c r="H96"/>
      <c r="I96"/>
      <c r="J96"/>
      <c r="K96"/>
      <c r="L96"/>
      <c r="M96"/>
      <c r="N96"/>
      <c r="O96" s="10"/>
      <c r="P96"/>
      <c r="Q96"/>
      <c r="R96"/>
      <c r="S96" s="14"/>
      <c r="T96" s="14"/>
    </row>
    <row r="97" spans="1:20" ht="14.4" x14ac:dyDescent="0.3">
      <c r="A97"/>
      <c r="B97" s="3"/>
      <c r="C97" s="3"/>
      <c r="D97" s="6"/>
      <c r="E97" s="8"/>
      <c r="F97"/>
      <c r="G97"/>
      <c r="H97"/>
      <c r="I97"/>
      <c r="J97"/>
      <c r="K97"/>
      <c r="L97"/>
      <c r="M97"/>
      <c r="N97"/>
      <c r="O97" s="10"/>
      <c r="P97"/>
      <c r="Q97"/>
      <c r="R97"/>
      <c r="S97" s="14"/>
      <c r="T97" s="14"/>
    </row>
    <row r="98" spans="1:20" ht="14.4" x14ac:dyDescent="0.3">
      <c r="A98"/>
      <c r="B98" s="3"/>
      <c r="C98" s="3"/>
      <c r="D98" s="6"/>
      <c r="E98" s="8"/>
      <c r="F98"/>
      <c r="G98"/>
      <c r="H98"/>
      <c r="I98"/>
      <c r="J98"/>
      <c r="K98"/>
      <c r="L98"/>
      <c r="M98"/>
      <c r="N98"/>
      <c r="O98" s="10"/>
      <c r="P98"/>
      <c r="Q98"/>
      <c r="R98"/>
      <c r="S98" s="14"/>
      <c r="T98" s="14"/>
    </row>
    <row r="99" spans="1:20" ht="14.4" x14ac:dyDescent="0.3">
      <c r="A99"/>
      <c r="B99" s="3"/>
      <c r="C99" s="3"/>
      <c r="D99" s="6"/>
      <c r="E99" s="8"/>
      <c r="F99"/>
      <c r="G99"/>
      <c r="H99"/>
      <c r="I99"/>
      <c r="J99"/>
      <c r="K99"/>
      <c r="L99"/>
      <c r="M99"/>
      <c r="N99"/>
      <c r="O99" s="10"/>
      <c r="P99"/>
      <c r="Q99"/>
      <c r="R99"/>
      <c r="S99" s="14"/>
      <c r="T99" s="14"/>
    </row>
    <row r="100" spans="1:20" ht="14.4" x14ac:dyDescent="0.3">
      <c r="A100"/>
      <c r="B100" s="3"/>
      <c r="C100" s="3"/>
      <c r="D100" s="6"/>
      <c r="E100" s="8"/>
      <c r="F100"/>
      <c r="G100"/>
      <c r="H100"/>
      <c r="I100"/>
      <c r="J100"/>
      <c r="K100"/>
      <c r="L100"/>
      <c r="M100"/>
      <c r="N100"/>
      <c r="O100" s="10"/>
      <c r="P100"/>
      <c r="Q100"/>
      <c r="R100"/>
      <c r="S100" s="14"/>
      <c r="T100" s="14"/>
    </row>
    <row r="101" spans="1:20" ht="14.4" x14ac:dyDescent="0.3">
      <c r="A101"/>
      <c r="B101" s="3"/>
      <c r="C101" s="3"/>
      <c r="D101" s="6"/>
      <c r="E101" s="8"/>
      <c r="F101"/>
      <c r="G101"/>
      <c r="H101"/>
      <c r="I101"/>
      <c r="J101"/>
      <c r="K101"/>
      <c r="L101"/>
      <c r="M101"/>
      <c r="N101"/>
      <c r="O101" s="10"/>
      <c r="P101"/>
      <c r="Q101"/>
      <c r="R101"/>
      <c r="S101" s="14"/>
      <c r="T101" s="14"/>
    </row>
    <row r="102" spans="1:20" ht="14.4" x14ac:dyDescent="0.3">
      <c r="A102"/>
      <c r="B102" s="3"/>
      <c r="C102" s="3"/>
      <c r="D102" s="6"/>
      <c r="E102" s="8"/>
      <c r="F102"/>
      <c r="G102"/>
      <c r="H102"/>
      <c r="I102"/>
      <c r="J102"/>
      <c r="K102"/>
      <c r="L102"/>
      <c r="M102"/>
      <c r="N102"/>
      <c r="O102" s="10"/>
      <c r="P102"/>
      <c r="Q102"/>
      <c r="R102"/>
      <c r="S102" s="14"/>
      <c r="T102" s="14"/>
    </row>
    <row r="103" spans="1:20" ht="14.4" x14ac:dyDescent="0.3">
      <c r="A103"/>
      <c r="B103" s="3"/>
      <c r="C103" s="3"/>
      <c r="D103" s="6"/>
      <c r="E103" s="8"/>
      <c r="F103"/>
      <c r="G103"/>
      <c r="H103"/>
      <c r="I103"/>
      <c r="J103"/>
      <c r="K103"/>
      <c r="L103"/>
      <c r="M103"/>
      <c r="N103"/>
      <c r="O103" s="10"/>
      <c r="P103"/>
      <c r="Q103"/>
      <c r="R103"/>
      <c r="S103" s="14"/>
      <c r="T103" s="14"/>
    </row>
    <row r="104" spans="1:20" ht="14.4" x14ac:dyDescent="0.3">
      <c r="A104"/>
      <c r="B104" s="3"/>
      <c r="C104" s="3"/>
      <c r="D104" s="6"/>
      <c r="E104" s="8"/>
      <c r="F104"/>
      <c r="G104"/>
      <c r="H104"/>
      <c r="I104"/>
      <c r="J104"/>
      <c r="K104"/>
      <c r="L104"/>
      <c r="M104"/>
      <c r="N104"/>
      <c r="O104" s="10"/>
      <c r="P104"/>
      <c r="Q104"/>
      <c r="R104"/>
      <c r="S104" s="14"/>
      <c r="T104" s="14"/>
    </row>
    <row r="105" spans="1:20" ht="14.4" x14ac:dyDescent="0.3">
      <c r="A105"/>
      <c r="B105" s="3"/>
      <c r="C105" s="3"/>
      <c r="D105" s="6"/>
      <c r="E105" s="8"/>
      <c r="F105"/>
      <c r="G105"/>
      <c r="H105"/>
      <c r="I105"/>
      <c r="J105"/>
      <c r="K105"/>
      <c r="L105"/>
      <c r="M105"/>
      <c r="N105"/>
      <c r="O105" s="10"/>
      <c r="P105"/>
      <c r="Q105"/>
      <c r="R105"/>
      <c r="S105" s="14"/>
      <c r="T105" s="14"/>
    </row>
    <row r="106" spans="1:20" ht="14.4" x14ac:dyDescent="0.3">
      <c r="A106"/>
      <c r="B106" s="3"/>
      <c r="C106" s="3"/>
      <c r="D106" s="6"/>
      <c r="E106" s="8"/>
      <c r="F106"/>
      <c r="G106"/>
      <c r="H106"/>
      <c r="I106"/>
      <c r="J106"/>
      <c r="K106"/>
      <c r="L106"/>
      <c r="M106"/>
      <c r="N106"/>
      <c r="O106" s="10"/>
      <c r="P106"/>
      <c r="Q106"/>
      <c r="R106"/>
      <c r="S106" s="14"/>
      <c r="T106" s="14"/>
    </row>
    <row r="107" spans="1:20" ht="14.4" x14ac:dyDescent="0.3">
      <c r="A107"/>
      <c r="B107" s="3"/>
      <c r="C107" s="3"/>
      <c r="D107" s="6"/>
      <c r="E107" s="8"/>
      <c r="F107"/>
      <c r="G107"/>
      <c r="H107"/>
      <c r="I107"/>
      <c r="J107"/>
      <c r="K107"/>
      <c r="L107"/>
      <c r="M107"/>
      <c r="N107"/>
      <c r="O107" s="10"/>
      <c r="P107"/>
      <c r="Q107"/>
      <c r="R107"/>
      <c r="S107" s="14"/>
      <c r="T107" s="14"/>
    </row>
    <row r="108" spans="1:20" ht="14.4" x14ac:dyDescent="0.3">
      <c r="A108"/>
      <c r="B108" s="3"/>
      <c r="C108" s="3"/>
      <c r="D108" s="6"/>
      <c r="E108" s="8"/>
      <c r="F108"/>
      <c r="G108"/>
      <c r="H108"/>
      <c r="I108"/>
      <c r="J108"/>
      <c r="K108"/>
      <c r="L108"/>
      <c r="M108"/>
      <c r="N108"/>
      <c r="O108" s="10"/>
      <c r="P108"/>
      <c r="Q108"/>
      <c r="R108"/>
      <c r="S108" s="14"/>
      <c r="T108" s="14"/>
    </row>
    <row r="109" spans="1:20" ht="14.4" x14ac:dyDescent="0.3">
      <c r="A109"/>
      <c r="B109" s="3"/>
      <c r="C109" s="3"/>
      <c r="D109" s="6"/>
      <c r="E109" s="8"/>
      <c r="F109"/>
      <c r="G109"/>
      <c r="H109"/>
      <c r="I109"/>
      <c r="J109"/>
      <c r="K109"/>
      <c r="L109"/>
      <c r="M109"/>
      <c r="N109"/>
      <c r="O109" s="10"/>
      <c r="P109"/>
      <c r="Q109"/>
      <c r="R109"/>
      <c r="S109" s="14"/>
      <c r="T109" s="14"/>
    </row>
    <row r="110" spans="1:20" ht="14.4" x14ac:dyDescent="0.3">
      <c r="A110"/>
      <c r="B110" s="3"/>
      <c r="C110" s="3"/>
      <c r="D110" s="6"/>
      <c r="E110" s="8"/>
      <c r="F110"/>
      <c r="G110"/>
      <c r="H110"/>
      <c r="I110"/>
      <c r="J110"/>
      <c r="K110"/>
      <c r="L110"/>
      <c r="M110"/>
      <c r="N110"/>
      <c r="O110" s="10"/>
      <c r="P110"/>
      <c r="Q110"/>
      <c r="R110"/>
      <c r="S110" s="14"/>
      <c r="T110" s="14"/>
    </row>
    <row r="111" spans="1:20" ht="14.4" x14ac:dyDescent="0.3">
      <c r="A111"/>
      <c r="B111" s="3"/>
      <c r="C111" s="3"/>
      <c r="D111" s="6"/>
      <c r="E111" s="8"/>
      <c r="F111"/>
      <c r="G111"/>
      <c r="H111"/>
      <c r="I111"/>
      <c r="J111"/>
      <c r="K111"/>
      <c r="L111"/>
      <c r="M111"/>
      <c r="N111"/>
      <c r="O111" s="10"/>
      <c r="P111"/>
      <c r="Q111"/>
      <c r="R111"/>
      <c r="S111" s="14"/>
      <c r="T111" s="14"/>
    </row>
    <row r="112" spans="1:20" ht="14.4" x14ac:dyDescent="0.3">
      <c r="A112"/>
      <c r="B112" s="3"/>
      <c r="C112" s="3"/>
      <c r="D112" s="6"/>
      <c r="E112" s="8"/>
      <c r="F112"/>
      <c r="G112"/>
      <c r="H112"/>
      <c r="I112"/>
      <c r="J112"/>
      <c r="K112"/>
      <c r="L112"/>
      <c r="M112"/>
      <c r="N112"/>
      <c r="O112" s="10"/>
      <c r="P112"/>
      <c r="Q112"/>
      <c r="R112"/>
      <c r="S112" s="14"/>
      <c r="T112" s="14"/>
    </row>
    <row r="113" spans="1:20" ht="14.4" x14ac:dyDescent="0.3">
      <c r="A113"/>
      <c r="B113" s="3"/>
      <c r="C113" s="3"/>
      <c r="D113" s="6"/>
      <c r="E113" s="8"/>
      <c r="F113"/>
      <c r="G113"/>
      <c r="H113"/>
      <c r="I113"/>
      <c r="J113"/>
      <c r="K113"/>
      <c r="L113"/>
      <c r="M113"/>
      <c r="N113"/>
      <c r="O113" s="10"/>
      <c r="P113"/>
      <c r="Q113"/>
      <c r="R113"/>
      <c r="S113" s="14"/>
      <c r="T113" s="14"/>
    </row>
    <row r="114" spans="1:20" ht="14.4" x14ac:dyDescent="0.3">
      <c r="A114"/>
      <c r="B114" s="3"/>
      <c r="C114" s="3"/>
      <c r="D114" s="6"/>
      <c r="E114" s="8"/>
      <c r="F114"/>
      <c r="G114"/>
      <c r="H114"/>
      <c r="I114"/>
      <c r="J114"/>
      <c r="K114"/>
      <c r="L114"/>
      <c r="M114"/>
      <c r="N114"/>
      <c r="O114" s="10"/>
      <c r="P114"/>
      <c r="Q114"/>
      <c r="R114"/>
      <c r="S114" s="14"/>
      <c r="T114" s="14"/>
    </row>
    <row r="115" spans="1:20" ht="14.4" x14ac:dyDescent="0.3">
      <c r="A115"/>
      <c r="B115" s="3"/>
      <c r="C115" s="3"/>
      <c r="D115" s="6"/>
      <c r="E115" s="8"/>
      <c r="F115"/>
      <c r="G115"/>
      <c r="H115"/>
      <c r="I115"/>
      <c r="J115"/>
      <c r="K115"/>
      <c r="L115"/>
      <c r="M115"/>
      <c r="N115"/>
      <c r="O115" s="10"/>
      <c r="P115"/>
      <c r="Q115"/>
      <c r="R115"/>
      <c r="S115" s="14"/>
      <c r="T115" s="14"/>
    </row>
    <row r="116" spans="1:20" ht="14.4" x14ac:dyDescent="0.3">
      <c r="A116"/>
      <c r="B116" s="3"/>
      <c r="C116" s="3"/>
      <c r="D116" s="6"/>
      <c r="E116" s="8"/>
      <c r="F116"/>
      <c r="G116"/>
      <c r="H116"/>
      <c r="I116"/>
      <c r="J116"/>
      <c r="K116"/>
      <c r="L116"/>
      <c r="M116"/>
      <c r="N116"/>
      <c r="O116" s="10"/>
      <c r="P116"/>
      <c r="Q116"/>
      <c r="R116"/>
      <c r="S116" s="14"/>
      <c r="T116" s="14"/>
    </row>
    <row r="117" spans="1:20" ht="14.4" x14ac:dyDescent="0.3">
      <c r="A117"/>
      <c r="B117" s="3"/>
      <c r="C117" s="3"/>
      <c r="D117" s="6"/>
      <c r="E117" s="8"/>
      <c r="F117"/>
      <c r="G117"/>
      <c r="H117"/>
      <c r="I117"/>
      <c r="J117"/>
      <c r="K117"/>
      <c r="L117"/>
      <c r="M117"/>
      <c r="N117"/>
      <c r="O117" s="10"/>
      <c r="P117"/>
      <c r="Q117"/>
      <c r="R117"/>
      <c r="S117" s="14"/>
      <c r="T117" s="14"/>
    </row>
    <row r="118" spans="1:20" ht="14.4" x14ac:dyDescent="0.3">
      <c r="A118"/>
      <c r="B118" s="3"/>
      <c r="C118" s="3"/>
      <c r="D118" s="6"/>
      <c r="E118" s="8"/>
      <c r="F118"/>
      <c r="G118"/>
      <c r="H118"/>
      <c r="I118"/>
      <c r="J118"/>
      <c r="K118"/>
      <c r="L118"/>
      <c r="M118"/>
      <c r="N118"/>
      <c r="O118" s="10"/>
      <c r="P118"/>
      <c r="Q118"/>
      <c r="R118"/>
      <c r="S118" s="14"/>
      <c r="T118" s="14"/>
    </row>
    <row r="119" spans="1:20" ht="14.4" x14ac:dyDescent="0.3">
      <c r="A119"/>
      <c r="B119" s="3"/>
      <c r="C119" s="3"/>
      <c r="D119" s="6"/>
      <c r="E119" s="8"/>
      <c r="F119"/>
      <c r="G119"/>
      <c r="H119"/>
      <c r="I119"/>
      <c r="J119"/>
      <c r="K119"/>
      <c r="L119"/>
      <c r="M119"/>
      <c r="N119"/>
      <c r="O119" s="10"/>
      <c r="P119"/>
      <c r="Q119"/>
      <c r="R119"/>
      <c r="S119" s="14"/>
      <c r="T119" s="14"/>
    </row>
    <row r="120" spans="1:20" ht="14.4" x14ac:dyDescent="0.3">
      <c r="A120"/>
      <c r="B120" s="3"/>
      <c r="C120" s="3"/>
      <c r="D120" s="6"/>
      <c r="E120" s="8"/>
      <c r="F120"/>
      <c r="G120"/>
      <c r="H120"/>
      <c r="I120"/>
      <c r="J120"/>
      <c r="K120"/>
      <c r="L120"/>
      <c r="M120"/>
      <c r="N120"/>
      <c r="O120" s="10"/>
      <c r="P120"/>
      <c r="Q120"/>
      <c r="R120"/>
      <c r="S120" s="14"/>
      <c r="T120" s="14"/>
    </row>
    <row r="121" spans="1:20" ht="14.4" x14ac:dyDescent="0.3">
      <c r="A121"/>
      <c r="B121" s="3"/>
      <c r="C121" s="3"/>
      <c r="D121" s="6"/>
      <c r="E121" s="8"/>
      <c r="F121"/>
      <c r="G121"/>
      <c r="H121"/>
      <c r="I121"/>
      <c r="J121"/>
      <c r="K121"/>
      <c r="L121"/>
      <c r="M121"/>
      <c r="N121"/>
      <c r="O121" s="10"/>
      <c r="P121"/>
      <c r="Q121"/>
      <c r="R121"/>
      <c r="S121" s="14"/>
      <c r="T121" s="14"/>
    </row>
    <row r="122" spans="1:20" ht="14.4" x14ac:dyDescent="0.3">
      <c r="A122"/>
      <c r="B122" s="3"/>
      <c r="C122" s="3"/>
      <c r="D122" s="6"/>
      <c r="E122" s="8"/>
      <c r="F122"/>
      <c r="G122"/>
      <c r="H122"/>
      <c r="I122"/>
      <c r="J122"/>
      <c r="K122"/>
      <c r="L122"/>
      <c r="M122"/>
      <c r="N122"/>
      <c r="O122" s="10"/>
      <c r="P122"/>
      <c r="Q122"/>
      <c r="R122"/>
      <c r="S122" s="14"/>
      <c r="T122" s="14"/>
    </row>
    <row r="123" spans="1:20" ht="14.4" x14ac:dyDescent="0.3">
      <c r="A123"/>
      <c r="B123" s="3"/>
      <c r="C123" s="3"/>
      <c r="D123" s="6"/>
      <c r="E123" s="8"/>
      <c r="F123"/>
      <c r="G123"/>
      <c r="H123"/>
      <c r="I123"/>
      <c r="J123"/>
      <c r="K123"/>
      <c r="L123"/>
      <c r="M123"/>
      <c r="N123"/>
      <c r="O123" s="10"/>
      <c r="P123"/>
      <c r="Q123"/>
      <c r="R123"/>
      <c r="S123" s="14"/>
      <c r="T123" s="14"/>
    </row>
    <row r="124" spans="1:20" ht="14.4" x14ac:dyDescent="0.3">
      <c r="A124"/>
      <c r="B124" s="3"/>
      <c r="C124" s="3"/>
      <c r="D124" s="6"/>
      <c r="E124" s="8"/>
      <c r="F124"/>
      <c r="G124"/>
      <c r="H124"/>
      <c r="I124"/>
      <c r="J124"/>
      <c r="K124"/>
      <c r="L124"/>
      <c r="M124"/>
      <c r="N124"/>
      <c r="O124" s="10"/>
      <c r="P124"/>
      <c r="Q124"/>
      <c r="R124"/>
      <c r="S124" s="14"/>
      <c r="T124" s="14"/>
    </row>
    <row r="125" spans="1:20" ht="14.4" x14ac:dyDescent="0.3">
      <c r="A125"/>
      <c r="B125" s="3"/>
      <c r="C125" s="3"/>
      <c r="D125" s="6"/>
      <c r="E125" s="8"/>
      <c r="F125"/>
      <c r="G125"/>
      <c r="H125"/>
      <c r="I125"/>
      <c r="J125"/>
      <c r="K125"/>
      <c r="L125"/>
      <c r="M125"/>
      <c r="N125"/>
      <c r="O125" s="10"/>
      <c r="P125"/>
      <c r="Q125"/>
      <c r="R125"/>
      <c r="S125" s="14"/>
      <c r="T125" s="14"/>
    </row>
    <row r="126" spans="1:20" ht="14.4" x14ac:dyDescent="0.3">
      <c r="A126"/>
      <c r="B126" s="3"/>
      <c r="C126" s="3"/>
      <c r="D126" s="6"/>
      <c r="E126" s="8"/>
      <c r="F126"/>
      <c r="G126"/>
      <c r="H126"/>
      <c r="I126"/>
      <c r="J126"/>
      <c r="K126"/>
      <c r="L126"/>
      <c r="M126"/>
      <c r="N126"/>
      <c r="O126" s="10"/>
      <c r="P126"/>
      <c r="Q126"/>
      <c r="R126"/>
      <c r="S126" s="14"/>
      <c r="T126" s="14"/>
    </row>
    <row r="127" spans="1:20" ht="14.4" x14ac:dyDescent="0.3">
      <c r="A127"/>
      <c r="B127" s="3"/>
      <c r="C127" s="3"/>
      <c r="D127" s="6"/>
      <c r="E127" s="8"/>
      <c r="F127"/>
      <c r="G127"/>
      <c r="H127"/>
      <c r="I127"/>
      <c r="J127"/>
      <c r="K127"/>
      <c r="L127"/>
      <c r="M127"/>
      <c r="N127"/>
      <c r="O127" s="10"/>
      <c r="P127"/>
      <c r="Q127"/>
      <c r="R127"/>
      <c r="S127" s="14"/>
      <c r="T127" s="14"/>
    </row>
    <row r="128" spans="1:20" ht="14.4" x14ac:dyDescent="0.3">
      <c r="A128"/>
      <c r="B128" s="3"/>
      <c r="C128" s="3"/>
      <c r="D128" s="6"/>
      <c r="E128" s="8"/>
      <c r="F128"/>
      <c r="G128"/>
      <c r="H128"/>
      <c r="I128"/>
      <c r="J128"/>
      <c r="K128"/>
      <c r="L128"/>
      <c r="M128"/>
      <c r="N128"/>
      <c r="O128" s="10"/>
      <c r="P128"/>
      <c r="Q128"/>
      <c r="R128"/>
      <c r="S128" s="14"/>
      <c r="T128" s="14"/>
    </row>
    <row r="129" spans="1:20" ht="14.4" x14ac:dyDescent="0.3">
      <c r="A129"/>
      <c r="B129" s="3"/>
      <c r="C129" s="3"/>
      <c r="D129" s="6"/>
      <c r="E129" s="8"/>
      <c r="F129"/>
      <c r="G129"/>
      <c r="H129"/>
      <c r="I129"/>
      <c r="J129"/>
      <c r="K129"/>
      <c r="L129"/>
      <c r="M129"/>
      <c r="N129"/>
      <c r="O129" s="10"/>
      <c r="P129"/>
      <c r="Q129"/>
      <c r="R129"/>
      <c r="S129" s="14"/>
      <c r="T129" s="14"/>
    </row>
    <row r="130" spans="1:20" ht="14.4" x14ac:dyDescent="0.3">
      <c r="A130"/>
      <c r="B130" s="3"/>
      <c r="C130" s="3"/>
      <c r="D130" s="6"/>
      <c r="E130" s="8"/>
      <c r="F130"/>
      <c r="G130"/>
      <c r="H130"/>
      <c r="I130"/>
      <c r="J130"/>
      <c r="K130"/>
      <c r="L130"/>
      <c r="M130"/>
      <c r="N130"/>
      <c r="O130" s="10"/>
      <c r="P130"/>
      <c r="Q130"/>
      <c r="R130"/>
      <c r="S130" s="14"/>
      <c r="T130" s="14"/>
    </row>
    <row r="131" spans="1:20" ht="14.4" x14ac:dyDescent="0.3">
      <c r="A131"/>
      <c r="B131" s="3"/>
      <c r="C131" s="3"/>
      <c r="D131" s="6"/>
      <c r="E131" s="8"/>
      <c r="F131"/>
      <c r="G131"/>
      <c r="H131"/>
      <c r="I131"/>
      <c r="J131"/>
      <c r="K131"/>
      <c r="L131"/>
      <c r="M131"/>
      <c r="N131"/>
      <c r="O131" s="10"/>
      <c r="P131"/>
      <c r="Q131"/>
      <c r="R131"/>
      <c r="S131" s="14"/>
      <c r="T131" s="14"/>
    </row>
    <row r="132" spans="1:20" ht="14.4" x14ac:dyDescent="0.3">
      <c r="A132"/>
      <c r="B132" s="3"/>
      <c r="C132" s="3"/>
      <c r="D132" s="6"/>
      <c r="E132" s="8"/>
      <c r="F132"/>
      <c r="G132"/>
      <c r="H132"/>
      <c r="I132"/>
      <c r="J132"/>
      <c r="K132"/>
      <c r="L132"/>
      <c r="M132"/>
      <c r="N132"/>
      <c r="O132" s="10"/>
      <c r="P132"/>
      <c r="Q132"/>
      <c r="R132"/>
      <c r="S132" s="14"/>
      <c r="T132" s="14"/>
    </row>
    <row r="133" spans="1:20" ht="14.4" x14ac:dyDescent="0.3">
      <c r="A133"/>
      <c r="B133" s="3"/>
      <c r="C133" s="3"/>
      <c r="D133" s="6"/>
      <c r="E133" s="8"/>
      <c r="F133"/>
      <c r="G133"/>
      <c r="H133"/>
      <c r="I133"/>
      <c r="J133"/>
      <c r="K133"/>
      <c r="L133"/>
      <c r="M133"/>
      <c r="N133"/>
      <c r="O133" s="10"/>
      <c r="P133"/>
      <c r="Q133"/>
      <c r="R133"/>
      <c r="S133" s="14"/>
      <c r="T133" s="14"/>
    </row>
    <row r="134" spans="1:20" ht="14.4" x14ac:dyDescent="0.3">
      <c r="A134"/>
      <c r="B134" s="3"/>
      <c r="C134" s="3"/>
      <c r="D134" s="6"/>
      <c r="E134" s="8"/>
      <c r="F134"/>
      <c r="G134"/>
      <c r="H134"/>
      <c r="I134"/>
      <c r="J134"/>
      <c r="K134"/>
      <c r="L134"/>
      <c r="M134"/>
      <c r="N134"/>
      <c r="O134" s="10"/>
      <c r="P134"/>
      <c r="Q134"/>
      <c r="R134"/>
      <c r="S134" s="14"/>
      <c r="T134" s="14"/>
    </row>
    <row r="135" spans="1:20" ht="14.4" x14ac:dyDescent="0.3">
      <c r="A135"/>
      <c r="B135" s="3"/>
      <c r="C135" s="3"/>
      <c r="D135" s="6"/>
      <c r="E135" s="8"/>
      <c r="F135"/>
      <c r="G135"/>
      <c r="H135"/>
      <c r="I135"/>
      <c r="J135"/>
      <c r="K135"/>
      <c r="L135"/>
      <c r="M135"/>
      <c r="N135"/>
      <c r="O135" s="10"/>
      <c r="P135"/>
      <c r="Q135"/>
      <c r="R135"/>
      <c r="S135" s="14"/>
      <c r="T135" s="14"/>
    </row>
    <row r="136" spans="1:20" ht="14.4" x14ac:dyDescent="0.3">
      <c r="A136"/>
      <c r="B136" s="3"/>
      <c r="C136" s="3"/>
      <c r="D136" s="6"/>
      <c r="E136" s="8"/>
      <c r="F136"/>
      <c r="G136"/>
      <c r="H136"/>
      <c r="I136"/>
      <c r="J136"/>
      <c r="K136"/>
      <c r="L136"/>
      <c r="M136"/>
      <c r="N136"/>
      <c r="O136" s="10"/>
      <c r="P136"/>
      <c r="Q136"/>
      <c r="R136"/>
      <c r="S136" s="14"/>
      <c r="T136" s="14"/>
    </row>
    <row r="137" spans="1:20" ht="14.4" x14ac:dyDescent="0.3">
      <c r="A137"/>
      <c r="B137" s="3"/>
      <c r="C137" s="3"/>
      <c r="D137" s="6"/>
      <c r="E137" s="8"/>
      <c r="F137"/>
      <c r="G137"/>
      <c r="H137"/>
      <c r="I137"/>
      <c r="J137"/>
      <c r="K137"/>
      <c r="L137"/>
      <c r="M137"/>
      <c r="N137"/>
      <c r="O137" s="10"/>
      <c r="P137"/>
      <c r="Q137"/>
      <c r="R137"/>
      <c r="S137" s="14"/>
      <c r="T137" s="14"/>
    </row>
    <row r="138" spans="1:20" ht="14.4" x14ac:dyDescent="0.3">
      <c r="A138"/>
      <c r="B138" s="3"/>
      <c r="C138" s="3"/>
      <c r="D138" s="6"/>
      <c r="E138" s="8"/>
      <c r="F138"/>
      <c r="G138"/>
      <c r="H138"/>
      <c r="I138"/>
      <c r="J138"/>
      <c r="K138"/>
      <c r="L138"/>
      <c r="M138"/>
      <c r="N138"/>
      <c r="O138" s="10"/>
      <c r="P138"/>
      <c r="Q138"/>
      <c r="R138"/>
      <c r="S138" s="14"/>
      <c r="T138" s="14"/>
    </row>
    <row r="139" spans="1:20" ht="14.4" x14ac:dyDescent="0.3">
      <c r="A139"/>
      <c r="B139" s="3"/>
      <c r="C139" s="3"/>
      <c r="D139" s="6"/>
      <c r="E139" s="8"/>
      <c r="F139"/>
      <c r="G139"/>
      <c r="H139"/>
      <c r="I139"/>
      <c r="J139"/>
      <c r="K139"/>
      <c r="L139"/>
      <c r="M139"/>
      <c r="N139"/>
      <c r="O139" s="10"/>
      <c r="P139"/>
      <c r="Q139"/>
      <c r="R139"/>
      <c r="S139" s="14"/>
      <c r="T139" s="14"/>
    </row>
    <row r="140" spans="1:20" ht="14.4" x14ac:dyDescent="0.3">
      <c r="A140"/>
      <c r="B140" s="3"/>
      <c r="C140" s="3"/>
      <c r="D140" s="6"/>
      <c r="E140" s="8"/>
      <c r="F140"/>
      <c r="G140"/>
      <c r="H140"/>
      <c r="I140"/>
      <c r="J140"/>
      <c r="K140"/>
      <c r="L140"/>
      <c r="M140"/>
      <c r="N140"/>
      <c r="O140" s="10"/>
      <c r="P140"/>
      <c r="Q140"/>
      <c r="R140"/>
      <c r="S140" s="14"/>
      <c r="T140" s="14"/>
    </row>
    <row r="141" spans="1:20" ht="14.4" x14ac:dyDescent="0.3">
      <c r="A141"/>
      <c r="B141" s="3"/>
      <c r="C141" s="3"/>
      <c r="D141" s="6"/>
      <c r="E141" s="8"/>
      <c r="F141"/>
      <c r="G141"/>
      <c r="H141"/>
      <c r="I141"/>
      <c r="J141"/>
      <c r="K141"/>
      <c r="L141"/>
      <c r="M141"/>
      <c r="N141"/>
      <c r="O141" s="10"/>
      <c r="P141"/>
      <c r="Q141"/>
      <c r="R141"/>
      <c r="S141" s="14"/>
      <c r="T141" s="14"/>
    </row>
    <row r="142" spans="1:20" ht="14.4" x14ac:dyDescent="0.3">
      <c r="A142"/>
      <c r="B142" s="3"/>
      <c r="C142" s="3"/>
      <c r="D142" s="6"/>
      <c r="E142" s="8"/>
      <c r="F142"/>
      <c r="G142"/>
      <c r="H142"/>
      <c r="I142"/>
      <c r="J142"/>
      <c r="K142"/>
      <c r="L142"/>
      <c r="M142"/>
      <c r="N142"/>
      <c r="O142" s="10"/>
      <c r="P142"/>
      <c r="Q142"/>
      <c r="R142"/>
      <c r="S142" s="14"/>
      <c r="T142" s="14"/>
    </row>
    <row r="143" spans="1:20" ht="14.4" x14ac:dyDescent="0.3">
      <c r="A143"/>
      <c r="B143" s="3"/>
      <c r="C143" s="3"/>
      <c r="D143" s="6"/>
      <c r="E143" s="8"/>
      <c r="F143"/>
      <c r="G143"/>
      <c r="H143"/>
      <c r="I143"/>
      <c r="J143"/>
      <c r="K143"/>
      <c r="L143"/>
      <c r="M143"/>
      <c r="N143"/>
      <c r="O143" s="10"/>
      <c r="P143"/>
      <c r="Q143"/>
      <c r="R143"/>
      <c r="S143" s="14"/>
      <c r="T143" s="14"/>
    </row>
    <row r="144" spans="1:20" ht="14.4" x14ac:dyDescent="0.3">
      <c r="A144"/>
      <c r="B144" s="3"/>
      <c r="C144" s="3"/>
      <c r="D144" s="6"/>
      <c r="E144" s="8"/>
      <c r="F144"/>
      <c r="G144"/>
      <c r="H144"/>
      <c r="I144"/>
      <c r="J144"/>
      <c r="K144"/>
      <c r="L144"/>
      <c r="M144"/>
      <c r="N144"/>
      <c r="O144" s="10"/>
      <c r="P144"/>
      <c r="Q144"/>
      <c r="R144"/>
      <c r="S144" s="14"/>
      <c r="T144" s="14"/>
    </row>
    <row r="145" spans="1:20" ht="14.4" x14ac:dyDescent="0.3">
      <c r="A145"/>
      <c r="B145" s="3"/>
      <c r="C145" s="3"/>
      <c r="D145" s="6"/>
      <c r="E145" s="8"/>
      <c r="F145"/>
      <c r="G145"/>
      <c r="H145"/>
      <c r="I145"/>
      <c r="J145"/>
      <c r="K145"/>
      <c r="L145"/>
      <c r="M145"/>
      <c r="N145"/>
      <c r="O145" s="10"/>
      <c r="P145"/>
      <c r="Q145"/>
      <c r="R145"/>
      <c r="S145" s="14"/>
      <c r="T145" s="14"/>
    </row>
    <row r="146" spans="1:20" ht="14.4" x14ac:dyDescent="0.3">
      <c r="A146"/>
      <c r="B146" s="3"/>
      <c r="C146" s="3"/>
      <c r="D146" s="6"/>
      <c r="E146" s="8"/>
      <c r="F146"/>
      <c r="G146"/>
      <c r="H146"/>
      <c r="I146"/>
      <c r="J146"/>
      <c r="K146"/>
      <c r="L146"/>
      <c r="M146"/>
      <c r="N146"/>
      <c r="O146" s="10"/>
      <c r="P146"/>
      <c r="Q146"/>
      <c r="R146"/>
      <c r="S146" s="14"/>
      <c r="T146" s="14"/>
    </row>
    <row r="147" spans="1:20" ht="14.4" x14ac:dyDescent="0.3">
      <c r="A147"/>
      <c r="B147" s="3"/>
      <c r="C147" s="3"/>
      <c r="D147" s="6"/>
      <c r="E147" s="8"/>
      <c r="F147"/>
      <c r="G147"/>
      <c r="H147"/>
      <c r="I147"/>
      <c r="J147"/>
      <c r="K147"/>
      <c r="L147"/>
      <c r="M147"/>
      <c r="N147"/>
      <c r="O147" s="10"/>
      <c r="P147"/>
      <c r="Q147"/>
      <c r="R147"/>
      <c r="S147" s="14"/>
      <c r="T147" s="14"/>
    </row>
    <row r="148" spans="1:20" ht="14.4" x14ac:dyDescent="0.3">
      <c r="A148"/>
      <c r="B148" s="3"/>
      <c r="C148" s="3"/>
      <c r="D148" s="6"/>
      <c r="E148" s="8"/>
      <c r="F148"/>
      <c r="G148"/>
      <c r="H148"/>
      <c r="I148"/>
      <c r="J148"/>
      <c r="K148"/>
      <c r="L148"/>
      <c r="M148"/>
      <c r="N148"/>
      <c r="O148" s="10"/>
      <c r="P148"/>
      <c r="Q148"/>
      <c r="R148"/>
      <c r="S148" s="14"/>
      <c r="T148" s="14"/>
    </row>
    <row r="149" spans="1:20" ht="14.4" x14ac:dyDescent="0.3">
      <c r="A149"/>
      <c r="B149" s="3"/>
      <c r="C149" s="3"/>
      <c r="D149" s="6"/>
      <c r="E149" s="8"/>
      <c r="F149"/>
      <c r="G149"/>
      <c r="H149"/>
      <c r="I149"/>
      <c r="J149"/>
      <c r="K149"/>
      <c r="L149"/>
      <c r="M149"/>
      <c r="N149"/>
      <c r="O149" s="10"/>
      <c r="P149"/>
      <c r="Q149"/>
      <c r="R149"/>
      <c r="S149" s="14"/>
      <c r="T149" s="14"/>
    </row>
    <row r="150" spans="1:20" ht="14.4" x14ac:dyDescent="0.3">
      <c r="A150"/>
      <c r="B150" s="3"/>
      <c r="C150" s="3"/>
      <c r="D150" s="6"/>
      <c r="E150" s="8"/>
      <c r="F150"/>
      <c r="G150"/>
      <c r="H150"/>
      <c r="I150"/>
      <c r="J150"/>
      <c r="K150"/>
      <c r="L150"/>
      <c r="M150"/>
      <c r="N150"/>
      <c r="O150" s="10"/>
      <c r="P150"/>
      <c r="Q150"/>
      <c r="R150"/>
      <c r="S150" s="14"/>
      <c r="T150" s="14"/>
    </row>
    <row r="151" spans="1:20" ht="14.4" x14ac:dyDescent="0.3">
      <c r="A151"/>
      <c r="B151" s="3"/>
      <c r="C151" s="3"/>
      <c r="D151" s="6"/>
      <c r="E151" s="8"/>
      <c r="F151"/>
      <c r="G151"/>
      <c r="H151"/>
      <c r="I151"/>
      <c r="J151"/>
      <c r="K151"/>
      <c r="L151"/>
      <c r="M151"/>
      <c r="N151"/>
      <c r="O151" s="10"/>
      <c r="P151"/>
      <c r="Q151"/>
      <c r="R151"/>
      <c r="S151" s="14"/>
      <c r="T151" s="14"/>
    </row>
    <row r="152" spans="1:20" ht="14.4" x14ac:dyDescent="0.3">
      <c r="A152"/>
      <c r="B152" s="3"/>
      <c r="C152" s="3"/>
      <c r="D152" s="6"/>
      <c r="E152" s="8"/>
      <c r="F152"/>
      <c r="G152"/>
      <c r="H152"/>
      <c r="I152"/>
      <c r="J152"/>
      <c r="K152"/>
      <c r="L152"/>
      <c r="M152"/>
      <c r="N152"/>
      <c r="O152" s="10"/>
      <c r="P152"/>
      <c r="Q152"/>
      <c r="R152"/>
      <c r="S152" s="14"/>
      <c r="T152" s="14"/>
    </row>
    <row r="153" spans="1:20" ht="14.4" x14ac:dyDescent="0.3">
      <c r="A153"/>
      <c r="B153" s="3"/>
      <c r="C153" s="3"/>
      <c r="D153" s="6"/>
      <c r="E153" s="8"/>
      <c r="F153"/>
      <c r="G153"/>
      <c r="H153"/>
      <c r="I153"/>
      <c r="J153"/>
      <c r="K153"/>
      <c r="L153"/>
      <c r="M153"/>
      <c r="N153"/>
      <c r="O153" s="10"/>
      <c r="P153"/>
      <c r="Q153"/>
      <c r="R153"/>
      <c r="S153" s="14"/>
      <c r="T153" s="14"/>
    </row>
    <row r="154" spans="1:20" ht="14.4" x14ac:dyDescent="0.3">
      <c r="A154"/>
      <c r="B154" s="3"/>
      <c r="C154" s="3"/>
      <c r="D154" s="6"/>
      <c r="E154" s="8"/>
      <c r="F154"/>
      <c r="G154"/>
      <c r="H154"/>
      <c r="I154"/>
      <c r="J154"/>
      <c r="K154"/>
      <c r="L154"/>
      <c r="M154"/>
      <c r="N154"/>
      <c r="O154" s="10"/>
      <c r="P154"/>
      <c r="Q154"/>
      <c r="R154"/>
      <c r="S154" s="14"/>
      <c r="T154" s="14"/>
    </row>
    <row r="155" spans="1:20" ht="14.4" x14ac:dyDescent="0.3">
      <c r="A155"/>
      <c r="B155" s="3"/>
      <c r="C155" s="3"/>
      <c r="D155" s="6"/>
      <c r="E155" s="8"/>
      <c r="F155"/>
      <c r="G155"/>
      <c r="H155"/>
      <c r="I155"/>
      <c r="J155"/>
      <c r="K155"/>
      <c r="L155"/>
      <c r="M155"/>
      <c r="N155"/>
      <c r="O155" s="10"/>
      <c r="P155"/>
      <c r="Q155"/>
      <c r="R155"/>
      <c r="S155" s="14"/>
      <c r="T155" s="14"/>
    </row>
    <row r="156" spans="1:20" ht="14.4" x14ac:dyDescent="0.3">
      <c r="A156"/>
      <c r="B156" s="3"/>
      <c r="C156" s="3"/>
      <c r="D156" s="6"/>
      <c r="E156" s="8"/>
      <c r="F156"/>
      <c r="G156"/>
      <c r="H156"/>
      <c r="I156"/>
      <c r="J156"/>
      <c r="K156"/>
      <c r="L156"/>
      <c r="M156"/>
      <c r="N156"/>
      <c r="O156" s="10"/>
      <c r="P156"/>
      <c r="Q156"/>
      <c r="R156"/>
      <c r="S156" s="14"/>
      <c r="T156" s="14"/>
    </row>
    <row r="157" spans="1:20" ht="14.4" x14ac:dyDescent="0.3">
      <c r="A157"/>
      <c r="B157" s="3"/>
      <c r="C157" s="3"/>
      <c r="D157" s="6"/>
      <c r="E157" s="8"/>
      <c r="F157"/>
      <c r="G157"/>
      <c r="H157"/>
      <c r="I157"/>
      <c r="J157"/>
      <c r="K157"/>
      <c r="L157"/>
      <c r="M157"/>
      <c r="N157"/>
      <c r="O157" s="10"/>
      <c r="P157"/>
      <c r="Q157"/>
      <c r="R157"/>
      <c r="S157" s="14"/>
      <c r="T157" s="14"/>
    </row>
    <row r="158" spans="1:20" ht="14.4" x14ac:dyDescent="0.3">
      <c r="A158"/>
      <c r="B158" s="3"/>
      <c r="C158" s="3"/>
      <c r="D158" s="6"/>
      <c r="E158" s="8"/>
      <c r="F158"/>
      <c r="G158"/>
      <c r="H158"/>
      <c r="I158"/>
      <c r="J158"/>
      <c r="K158"/>
      <c r="L158"/>
      <c r="M158"/>
      <c r="N158"/>
      <c r="O158" s="10"/>
      <c r="P158"/>
      <c r="Q158"/>
      <c r="R158"/>
      <c r="S158" s="14"/>
      <c r="T158" s="14"/>
    </row>
    <row r="159" spans="1:20" ht="14.4" x14ac:dyDescent="0.3">
      <c r="A159"/>
      <c r="B159" s="3"/>
      <c r="C159" s="3"/>
      <c r="D159" s="6"/>
      <c r="E159" s="8"/>
      <c r="F159"/>
      <c r="G159"/>
      <c r="H159"/>
      <c r="I159"/>
      <c r="J159"/>
      <c r="K159"/>
      <c r="L159"/>
      <c r="M159"/>
      <c r="N159"/>
      <c r="O159" s="10"/>
      <c r="P159"/>
      <c r="Q159"/>
      <c r="R159"/>
      <c r="S159" s="14"/>
      <c r="T159" s="14"/>
    </row>
    <row r="160" spans="1:20" ht="14.4" x14ac:dyDescent="0.3">
      <c r="A160"/>
      <c r="B160" s="3"/>
      <c r="C160" s="3"/>
      <c r="D160" s="6"/>
      <c r="E160" s="8"/>
      <c r="F160"/>
      <c r="G160"/>
      <c r="H160"/>
      <c r="I160"/>
      <c r="J160"/>
      <c r="K160"/>
      <c r="L160"/>
      <c r="M160"/>
      <c r="N160"/>
      <c r="O160" s="10"/>
      <c r="P160"/>
      <c r="Q160"/>
      <c r="R160"/>
      <c r="S160" s="14"/>
      <c r="T160" s="14"/>
    </row>
    <row r="161" spans="1:20" ht="14.4" x14ac:dyDescent="0.3">
      <c r="A161"/>
      <c r="B161" s="3"/>
      <c r="C161" s="3"/>
      <c r="D161" s="6"/>
      <c r="E161" s="8"/>
      <c r="F161"/>
      <c r="G161"/>
      <c r="H161"/>
      <c r="I161"/>
      <c r="J161"/>
      <c r="K161"/>
      <c r="L161"/>
      <c r="M161"/>
      <c r="N161"/>
      <c r="O161" s="10"/>
      <c r="P161"/>
      <c r="Q161"/>
      <c r="R161"/>
      <c r="S161" s="14"/>
      <c r="T161" s="14"/>
    </row>
    <row r="162" spans="1:20" ht="14.4" x14ac:dyDescent="0.3">
      <c r="A162"/>
      <c r="B162" s="3"/>
      <c r="C162" s="3"/>
      <c r="D162" s="6"/>
      <c r="E162" s="8"/>
      <c r="F162"/>
      <c r="G162"/>
      <c r="H162"/>
      <c r="I162"/>
      <c r="J162"/>
      <c r="K162"/>
      <c r="L162"/>
      <c r="M162"/>
      <c r="N162"/>
      <c r="O162" s="10"/>
      <c r="P162"/>
      <c r="Q162"/>
      <c r="R162"/>
      <c r="S162" s="14"/>
      <c r="T162" s="14"/>
    </row>
    <row r="163" spans="1:20" ht="14.4" x14ac:dyDescent="0.3">
      <c r="A163"/>
      <c r="B163" s="3"/>
      <c r="C163" s="3"/>
      <c r="D163" s="6"/>
      <c r="E163" s="8"/>
      <c r="F163"/>
      <c r="G163"/>
      <c r="H163"/>
      <c r="I163"/>
      <c r="J163"/>
      <c r="K163"/>
      <c r="L163"/>
      <c r="M163"/>
      <c r="N163"/>
      <c r="O163" s="10"/>
      <c r="P163"/>
      <c r="Q163"/>
      <c r="R163"/>
      <c r="S163" s="14"/>
      <c r="T163" s="14"/>
    </row>
    <row r="164" spans="1:20" ht="14.4" x14ac:dyDescent="0.3">
      <c r="A164"/>
      <c r="B164" s="3"/>
      <c r="C164" s="3"/>
      <c r="D164" s="6"/>
      <c r="E164" s="8"/>
      <c r="F164"/>
      <c r="G164"/>
      <c r="H164"/>
      <c r="I164"/>
      <c r="J164"/>
      <c r="K164"/>
      <c r="L164"/>
      <c r="M164"/>
      <c r="N164"/>
      <c r="O164" s="10"/>
      <c r="P164"/>
      <c r="Q164"/>
      <c r="R164"/>
      <c r="S164" s="14"/>
      <c r="T164" s="14"/>
    </row>
    <row r="165" spans="1:20" ht="14.4" x14ac:dyDescent="0.3">
      <c r="A165"/>
      <c r="B165" s="3"/>
      <c r="C165" s="3"/>
      <c r="D165" s="6"/>
      <c r="E165" s="8"/>
      <c r="F165"/>
      <c r="G165"/>
      <c r="H165"/>
      <c r="I165"/>
      <c r="J165"/>
      <c r="K165"/>
      <c r="L165"/>
      <c r="M165"/>
      <c r="N165"/>
      <c r="O165" s="10"/>
      <c r="P165"/>
      <c r="Q165"/>
      <c r="R165"/>
      <c r="S165" s="14"/>
      <c r="T165" s="14"/>
    </row>
    <row r="166" spans="1:20" ht="14.4" x14ac:dyDescent="0.3">
      <c r="A166"/>
      <c r="B166" s="3"/>
      <c r="C166" s="3"/>
      <c r="D166" s="6"/>
      <c r="E166" s="8"/>
      <c r="F166"/>
      <c r="G166"/>
      <c r="H166"/>
      <c r="I166"/>
      <c r="J166"/>
      <c r="K166"/>
      <c r="L166"/>
      <c r="M166"/>
      <c r="N166"/>
      <c r="O166" s="10"/>
      <c r="P166"/>
      <c r="Q166"/>
      <c r="R166"/>
      <c r="S166" s="14"/>
      <c r="T166" s="14"/>
    </row>
    <row r="167" spans="1:20" ht="14.4" x14ac:dyDescent="0.3">
      <c r="A167"/>
      <c r="B167" s="3"/>
      <c r="C167" s="3"/>
      <c r="D167" s="6"/>
      <c r="E167" s="8"/>
      <c r="F167"/>
      <c r="G167"/>
      <c r="H167"/>
      <c r="I167"/>
      <c r="J167"/>
      <c r="K167"/>
      <c r="L167"/>
      <c r="M167"/>
      <c r="N167"/>
      <c r="O167" s="10"/>
      <c r="P167"/>
      <c r="Q167"/>
      <c r="R167"/>
      <c r="S167" s="14"/>
      <c r="T167" s="14"/>
    </row>
    <row r="168" spans="1:20" ht="14.4" x14ac:dyDescent="0.3">
      <c r="A168"/>
      <c r="B168" s="3"/>
      <c r="C168" s="3"/>
      <c r="D168" s="6"/>
      <c r="E168" s="8"/>
      <c r="F168"/>
      <c r="G168"/>
      <c r="H168"/>
      <c r="I168"/>
      <c r="J168"/>
      <c r="K168"/>
      <c r="L168"/>
      <c r="M168"/>
      <c r="N168"/>
      <c r="O168" s="10"/>
      <c r="P168"/>
      <c r="Q168"/>
      <c r="R168"/>
      <c r="S168" s="14"/>
      <c r="T168" s="14"/>
    </row>
    <row r="169" spans="1:20" ht="14.4" x14ac:dyDescent="0.3">
      <c r="A169"/>
      <c r="B169" s="3"/>
      <c r="C169" s="3"/>
      <c r="D169" s="6"/>
      <c r="E169" s="8"/>
      <c r="F169"/>
      <c r="G169"/>
      <c r="H169"/>
      <c r="I169"/>
      <c r="J169"/>
      <c r="K169"/>
      <c r="L169"/>
      <c r="M169"/>
      <c r="N169"/>
      <c r="O169" s="10"/>
      <c r="P169"/>
      <c r="Q169"/>
      <c r="R169"/>
      <c r="S169" s="14"/>
      <c r="T169" s="14"/>
    </row>
    <row r="170" spans="1:20" ht="14.4" x14ac:dyDescent="0.3">
      <c r="A170"/>
      <c r="B170" s="3"/>
      <c r="C170" s="3"/>
      <c r="D170" s="6"/>
      <c r="E170" s="8"/>
      <c r="F170"/>
      <c r="G170"/>
      <c r="H170"/>
      <c r="I170"/>
      <c r="J170"/>
      <c r="K170"/>
      <c r="L170"/>
      <c r="M170"/>
      <c r="N170"/>
      <c r="O170" s="10"/>
      <c r="P170"/>
      <c r="Q170"/>
      <c r="R170"/>
      <c r="S170" s="14"/>
      <c r="T170" s="14"/>
    </row>
    <row r="171" spans="1:20" ht="14.4" x14ac:dyDescent="0.3">
      <c r="A171"/>
      <c r="B171" s="3"/>
      <c r="C171" s="3"/>
      <c r="D171" s="6"/>
      <c r="E171" s="8"/>
      <c r="F171"/>
      <c r="G171"/>
      <c r="H171"/>
      <c r="I171"/>
      <c r="J171"/>
      <c r="K171"/>
      <c r="L171"/>
      <c r="M171"/>
      <c r="N171"/>
      <c r="O171" s="10"/>
      <c r="P171"/>
      <c r="Q171"/>
      <c r="R171"/>
      <c r="S171" s="14"/>
      <c r="T171" s="14"/>
    </row>
    <row r="172" spans="1:20" ht="14.4" x14ac:dyDescent="0.3">
      <c r="A172"/>
      <c r="B172" s="3"/>
      <c r="C172" s="3"/>
      <c r="D172" s="6"/>
      <c r="E172" s="8"/>
      <c r="F172"/>
      <c r="G172"/>
      <c r="H172"/>
      <c r="I172"/>
      <c r="J172"/>
      <c r="K172"/>
      <c r="L172"/>
      <c r="M172"/>
      <c r="N172"/>
      <c r="O172" s="10"/>
      <c r="P172"/>
      <c r="Q172"/>
      <c r="R172"/>
      <c r="S172" s="14"/>
      <c r="T172" s="14"/>
    </row>
    <row r="173" spans="1:20" ht="14.4" x14ac:dyDescent="0.3">
      <c r="A173"/>
      <c r="B173" s="3"/>
      <c r="C173" s="3"/>
      <c r="D173" s="6"/>
      <c r="E173" s="8"/>
      <c r="F173"/>
      <c r="G173"/>
      <c r="H173"/>
      <c r="I173"/>
      <c r="J173"/>
      <c r="K173"/>
      <c r="L173"/>
      <c r="M173"/>
      <c r="N173"/>
      <c r="O173" s="10"/>
      <c r="P173"/>
      <c r="Q173"/>
      <c r="R173"/>
      <c r="S173" s="14"/>
      <c r="T173" s="14"/>
    </row>
    <row r="174" spans="1:20" ht="14.4" x14ac:dyDescent="0.3">
      <c r="A174"/>
      <c r="B174" s="3"/>
      <c r="C174" s="3"/>
      <c r="D174" s="6"/>
      <c r="E174" s="8"/>
      <c r="F174"/>
      <c r="G174"/>
      <c r="H174"/>
      <c r="I174"/>
      <c r="J174"/>
      <c r="K174"/>
      <c r="L174"/>
      <c r="M174"/>
      <c r="N174"/>
      <c r="O174" s="10"/>
      <c r="P174"/>
      <c r="Q174"/>
      <c r="R174"/>
      <c r="S174" s="14"/>
      <c r="T174" s="14"/>
    </row>
    <row r="175" spans="1:20" ht="14.4" x14ac:dyDescent="0.3">
      <c r="A175"/>
      <c r="B175" s="3"/>
      <c r="C175" s="3"/>
      <c r="D175" s="6"/>
      <c r="E175" s="8"/>
      <c r="F175"/>
      <c r="G175"/>
      <c r="H175"/>
      <c r="I175"/>
      <c r="J175"/>
      <c r="K175"/>
      <c r="L175"/>
      <c r="M175"/>
      <c r="N175"/>
      <c r="O175" s="10"/>
      <c r="P175"/>
      <c r="Q175"/>
      <c r="R175"/>
      <c r="S175" s="14"/>
      <c r="T175" s="14"/>
    </row>
    <row r="176" spans="1:20" ht="14.4" x14ac:dyDescent="0.3">
      <c r="A176"/>
      <c r="B176" s="3"/>
      <c r="C176" s="3"/>
      <c r="D176" s="6"/>
      <c r="E176" s="8"/>
      <c r="F176"/>
      <c r="G176"/>
      <c r="H176"/>
      <c r="I176"/>
      <c r="J176"/>
      <c r="K176"/>
      <c r="L176"/>
      <c r="M176"/>
      <c r="N176"/>
      <c r="O176" s="10"/>
      <c r="P176"/>
      <c r="Q176"/>
      <c r="R176"/>
      <c r="S176" s="14"/>
      <c r="T176" s="14"/>
    </row>
    <row r="177" spans="1:20" ht="14.4" x14ac:dyDescent="0.3">
      <c r="A177"/>
      <c r="B177" s="3"/>
      <c r="C177" s="3"/>
      <c r="D177" s="6"/>
      <c r="E177" s="8"/>
      <c r="F177"/>
      <c r="G177"/>
      <c r="H177"/>
      <c r="I177"/>
      <c r="J177"/>
      <c r="K177"/>
      <c r="L177"/>
      <c r="M177"/>
      <c r="N177"/>
      <c r="O177" s="10"/>
      <c r="P177"/>
      <c r="Q177"/>
      <c r="R177"/>
      <c r="S177" s="14"/>
      <c r="T177" s="14"/>
    </row>
    <row r="178" spans="1:20" ht="14.4" x14ac:dyDescent="0.3">
      <c r="A178"/>
      <c r="B178" s="3"/>
      <c r="C178" s="3"/>
      <c r="D178" s="6"/>
      <c r="E178" s="8"/>
      <c r="F178"/>
      <c r="G178"/>
      <c r="H178"/>
      <c r="I178"/>
      <c r="J178"/>
      <c r="K178"/>
      <c r="L178"/>
      <c r="M178"/>
      <c r="N178"/>
      <c r="O178" s="10"/>
      <c r="P178"/>
      <c r="Q178"/>
      <c r="R178"/>
      <c r="S178" s="14"/>
      <c r="T178" s="14"/>
    </row>
    <row r="179" spans="1:20" ht="14.4" x14ac:dyDescent="0.3">
      <c r="A179"/>
      <c r="B179" s="3"/>
      <c r="C179" s="3"/>
      <c r="D179" s="6"/>
      <c r="E179" s="8"/>
      <c r="F179"/>
      <c r="G179"/>
      <c r="H179"/>
      <c r="I179"/>
      <c r="J179"/>
      <c r="K179"/>
      <c r="L179"/>
      <c r="M179"/>
      <c r="N179"/>
      <c r="O179" s="10"/>
      <c r="P179"/>
      <c r="Q179"/>
      <c r="R179"/>
      <c r="S179" s="14"/>
      <c r="T179" s="14"/>
    </row>
  </sheetData>
  <conditionalFormatting sqref="F47:F179">
    <cfRule type="cellIs" dxfId="23" priority="17" operator="equal">
      <formula>"canceled"</formula>
    </cfRule>
    <cfRule type="cellIs" dxfId="22" priority="18" operator="equal">
      <formula>"failed"</formula>
    </cfRule>
    <cfRule type="cellIs" dxfId="21" priority="19" operator="equal">
      <formula>"successful"</formula>
    </cfRule>
    <cfRule type="cellIs" dxfId="20" priority="20" operator="equal">
      <formula>"live"</formula>
    </cfRule>
  </conditionalFormatting>
  <conditionalFormatting sqref="O47:O179">
    <cfRule type="colorScale" priority="63">
      <colorScale>
        <cfvo type="min"/>
        <cfvo type="percent" val="90"/>
        <color rgb="FFF8696B"/>
        <color theme="8"/>
      </colorScale>
    </cfRule>
  </conditionalFormatting>
  <conditionalFormatting sqref="F1:F4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">
    <cfRule type="colorScale" priority="6">
      <colorScale>
        <cfvo type="min"/>
        <cfvo type="percent" val="90"/>
        <color rgb="FFF8696B"/>
        <color theme="8"/>
      </colorScale>
    </cfRule>
  </conditionalFormatting>
  <conditionalFormatting sqref="O2:O46">
    <cfRule type="colorScale" priority="1">
      <colorScale>
        <cfvo type="min"/>
        <cfvo type="percent" val="90"/>
        <color rgb="FFF8696B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244"/>
  <sheetViews>
    <sheetView topLeftCell="J1" workbookViewId="0">
      <selection activeCell="R26" sqref="R26"/>
    </sheetView>
  </sheetViews>
  <sheetFormatPr defaultColWidth="119.44140625" defaultRowHeight="10.199999999999999" x14ac:dyDescent="0.2"/>
  <cols>
    <col min="1" max="1" width="4.44140625" style="28" bestFit="1" customWidth="1"/>
    <col min="2" max="2" width="45.6640625" style="28" bestFit="1" customWidth="1"/>
    <col min="3" max="3" width="97.109375" style="28" bestFit="1" customWidth="1"/>
    <col min="4" max="4" width="11.6640625" style="28" bestFit="1" customWidth="1"/>
    <col min="5" max="5" width="45.6640625" style="28" bestFit="1" customWidth="1"/>
    <col min="6" max="6" width="46" style="28" customWidth="1"/>
    <col min="7" max="7" width="11.6640625" style="28" bestFit="1" customWidth="1"/>
    <col min="8" max="8" width="11" style="28" bestFit="1" customWidth="1"/>
    <col min="9" max="9" width="12.109375" style="28" bestFit="1" customWidth="1"/>
    <col min="10" max="10" width="10.6640625" style="28" bestFit="1" customWidth="1"/>
    <col min="11" max="12" width="11.44140625" style="28" bestFit="1" customWidth="1"/>
    <col min="13" max="13" width="13.6640625" style="28" bestFit="1" customWidth="1"/>
    <col min="14" max="14" width="12" style="28" bestFit="1" customWidth="1"/>
    <col min="15" max="15" width="15.109375" style="28" bestFit="1" customWidth="1"/>
    <col min="16" max="16" width="11.44140625" style="28" bestFit="1" customWidth="1"/>
    <col min="17" max="17" width="22.88671875" style="28" bestFit="1" customWidth="1"/>
    <col min="18" max="18" width="19.44140625" style="28" bestFit="1" customWidth="1"/>
    <col min="19" max="19" width="18.44140625" style="28" bestFit="1" customWidth="1"/>
    <col min="20" max="20" width="16" style="28" bestFit="1" customWidth="1"/>
    <col min="21" max="21" width="13.6640625" style="28" bestFit="1" customWidth="1"/>
    <col min="22" max="22" width="22.33203125" style="28" bestFit="1" customWidth="1"/>
    <col min="23" max="23" width="21" style="28" bestFit="1" customWidth="1"/>
    <col min="24" max="16384" width="119.44140625" style="28"/>
  </cols>
  <sheetData>
    <row r="1" spans="1:23" x14ac:dyDescent="0.2">
      <c r="A1" s="23"/>
      <c r="B1" s="24"/>
      <c r="C1" s="24"/>
      <c r="D1" s="23" t="s">
        <v>0</v>
      </c>
      <c r="E1" s="24" t="s">
        <v>1</v>
      </c>
      <c r="F1" s="24" t="s">
        <v>4110</v>
      </c>
      <c r="G1" s="25" t="s">
        <v>8216</v>
      </c>
      <c r="H1" s="26" t="s">
        <v>8217</v>
      </c>
      <c r="I1" s="23" t="s">
        <v>8304</v>
      </c>
      <c r="J1" s="23" t="s">
        <v>8222</v>
      </c>
      <c r="K1" s="23" t="s">
        <v>8244</v>
      </c>
      <c r="L1" s="23" t="s">
        <v>8258</v>
      </c>
      <c r="M1" s="23" t="s">
        <v>8259</v>
      </c>
      <c r="N1" s="23" t="s">
        <v>8260</v>
      </c>
      <c r="O1" s="23" t="s">
        <v>8261</v>
      </c>
      <c r="P1" s="23" t="s">
        <v>8262</v>
      </c>
      <c r="Q1" s="23" t="s">
        <v>8305</v>
      </c>
      <c r="R1" s="27" t="s">
        <v>8306</v>
      </c>
      <c r="S1" s="27" t="s">
        <v>8307</v>
      </c>
      <c r="T1" s="23" t="s">
        <v>8358</v>
      </c>
      <c r="U1" s="23" t="s">
        <v>8359</v>
      </c>
      <c r="V1" s="23" t="s">
        <v>8365</v>
      </c>
      <c r="W1" s="23" t="s">
        <v>8366</v>
      </c>
    </row>
    <row r="2" spans="1:23" ht="20.399999999999999" x14ac:dyDescent="0.2">
      <c r="B2" s="29"/>
      <c r="C2" s="29"/>
      <c r="D2" s="28">
        <v>3191</v>
      </c>
      <c r="E2" s="29" t="s">
        <v>3191</v>
      </c>
      <c r="F2" s="29" t="s">
        <v>7301</v>
      </c>
      <c r="G2" s="30">
        <v>3750</v>
      </c>
      <c r="H2" s="31">
        <v>151</v>
      </c>
      <c r="I2" s="28" t="s">
        <v>8220</v>
      </c>
      <c r="J2" s="28" t="s">
        <v>8223</v>
      </c>
      <c r="K2" s="28" t="s">
        <v>8245</v>
      </c>
      <c r="L2" s="28">
        <v>1471370869</v>
      </c>
      <c r="M2" s="28">
        <v>1466186869</v>
      </c>
      <c r="N2" s="28" t="b">
        <v>0</v>
      </c>
      <c r="O2" s="28">
        <v>4</v>
      </c>
      <c r="P2" s="28" t="b">
        <v>0</v>
      </c>
      <c r="Q2" s="28" t="s">
        <v>8303</v>
      </c>
      <c r="R2" s="32">
        <v>4</v>
      </c>
      <c r="S2" s="28">
        <v>37.75</v>
      </c>
      <c r="T2" s="28" t="s">
        <v>8315</v>
      </c>
      <c r="U2" s="28" t="s">
        <v>8357</v>
      </c>
      <c r="V2" s="33">
        <v>42538.755428240736</v>
      </c>
      <c r="W2" s="33">
        <v>42598.755428240736</v>
      </c>
    </row>
    <row r="3" spans="1:23" ht="20.399999999999999" x14ac:dyDescent="0.2">
      <c r="B3" s="29"/>
      <c r="C3" s="29"/>
      <c r="D3" s="28">
        <v>3194</v>
      </c>
      <c r="E3" s="29" t="s">
        <v>3194</v>
      </c>
      <c r="F3" s="29" t="s">
        <v>7304</v>
      </c>
      <c r="G3" s="30">
        <v>11000</v>
      </c>
      <c r="H3" s="31">
        <v>0</v>
      </c>
      <c r="I3" s="28" t="s">
        <v>8220</v>
      </c>
      <c r="J3" s="28" t="s">
        <v>8223</v>
      </c>
      <c r="K3" s="28" t="s">
        <v>8245</v>
      </c>
      <c r="L3" s="28">
        <v>1437960598</v>
      </c>
      <c r="M3" s="28">
        <v>1435368598</v>
      </c>
      <c r="N3" s="28" t="b">
        <v>0</v>
      </c>
      <c r="O3" s="28">
        <v>0</v>
      </c>
      <c r="P3" s="28" t="b">
        <v>0</v>
      </c>
      <c r="Q3" s="28" t="s">
        <v>8303</v>
      </c>
      <c r="R3" s="32">
        <v>0</v>
      </c>
      <c r="S3" s="28">
        <v>0</v>
      </c>
      <c r="T3" s="28" t="s">
        <v>8315</v>
      </c>
      <c r="U3" s="28" t="s">
        <v>8357</v>
      </c>
      <c r="V3" s="33">
        <v>42182.062476851846</v>
      </c>
      <c r="W3" s="33">
        <v>42212.062476851846</v>
      </c>
    </row>
    <row r="4" spans="1:23" ht="20.399999999999999" x14ac:dyDescent="0.2">
      <c r="B4" s="29"/>
      <c r="C4" s="29"/>
      <c r="D4" s="28">
        <v>3195</v>
      </c>
      <c r="E4" s="29" t="s">
        <v>3195</v>
      </c>
      <c r="F4" s="29" t="s">
        <v>7305</v>
      </c>
      <c r="G4" s="30">
        <v>3500</v>
      </c>
      <c r="H4" s="31">
        <v>2070</v>
      </c>
      <c r="I4" s="28" t="s">
        <v>8220</v>
      </c>
      <c r="J4" s="28" t="s">
        <v>8223</v>
      </c>
      <c r="K4" s="28" t="s">
        <v>8245</v>
      </c>
      <c r="L4" s="28">
        <v>1423750542</v>
      </c>
      <c r="M4" s="28">
        <v>1421158542</v>
      </c>
      <c r="N4" s="28" t="b">
        <v>0</v>
      </c>
      <c r="O4" s="28">
        <v>39</v>
      </c>
      <c r="P4" s="28" t="b">
        <v>0</v>
      </c>
      <c r="Q4" s="28" t="s">
        <v>8303</v>
      </c>
      <c r="R4" s="32">
        <v>59</v>
      </c>
      <c r="S4" s="28">
        <v>53.08</v>
      </c>
      <c r="T4" s="28" t="s">
        <v>8315</v>
      </c>
      <c r="U4" s="28" t="s">
        <v>8357</v>
      </c>
      <c r="V4" s="33">
        <v>42017.594236111108</v>
      </c>
      <c r="W4" s="33">
        <v>42047.594236111108</v>
      </c>
    </row>
    <row r="5" spans="1:23" ht="20.399999999999999" x14ac:dyDescent="0.2">
      <c r="B5" s="29"/>
      <c r="C5" s="29"/>
      <c r="D5" s="28">
        <v>3196</v>
      </c>
      <c r="E5" s="29" t="s">
        <v>3196</v>
      </c>
      <c r="F5" s="29" t="s">
        <v>7306</v>
      </c>
      <c r="G5" s="30">
        <v>3000000</v>
      </c>
      <c r="H5" s="31">
        <v>1800</v>
      </c>
      <c r="I5" s="28" t="s">
        <v>8220</v>
      </c>
      <c r="J5" s="28" t="s">
        <v>8223</v>
      </c>
      <c r="K5" s="28" t="s">
        <v>8245</v>
      </c>
      <c r="L5" s="28">
        <v>1438437600</v>
      </c>
      <c r="M5" s="28">
        <v>1433254875</v>
      </c>
      <c r="N5" s="28" t="b">
        <v>0</v>
      </c>
      <c r="O5" s="28">
        <v>6</v>
      </c>
      <c r="P5" s="28" t="b">
        <v>0</v>
      </c>
      <c r="Q5" s="28" t="s">
        <v>8303</v>
      </c>
      <c r="R5" s="32">
        <v>0</v>
      </c>
      <c r="S5" s="28">
        <v>300</v>
      </c>
      <c r="T5" s="28" t="s">
        <v>8315</v>
      </c>
      <c r="U5" s="28" t="s">
        <v>8357</v>
      </c>
      <c r="V5" s="33">
        <v>42157.598090277781</v>
      </c>
      <c r="W5" s="33">
        <v>42217.583333333328</v>
      </c>
    </row>
    <row r="6" spans="1:23" ht="20.399999999999999" x14ac:dyDescent="0.2">
      <c r="B6" s="29"/>
      <c r="C6" s="29"/>
      <c r="D6" s="28">
        <v>3199</v>
      </c>
      <c r="E6" s="29" t="s">
        <v>3199</v>
      </c>
      <c r="F6" s="29" t="s">
        <v>7309</v>
      </c>
      <c r="G6" s="30">
        <v>5000</v>
      </c>
      <c r="H6" s="31">
        <v>2608</v>
      </c>
      <c r="I6" s="28" t="s">
        <v>8220</v>
      </c>
      <c r="J6" s="28" t="s">
        <v>8223</v>
      </c>
      <c r="K6" s="28" t="s">
        <v>8245</v>
      </c>
      <c r="L6" s="28">
        <v>1410037200</v>
      </c>
      <c r="M6" s="28">
        <v>1407435418</v>
      </c>
      <c r="N6" s="28" t="b">
        <v>0</v>
      </c>
      <c r="O6" s="28">
        <v>53</v>
      </c>
      <c r="P6" s="28" t="b">
        <v>0</v>
      </c>
      <c r="Q6" s="28" t="s">
        <v>8303</v>
      </c>
      <c r="R6" s="32">
        <v>52</v>
      </c>
      <c r="S6" s="28">
        <v>49.21</v>
      </c>
      <c r="T6" s="28" t="s">
        <v>8315</v>
      </c>
      <c r="U6" s="28" t="s">
        <v>8357</v>
      </c>
      <c r="V6" s="33">
        <v>41858.761782407404</v>
      </c>
      <c r="W6" s="33">
        <v>41888.875</v>
      </c>
    </row>
    <row r="7" spans="1:23" ht="20.399999999999999" x14ac:dyDescent="0.2">
      <c r="B7" s="29"/>
      <c r="C7" s="29"/>
      <c r="D7" s="28">
        <v>3200</v>
      </c>
      <c r="E7" s="29" t="s">
        <v>3200</v>
      </c>
      <c r="F7" s="29" t="s">
        <v>7310</v>
      </c>
      <c r="G7" s="30">
        <v>50000</v>
      </c>
      <c r="H7" s="31">
        <v>1</v>
      </c>
      <c r="I7" s="28" t="s">
        <v>8220</v>
      </c>
      <c r="J7" s="28" t="s">
        <v>8223</v>
      </c>
      <c r="K7" s="28" t="s">
        <v>8245</v>
      </c>
      <c r="L7" s="28">
        <v>1461994440</v>
      </c>
      <c r="M7" s="28">
        <v>1459410101</v>
      </c>
      <c r="N7" s="28" t="b">
        <v>0</v>
      </c>
      <c r="O7" s="28">
        <v>1</v>
      </c>
      <c r="P7" s="28" t="b">
        <v>0</v>
      </c>
      <c r="Q7" s="28" t="s">
        <v>8303</v>
      </c>
      <c r="R7" s="32">
        <v>0</v>
      </c>
      <c r="S7" s="28">
        <v>1</v>
      </c>
      <c r="T7" s="28" t="s">
        <v>8315</v>
      </c>
      <c r="U7" s="28" t="s">
        <v>8357</v>
      </c>
      <c r="V7" s="33">
        <v>42460.320613425924</v>
      </c>
      <c r="W7" s="33">
        <v>42490.231944444444</v>
      </c>
    </row>
    <row r="8" spans="1:23" ht="20.399999999999999" x14ac:dyDescent="0.2">
      <c r="B8" s="29"/>
      <c r="C8" s="29"/>
      <c r="D8" s="28">
        <v>3202</v>
      </c>
      <c r="E8" s="29" t="s">
        <v>3202</v>
      </c>
      <c r="F8" s="29" t="s">
        <v>7312</v>
      </c>
      <c r="G8" s="30">
        <v>5000</v>
      </c>
      <c r="H8" s="31">
        <v>2726</v>
      </c>
      <c r="I8" s="28" t="s">
        <v>8220</v>
      </c>
      <c r="J8" s="28" t="s">
        <v>8223</v>
      </c>
      <c r="K8" s="28" t="s">
        <v>8245</v>
      </c>
      <c r="L8" s="28">
        <v>1450072740</v>
      </c>
      <c r="M8" s="28">
        <v>1445027346</v>
      </c>
      <c r="N8" s="28" t="b">
        <v>0</v>
      </c>
      <c r="O8" s="28">
        <v>25</v>
      </c>
      <c r="P8" s="28" t="b">
        <v>0</v>
      </c>
      <c r="Q8" s="28" t="s">
        <v>8303</v>
      </c>
      <c r="R8" s="32">
        <v>55</v>
      </c>
      <c r="S8" s="28">
        <v>109.04</v>
      </c>
      <c r="T8" s="28" t="s">
        <v>8315</v>
      </c>
      <c r="U8" s="28" t="s">
        <v>8357</v>
      </c>
      <c r="V8" s="33">
        <v>42293.853541666671</v>
      </c>
      <c r="W8" s="33">
        <v>42352.249305555553</v>
      </c>
    </row>
    <row r="9" spans="1:23" ht="20.399999999999999" x14ac:dyDescent="0.2">
      <c r="B9" s="29"/>
      <c r="C9" s="29"/>
      <c r="D9" s="28">
        <v>3203</v>
      </c>
      <c r="E9" s="29" t="s">
        <v>3203</v>
      </c>
      <c r="F9" s="29" t="s">
        <v>7313</v>
      </c>
      <c r="G9" s="30">
        <v>1000</v>
      </c>
      <c r="H9" s="31">
        <v>250</v>
      </c>
      <c r="I9" s="28" t="s">
        <v>8220</v>
      </c>
      <c r="J9" s="28" t="s">
        <v>8223</v>
      </c>
      <c r="K9" s="28" t="s">
        <v>8245</v>
      </c>
      <c r="L9" s="28">
        <v>1443224622</v>
      </c>
      <c r="M9" s="28">
        <v>1440632622</v>
      </c>
      <c r="N9" s="28" t="b">
        <v>0</v>
      </c>
      <c r="O9" s="28">
        <v>6</v>
      </c>
      <c r="P9" s="28" t="b">
        <v>0</v>
      </c>
      <c r="Q9" s="28" t="s">
        <v>8303</v>
      </c>
      <c r="R9" s="32">
        <v>25</v>
      </c>
      <c r="S9" s="28">
        <v>41.67</v>
      </c>
      <c r="T9" s="28" t="s">
        <v>8315</v>
      </c>
      <c r="U9" s="28" t="s">
        <v>8357</v>
      </c>
      <c r="V9" s="33">
        <v>42242.988680555558</v>
      </c>
      <c r="W9" s="33">
        <v>42272.988680555558</v>
      </c>
    </row>
    <row r="10" spans="1:23" ht="20.399999999999999" x14ac:dyDescent="0.2">
      <c r="B10" s="29"/>
      <c r="C10" s="29"/>
      <c r="D10" s="28">
        <v>3204</v>
      </c>
      <c r="E10" s="29" t="s">
        <v>3204</v>
      </c>
      <c r="F10" s="29" t="s">
        <v>7314</v>
      </c>
      <c r="G10" s="30">
        <v>500</v>
      </c>
      <c r="H10" s="31">
        <v>0</v>
      </c>
      <c r="I10" s="28" t="s">
        <v>8220</v>
      </c>
      <c r="J10" s="28" t="s">
        <v>8223</v>
      </c>
      <c r="K10" s="28" t="s">
        <v>8245</v>
      </c>
      <c r="L10" s="28">
        <v>1437149640</v>
      </c>
      <c r="M10" s="28">
        <v>1434558479</v>
      </c>
      <c r="N10" s="28" t="b">
        <v>0</v>
      </c>
      <c r="O10" s="28">
        <v>0</v>
      </c>
      <c r="P10" s="28" t="b">
        <v>0</v>
      </c>
      <c r="Q10" s="28" t="s">
        <v>8303</v>
      </c>
      <c r="R10" s="32">
        <v>0</v>
      </c>
      <c r="S10" s="28">
        <v>0</v>
      </c>
      <c r="T10" s="28" t="s">
        <v>8315</v>
      </c>
      <c r="U10" s="28" t="s">
        <v>8357</v>
      </c>
      <c r="V10" s="33">
        <v>42172.686099537037</v>
      </c>
      <c r="W10" s="33">
        <v>42202.676388888889</v>
      </c>
    </row>
    <row r="11" spans="1:23" ht="20.399999999999999" x14ac:dyDescent="0.2">
      <c r="B11" s="29"/>
      <c r="C11" s="29"/>
      <c r="D11" s="28">
        <v>3206</v>
      </c>
      <c r="E11" s="29" t="s">
        <v>3206</v>
      </c>
      <c r="F11" s="29" t="s">
        <v>7316</v>
      </c>
      <c r="G11" s="30">
        <v>5000</v>
      </c>
      <c r="H11" s="31">
        <v>0</v>
      </c>
      <c r="I11" s="28" t="s">
        <v>8220</v>
      </c>
      <c r="J11" s="28" t="s">
        <v>8223</v>
      </c>
      <c r="K11" s="28" t="s">
        <v>8245</v>
      </c>
      <c r="L11" s="28">
        <v>1442644651</v>
      </c>
      <c r="M11" s="28">
        <v>1440052651</v>
      </c>
      <c r="N11" s="28" t="b">
        <v>0</v>
      </c>
      <c r="O11" s="28">
        <v>0</v>
      </c>
      <c r="P11" s="28" t="b">
        <v>0</v>
      </c>
      <c r="Q11" s="28" t="s">
        <v>8303</v>
      </c>
      <c r="R11" s="32">
        <v>0</v>
      </c>
      <c r="S11" s="28">
        <v>0</v>
      </c>
      <c r="T11" s="28" t="s">
        <v>8315</v>
      </c>
      <c r="U11" s="28" t="s">
        <v>8357</v>
      </c>
      <c r="V11" s="33">
        <v>42236.276053240741</v>
      </c>
      <c r="W11" s="33">
        <v>42266.276053240741</v>
      </c>
    </row>
    <row r="12" spans="1:23" ht="20.399999999999999" x14ac:dyDescent="0.2">
      <c r="B12" s="29"/>
      <c r="C12" s="29"/>
      <c r="D12" s="28">
        <v>3207</v>
      </c>
      <c r="E12" s="29" t="s">
        <v>3207</v>
      </c>
      <c r="F12" s="29" t="s">
        <v>7317</v>
      </c>
      <c r="G12" s="30">
        <v>5500</v>
      </c>
      <c r="H12" s="31">
        <v>2550</v>
      </c>
      <c r="I12" s="28" t="s">
        <v>8220</v>
      </c>
      <c r="J12" s="28" t="s">
        <v>8223</v>
      </c>
      <c r="K12" s="28" t="s">
        <v>8245</v>
      </c>
      <c r="L12" s="28">
        <v>1429767607</v>
      </c>
      <c r="M12" s="28">
        <v>1424587207</v>
      </c>
      <c r="N12" s="28" t="b">
        <v>0</v>
      </c>
      <c r="O12" s="28">
        <v>36</v>
      </c>
      <c r="P12" s="28" t="b">
        <v>0</v>
      </c>
      <c r="Q12" s="28" t="s">
        <v>8303</v>
      </c>
      <c r="R12" s="32">
        <v>46</v>
      </c>
      <c r="S12" s="28">
        <v>70.83</v>
      </c>
      <c r="T12" s="28" t="s">
        <v>8315</v>
      </c>
      <c r="U12" s="28" t="s">
        <v>8357</v>
      </c>
      <c r="V12" s="33">
        <v>42057.277858796297</v>
      </c>
      <c r="W12" s="33">
        <v>42117.236192129625</v>
      </c>
    </row>
    <row r="13" spans="1:23" ht="20.399999999999999" x14ac:dyDescent="0.2">
      <c r="B13" s="29"/>
      <c r="C13" s="29"/>
      <c r="D13" s="28">
        <v>3628</v>
      </c>
      <c r="E13" s="29" t="s">
        <v>3626</v>
      </c>
      <c r="F13" s="29" t="s">
        <v>7738</v>
      </c>
      <c r="G13" s="30">
        <v>100000</v>
      </c>
      <c r="H13" s="31">
        <v>0</v>
      </c>
      <c r="I13" s="28" t="s">
        <v>8220</v>
      </c>
      <c r="J13" s="28" t="s">
        <v>8223</v>
      </c>
      <c r="K13" s="28" t="s">
        <v>8245</v>
      </c>
      <c r="L13" s="28">
        <v>1450040396</v>
      </c>
      <c r="M13" s="28">
        <v>1444852796</v>
      </c>
      <c r="N13" s="28" t="b">
        <v>0</v>
      </c>
      <c r="O13" s="28">
        <v>0</v>
      </c>
      <c r="P13" s="28" t="b">
        <v>0</v>
      </c>
      <c r="Q13" s="28" t="s">
        <v>8303</v>
      </c>
      <c r="R13" s="32">
        <v>0</v>
      </c>
      <c r="S13" s="28">
        <v>0</v>
      </c>
      <c r="T13" s="28" t="s">
        <v>8315</v>
      </c>
      <c r="U13" s="28" t="s">
        <v>8357</v>
      </c>
      <c r="V13" s="33">
        <v>42291.833287037036</v>
      </c>
      <c r="W13" s="33">
        <v>42351.874953703707</v>
      </c>
    </row>
    <row r="14" spans="1:23" ht="20.399999999999999" x14ac:dyDescent="0.2">
      <c r="B14" s="29"/>
      <c r="C14" s="29"/>
      <c r="D14" s="28">
        <v>3629</v>
      </c>
      <c r="E14" s="29" t="s">
        <v>3627</v>
      </c>
      <c r="F14" s="29" t="s">
        <v>7739</v>
      </c>
      <c r="G14" s="30">
        <v>1000000</v>
      </c>
      <c r="H14" s="31">
        <v>2</v>
      </c>
      <c r="I14" s="28" t="s">
        <v>8220</v>
      </c>
      <c r="J14" s="28" t="s">
        <v>8223</v>
      </c>
      <c r="K14" s="28" t="s">
        <v>8245</v>
      </c>
      <c r="L14" s="28">
        <v>1462467600</v>
      </c>
      <c r="M14" s="28">
        <v>1457403364</v>
      </c>
      <c r="N14" s="28" t="b">
        <v>0</v>
      </c>
      <c r="O14" s="28">
        <v>2</v>
      </c>
      <c r="P14" s="28" t="b">
        <v>0</v>
      </c>
      <c r="Q14" s="28" t="s">
        <v>8303</v>
      </c>
      <c r="R14" s="32">
        <v>0</v>
      </c>
      <c r="S14" s="28">
        <v>1</v>
      </c>
      <c r="T14" s="28" t="s">
        <v>8315</v>
      </c>
      <c r="U14" s="28" t="s">
        <v>8357</v>
      </c>
      <c r="V14" s="33">
        <v>42437.094490740739</v>
      </c>
      <c r="W14" s="33">
        <v>42495.708333333328</v>
      </c>
    </row>
    <row r="15" spans="1:23" ht="30.6" x14ac:dyDescent="0.2">
      <c r="B15" s="29"/>
      <c r="C15" s="29"/>
      <c r="D15" s="28">
        <v>3631</v>
      </c>
      <c r="E15" s="29" t="s">
        <v>3629</v>
      </c>
      <c r="F15" s="29" t="s">
        <v>7741</v>
      </c>
      <c r="G15" s="30">
        <v>17100</v>
      </c>
      <c r="H15" s="31">
        <v>8725</v>
      </c>
      <c r="I15" s="28" t="s">
        <v>8220</v>
      </c>
      <c r="J15" s="28" t="s">
        <v>8223</v>
      </c>
      <c r="K15" s="28" t="s">
        <v>8245</v>
      </c>
      <c r="L15" s="28">
        <v>1411444740</v>
      </c>
      <c r="M15" s="28">
        <v>1409335497</v>
      </c>
      <c r="N15" s="28" t="b">
        <v>0</v>
      </c>
      <c r="O15" s="28">
        <v>59</v>
      </c>
      <c r="P15" s="28" t="b">
        <v>0</v>
      </c>
      <c r="Q15" s="28" t="s">
        <v>8303</v>
      </c>
      <c r="R15" s="32">
        <v>51</v>
      </c>
      <c r="S15" s="28">
        <v>147.88</v>
      </c>
      <c r="T15" s="28" t="s">
        <v>8315</v>
      </c>
      <c r="U15" s="28" t="s">
        <v>8357</v>
      </c>
      <c r="V15" s="33">
        <v>41880.753437499996</v>
      </c>
      <c r="W15" s="33">
        <v>41905.165972222225</v>
      </c>
    </row>
    <row r="16" spans="1:23" ht="20.399999999999999" x14ac:dyDescent="0.2">
      <c r="B16" s="29"/>
      <c r="C16" s="29"/>
      <c r="D16" s="28">
        <v>3633</v>
      </c>
      <c r="E16" s="29" t="s">
        <v>3631</v>
      </c>
      <c r="F16" s="29" t="s">
        <v>7743</v>
      </c>
      <c r="G16" s="30">
        <v>5000</v>
      </c>
      <c r="H16" s="31">
        <v>1762</v>
      </c>
      <c r="I16" s="28" t="s">
        <v>8220</v>
      </c>
      <c r="J16" s="28" t="s">
        <v>8223</v>
      </c>
      <c r="K16" s="28" t="s">
        <v>8245</v>
      </c>
      <c r="L16" s="28">
        <v>1479517200</v>
      </c>
      <c r="M16" s="28">
        <v>1475765867</v>
      </c>
      <c r="N16" s="28" t="b">
        <v>0</v>
      </c>
      <c r="O16" s="28">
        <v>31</v>
      </c>
      <c r="P16" s="28" t="b">
        <v>0</v>
      </c>
      <c r="Q16" s="28" t="s">
        <v>8303</v>
      </c>
      <c r="R16" s="32">
        <v>35</v>
      </c>
      <c r="S16" s="28">
        <v>56.84</v>
      </c>
      <c r="T16" s="28" t="s">
        <v>8315</v>
      </c>
      <c r="U16" s="28" t="s">
        <v>8357</v>
      </c>
      <c r="V16" s="33">
        <v>42649.623460648145</v>
      </c>
      <c r="W16" s="33">
        <v>42693.041666666672</v>
      </c>
    </row>
    <row r="17" spans="2:23" ht="20.399999999999999" x14ac:dyDescent="0.2">
      <c r="B17" s="29"/>
      <c r="C17" s="29"/>
      <c r="D17" s="28">
        <v>3635</v>
      </c>
      <c r="E17" s="29" t="s">
        <v>3633</v>
      </c>
      <c r="F17" s="29" t="s">
        <v>7745</v>
      </c>
      <c r="G17" s="30">
        <v>3500</v>
      </c>
      <c r="H17" s="31">
        <v>1276</v>
      </c>
      <c r="I17" s="28" t="s">
        <v>8220</v>
      </c>
      <c r="J17" s="28" t="s">
        <v>8223</v>
      </c>
      <c r="K17" s="28" t="s">
        <v>8245</v>
      </c>
      <c r="L17" s="28">
        <v>1461186676</v>
      </c>
      <c r="M17" s="28">
        <v>1458594676</v>
      </c>
      <c r="N17" s="28" t="b">
        <v>0</v>
      </c>
      <c r="O17" s="28">
        <v>10</v>
      </c>
      <c r="P17" s="28" t="b">
        <v>0</v>
      </c>
      <c r="Q17" s="28" t="s">
        <v>8303</v>
      </c>
      <c r="R17" s="32">
        <v>36</v>
      </c>
      <c r="S17" s="28">
        <v>127.6</v>
      </c>
      <c r="T17" s="28" t="s">
        <v>8315</v>
      </c>
      <c r="U17" s="28" t="s">
        <v>8357</v>
      </c>
      <c r="V17" s="33">
        <v>42450.88282407407</v>
      </c>
      <c r="W17" s="33">
        <v>42480.88282407407</v>
      </c>
    </row>
    <row r="18" spans="2:23" ht="20.399999999999999" x14ac:dyDescent="0.2">
      <c r="B18" s="29"/>
      <c r="C18" s="29"/>
      <c r="D18" s="28">
        <v>3636</v>
      </c>
      <c r="E18" s="29" t="s">
        <v>3634</v>
      </c>
      <c r="F18" s="29" t="s">
        <v>7746</v>
      </c>
      <c r="G18" s="30">
        <v>150000</v>
      </c>
      <c r="H18" s="31">
        <v>0</v>
      </c>
      <c r="I18" s="28" t="s">
        <v>8220</v>
      </c>
      <c r="J18" s="28" t="s">
        <v>8223</v>
      </c>
      <c r="K18" s="28" t="s">
        <v>8245</v>
      </c>
      <c r="L18" s="28">
        <v>1442248829</v>
      </c>
      <c r="M18" s="28">
        <v>1439224829</v>
      </c>
      <c r="N18" s="28" t="b">
        <v>0</v>
      </c>
      <c r="O18" s="28">
        <v>0</v>
      </c>
      <c r="P18" s="28" t="b">
        <v>0</v>
      </c>
      <c r="Q18" s="28" t="s">
        <v>8303</v>
      </c>
      <c r="R18" s="32">
        <v>0</v>
      </c>
      <c r="S18" s="28">
        <v>0</v>
      </c>
      <c r="T18" s="28" t="s">
        <v>8315</v>
      </c>
      <c r="U18" s="28" t="s">
        <v>8357</v>
      </c>
      <c r="V18" s="33">
        <v>42226.694780092599</v>
      </c>
      <c r="W18" s="33">
        <v>42261.694780092599</v>
      </c>
    </row>
    <row r="19" spans="2:23" ht="20.399999999999999" x14ac:dyDescent="0.2">
      <c r="B19" s="29"/>
      <c r="C19" s="29"/>
      <c r="D19" s="28">
        <v>3637</v>
      </c>
      <c r="E19" s="29" t="s">
        <v>3635</v>
      </c>
      <c r="F19" s="29" t="s">
        <v>7747</v>
      </c>
      <c r="G19" s="30">
        <v>3000</v>
      </c>
      <c r="H19" s="31">
        <v>926</v>
      </c>
      <c r="I19" s="28" t="s">
        <v>8220</v>
      </c>
      <c r="J19" s="28" t="s">
        <v>8223</v>
      </c>
      <c r="K19" s="28" t="s">
        <v>8245</v>
      </c>
      <c r="L19" s="28">
        <v>1420130935</v>
      </c>
      <c r="M19" s="28">
        <v>1417538935</v>
      </c>
      <c r="N19" s="28" t="b">
        <v>0</v>
      </c>
      <c r="O19" s="28">
        <v>14</v>
      </c>
      <c r="P19" s="28" t="b">
        <v>0</v>
      </c>
      <c r="Q19" s="28" t="s">
        <v>8303</v>
      </c>
      <c r="R19" s="32">
        <v>31</v>
      </c>
      <c r="S19" s="28">
        <v>66.14</v>
      </c>
      <c r="T19" s="28" t="s">
        <v>8315</v>
      </c>
      <c r="U19" s="28" t="s">
        <v>8357</v>
      </c>
      <c r="V19" s="33">
        <v>41975.700636574074</v>
      </c>
      <c r="W19" s="33">
        <v>42005.700636574074</v>
      </c>
    </row>
    <row r="20" spans="2:23" ht="20.399999999999999" x14ac:dyDescent="0.2">
      <c r="B20" s="29"/>
      <c r="C20" s="29"/>
      <c r="D20" s="28">
        <v>3639</v>
      </c>
      <c r="E20" s="29" t="s">
        <v>3637</v>
      </c>
      <c r="F20" s="29" t="s">
        <v>7749</v>
      </c>
      <c r="G20" s="30">
        <v>25000</v>
      </c>
      <c r="H20" s="31">
        <v>1</v>
      </c>
      <c r="I20" s="28" t="s">
        <v>8220</v>
      </c>
      <c r="J20" s="28" t="s">
        <v>8223</v>
      </c>
      <c r="K20" s="28" t="s">
        <v>8245</v>
      </c>
      <c r="L20" s="28">
        <v>1475853060</v>
      </c>
      <c r="M20" s="28">
        <v>1470672906</v>
      </c>
      <c r="N20" s="28" t="b">
        <v>0</v>
      </c>
      <c r="O20" s="28">
        <v>1</v>
      </c>
      <c r="P20" s="28" t="b">
        <v>0</v>
      </c>
      <c r="Q20" s="28" t="s">
        <v>8303</v>
      </c>
      <c r="R20" s="32">
        <v>0</v>
      </c>
      <c r="S20" s="28">
        <v>1</v>
      </c>
      <c r="T20" s="28" t="s">
        <v>8315</v>
      </c>
      <c r="U20" s="28" t="s">
        <v>8357</v>
      </c>
      <c r="V20" s="33">
        <v>42590.677152777775</v>
      </c>
      <c r="W20" s="33">
        <v>42650.632638888885</v>
      </c>
    </row>
    <row r="21" spans="2:23" ht="30.6" x14ac:dyDescent="0.2">
      <c r="B21" s="29"/>
      <c r="C21" s="29"/>
      <c r="D21" s="28">
        <v>3640</v>
      </c>
      <c r="E21" s="29" t="s">
        <v>3638</v>
      </c>
      <c r="F21" s="29" t="s">
        <v>7750</v>
      </c>
      <c r="G21" s="30">
        <v>1000</v>
      </c>
      <c r="H21" s="31">
        <v>55</v>
      </c>
      <c r="I21" s="28" t="s">
        <v>8220</v>
      </c>
      <c r="J21" s="28" t="s">
        <v>8223</v>
      </c>
      <c r="K21" s="28" t="s">
        <v>8245</v>
      </c>
      <c r="L21" s="28">
        <v>1431283530</v>
      </c>
      <c r="M21" s="28">
        <v>1428691530</v>
      </c>
      <c r="N21" s="28" t="b">
        <v>0</v>
      </c>
      <c r="O21" s="28">
        <v>3</v>
      </c>
      <c r="P21" s="28" t="b">
        <v>0</v>
      </c>
      <c r="Q21" s="28" t="s">
        <v>8303</v>
      </c>
      <c r="R21" s="32">
        <v>6</v>
      </c>
      <c r="S21" s="28">
        <v>18.329999999999998</v>
      </c>
      <c r="T21" s="28" t="s">
        <v>8315</v>
      </c>
      <c r="U21" s="28" t="s">
        <v>8357</v>
      </c>
      <c r="V21" s="33">
        <v>42104.781597222223</v>
      </c>
      <c r="W21" s="33">
        <v>42134.781597222223</v>
      </c>
    </row>
    <row r="22" spans="2:23" ht="20.399999999999999" x14ac:dyDescent="0.2">
      <c r="B22" s="29"/>
      <c r="C22" s="29"/>
      <c r="D22" s="28">
        <v>3641</v>
      </c>
      <c r="E22" s="29" t="s">
        <v>3639</v>
      </c>
      <c r="F22" s="29" t="s">
        <v>7751</v>
      </c>
      <c r="G22" s="30">
        <v>3000</v>
      </c>
      <c r="H22" s="31">
        <v>0</v>
      </c>
      <c r="I22" s="28" t="s">
        <v>8220</v>
      </c>
      <c r="J22" s="28" t="s">
        <v>8223</v>
      </c>
      <c r="K22" s="28" t="s">
        <v>8245</v>
      </c>
      <c r="L22" s="28">
        <v>1412485200</v>
      </c>
      <c r="M22" s="28">
        <v>1410966179</v>
      </c>
      <c r="N22" s="28" t="b">
        <v>0</v>
      </c>
      <c r="O22" s="28">
        <v>0</v>
      </c>
      <c r="P22" s="28" t="b">
        <v>0</v>
      </c>
      <c r="Q22" s="28" t="s">
        <v>8303</v>
      </c>
      <c r="R22" s="32">
        <v>0</v>
      </c>
      <c r="S22" s="28">
        <v>0</v>
      </c>
      <c r="T22" s="28" t="s">
        <v>8315</v>
      </c>
      <c r="U22" s="28" t="s">
        <v>8357</v>
      </c>
      <c r="V22" s="33">
        <v>41899.627071759263</v>
      </c>
      <c r="W22" s="33">
        <v>41917.208333333336</v>
      </c>
    </row>
    <row r="23" spans="2:23" ht="20.399999999999999" x14ac:dyDescent="0.2">
      <c r="B23" s="29"/>
      <c r="C23" s="29"/>
      <c r="D23" s="28">
        <v>3643</v>
      </c>
      <c r="E23" s="29" t="s">
        <v>3641</v>
      </c>
      <c r="F23" s="29" t="s">
        <v>7753</v>
      </c>
      <c r="G23" s="30">
        <v>25000</v>
      </c>
      <c r="H23" s="31">
        <v>0</v>
      </c>
      <c r="I23" s="28" t="s">
        <v>8220</v>
      </c>
      <c r="J23" s="28" t="s">
        <v>8223</v>
      </c>
      <c r="K23" s="28" t="s">
        <v>8245</v>
      </c>
      <c r="L23" s="28">
        <v>1447734439</v>
      </c>
      <c r="M23" s="28">
        <v>1444274839</v>
      </c>
      <c r="N23" s="28" t="b">
        <v>0</v>
      </c>
      <c r="O23" s="28">
        <v>0</v>
      </c>
      <c r="P23" s="28" t="b">
        <v>0</v>
      </c>
      <c r="Q23" s="28" t="s">
        <v>8303</v>
      </c>
      <c r="R23" s="32">
        <v>0</v>
      </c>
      <c r="S23" s="28">
        <v>0</v>
      </c>
      <c r="T23" s="28" t="s">
        <v>8315</v>
      </c>
      <c r="U23" s="28" t="s">
        <v>8357</v>
      </c>
      <c r="V23" s="33">
        <v>42285.143969907411</v>
      </c>
      <c r="W23" s="33">
        <v>42325.185636574075</v>
      </c>
    </row>
    <row r="24" spans="2:23" ht="20.399999999999999" x14ac:dyDescent="0.2">
      <c r="B24" s="29"/>
      <c r="C24" s="29"/>
      <c r="D24" s="28">
        <v>3644</v>
      </c>
      <c r="E24" s="29" t="s">
        <v>3642</v>
      </c>
      <c r="F24" s="29" t="s">
        <v>7754</v>
      </c>
      <c r="G24" s="30">
        <v>5000</v>
      </c>
      <c r="H24" s="31">
        <v>821</v>
      </c>
      <c r="I24" s="28" t="s">
        <v>8220</v>
      </c>
      <c r="J24" s="28" t="s">
        <v>8223</v>
      </c>
      <c r="K24" s="28" t="s">
        <v>8245</v>
      </c>
      <c r="L24" s="28">
        <v>1457413140</v>
      </c>
      <c r="M24" s="28">
        <v>1454996887</v>
      </c>
      <c r="N24" s="28" t="b">
        <v>0</v>
      </c>
      <c r="O24" s="28">
        <v>12</v>
      </c>
      <c r="P24" s="28" t="b">
        <v>0</v>
      </c>
      <c r="Q24" s="28" t="s">
        <v>8303</v>
      </c>
      <c r="R24" s="32">
        <v>16</v>
      </c>
      <c r="S24" s="28">
        <v>68.42</v>
      </c>
      <c r="T24" s="28" t="s">
        <v>8315</v>
      </c>
      <c r="U24" s="28" t="s">
        <v>8357</v>
      </c>
      <c r="V24" s="33">
        <v>42409.241747685184</v>
      </c>
      <c r="W24" s="33">
        <v>42437.207638888889</v>
      </c>
    </row>
    <row r="25" spans="2:23" ht="20.399999999999999" x14ac:dyDescent="0.2">
      <c r="B25" s="29"/>
      <c r="C25" s="29"/>
      <c r="D25" s="28">
        <v>3646</v>
      </c>
      <c r="E25" s="29" t="s">
        <v>3644</v>
      </c>
      <c r="F25" s="29" t="s">
        <v>7756</v>
      </c>
      <c r="G25" s="30">
        <v>10000</v>
      </c>
      <c r="H25" s="31">
        <v>481</v>
      </c>
      <c r="I25" s="28" t="s">
        <v>8220</v>
      </c>
      <c r="J25" s="28" t="s">
        <v>8223</v>
      </c>
      <c r="K25" s="28" t="s">
        <v>8245</v>
      </c>
      <c r="L25" s="28">
        <v>1434497400</v>
      </c>
      <c r="M25" s="28">
        <v>1431770802</v>
      </c>
      <c r="N25" s="28" t="b">
        <v>0</v>
      </c>
      <c r="O25" s="28">
        <v>8</v>
      </c>
      <c r="P25" s="28" t="b">
        <v>0</v>
      </c>
      <c r="Q25" s="28" t="s">
        <v>8303</v>
      </c>
      <c r="R25" s="32">
        <v>5</v>
      </c>
      <c r="S25" s="28">
        <v>60.13</v>
      </c>
      <c r="T25" s="28" t="s">
        <v>8315</v>
      </c>
      <c r="U25" s="28" t="s">
        <v>8357</v>
      </c>
      <c r="V25" s="33">
        <v>42140.421319444446</v>
      </c>
      <c r="W25" s="33">
        <v>42171.979166666672</v>
      </c>
    </row>
    <row r="26" spans="2:23" ht="40.799999999999997" x14ac:dyDescent="0.2">
      <c r="B26" s="29"/>
      <c r="C26" s="29"/>
      <c r="D26" s="28">
        <v>3788</v>
      </c>
      <c r="E26" s="29" t="s">
        <v>3785</v>
      </c>
      <c r="F26" s="29" t="s">
        <v>7898</v>
      </c>
      <c r="G26" s="30">
        <v>75000</v>
      </c>
      <c r="H26" s="31">
        <v>500</v>
      </c>
      <c r="I26" s="28" t="s">
        <v>8220</v>
      </c>
      <c r="J26" s="28" t="s">
        <v>8223</v>
      </c>
      <c r="K26" s="28" t="s">
        <v>8245</v>
      </c>
      <c r="L26" s="28">
        <v>1450887480</v>
      </c>
      <c r="M26" s="28">
        <v>1448469719</v>
      </c>
      <c r="N26" s="28" t="b">
        <v>0</v>
      </c>
      <c r="O26" s="28">
        <v>1</v>
      </c>
      <c r="P26" s="28" t="b">
        <v>0</v>
      </c>
      <c r="Q26" s="28" t="s">
        <v>8303</v>
      </c>
      <c r="R26" s="32">
        <v>1</v>
      </c>
      <c r="S26" s="28">
        <v>500</v>
      </c>
      <c r="T26" s="28" t="s">
        <v>8315</v>
      </c>
      <c r="U26" s="28" t="s">
        <v>8357</v>
      </c>
      <c r="V26" s="33">
        <v>42333.695821759262</v>
      </c>
      <c r="W26" s="33">
        <v>42361.679166666669</v>
      </c>
    </row>
    <row r="27" spans="2:23" ht="20.399999999999999" x14ac:dyDescent="0.2">
      <c r="B27" s="29"/>
      <c r="C27" s="29"/>
      <c r="D27" s="28">
        <v>3790</v>
      </c>
      <c r="E27" s="29" t="s">
        <v>3787</v>
      </c>
      <c r="F27" s="29" t="s">
        <v>7900</v>
      </c>
      <c r="G27" s="30">
        <v>15000</v>
      </c>
      <c r="H27" s="31">
        <v>0</v>
      </c>
      <c r="I27" s="28" t="s">
        <v>8220</v>
      </c>
      <c r="J27" s="28" t="s">
        <v>8223</v>
      </c>
      <c r="K27" s="28" t="s">
        <v>8245</v>
      </c>
      <c r="L27" s="28">
        <v>1479834023</v>
      </c>
      <c r="M27" s="28">
        <v>1477238423</v>
      </c>
      <c r="N27" s="28" t="b">
        <v>0</v>
      </c>
      <c r="O27" s="28">
        <v>0</v>
      </c>
      <c r="P27" s="28" t="b">
        <v>0</v>
      </c>
      <c r="Q27" s="28" t="s">
        <v>8303</v>
      </c>
      <c r="R27" s="32">
        <v>0</v>
      </c>
      <c r="S27" s="28">
        <v>0</v>
      </c>
      <c r="T27" s="28" t="s">
        <v>8315</v>
      </c>
      <c r="U27" s="28" t="s">
        <v>8357</v>
      </c>
      <c r="V27" s="33">
        <v>42666.666932870372</v>
      </c>
      <c r="W27" s="33">
        <v>42696.708599537036</v>
      </c>
    </row>
    <row r="28" spans="2:23" ht="20.399999999999999" x14ac:dyDescent="0.2">
      <c r="B28" s="29"/>
      <c r="C28" s="29"/>
      <c r="D28" s="28">
        <v>3791</v>
      </c>
      <c r="E28" s="29" t="s">
        <v>3788</v>
      </c>
      <c r="F28" s="29" t="s">
        <v>7901</v>
      </c>
      <c r="G28" s="30">
        <v>1500</v>
      </c>
      <c r="H28" s="31">
        <v>0</v>
      </c>
      <c r="I28" s="28" t="s">
        <v>8220</v>
      </c>
      <c r="J28" s="28" t="s">
        <v>8223</v>
      </c>
      <c r="K28" s="28" t="s">
        <v>8245</v>
      </c>
      <c r="L28" s="28">
        <v>1404664592</v>
      </c>
      <c r="M28" s="28">
        <v>1399480592</v>
      </c>
      <c r="N28" s="28" t="b">
        <v>0</v>
      </c>
      <c r="O28" s="28">
        <v>0</v>
      </c>
      <c r="P28" s="28" t="b">
        <v>0</v>
      </c>
      <c r="Q28" s="28" t="s">
        <v>8303</v>
      </c>
      <c r="R28" s="32">
        <v>0</v>
      </c>
      <c r="S28" s="28">
        <v>0</v>
      </c>
      <c r="T28" s="28" t="s">
        <v>8315</v>
      </c>
      <c r="U28" s="28" t="s">
        <v>8357</v>
      </c>
      <c r="V28" s="33">
        <v>41766.692037037035</v>
      </c>
      <c r="W28" s="33">
        <v>41826.692037037035</v>
      </c>
    </row>
    <row r="29" spans="2:23" x14ac:dyDescent="0.2">
      <c r="B29" s="29"/>
      <c r="C29" s="29"/>
      <c r="D29" s="28">
        <v>3792</v>
      </c>
      <c r="E29" s="29" t="s">
        <v>3789</v>
      </c>
      <c r="F29" s="29" t="s">
        <v>7902</v>
      </c>
      <c r="G29" s="30">
        <v>12500</v>
      </c>
      <c r="H29" s="31">
        <v>35</v>
      </c>
      <c r="I29" s="28" t="s">
        <v>8220</v>
      </c>
      <c r="J29" s="28" t="s">
        <v>8223</v>
      </c>
      <c r="K29" s="28" t="s">
        <v>8245</v>
      </c>
      <c r="L29" s="28">
        <v>1436957022</v>
      </c>
      <c r="M29" s="28">
        <v>1434365022</v>
      </c>
      <c r="N29" s="28" t="b">
        <v>0</v>
      </c>
      <c r="O29" s="28">
        <v>2</v>
      </c>
      <c r="P29" s="28" t="b">
        <v>0</v>
      </c>
      <c r="Q29" s="28" t="s">
        <v>8303</v>
      </c>
      <c r="R29" s="32">
        <v>0</v>
      </c>
      <c r="S29" s="28">
        <v>17.5</v>
      </c>
      <c r="T29" s="28" t="s">
        <v>8315</v>
      </c>
      <c r="U29" s="28" t="s">
        <v>8357</v>
      </c>
      <c r="V29" s="33">
        <v>42170.447013888886</v>
      </c>
      <c r="W29" s="33">
        <v>42200.447013888886</v>
      </c>
    </row>
    <row r="30" spans="2:23" ht="20.399999999999999" x14ac:dyDescent="0.2">
      <c r="B30" s="29"/>
      <c r="C30" s="29"/>
      <c r="D30" s="28">
        <v>3793</v>
      </c>
      <c r="E30" s="29" t="s">
        <v>3790</v>
      </c>
      <c r="F30" s="29" t="s">
        <v>7903</v>
      </c>
      <c r="G30" s="30">
        <v>7000</v>
      </c>
      <c r="H30" s="31">
        <v>4176</v>
      </c>
      <c r="I30" s="28" t="s">
        <v>8220</v>
      </c>
      <c r="J30" s="28" t="s">
        <v>8223</v>
      </c>
      <c r="K30" s="28" t="s">
        <v>8245</v>
      </c>
      <c r="L30" s="28">
        <v>1418769129</v>
      </c>
      <c r="M30" s="28">
        <v>1416954729</v>
      </c>
      <c r="N30" s="28" t="b">
        <v>0</v>
      </c>
      <c r="O30" s="28">
        <v>24</v>
      </c>
      <c r="P30" s="28" t="b">
        <v>0</v>
      </c>
      <c r="Q30" s="28" t="s">
        <v>8303</v>
      </c>
      <c r="R30" s="32">
        <v>60</v>
      </c>
      <c r="S30" s="28">
        <v>174</v>
      </c>
      <c r="T30" s="28" t="s">
        <v>8315</v>
      </c>
      <c r="U30" s="28" t="s">
        <v>8357</v>
      </c>
      <c r="V30" s="33">
        <v>41968.938993055555</v>
      </c>
      <c r="W30" s="33">
        <v>41989.938993055555</v>
      </c>
    </row>
    <row r="31" spans="2:23" ht="20.399999999999999" x14ac:dyDescent="0.2">
      <c r="B31" s="29"/>
      <c r="C31" s="29"/>
      <c r="D31" s="28">
        <v>3796</v>
      </c>
      <c r="E31" s="29" t="s">
        <v>3793</v>
      </c>
      <c r="F31" s="29" t="s">
        <v>7906</v>
      </c>
      <c r="G31" s="30">
        <v>22500</v>
      </c>
      <c r="H31" s="31">
        <v>1</v>
      </c>
      <c r="I31" s="28" t="s">
        <v>8220</v>
      </c>
      <c r="J31" s="28" t="s">
        <v>8223</v>
      </c>
      <c r="K31" s="28" t="s">
        <v>8245</v>
      </c>
      <c r="L31" s="28">
        <v>1484354556</v>
      </c>
      <c r="M31" s="28">
        <v>1479170556</v>
      </c>
      <c r="N31" s="28" t="b">
        <v>0</v>
      </c>
      <c r="O31" s="28">
        <v>1</v>
      </c>
      <c r="P31" s="28" t="b">
        <v>0</v>
      </c>
      <c r="Q31" s="28" t="s">
        <v>8303</v>
      </c>
      <c r="R31" s="32">
        <v>0</v>
      </c>
      <c r="S31" s="28">
        <v>1</v>
      </c>
      <c r="T31" s="28" t="s">
        <v>8315</v>
      </c>
      <c r="U31" s="28" t="s">
        <v>8357</v>
      </c>
      <c r="V31" s="33">
        <v>42689.029583333337</v>
      </c>
      <c r="W31" s="33">
        <v>42749.029583333337</v>
      </c>
    </row>
    <row r="32" spans="2:23" ht="20.399999999999999" x14ac:dyDescent="0.2">
      <c r="B32" s="29"/>
      <c r="C32" s="29"/>
      <c r="D32" s="28">
        <v>3797</v>
      </c>
      <c r="E32" s="29" t="s">
        <v>3794</v>
      </c>
      <c r="F32" s="29" t="s">
        <v>7907</v>
      </c>
      <c r="G32" s="30">
        <v>6000</v>
      </c>
      <c r="H32" s="31">
        <v>5380</v>
      </c>
      <c r="I32" s="28" t="s">
        <v>8220</v>
      </c>
      <c r="J32" s="28" t="s">
        <v>8223</v>
      </c>
      <c r="K32" s="28" t="s">
        <v>8245</v>
      </c>
      <c r="L32" s="28">
        <v>1429564165</v>
      </c>
      <c r="M32" s="28">
        <v>1426972165</v>
      </c>
      <c r="N32" s="28" t="b">
        <v>0</v>
      </c>
      <c r="O32" s="28">
        <v>37</v>
      </c>
      <c r="P32" s="28" t="b">
        <v>0</v>
      </c>
      <c r="Q32" s="28" t="s">
        <v>8303</v>
      </c>
      <c r="R32" s="32">
        <v>90</v>
      </c>
      <c r="S32" s="28">
        <v>145.41</v>
      </c>
      <c r="T32" s="28" t="s">
        <v>8315</v>
      </c>
      <c r="U32" s="28" t="s">
        <v>8357</v>
      </c>
      <c r="V32" s="33">
        <v>42084.881539351853</v>
      </c>
      <c r="W32" s="33">
        <v>42114.881539351853</v>
      </c>
    </row>
    <row r="33" spans="2:23" ht="20.399999999999999" x14ac:dyDescent="0.2">
      <c r="B33" s="29"/>
      <c r="C33" s="29"/>
      <c r="D33" s="28">
        <v>3798</v>
      </c>
      <c r="E33" s="29" t="s">
        <v>3795</v>
      </c>
      <c r="F33" s="29" t="s">
        <v>7908</v>
      </c>
      <c r="G33" s="30">
        <v>70000</v>
      </c>
      <c r="H33" s="31">
        <v>1025</v>
      </c>
      <c r="I33" s="28" t="s">
        <v>8220</v>
      </c>
      <c r="J33" s="28" t="s">
        <v>8223</v>
      </c>
      <c r="K33" s="28" t="s">
        <v>8245</v>
      </c>
      <c r="L33" s="28">
        <v>1407691248</v>
      </c>
      <c r="M33" s="28">
        <v>1405099248</v>
      </c>
      <c r="N33" s="28" t="b">
        <v>0</v>
      </c>
      <c r="O33" s="28">
        <v>5</v>
      </c>
      <c r="P33" s="28" t="b">
        <v>0</v>
      </c>
      <c r="Q33" s="28" t="s">
        <v>8303</v>
      </c>
      <c r="R33" s="32">
        <v>1</v>
      </c>
      <c r="S33" s="28">
        <v>205</v>
      </c>
      <c r="T33" s="28" t="s">
        <v>8315</v>
      </c>
      <c r="U33" s="28" t="s">
        <v>8357</v>
      </c>
      <c r="V33" s="33">
        <v>41831.722777777781</v>
      </c>
      <c r="W33" s="33">
        <v>41861.722777777781</v>
      </c>
    </row>
    <row r="34" spans="2:23" ht="20.399999999999999" x14ac:dyDescent="0.2">
      <c r="B34" s="29"/>
      <c r="C34" s="29"/>
      <c r="D34" s="28">
        <v>3799</v>
      </c>
      <c r="E34" s="29" t="s">
        <v>3796</v>
      </c>
      <c r="F34" s="29" t="s">
        <v>7909</v>
      </c>
      <c r="G34" s="30">
        <v>10000</v>
      </c>
      <c r="H34" s="31">
        <v>402</v>
      </c>
      <c r="I34" s="28" t="s">
        <v>8220</v>
      </c>
      <c r="J34" s="28" t="s">
        <v>8223</v>
      </c>
      <c r="K34" s="28" t="s">
        <v>8245</v>
      </c>
      <c r="L34" s="28">
        <v>1457734843</v>
      </c>
      <c r="M34" s="28">
        <v>1455142843</v>
      </c>
      <c r="N34" s="28" t="b">
        <v>0</v>
      </c>
      <c r="O34" s="28">
        <v>4</v>
      </c>
      <c r="P34" s="28" t="b">
        <v>0</v>
      </c>
      <c r="Q34" s="28" t="s">
        <v>8303</v>
      </c>
      <c r="R34" s="32">
        <v>4</v>
      </c>
      <c r="S34" s="28">
        <v>100.5</v>
      </c>
      <c r="T34" s="28" t="s">
        <v>8315</v>
      </c>
      <c r="U34" s="28" t="s">
        <v>8357</v>
      </c>
      <c r="V34" s="33">
        <v>42410.93105324074</v>
      </c>
      <c r="W34" s="33">
        <v>42440.93105324074</v>
      </c>
    </row>
    <row r="35" spans="2:23" ht="20.399999999999999" x14ac:dyDescent="0.2">
      <c r="B35" s="29"/>
      <c r="C35" s="29"/>
      <c r="D35" s="28">
        <v>3800</v>
      </c>
      <c r="E35" s="29" t="s">
        <v>3797</v>
      </c>
      <c r="F35" s="29" t="s">
        <v>7910</v>
      </c>
      <c r="G35" s="30">
        <v>22000</v>
      </c>
      <c r="H35" s="31">
        <v>881</v>
      </c>
      <c r="I35" s="28" t="s">
        <v>8220</v>
      </c>
      <c r="J35" s="28" t="s">
        <v>8223</v>
      </c>
      <c r="K35" s="28" t="s">
        <v>8245</v>
      </c>
      <c r="L35" s="28">
        <v>1420952340</v>
      </c>
      <c r="M35" s="28">
        <v>1418146883</v>
      </c>
      <c r="N35" s="28" t="b">
        <v>0</v>
      </c>
      <c r="O35" s="28">
        <v>16</v>
      </c>
      <c r="P35" s="28" t="b">
        <v>0</v>
      </c>
      <c r="Q35" s="28" t="s">
        <v>8303</v>
      </c>
      <c r="R35" s="32">
        <v>4</v>
      </c>
      <c r="S35" s="28">
        <v>55.06</v>
      </c>
      <c r="T35" s="28" t="s">
        <v>8315</v>
      </c>
      <c r="U35" s="28" t="s">
        <v>8357</v>
      </c>
      <c r="V35" s="33">
        <v>41982.737071759257</v>
      </c>
      <c r="W35" s="33">
        <v>42015.207638888889</v>
      </c>
    </row>
    <row r="36" spans="2:23" ht="20.399999999999999" x14ac:dyDescent="0.2">
      <c r="B36" s="29"/>
      <c r="C36" s="29"/>
      <c r="D36" s="28">
        <v>3801</v>
      </c>
      <c r="E36" s="29" t="s">
        <v>3798</v>
      </c>
      <c r="F36" s="29" t="s">
        <v>7911</v>
      </c>
      <c r="G36" s="30">
        <v>5000</v>
      </c>
      <c r="H36" s="31">
        <v>426</v>
      </c>
      <c r="I36" s="28" t="s">
        <v>8220</v>
      </c>
      <c r="J36" s="28" t="s">
        <v>8223</v>
      </c>
      <c r="K36" s="28" t="s">
        <v>8245</v>
      </c>
      <c r="L36" s="28">
        <v>1420215216</v>
      </c>
      <c r="M36" s="28">
        <v>1417536816</v>
      </c>
      <c r="N36" s="28" t="b">
        <v>0</v>
      </c>
      <c r="O36" s="28">
        <v>9</v>
      </c>
      <c r="P36" s="28" t="b">
        <v>0</v>
      </c>
      <c r="Q36" s="28" t="s">
        <v>8303</v>
      </c>
      <c r="R36" s="32">
        <v>9</v>
      </c>
      <c r="S36" s="28">
        <v>47.33</v>
      </c>
      <c r="T36" s="28" t="s">
        <v>8315</v>
      </c>
      <c r="U36" s="28" t="s">
        <v>8357</v>
      </c>
      <c r="V36" s="33">
        <v>41975.676111111112</v>
      </c>
      <c r="W36" s="33">
        <v>42006.676111111112</v>
      </c>
    </row>
    <row r="37" spans="2:23" ht="20.399999999999999" x14ac:dyDescent="0.2">
      <c r="B37" s="29"/>
      <c r="C37" s="29"/>
      <c r="D37" s="28">
        <v>3802</v>
      </c>
      <c r="E37" s="29" t="s">
        <v>3799</v>
      </c>
      <c r="F37" s="29" t="s">
        <v>7912</v>
      </c>
      <c r="G37" s="30">
        <v>3000</v>
      </c>
      <c r="H37" s="31">
        <v>0</v>
      </c>
      <c r="I37" s="28" t="s">
        <v>8220</v>
      </c>
      <c r="J37" s="28" t="s">
        <v>8223</v>
      </c>
      <c r="K37" s="28" t="s">
        <v>8245</v>
      </c>
      <c r="L37" s="28">
        <v>1445482906</v>
      </c>
      <c r="M37" s="28">
        <v>1442890906</v>
      </c>
      <c r="N37" s="28" t="b">
        <v>0</v>
      </c>
      <c r="O37" s="28">
        <v>0</v>
      </c>
      <c r="P37" s="28" t="b">
        <v>0</v>
      </c>
      <c r="Q37" s="28" t="s">
        <v>8303</v>
      </c>
      <c r="R37" s="32">
        <v>0</v>
      </c>
      <c r="S37" s="28">
        <v>0</v>
      </c>
      <c r="T37" s="28" t="s">
        <v>8315</v>
      </c>
      <c r="U37" s="28" t="s">
        <v>8357</v>
      </c>
      <c r="V37" s="33">
        <v>42269.126226851848</v>
      </c>
      <c r="W37" s="33">
        <v>42299.126226851848</v>
      </c>
    </row>
    <row r="38" spans="2:23" x14ac:dyDescent="0.2">
      <c r="B38" s="29"/>
      <c r="C38" s="29"/>
      <c r="D38" s="28">
        <v>3803</v>
      </c>
      <c r="E38" s="29" t="s">
        <v>3800</v>
      </c>
      <c r="F38" s="29" t="s">
        <v>7913</v>
      </c>
      <c r="G38" s="30">
        <v>12000</v>
      </c>
      <c r="H38" s="31">
        <v>2358</v>
      </c>
      <c r="I38" s="28" t="s">
        <v>8220</v>
      </c>
      <c r="J38" s="28" t="s">
        <v>8223</v>
      </c>
      <c r="K38" s="28" t="s">
        <v>8245</v>
      </c>
      <c r="L38" s="28">
        <v>1457133568</v>
      </c>
      <c r="M38" s="28">
        <v>1454541568</v>
      </c>
      <c r="N38" s="28" t="b">
        <v>0</v>
      </c>
      <c r="O38" s="28">
        <v>40</v>
      </c>
      <c r="P38" s="28" t="b">
        <v>0</v>
      </c>
      <c r="Q38" s="28" t="s">
        <v>8303</v>
      </c>
      <c r="R38" s="32">
        <v>20</v>
      </c>
      <c r="S38" s="28">
        <v>58.95</v>
      </c>
      <c r="T38" s="28" t="s">
        <v>8315</v>
      </c>
      <c r="U38" s="28" t="s">
        <v>8357</v>
      </c>
      <c r="V38" s="33">
        <v>42403.971851851849</v>
      </c>
      <c r="W38" s="33">
        <v>42433.971851851849</v>
      </c>
    </row>
    <row r="39" spans="2:23" ht="20.399999999999999" x14ac:dyDescent="0.2">
      <c r="B39" s="29"/>
      <c r="C39" s="29"/>
      <c r="D39" s="28">
        <v>3804</v>
      </c>
      <c r="E39" s="29" t="s">
        <v>3801</v>
      </c>
      <c r="F39" s="29" t="s">
        <v>7914</v>
      </c>
      <c r="G39" s="30">
        <v>8000</v>
      </c>
      <c r="H39" s="31">
        <v>0</v>
      </c>
      <c r="I39" s="28" t="s">
        <v>8220</v>
      </c>
      <c r="J39" s="28" t="s">
        <v>8223</v>
      </c>
      <c r="K39" s="28" t="s">
        <v>8245</v>
      </c>
      <c r="L39" s="28">
        <v>1469948400</v>
      </c>
      <c r="M39" s="28">
        <v>1465172024</v>
      </c>
      <c r="N39" s="28" t="b">
        <v>0</v>
      </c>
      <c r="O39" s="28">
        <v>0</v>
      </c>
      <c r="P39" s="28" t="b">
        <v>0</v>
      </c>
      <c r="Q39" s="28" t="s">
        <v>8303</v>
      </c>
      <c r="R39" s="32">
        <v>0</v>
      </c>
      <c r="S39" s="28">
        <v>0</v>
      </c>
      <c r="T39" s="28" t="s">
        <v>8315</v>
      </c>
      <c r="U39" s="28" t="s">
        <v>8357</v>
      </c>
      <c r="V39" s="33">
        <v>42527.00953703704</v>
      </c>
      <c r="W39" s="33">
        <v>42582.291666666672</v>
      </c>
    </row>
    <row r="40" spans="2:23" ht="20.399999999999999" x14ac:dyDescent="0.2">
      <c r="B40" s="29"/>
      <c r="C40" s="29"/>
      <c r="D40" s="28">
        <v>3805</v>
      </c>
      <c r="E40" s="29" t="s">
        <v>3802</v>
      </c>
      <c r="F40" s="29" t="s">
        <v>7915</v>
      </c>
      <c r="G40" s="30">
        <v>150000</v>
      </c>
      <c r="H40" s="31">
        <v>3</v>
      </c>
      <c r="I40" s="28" t="s">
        <v>8220</v>
      </c>
      <c r="J40" s="28" t="s">
        <v>8223</v>
      </c>
      <c r="K40" s="28" t="s">
        <v>8245</v>
      </c>
      <c r="L40" s="28">
        <v>1411852640</v>
      </c>
      <c r="M40" s="28">
        <v>1406668640</v>
      </c>
      <c r="N40" s="28" t="b">
        <v>0</v>
      </c>
      <c r="O40" s="28">
        <v>2</v>
      </c>
      <c r="P40" s="28" t="b">
        <v>0</v>
      </c>
      <c r="Q40" s="28" t="s">
        <v>8303</v>
      </c>
      <c r="R40" s="32">
        <v>0</v>
      </c>
      <c r="S40" s="28">
        <v>1.5</v>
      </c>
      <c r="T40" s="28" t="s">
        <v>8315</v>
      </c>
      <c r="U40" s="28" t="s">
        <v>8357</v>
      </c>
      <c r="V40" s="33">
        <v>41849.887037037035</v>
      </c>
      <c r="W40" s="33">
        <v>41909.887037037035</v>
      </c>
    </row>
    <row r="41" spans="2:23" ht="20.399999999999999" x14ac:dyDescent="0.2">
      <c r="B41" s="29"/>
      <c r="C41" s="29"/>
      <c r="D41" s="28">
        <v>3807</v>
      </c>
      <c r="E41" s="29" t="s">
        <v>3804</v>
      </c>
      <c r="F41" s="29" t="s">
        <v>7917</v>
      </c>
      <c r="G41" s="30">
        <v>1500</v>
      </c>
      <c r="H41" s="31">
        <v>455</v>
      </c>
      <c r="I41" s="28" t="s">
        <v>8220</v>
      </c>
      <c r="J41" s="28" t="s">
        <v>8223</v>
      </c>
      <c r="K41" s="28" t="s">
        <v>8245</v>
      </c>
      <c r="L41" s="28">
        <v>1428097739</v>
      </c>
      <c r="M41" s="28">
        <v>1427492939</v>
      </c>
      <c r="N41" s="28" t="b">
        <v>0</v>
      </c>
      <c r="O41" s="28">
        <v>9</v>
      </c>
      <c r="P41" s="28" t="b">
        <v>0</v>
      </c>
      <c r="Q41" s="28" t="s">
        <v>8303</v>
      </c>
      <c r="R41" s="32">
        <v>30</v>
      </c>
      <c r="S41" s="28">
        <v>50.56</v>
      </c>
      <c r="T41" s="28" t="s">
        <v>8315</v>
      </c>
      <c r="U41" s="28" t="s">
        <v>8357</v>
      </c>
      <c r="V41" s="33">
        <v>42090.909016203703</v>
      </c>
      <c r="W41" s="33">
        <v>42097.909016203703</v>
      </c>
    </row>
    <row r="42" spans="2:23" x14ac:dyDescent="0.2">
      <c r="B42" s="29"/>
      <c r="C42" s="29"/>
      <c r="D42" s="30"/>
      <c r="E42" s="31"/>
      <c r="O42" s="32"/>
      <c r="S42" s="33"/>
      <c r="T42" s="33"/>
    </row>
    <row r="43" spans="2:23" x14ac:dyDescent="0.2">
      <c r="B43" s="29"/>
      <c r="C43" s="29"/>
      <c r="D43" s="30"/>
      <c r="E43" s="31"/>
      <c r="O43" s="32"/>
      <c r="S43" s="33"/>
      <c r="T43" s="33"/>
    </row>
    <row r="44" spans="2:23" x14ac:dyDescent="0.2">
      <c r="B44" s="29"/>
      <c r="C44" s="29"/>
      <c r="D44" s="30"/>
      <c r="E44" s="31"/>
      <c r="O44" s="32"/>
      <c r="S44" s="33"/>
      <c r="T44" s="33"/>
    </row>
    <row r="45" spans="2:23" x14ac:dyDescent="0.2">
      <c r="B45" s="29"/>
      <c r="C45" s="29"/>
      <c r="D45" s="30"/>
      <c r="E45" s="31"/>
      <c r="O45" s="32"/>
      <c r="S45" s="33"/>
      <c r="T45" s="33"/>
    </row>
    <row r="46" spans="2:23" x14ac:dyDescent="0.2">
      <c r="B46" s="29"/>
      <c r="C46" s="29"/>
      <c r="D46" s="30"/>
      <c r="E46" s="31"/>
      <c r="O46" s="32"/>
      <c r="S46" s="33"/>
      <c r="T46" s="33"/>
    </row>
    <row r="47" spans="2:23" x14ac:dyDescent="0.2">
      <c r="B47" s="29"/>
      <c r="C47" s="29"/>
      <c r="D47" s="30"/>
      <c r="E47" s="31"/>
      <c r="O47" s="32"/>
      <c r="S47" s="33"/>
      <c r="T47" s="33"/>
    </row>
    <row r="48" spans="2:23" x14ac:dyDescent="0.2">
      <c r="B48" s="29"/>
      <c r="C48" s="29"/>
      <c r="D48" s="30"/>
      <c r="E48" s="31"/>
      <c r="O48" s="32"/>
      <c r="S48" s="33"/>
      <c r="T48" s="33"/>
    </row>
    <row r="49" spans="2:20" x14ac:dyDescent="0.2">
      <c r="B49" s="29"/>
      <c r="C49" s="29"/>
      <c r="D49" s="30"/>
      <c r="E49" s="31"/>
      <c r="O49" s="32"/>
      <c r="S49" s="33"/>
      <c r="T49" s="33"/>
    </row>
    <row r="50" spans="2:20" x14ac:dyDescent="0.2">
      <c r="B50" s="29"/>
      <c r="C50" s="29"/>
      <c r="D50" s="30"/>
      <c r="E50" s="31"/>
      <c r="O50" s="32"/>
      <c r="S50" s="33"/>
      <c r="T50" s="33"/>
    </row>
    <row r="51" spans="2:20" x14ac:dyDescent="0.2">
      <c r="B51" s="29"/>
      <c r="C51" s="29"/>
      <c r="D51" s="30"/>
      <c r="E51" s="31"/>
      <c r="O51" s="32"/>
      <c r="S51" s="33"/>
      <c r="T51" s="33"/>
    </row>
    <row r="52" spans="2:20" x14ac:dyDescent="0.2">
      <c r="B52" s="29"/>
      <c r="C52" s="29"/>
      <c r="D52" s="30"/>
      <c r="E52" s="31"/>
      <c r="O52" s="32"/>
      <c r="S52" s="33"/>
      <c r="T52" s="33"/>
    </row>
    <row r="53" spans="2:20" x14ac:dyDescent="0.2">
      <c r="B53" s="29"/>
      <c r="C53" s="29"/>
      <c r="D53" s="30"/>
      <c r="E53" s="31"/>
      <c r="O53" s="32"/>
      <c r="S53" s="33"/>
      <c r="T53" s="33"/>
    </row>
    <row r="54" spans="2:20" x14ac:dyDescent="0.2">
      <c r="B54" s="29"/>
      <c r="C54" s="29"/>
      <c r="D54" s="30"/>
      <c r="E54" s="31"/>
      <c r="O54" s="32"/>
      <c r="S54" s="33"/>
      <c r="T54" s="33"/>
    </row>
    <row r="55" spans="2:20" x14ac:dyDescent="0.2">
      <c r="B55" s="29"/>
      <c r="C55" s="29"/>
      <c r="D55" s="30"/>
      <c r="E55" s="31"/>
      <c r="O55" s="32"/>
      <c r="S55" s="33"/>
      <c r="T55" s="33"/>
    </row>
    <row r="56" spans="2:20" x14ac:dyDescent="0.2">
      <c r="B56" s="29"/>
      <c r="C56" s="29"/>
      <c r="D56" s="30"/>
      <c r="E56" s="31"/>
      <c r="O56" s="32"/>
      <c r="S56" s="33"/>
      <c r="T56" s="33"/>
    </row>
    <row r="57" spans="2:20" x14ac:dyDescent="0.2">
      <c r="B57" s="29"/>
      <c r="C57" s="29"/>
      <c r="D57" s="30"/>
      <c r="E57" s="31"/>
      <c r="O57" s="32"/>
      <c r="S57" s="33"/>
      <c r="T57" s="33"/>
    </row>
    <row r="58" spans="2:20" x14ac:dyDescent="0.2">
      <c r="B58" s="29"/>
      <c r="C58" s="29"/>
      <c r="D58" s="30"/>
      <c r="E58" s="31"/>
      <c r="O58" s="32"/>
      <c r="S58" s="33"/>
      <c r="T58" s="33"/>
    </row>
    <row r="59" spans="2:20" x14ac:dyDescent="0.2">
      <c r="B59" s="29"/>
      <c r="C59" s="29"/>
      <c r="D59" s="30"/>
      <c r="E59" s="31"/>
      <c r="O59" s="32"/>
      <c r="S59" s="33"/>
      <c r="T59" s="33"/>
    </row>
    <row r="60" spans="2:20" x14ac:dyDescent="0.2">
      <c r="B60" s="29"/>
      <c r="C60" s="29"/>
      <c r="D60" s="30"/>
      <c r="E60" s="31"/>
      <c r="O60" s="32"/>
      <c r="S60" s="33"/>
      <c r="T60" s="33"/>
    </row>
    <row r="61" spans="2:20" x14ac:dyDescent="0.2">
      <c r="B61" s="29"/>
      <c r="C61" s="29"/>
      <c r="D61" s="30"/>
      <c r="E61" s="31"/>
      <c r="O61" s="32"/>
      <c r="S61" s="33"/>
      <c r="T61" s="33"/>
    </row>
    <row r="62" spans="2:20" x14ac:dyDescent="0.2">
      <c r="B62" s="29"/>
      <c r="C62" s="29"/>
      <c r="D62" s="30"/>
      <c r="E62" s="31"/>
      <c r="O62" s="32"/>
      <c r="S62" s="33"/>
      <c r="T62" s="33"/>
    </row>
    <row r="63" spans="2:20" x14ac:dyDescent="0.2">
      <c r="B63" s="29"/>
      <c r="C63" s="29"/>
      <c r="D63" s="30"/>
      <c r="E63" s="31"/>
      <c r="O63" s="32"/>
      <c r="S63" s="33"/>
      <c r="T63" s="33"/>
    </row>
    <row r="64" spans="2:20" x14ac:dyDescent="0.2">
      <c r="B64" s="29"/>
      <c r="C64" s="29"/>
      <c r="D64" s="30"/>
      <c r="E64" s="31"/>
      <c r="O64" s="32"/>
      <c r="S64" s="33"/>
      <c r="T64" s="33"/>
    </row>
    <row r="65" spans="2:20" x14ac:dyDescent="0.2">
      <c r="B65" s="29"/>
      <c r="C65" s="29"/>
      <c r="D65" s="30"/>
      <c r="E65" s="31"/>
      <c r="O65" s="32"/>
      <c r="S65" s="33"/>
      <c r="T65" s="33"/>
    </row>
    <row r="66" spans="2:20" x14ac:dyDescent="0.2">
      <c r="B66" s="29"/>
      <c r="C66" s="29"/>
      <c r="D66" s="30"/>
      <c r="E66" s="31"/>
      <c r="O66" s="32"/>
      <c r="S66" s="33"/>
      <c r="T66" s="33"/>
    </row>
    <row r="67" spans="2:20" x14ac:dyDescent="0.2">
      <c r="B67" s="29"/>
      <c r="C67" s="29"/>
      <c r="D67" s="30"/>
      <c r="E67" s="31"/>
      <c r="O67" s="32"/>
      <c r="S67" s="33"/>
      <c r="T67" s="33"/>
    </row>
    <row r="68" spans="2:20" x14ac:dyDescent="0.2">
      <c r="B68" s="29"/>
      <c r="C68" s="29"/>
      <c r="D68" s="30"/>
      <c r="E68" s="31"/>
      <c r="O68" s="32"/>
      <c r="S68" s="33"/>
      <c r="T68" s="33"/>
    </row>
    <row r="69" spans="2:20" x14ac:dyDescent="0.2">
      <c r="B69" s="29"/>
      <c r="C69" s="29"/>
      <c r="D69" s="30"/>
      <c r="E69" s="31"/>
      <c r="O69" s="32"/>
      <c r="S69" s="33"/>
      <c r="T69" s="33"/>
    </row>
    <row r="70" spans="2:20" x14ac:dyDescent="0.2">
      <c r="B70" s="29"/>
      <c r="C70" s="29"/>
      <c r="D70" s="30"/>
      <c r="E70" s="31"/>
      <c r="O70" s="32"/>
      <c r="S70" s="33"/>
      <c r="T70" s="33"/>
    </row>
    <row r="71" spans="2:20" x14ac:dyDescent="0.2">
      <c r="B71" s="29"/>
      <c r="C71" s="29"/>
      <c r="D71" s="30"/>
      <c r="E71" s="31"/>
      <c r="O71" s="32"/>
      <c r="S71" s="33"/>
      <c r="T71" s="33"/>
    </row>
    <row r="72" spans="2:20" x14ac:dyDescent="0.2">
      <c r="B72" s="29"/>
      <c r="C72" s="29"/>
      <c r="D72" s="30"/>
      <c r="E72" s="31"/>
      <c r="O72" s="32"/>
      <c r="S72" s="33"/>
      <c r="T72" s="33"/>
    </row>
    <row r="73" spans="2:20" x14ac:dyDescent="0.2">
      <c r="B73" s="29"/>
      <c r="C73" s="29"/>
      <c r="D73" s="30"/>
      <c r="E73" s="31"/>
      <c r="O73" s="32"/>
      <c r="S73" s="33"/>
      <c r="T73" s="33"/>
    </row>
    <row r="74" spans="2:20" x14ac:dyDescent="0.2">
      <c r="B74" s="29"/>
      <c r="C74" s="29"/>
      <c r="D74" s="30"/>
      <c r="E74" s="31"/>
      <c r="O74" s="32"/>
      <c r="S74" s="33"/>
      <c r="T74" s="33"/>
    </row>
    <row r="75" spans="2:20" x14ac:dyDescent="0.2">
      <c r="B75" s="29"/>
      <c r="C75" s="29"/>
      <c r="D75" s="30"/>
      <c r="E75" s="31"/>
      <c r="O75" s="32"/>
      <c r="S75" s="33"/>
      <c r="T75" s="33"/>
    </row>
    <row r="76" spans="2:20" x14ac:dyDescent="0.2">
      <c r="B76" s="29"/>
      <c r="C76" s="29"/>
      <c r="D76" s="30"/>
      <c r="E76" s="31"/>
      <c r="O76" s="32"/>
      <c r="S76" s="33"/>
      <c r="T76" s="33"/>
    </row>
    <row r="77" spans="2:20" x14ac:dyDescent="0.2">
      <c r="B77" s="29"/>
      <c r="C77" s="29"/>
      <c r="D77" s="30"/>
      <c r="E77" s="31"/>
      <c r="O77" s="32"/>
      <c r="S77" s="33"/>
      <c r="T77" s="33"/>
    </row>
    <row r="78" spans="2:20" x14ac:dyDescent="0.2">
      <c r="B78" s="29"/>
      <c r="C78" s="29"/>
      <c r="D78" s="30"/>
      <c r="E78" s="31"/>
      <c r="O78" s="32"/>
      <c r="S78" s="33"/>
      <c r="T78" s="33"/>
    </row>
    <row r="79" spans="2:20" x14ac:dyDescent="0.2">
      <c r="B79" s="29"/>
      <c r="C79" s="29"/>
      <c r="D79" s="30"/>
      <c r="E79" s="31"/>
      <c r="O79" s="32"/>
      <c r="S79" s="33"/>
      <c r="T79" s="33"/>
    </row>
    <row r="80" spans="2:20" x14ac:dyDescent="0.2">
      <c r="B80" s="29"/>
      <c r="C80" s="29"/>
      <c r="D80" s="30"/>
      <c r="E80" s="31"/>
      <c r="O80" s="32"/>
      <c r="S80" s="33"/>
      <c r="T80" s="33"/>
    </row>
    <row r="81" spans="2:20" x14ac:dyDescent="0.2">
      <c r="B81" s="29"/>
      <c r="C81" s="29"/>
      <c r="D81" s="30"/>
      <c r="E81" s="31"/>
      <c r="O81" s="32"/>
      <c r="S81" s="33"/>
      <c r="T81" s="33"/>
    </row>
    <row r="82" spans="2:20" x14ac:dyDescent="0.2">
      <c r="B82" s="29"/>
      <c r="C82" s="29"/>
      <c r="D82" s="30"/>
      <c r="E82" s="31"/>
      <c r="O82" s="32"/>
      <c r="S82" s="33"/>
      <c r="T82" s="33"/>
    </row>
    <row r="83" spans="2:20" x14ac:dyDescent="0.2">
      <c r="B83" s="29"/>
      <c r="C83" s="29"/>
      <c r="D83" s="30"/>
      <c r="E83" s="31"/>
      <c r="O83" s="32"/>
      <c r="S83" s="33"/>
      <c r="T83" s="33"/>
    </row>
    <row r="84" spans="2:20" x14ac:dyDescent="0.2">
      <c r="B84" s="29"/>
      <c r="C84" s="29"/>
      <c r="D84" s="30"/>
      <c r="E84" s="31"/>
      <c r="O84" s="32"/>
      <c r="S84" s="33"/>
      <c r="T84" s="33"/>
    </row>
    <row r="85" spans="2:20" x14ac:dyDescent="0.2">
      <c r="B85" s="29"/>
      <c r="C85" s="29"/>
      <c r="D85" s="30"/>
      <c r="E85" s="31"/>
      <c r="O85" s="32"/>
      <c r="S85" s="33"/>
      <c r="T85" s="33"/>
    </row>
    <row r="86" spans="2:20" x14ac:dyDescent="0.2">
      <c r="B86" s="29"/>
      <c r="C86" s="29"/>
      <c r="D86" s="30"/>
      <c r="E86" s="31"/>
      <c r="O86" s="32"/>
      <c r="S86" s="33"/>
      <c r="T86" s="33"/>
    </row>
    <row r="87" spans="2:20" x14ac:dyDescent="0.2">
      <c r="B87" s="29"/>
      <c r="C87" s="29"/>
      <c r="D87" s="30"/>
      <c r="E87" s="31"/>
      <c r="O87" s="32"/>
      <c r="S87" s="33"/>
      <c r="T87" s="33"/>
    </row>
    <row r="88" spans="2:20" x14ac:dyDescent="0.2">
      <c r="B88" s="29"/>
      <c r="C88" s="29"/>
      <c r="D88" s="30"/>
      <c r="E88" s="31"/>
      <c r="O88" s="32"/>
      <c r="S88" s="33"/>
      <c r="T88" s="33"/>
    </row>
    <row r="89" spans="2:20" x14ac:dyDescent="0.2">
      <c r="B89" s="29"/>
      <c r="C89" s="29"/>
      <c r="D89" s="30"/>
      <c r="E89" s="31"/>
      <c r="O89" s="32"/>
      <c r="S89" s="33"/>
      <c r="T89" s="33"/>
    </row>
    <row r="90" spans="2:20" x14ac:dyDescent="0.2">
      <c r="B90" s="29"/>
      <c r="C90" s="29"/>
      <c r="D90" s="30"/>
      <c r="E90" s="31"/>
      <c r="O90" s="32"/>
      <c r="S90" s="33"/>
      <c r="T90" s="33"/>
    </row>
    <row r="91" spans="2:20" x14ac:dyDescent="0.2">
      <c r="B91" s="29"/>
      <c r="C91" s="29"/>
      <c r="D91" s="30"/>
      <c r="E91" s="31"/>
      <c r="O91" s="32"/>
      <c r="S91" s="33"/>
      <c r="T91" s="33"/>
    </row>
    <row r="92" spans="2:20" x14ac:dyDescent="0.2">
      <c r="B92" s="29"/>
      <c r="C92" s="29"/>
      <c r="D92" s="30"/>
      <c r="E92" s="31"/>
      <c r="O92" s="32"/>
      <c r="S92" s="33"/>
      <c r="T92" s="33"/>
    </row>
    <row r="93" spans="2:20" x14ac:dyDescent="0.2">
      <c r="B93" s="29"/>
      <c r="C93" s="29"/>
      <c r="D93" s="30"/>
      <c r="E93" s="31"/>
      <c r="O93" s="32"/>
      <c r="S93" s="33"/>
      <c r="T93" s="33"/>
    </row>
    <row r="94" spans="2:20" x14ac:dyDescent="0.2">
      <c r="B94" s="29"/>
      <c r="C94" s="29"/>
      <c r="D94" s="30"/>
      <c r="E94" s="31"/>
      <c r="O94" s="32"/>
      <c r="S94" s="33"/>
      <c r="T94" s="33"/>
    </row>
    <row r="95" spans="2:20" x14ac:dyDescent="0.2">
      <c r="B95" s="29"/>
      <c r="C95" s="29"/>
      <c r="D95" s="30"/>
      <c r="E95" s="31"/>
      <c r="O95" s="32"/>
      <c r="S95" s="33"/>
      <c r="T95" s="33"/>
    </row>
    <row r="96" spans="2:20" x14ac:dyDescent="0.2">
      <c r="B96" s="29"/>
      <c r="C96" s="29"/>
      <c r="D96" s="30"/>
      <c r="E96" s="31"/>
      <c r="O96" s="32"/>
      <c r="S96" s="33"/>
      <c r="T96" s="33"/>
    </row>
    <row r="97" spans="2:20" x14ac:dyDescent="0.2">
      <c r="B97" s="29"/>
      <c r="C97" s="29"/>
      <c r="D97" s="30"/>
      <c r="E97" s="31"/>
      <c r="O97" s="32"/>
      <c r="S97" s="33"/>
      <c r="T97" s="33"/>
    </row>
    <row r="98" spans="2:20" x14ac:dyDescent="0.2">
      <c r="B98" s="29"/>
      <c r="C98" s="29"/>
      <c r="D98" s="30"/>
      <c r="E98" s="31"/>
      <c r="O98" s="32"/>
      <c r="S98" s="33"/>
      <c r="T98" s="33"/>
    </row>
    <row r="99" spans="2:20" x14ac:dyDescent="0.2">
      <c r="B99" s="29"/>
      <c r="C99" s="29"/>
      <c r="D99" s="30"/>
      <c r="E99" s="31"/>
      <c r="O99" s="32"/>
      <c r="S99" s="33"/>
      <c r="T99" s="33"/>
    </row>
    <row r="100" spans="2:20" x14ac:dyDescent="0.2">
      <c r="B100" s="29"/>
      <c r="C100" s="29"/>
      <c r="D100" s="30"/>
      <c r="E100" s="31"/>
      <c r="O100" s="32"/>
      <c r="S100" s="33"/>
      <c r="T100" s="33"/>
    </row>
    <row r="101" spans="2:20" x14ac:dyDescent="0.2">
      <c r="B101" s="29"/>
      <c r="C101" s="29"/>
      <c r="D101" s="30"/>
      <c r="E101" s="31"/>
      <c r="O101" s="32"/>
      <c r="S101" s="33"/>
      <c r="T101" s="33"/>
    </row>
    <row r="102" spans="2:20" x14ac:dyDescent="0.2">
      <c r="B102" s="29"/>
      <c r="C102" s="29"/>
      <c r="D102" s="30"/>
      <c r="E102" s="31"/>
      <c r="O102" s="32"/>
      <c r="S102" s="33"/>
      <c r="T102" s="33"/>
    </row>
    <row r="103" spans="2:20" x14ac:dyDescent="0.2">
      <c r="B103" s="29"/>
      <c r="C103" s="29"/>
      <c r="D103" s="30"/>
      <c r="E103" s="31"/>
      <c r="O103" s="32"/>
      <c r="S103" s="33"/>
      <c r="T103" s="33"/>
    </row>
    <row r="104" spans="2:20" x14ac:dyDescent="0.2">
      <c r="B104" s="29"/>
      <c r="C104" s="29"/>
      <c r="D104" s="30"/>
      <c r="E104" s="31"/>
      <c r="O104" s="32"/>
      <c r="S104" s="33"/>
      <c r="T104" s="33"/>
    </row>
    <row r="105" spans="2:20" x14ac:dyDescent="0.2">
      <c r="B105" s="29"/>
      <c r="C105" s="29"/>
      <c r="D105" s="30"/>
      <c r="E105" s="31"/>
      <c r="O105" s="32"/>
      <c r="S105" s="33"/>
      <c r="T105" s="33"/>
    </row>
    <row r="106" spans="2:20" x14ac:dyDescent="0.2">
      <c r="B106" s="29"/>
      <c r="C106" s="29"/>
      <c r="D106" s="30"/>
      <c r="E106" s="31"/>
      <c r="O106" s="32"/>
      <c r="S106" s="33"/>
      <c r="T106" s="33"/>
    </row>
    <row r="107" spans="2:20" x14ac:dyDescent="0.2">
      <c r="B107" s="29"/>
      <c r="C107" s="29"/>
      <c r="D107" s="30"/>
      <c r="E107" s="31"/>
      <c r="O107" s="32"/>
      <c r="S107" s="33"/>
      <c r="T107" s="33"/>
    </row>
    <row r="108" spans="2:20" x14ac:dyDescent="0.2">
      <c r="B108" s="29"/>
      <c r="C108" s="29"/>
      <c r="D108" s="30"/>
      <c r="E108" s="31"/>
      <c r="O108" s="32"/>
      <c r="S108" s="33"/>
      <c r="T108" s="33"/>
    </row>
    <row r="109" spans="2:20" x14ac:dyDescent="0.2">
      <c r="B109" s="29"/>
      <c r="C109" s="29"/>
      <c r="D109" s="30"/>
      <c r="E109" s="31"/>
      <c r="O109" s="32"/>
      <c r="S109" s="33"/>
      <c r="T109" s="33"/>
    </row>
    <row r="110" spans="2:20" x14ac:dyDescent="0.2">
      <c r="B110" s="29"/>
      <c r="C110" s="29"/>
      <c r="D110" s="30"/>
      <c r="E110" s="31"/>
      <c r="O110" s="32"/>
      <c r="S110" s="33"/>
      <c r="T110" s="33"/>
    </row>
    <row r="111" spans="2:20" x14ac:dyDescent="0.2">
      <c r="B111" s="29"/>
      <c r="C111" s="29"/>
      <c r="D111" s="30"/>
      <c r="E111" s="31"/>
      <c r="O111" s="32"/>
      <c r="S111" s="33"/>
      <c r="T111" s="33"/>
    </row>
    <row r="112" spans="2:20" x14ac:dyDescent="0.2">
      <c r="B112" s="29"/>
      <c r="C112" s="29"/>
      <c r="D112" s="30"/>
      <c r="E112" s="31"/>
      <c r="O112" s="32"/>
      <c r="S112" s="33"/>
      <c r="T112" s="33"/>
    </row>
    <row r="113" spans="2:20" x14ac:dyDescent="0.2">
      <c r="B113" s="29"/>
      <c r="C113" s="29"/>
      <c r="D113" s="30"/>
      <c r="E113" s="31"/>
      <c r="O113" s="32"/>
      <c r="S113" s="33"/>
      <c r="T113" s="33"/>
    </row>
    <row r="114" spans="2:20" x14ac:dyDescent="0.2">
      <c r="B114" s="29"/>
      <c r="C114" s="29"/>
      <c r="D114" s="30"/>
      <c r="E114" s="31"/>
      <c r="O114" s="32"/>
      <c r="S114" s="33"/>
      <c r="T114" s="33"/>
    </row>
    <row r="115" spans="2:20" x14ac:dyDescent="0.2">
      <c r="B115" s="29"/>
      <c r="C115" s="29"/>
      <c r="D115" s="30"/>
      <c r="E115" s="31"/>
      <c r="O115" s="32"/>
      <c r="S115" s="33"/>
      <c r="T115" s="33"/>
    </row>
    <row r="116" spans="2:20" x14ac:dyDescent="0.2">
      <c r="B116" s="29"/>
      <c r="C116" s="29"/>
      <c r="D116" s="30"/>
      <c r="E116" s="31"/>
      <c r="O116" s="32"/>
      <c r="S116" s="33"/>
      <c r="T116" s="33"/>
    </row>
    <row r="117" spans="2:20" x14ac:dyDescent="0.2">
      <c r="B117" s="29"/>
      <c r="C117" s="29"/>
      <c r="D117" s="30"/>
      <c r="E117" s="31"/>
      <c r="O117" s="32"/>
      <c r="S117" s="33"/>
      <c r="T117" s="33"/>
    </row>
    <row r="118" spans="2:20" x14ac:dyDescent="0.2">
      <c r="B118" s="29"/>
      <c r="C118" s="29"/>
      <c r="D118" s="30"/>
      <c r="E118" s="31"/>
      <c r="O118" s="32"/>
      <c r="S118" s="33"/>
      <c r="T118" s="33"/>
    </row>
    <row r="119" spans="2:20" x14ac:dyDescent="0.2">
      <c r="B119" s="29"/>
      <c r="C119" s="29"/>
      <c r="D119" s="30"/>
      <c r="E119" s="31"/>
      <c r="O119" s="32"/>
      <c r="S119" s="33"/>
      <c r="T119" s="33"/>
    </row>
    <row r="120" spans="2:20" x14ac:dyDescent="0.2">
      <c r="B120" s="29"/>
      <c r="C120" s="29"/>
      <c r="D120" s="30"/>
      <c r="E120" s="31"/>
      <c r="O120" s="32"/>
      <c r="S120" s="33"/>
      <c r="T120" s="33"/>
    </row>
    <row r="121" spans="2:20" x14ac:dyDescent="0.2">
      <c r="B121" s="29"/>
      <c r="C121" s="29"/>
      <c r="D121" s="30"/>
      <c r="E121" s="31"/>
      <c r="O121" s="32"/>
      <c r="S121" s="33"/>
      <c r="T121" s="33"/>
    </row>
    <row r="122" spans="2:20" x14ac:dyDescent="0.2">
      <c r="B122" s="29"/>
      <c r="C122" s="29"/>
      <c r="D122" s="30"/>
      <c r="E122" s="31"/>
      <c r="O122" s="32"/>
      <c r="S122" s="33"/>
      <c r="T122" s="33"/>
    </row>
    <row r="123" spans="2:20" x14ac:dyDescent="0.2">
      <c r="B123" s="29"/>
      <c r="C123" s="29"/>
      <c r="D123" s="30"/>
      <c r="E123" s="31"/>
      <c r="O123" s="32"/>
      <c r="S123" s="33"/>
      <c r="T123" s="33"/>
    </row>
    <row r="124" spans="2:20" x14ac:dyDescent="0.2">
      <c r="B124" s="29"/>
      <c r="C124" s="29"/>
      <c r="D124" s="30"/>
      <c r="E124" s="31"/>
      <c r="O124" s="32"/>
      <c r="S124" s="33"/>
      <c r="T124" s="33"/>
    </row>
    <row r="125" spans="2:20" x14ac:dyDescent="0.2">
      <c r="B125" s="29"/>
      <c r="C125" s="29"/>
      <c r="D125" s="30"/>
      <c r="E125" s="31"/>
      <c r="O125" s="32"/>
      <c r="S125" s="33"/>
      <c r="T125" s="33"/>
    </row>
    <row r="126" spans="2:20" x14ac:dyDescent="0.2">
      <c r="B126" s="29"/>
      <c r="C126" s="29"/>
      <c r="D126" s="30"/>
      <c r="E126" s="31"/>
      <c r="O126" s="32"/>
      <c r="S126" s="33"/>
      <c r="T126" s="33"/>
    </row>
    <row r="127" spans="2:20" x14ac:dyDescent="0.2">
      <c r="B127" s="29"/>
      <c r="C127" s="29"/>
      <c r="D127" s="30"/>
      <c r="E127" s="31"/>
      <c r="O127" s="32"/>
      <c r="S127" s="33"/>
      <c r="T127" s="33"/>
    </row>
    <row r="128" spans="2:20" x14ac:dyDescent="0.2">
      <c r="B128" s="29"/>
      <c r="C128" s="29"/>
      <c r="D128" s="30"/>
      <c r="E128" s="31"/>
      <c r="O128" s="32"/>
      <c r="S128" s="33"/>
      <c r="T128" s="33"/>
    </row>
    <row r="129" spans="2:20" x14ac:dyDescent="0.2">
      <c r="B129" s="29"/>
      <c r="C129" s="29"/>
      <c r="D129" s="30"/>
      <c r="E129" s="31"/>
      <c r="O129" s="32"/>
      <c r="S129" s="33"/>
      <c r="T129" s="33"/>
    </row>
    <row r="130" spans="2:20" x14ac:dyDescent="0.2">
      <c r="B130" s="29"/>
      <c r="C130" s="29"/>
      <c r="D130" s="30"/>
      <c r="E130" s="31"/>
      <c r="O130" s="32"/>
      <c r="S130" s="33"/>
      <c r="T130" s="33"/>
    </row>
    <row r="131" spans="2:20" x14ac:dyDescent="0.2">
      <c r="B131" s="29"/>
      <c r="C131" s="29"/>
      <c r="D131" s="30"/>
      <c r="E131" s="31"/>
      <c r="O131" s="32"/>
      <c r="S131" s="33"/>
      <c r="T131" s="33"/>
    </row>
    <row r="132" spans="2:20" x14ac:dyDescent="0.2">
      <c r="B132" s="29"/>
      <c r="C132" s="29"/>
      <c r="D132" s="30"/>
      <c r="E132" s="31"/>
      <c r="O132" s="32"/>
      <c r="S132" s="33"/>
      <c r="T132" s="33"/>
    </row>
    <row r="133" spans="2:20" x14ac:dyDescent="0.2">
      <c r="B133" s="29"/>
      <c r="C133" s="29"/>
      <c r="D133" s="30"/>
      <c r="E133" s="31"/>
      <c r="O133" s="32"/>
      <c r="S133" s="33"/>
      <c r="T133" s="33"/>
    </row>
    <row r="134" spans="2:20" x14ac:dyDescent="0.2">
      <c r="B134" s="29"/>
      <c r="C134" s="29"/>
      <c r="D134" s="30"/>
      <c r="E134" s="31"/>
      <c r="O134" s="32"/>
      <c r="S134" s="33"/>
      <c r="T134" s="33"/>
    </row>
    <row r="135" spans="2:20" x14ac:dyDescent="0.2">
      <c r="B135" s="29"/>
      <c r="C135" s="29"/>
      <c r="D135" s="30"/>
      <c r="E135" s="31"/>
      <c r="O135" s="32"/>
      <c r="S135" s="33"/>
      <c r="T135" s="33"/>
    </row>
    <row r="136" spans="2:20" x14ac:dyDescent="0.2">
      <c r="B136" s="29"/>
      <c r="C136" s="29"/>
      <c r="D136" s="30"/>
      <c r="E136" s="31"/>
      <c r="O136" s="32"/>
      <c r="S136" s="33"/>
      <c r="T136" s="33"/>
    </row>
    <row r="137" spans="2:20" x14ac:dyDescent="0.2">
      <c r="B137" s="29"/>
      <c r="C137" s="29"/>
      <c r="D137" s="30"/>
      <c r="E137" s="31"/>
      <c r="O137" s="32"/>
      <c r="S137" s="33"/>
      <c r="T137" s="33"/>
    </row>
    <row r="138" spans="2:20" x14ac:dyDescent="0.2">
      <c r="B138" s="29"/>
      <c r="C138" s="29"/>
      <c r="D138" s="30"/>
      <c r="E138" s="31"/>
      <c r="O138" s="32"/>
      <c r="S138" s="33"/>
      <c r="T138" s="33"/>
    </row>
    <row r="139" spans="2:20" x14ac:dyDescent="0.2">
      <c r="B139" s="29"/>
      <c r="C139" s="29"/>
      <c r="D139" s="30"/>
      <c r="E139" s="31"/>
      <c r="O139" s="32"/>
      <c r="S139" s="33"/>
      <c r="T139" s="33"/>
    </row>
    <row r="140" spans="2:20" x14ac:dyDescent="0.2">
      <c r="B140" s="29"/>
      <c r="C140" s="29"/>
      <c r="D140" s="30"/>
      <c r="E140" s="31"/>
      <c r="O140" s="32"/>
      <c r="S140" s="33"/>
      <c r="T140" s="33"/>
    </row>
    <row r="141" spans="2:20" x14ac:dyDescent="0.2">
      <c r="B141" s="29"/>
      <c r="C141" s="29"/>
      <c r="D141" s="30"/>
      <c r="E141" s="31"/>
      <c r="O141" s="32"/>
      <c r="S141" s="33"/>
      <c r="T141" s="33"/>
    </row>
    <row r="142" spans="2:20" x14ac:dyDescent="0.2">
      <c r="B142" s="29"/>
      <c r="C142" s="29"/>
      <c r="D142" s="30"/>
      <c r="E142" s="31"/>
      <c r="O142" s="32"/>
      <c r="S142" s="33"/>
      <c r="T142" s="33"/>
    </row>
    <row r="143" spans="2:20" x14ac:dyDescent="0.2">
      <c r="B143" s="29"/>
      <c r="C143" s="29"/>
      <c r="D143" s="30"/>
      <c r="E143" s="31"/>
      <c r="O143" s="32"/>
      <c r="S143" s="33"/>
      <c r="T143" s="33"/>
    </row>
    <row r="144" spans="2:20" x14ac:dyDescent="0.2">
      <c r="B144" s="29"/>
      <c r="C144" s="29"/>
      <c r="D144" s="30"/>
      <c r="E144" s="31"/>
      <c r="O144" s="32"/>
      <c r="S144" s="33"/>
      <c r="T144" s="33"/>
    </row>
    <row r="145" spans="1:20" x14ac:dyDescent="0.2">
      <c r="B145" s="29"/>
      <c r="C145" s="29"/>
      <c r="D145" s="30"/>
      <c r="E145" s="31"/>
      <c r="O145" s="32"/>
      <c r="S145" s="33"/>
      <c r="T145" s="33"/>
    </row>
    <row r="146" spans="1:20" x14ac:dyDescent="0.2">
      <c r="B146" s="29"/>
      <c r="C146" s="29"/>
      <c r="D146" s="30"/>
      <c r="E146" s="31"/>
      <c r="O146" s="32"/>
      <c r="S146" s="33"/>
      <c r="T146" s="33"/>
    </row>
    <row r="147" spans="1:20" x14ac:dyDescent="0.2">
      <c r="B147" s="29"/>
      <c r="C147" s="29"/>
      <c r="D147" s="30"/>
      <c r="E147" s="31"/>
      <c r="O147" s="32"/>
      <c r="S147" s="33"/>
      <c r="T147" s="33"/>
    </row>
    <row r="148" spans="1:20" x14ac:dyDescent="0.2">
      <c r="B148" s="29"/>
      <c r="C148" s="29"/>
      <c r="D148" s="30"/>
      <c r="E148" s="31"/>
      <c r="O148" s="32"/>
      <c r="S148" s="33"/>
      <c r="T148" s="33"/>
    </row>
    <row r="149" spans="1:20" x14ac:dyDescent="0.2">
      <c r="B149" s="29"/>
      <c r="C149" s="29"/>
      <c r="D149" s="30"/>
      <c r="E149" s="31"/>
      <c r="O149" s="32"/>
      <c r="S149" s="33"/>
      <c r="T149" s="33"/>
    </row>
    <row r="150" spans="1:20" x14ac:dyDescent="0.2">
      <c r="B150" s="29"/>
      <c r="C150" s="29"/>
      <c r="D150" s="30"/>
      <c r="E150" s="31"/>
      <c r="O150" s="32"/>
      <c r="S150" s="33"/>
      <c r="T150" s="33"/>
    </row>
    <row r="151" spans="1:20" x14ac:dyDescent="0.2">
      <c r="B151" s="29"/>
      <c r="C151" s="29"/>
      <c r="D151" s="30"/>
      <c r="E151" s="31"/>
      <c r="O151" s="32"/>
      <c r="S151" s="33"/>
      <c r="T151" s="33"/>
    </row>
    <row r="152" spans="1:20" x14ac:dyDescent="0.2">
      <c r="B152" s="29"/>
      <c r="C152" s="29"/>
      <c r="D152" s="30"/>
      <c r="E152" s="31"/>
      <c r="O152" s="32"/>
      <c r="S152" s="33"/>
      <c r="T152" s="33"/>
    </row>
    <row r="153" spans="1:20" x14ac:dyDescent="0.2">
      <c r="B153" s="29"/>
      <c r="C153" s="29"/>
      <c r="D153" s="30"/>
      <c r="E153" s="31"/>
      <c r="O153" s="32"/>
      <c r="S153" s="33"/>
      <c r="T153" s="33"/>
    </row>
    <row r="154" spans="1:20" x14ac:dyDescent="0.2">
      <c r="B154" s="29"/>
      <c r="C154" s="29"/>
      <c r="D154" s="30"/>
      <c r="E154" s="31"/>
      <c r="O154" s="32"/>
      <c r="S154" s="33"/>
      <c r="T154" s="33"/>
    </row>
    <row r="155" spans="1:20" x14ac:dyDescent="0.2">
      <c r="B155" s="29"/>
      <c r="C155" s="29"/>
      <c r="D155" s="30"/>
      <c r="E155" s="31"/>
      <c r="O155" s="32"/>
      <c r="S155" s="33"/>
      <c r="T155" s="33"/>
    </row>
    <row r="156" spans="1:20" x14ac:dyDescent="0.2">
      <c r="B156" s="29"/>
      <c r="C156" s="29"/>
      <c r="D156" s="30"/>
      <c r="E156" s="31"/>
      <c r="O156" s="32"/>
      <c r="S156" s="33"/>
      <c r="T156" s="33"/>
    </row>
    <row r="157" spans="1:20" x14ac:dyDescent="0.2">
      <c r="B157" s="29"/>
      <c r="C157" s="29"/>
      <c r="D157" s="30"/>
      <c r="E157" s="31"/>
      <c r="O157" s="32"/>
      <c r="S157" s="33"/>
      <c r="T157" s="33"/>
    </row>
    <row r="158" spans="1:20" x14ac:dyDescent="0.2">
      <c r="B158" s="29"/>
      <c r="C158" s="29"/>
      <c r="D158" s="30"/>
      <c r="E158" s="31"/>
      <c r="O158" s="32"/>
      <c r="S158" s="33"/>
      <c r="T158" s="33"/>
    </row>
    <row r="159" spans="1:20" x14ac:dyDescent="0.2">
      <c r="B159" s="29"/>
      <c r="C159" s="29"/>
      <c r="D159" s="30"/>
      <c r="E159" s="31"/>
      <c r="O159" s="32"/>
      <c r="S159" s="33"/>
      <c r="T159" s="33"/>
    </row>
    <row r="160" spans="1:20" x14ac:dyDescent="0.2">
      <c r="A160" s="28">
        <v>2921</v>
      </c>
      <c r="B160" s="29" t="s">
        <v>2921</v>
      </c>
      <c r="C160" s="29" t="s">
        <v>7031</v>
      </c>
      <c r="D160" s="30">
        <v>100</v>
      </c>
      <c r="E160" s="31">
        <v>129</v>
      </c>
      <c r="F160" s="28" t="s">
        <v>8218</v>
      </c>
      <c r="G160" s="28" t="s">
        <v>8223</v>
      </c>
      <c r="H160" s="28" t="s">
        <v>8245</v>
      </c>
      <c r="I160" s="28">
        <v>1411679804</v>
      </c>
      <c r="J160" s="28">
        <v>1409087804</v>
      </c>
      <c r="K160" s="28" t="b">
        <v>0</v>
      </c>
      <c r="L160" s="28">
        <v>3</v>
      </c>
      <c r="M160" s="28" t="b">
        <v>1</v>
      </c>
      <c r="N160" s="28" t="s">
        <v>8303</v>
      </c>
      <c r="O160" s="32">
        <v>129</v>
      </c>
      <c r="P160" s="28">
        <v>43</v>
      </c>
      <c r="Q160" s="28" t="s">
        <v>8315</v>
      </c>
      <c r="R160" s="28" t="s">
        <v>8357</v>
      </c>
      <c r="S160" s="33">
        <v>41877.886620370373</v>
      </c>
      <c r="T160" s="33">
        <v>41907.886620370373</v>
      </c>
    </row>
    <row r="161" spans="1:20" x14ac:dyDescent="0.2">
      <c r="A161" s="28">
        <v>2923</v>
      </c>
      <c r="B161" s="29" t="s">
        <v>2923</v>
      </c>
      <c r="C161" s="29" t="s">
        <v>7033</v>
      </c>
      <c r="D161" s="30">
        <v>300</v>
      </c>
      <c r="E161" s="31">
        <v>300</v>
      </c>
      <c r="F161" s="28" t="s">
        <v>8218</v>
      </c>
      <c r="G161" s="28" t="s">
        <v>8223</v>
      </c>
      <c r="H161" s="28" t="s">
        <v>8245</v>
      </c>
      <c r="I161" s="28">
        <v>1422068400</v>
      </c>
      <c r="J161" s="28">
        <v>1420774779</v>
      </c>
      <c r="K161" s="28" t="b">
        <v>0</v>
      </c>
      <c r="L161" s="28">
        <v>10</v>
      </c>
      <c r="M161" s="28" t="b">
        <v>1</v>
      </c>
      <c r="N161" s="28" t="s">
        <v>8303</v>
      </c>
      <c r="O161" s="32">
        <v>100</v>
      </c>
      <c r="P161" s="28">
        <v>30</v>
      </c>
      <c r="Q161" s="28" t="s">
        <v>8315</v>
      </c>
      <c r="R161" s="28" t="s">
        <v>8357</v>
      </c>
      <c r="S161" s="33">
        <v>42013.15253472222</v>
      </c>
      <c r="T161" s="33">
        <v>42028.125</v>
      </c>
    </row>
    <row r="162" spans="1:20" x14ac:dyDescent="0.2">
      <c r="A162" s="28">
        <v>2924</v>
      </c>
      <c r="B162" s="29" t="s">
        <v>2924</v>
      </c>
      <c r="C162" s="29" t="s">
        <v>7034</v>
      </c>
      <c r="D162" s="30">
        <v>25000</v>
      </c>
      <c r="E162" s="31">
        <v>25800</v>
      </c>
      <c r="F162" s="28" t="s">
        <v>8218</v>
      </c>
      <c r="G162" s="28" t="s">
        <v>8223</v>
      </c>
      <c r="H162" s="28" t="s">
        <v>8245</v>
      </c>
      <c r="I162" s="28">
        <v>1431143940</v>
      </c>
      <c r="J162" s="28">
        <v>1428585710</v>
      </c>
      <c r="K162" s="28" t="b">
        <v>0</v>
      </c>
      <c r="L162" s="28">
        <v>147</v>
      </c>
      <c r="M162" s="28" t="b">
        <v>1</v>
      </c>
      <c r="N162" s="28" t="s">
        <v>8303</v>
      </c>
      <c r="O162" s="32">
        <v>103</v>
      </c>
      <c r="P162" s="28">
        <v>175.51</v>
      </c>
      <c r="Q162" s="28" t="s">
        <v>8315</v>
      </c>
      <c r="R162" s="28" t="s">
        <v>8357</v>
      </c>
      <c r="S162" s="33">
        <v>42103.556828703702</v>
      </c>
      <c r="T162" s="33">
        <v>42133.165972222225</v>
      </c>
    </row>
    <row r="163" spans="1:20" x14ac:dyDescent="0.2">
      <c r="A163" s="28">
        <v>2925</v>
      </c>
      <c r="B163" s="29" t="s">
        <v>2925</v>
      </c>
      <c r="C163" s="29" t="s">
        <v>7035</v>
      </c>
      <c r="D163" s="30">
        <v>45000</v>
      </c>
      <c r="E163" s="31">
        <v>46100.69</v>
      </c>
      <c r="F163" s="28" t="s">
        <v>8218</v>
      </c>
      <c r="G163" s="28" t="s">
        <v>8223</v>
      </c>
      <c r="H163" s="28" t="s">
        <v>8245</v>
      </c>
      <c r="I163" s="28">
        <v>1410444068</v>
      </c>
      <c r="J163" s="28">
        <v>1407852068</v>
      </c>
      <c r="K163" s="28" t="b">
        <v>0</v>
      </c>
      <c r="L163" s="28">
        <v>199</v>
      </c>
      <c r="M163" s="28" t="b">
        <v>1</v>
      </c>
      <c r="N163" s="28" t="s">
        <v>8303</v>
      </c>
      <c r="O163" s="32">
        <v>102</v>
      </c>
      <c r="P163" s="28">
        <v>231.66</v>
      </c>
      <c r="Q163" s="28" t="s">
        <v>8315</v>
      </c>
      <c r="R163" s="28" t="s">
        <v>8357</v>
      </c>
      <c r="S163" s="33">
        <v>41863.584120370368</v>
      </c>
      <c r="T163" s="33">
        <v>41893.584120370368</v>
      </c>
    </row>
    <row r="164" spans="1:20" x14ac:dyDescent="0.2">
      <c r="A164" s="28">
        <v>2926</v>
      </c>
      <c r="B164" s="29" t="s">
        <v>2926</v>
      </c>
      <c r="C164" s="29" t="s">
        <v>7036</v>
      </c>
      <c r="D164" s="30">
        <v>3000</v>
      </c>
      <c r="E164" s="31">
        <v>3750</v>
      </c>
      <c r="F164" s="28" t="s">
        <v>8218</v>
      </c>
      <c r="G164" s="28" t="s">
        <v>8223</v>
      </c>
      <c r="H164" s="28" t="s">
        <v>8245</v>
      </c>
      <c r="I164" s="28">
        <v>1424715779</v>
      </c>
      <c r="J164" s="28">
        <v>1423506179</v>
      </c>
      <c r="K164" s="28" t="b">
        <v>0</v>
      </c>
      <c r="L164" s="28">
        <v>50</v>
      </c>
      <c r="M164" s="28" t="b">
        <v>1</v>
      </c>
      <c r="N164" s="28" t="s">
        <v>8303</v>
      </c>
      <c r="O164" s="32">
        <v>125</v>
      </c>
      <c r="P164" s="28">
        <v>75</v>
      </c>
      <c r="Q164" s="28" t="s">
        <v>8315</v>
      </c>
      <c r="R164" s="28" t="s">
        <v>8357</v>
      </c>
      <c r="S164" s="33">
        <v>42044.765960648147</v>
      </c>
      <c r="T164" s="33">
        <v>42058.765960648147</v>
      </c>
    </row>
    <row r="165" spans="1:20" x14ac:dyDescent="0.2">
      <c r="A165" s="28">
        <v>2927</v>
      </c>
      <c r="B165" s="29" t="s">
        <v>2927</v>
      </c>
      <c r="C165" s="29" t="s">
        <v>7037</v>
      </c>
      <c r="D165" s="30">
        <v>1800</v>
      </c>
      <c r="E165" s="31">
        <v>2355</v>
      </c>
      <c r="F165" s="28" t="s">
        <v>8218</v>
      </c>
      <c r="G165" s="28" t="s">
        <v>8223</v>
      </c>
      <c r="H165" s="28" t="s">
        <v>8245</v>
      </c>
      <c r="I165" s="28">
        <v>1405400400</v>
      </c>
      <c r="J165" s="28">
        <v>1402934629</v>
      </c>
      <c r="K165" s="28" t="b">
        <v>0</v>
      </c>
      <c r="L165" s="28">
        <v>21</v>
      </c>
      <c r="M165" s="28" t="b">
        <v>1</v>
      </c>
      <c r="N165" s="28" t="s">
        <v>8303</v>
      </c>
      <c r="O165" s="32">
        <v>131</v>
      </c>
      <c r="P165" s="28">
        <v>112.14</v>
      </c>
      <c r="Q165" s="28" t="s">
        <v>8315</v>
      </c>
      <c r="R165" s="28" t="s">
        <v>8357</v>
      </c>
      <c r="S165" s="33">
        <v>41806.669317129628</v>
      </c>
      <c r="T165" s="33">
        <v>41835.208333333336</v>
      </c>
    </row>
    <row r="166" spans="1:20" x14ac:dyDescent="0.2">
      <c r="A166" s="28">
        <v>2928</v>
      </c>
      <c r="B166" s="29" t="s">
        <v>2928</v>
      </c>
      <c r="C166" s="29" t="s">
        <v>7038</v>
      </c>
      <c r="D166" s="30">
        <v>1000</v>
      </c>
      <c r="E166" s="31">
        <v>1000</v>
      </c>
      <c r="F166" s="28" t="s">
        <v>8218</v>
      </c>
      <c r="G166" s="28" t="s">
        <v>8223</v>
      </c>
      <c r="H166" s="28" t="s">
        <v>8245</v>
      </c>
      <c r="I166" s="28">
        <v>1457135846</v>
      </c>
      <c r="J166" s="28">
        <v>1454543846</v>
      </c>
      <c r="K166" s="28" t="b">
        <v>0</v>
      </c>
      <c r="L166" s="28">
        <v>24</v>
      </c>
      <c r="M166" s="28" t="b">
        <v>1</v>
      </c>
      <c r="N166" s="28" t="s">
        <v>8303</v>
      </c>
      <c r="O166" s="32">
        <v>100</v>
      </c>
      <c r="P166" s="28">
        <v>41.67</v>
      </c>
      <c r="Q166" s="28" t="s">
        <v>8315</v>
      </c>
      <c r="R166" s="28" t="s">
        <v>8357</v>
      </c>
      <c r="S166" s="33">
        <v>42403.998217592598</v>
      </c>
      <c r="T166" s="33">
        <v>42433.998217592598</v>
      </c>
    </row>
    <row r="167" spans="1:20" x14ac:dyDescent="0.2">
      <c r="A167" s="28">
        <v>2929</v>
      </c>
      <c r="B167" s="29" t="s">
        <v>2929</v>
      </c>
      <c r="C167" s="29" t="s">
        <v>7039</v>
      </c>
      <c r="D167" s="30">
        <v>8000</v>
      </c>
      <c r="E167" s="31">
        <v>8165.55</v>
      </c>
      <c r="F167" s="28" t="s">
        <v>8218</v>
      </c>
      <c r="G167" s="28" t="s">
        <v>8223</v>
      </c>
      <c r="H167" s="28" t="s">
        <v>8245</v>
      </c>
      <c r="I167" s="28">
        <v>1401024758</v>
      </c>
      <c r="J167" s="28">
        <v>1398432758</v>
      </c>
      <c r="K167" s="28" t="b">
        <v>0</v>
      </c>
      <c r="L167" s="28">
        <v>32</v>
      </c>
      <c r="M167" s="28" t="b">
        <v>1</v>
      </c>
      <c r="N167" s="28" t="s">
        <v>8303</v>
      </c>
      <c r="O167" s="32">
        <v>102</v>
      </c>
      <c r="P167" s="28">
        <v>255.17</v>
      </c>
      <c r="Q167" s="28" t="s">
        <v>8315</v>
      </c>
      <c r="R167" s="28" t="s">
        <v>8357</v>
      </c>
      <c r="S167" s="33">
        <v>41754.564328703702</v>
      </c>
      <c r="T167" s="33">
        <v>41784.564328703702</v>
      </c>
    </row>
    <row r="168" spans="1:20" x14ac:dyDescent="0.2">
      <c r="A168" s="28">
        <v>2933</v>
      </c>
      <c r="B168" s="29" t="s">
        <v>2933</v>
      </c>
      <c r="C168" s="29" t="s">
        <v>7043</v>
      </c>
      <c r="D168" s="30">
        <v>2500</v>
      </c>
      <c r="E168" s="31">
        <v>2569</v>
      </c>
      <c r="F168" s="28" t="s">
        <v>8218</v>
      </c>
      <c r="G168" s="28" t="s">
        <v>8223</v>
      </c>
      <c r="H168" s="28" t="s">
        <v>8245</v>
      </c>
      <c r="I168" s="28">
        <v>1465081053</v>
      </c>
      <c r="J168" s="28">
        <v>1462489053</v>
      </c>
      <c r="K168" s="28" t="b">
        <v>0</v>
      </c>
      <c r="L168" s="28">
        <v>54</v>
      </c>
      <c r="M168" s="28" t="b">
        <v>1</v>
      </c>
      <c r="N168" s="28" t="s">
        <v>8303</v>
      </c>
      <c r="O168" s="32">
        <v>103</v>
      </c>
      <c r="P168" s="28">
        <v>47.57</v>
      </c>
      <c r="Q168" s="28" t="s">
        <v>8315</v>
      </c>
      <c r="R168" s="28" t="s">
        <v>8357</v>
      </c>
      <c r="S168" s="33">
        <v>42495.956631944442</v>
      </c>
      <c r="T168" s="33">
        <v>42525.956631944442</v>
      </c>
    </row>
    <row r="169" spans="1:20" x14ac:dyDescent="0.2">
      <c r="A169" s="28">
        <v>2935</v>
      </c>
      <c r="B169" s="29" t="s">
        <v>2935</v>
      </c>
      <c r="C169" s="29" t="s">
        <v>7045</v>
      </c>
      <c r="D169" s="30">
        <v>3500</v>
      </c>
      <c r="E169" s="31">
        <v>3531</v>
      </c>
      <c r="F169" s="28" t="s">
        <v>8218</v>
      </c>
      <c r="G169" s="28" t="s">
        <v>8223</v>
      </c>
      <c r="H169" s="28" t="s">
        <v>8245</v>
      </c>
      <c r="I169" s="28">
        <v>1472490000</v>
      </c>
      <c r="J169" s="28">
        <v>1467468008</v>
      </c>
      <c r="K169" s="28" t="b">
        <v>0</v>
      </c>
      <c r="L169" s="28">
        <v>39</v>
      </c>
      <c r="M169" s="28" t="b">
        <v>1</v>
      </c>
      <c r="N169" s="28" t="s">
        <v>8303</v>
      </c>
      <c r="O169" s="32">
        <v>101</v>
      </c>
      <c r="P169" s="28">
        <v>90.54</v>
      </c>
      <c r="Q169" s="28" t="s">
        <v>8315</v>
      </c>
      <c r="R169" s="28" t="s">
        <v>8357</v>
      </c>
      <c r="S169" s="33">
        <v>42553.583425925928</v>
      </c>
      <c r="T169" s="33">
        <v>42611.708333333328</v>
      </c>
    </row>
    <row r="170" spans="1:20" x14ac:dyDescent="0.2">
      <c r="A170" s="28">
        <v>2936</v>
      </c>
      <c r="B170" s="29" t="s">
        <v>2936</v>
      </c>
      <c r="C170" s="29" t="s">
        <v>7046</v>
      </c>
      <c r="D170" s="30">
        <v>1000</v>
      </c>
      <c r="E170" s="31">
        <v>1280</v>
      </c>
      <c r="F170" s="28" t="s">
        <v>8218</v>
      </c>
      <c r="G170" s="28" t="s">
        <v>8223</v>
      </c>
      <c r="H170" s="28" t="s">
        <v>8245</v>
      </c>
      <c r="I170" s="28">
        <v>1413176340</v>
      </c>
      <c r="J170" s="28">
        <v>1412091423</v>
      </c>
      <c r="K170" s="28" t="b">
        <v>0</v>
      </c>
      <c r="L170" s="28">
        <v>34</v>
      </c>
      <c r="M170" s="28" t="b">
        <v>1</v>
      </c>
      <c r="N170" s="28" t="s">
        <v>8303</v>
      </c>
      <c r="O170" s="32">
        <v>128</v>
      </c>
      <c r="P170" s="28">
        <v>37.65</v>
      </c>
      <c r="Q170" s="28" t="s">
        <v>8315</v>
      </c>
      <c r="R170" s="28" t="s">
        <v>8357</v>
      </c>
      <c r="S170" s="33">
        <v>41912.650729166664</v>
      </c>
      <c r="T170" s="33">
        <v>41925.207638888889</v>
      </c>
    </row>
    <row r="171" spans="1:20" x14ac:dyDescent="0.2">
      <c r="A171" s="28">
        <v>2938</v>
      </c>
      <c r="B171" s="29" t="s">
        <v>2938</v>
      </c>
      <c r="C171" s="29" t="s">
        <v>7048</v>
      </c>
      <c r="D171" s="30">
        <v>4000</v>
      </c>
      <c r="E171" s="31">
        <v>4055</v>
      </c>
      <c r="F171" s="28" t="s">
        <v>8218</v>
      </c>
      <c r="G171" s="28" t="s">
        <v>8223</v>
      </c>
      <c r="H171" s="28" t="s">
        <v>8245</v>
      </c>
      <c r="I171" s="28">
        <v>1422636814</v>
      </c>
      <c r="J171" s="28">
        <v>1420044814</v>
      </c>
      <c r="K171" s="28" t="b">
        <v>0</v>
      </c>
      <c r="L171" s="28">
        <v>32</v>
      </c>
      <c r="M171" s="28" t="b">
        <v>1</v>
      </c>
      <c r="N171" s="28" t="s">
        <v>8303</v>
      </c>
      <c r="O171" s="32">
        <v>101</v>
      </c>
      <c r="P171" s="28">
        <v>126.72</v>
      </c>
      <c r="Q171" s="28" t="s">
        <v>8315</v>
      </c>
      <c r="R171" s="28" t="s">
        <v>8357</v>
      </c>
      <c r="S171" s="33">
        <v>42004.703865740739</v>
      </c>
      <c r="T171" s="33">
        <v>42034.703865740739</v>
      </c>
    </row>
    <row r="172" spans="1:20" x14ac:dyDescent="0.2">
      <c r="A172" s="28">
        <v>2939</v>
      </c>
      <c r="B172" s="29" t="s">
        <v>2939</v>
      </c>
      <c r="C172" s="29" t="s">
        <v>7049</v>
      </c>
      <c r="D172" s="30">
        <v>8000</v>
      </c>
      <c r="E172" s="31">
        <v>8230</v>
      </c>
      <c r="F172" s="28" t="s">
        <v>8218</v>
      </c>
      <c r="G172" s="28" t="s">
        <v>8223</v>
      </c>
      <c r="H172" s="28" t="s">
        <v>8245</v>
      </c>
      <c r="I172" s="28">
        <v>1409187600</v>
      </c>
      <c r="J172" s="28">
        <v>1406316312</v>
      </c>
      <c r="K172" s="28" t="b">
        <v>0</v>
      </c>
      <c r="L172" s="28">
        <v>25</v>
      </c>
      <c r="M172" s="28" t="b">
        <v>1</v>
      </c>
      <c r="N172" s="28" t="s">
        <v>8303</v>
      </c>
      <c r="O172" s="32">
        <v>103</v>
      </c>
      <c r="P172" s="28">
        <v>329.2</v>
      </c>
      <c r="Q172" s="28" t="s">
        <v>8315</v>
      </c>
      <c r="R172" s="28" t="s">
        <v>8357</v>
      </c>
      <c r="S172" s="33">
        <v>41845.809166666666</v>
      </c>
      <c r="T172" s="33">
        <v>41879.041666666664</v>
      </c>
    </row>
    <row r="173" spans="1:20" x14ac:dyDescent="0.2">
      <c r="A173" s="28">
        <v>2940</v>
      </c>
      <c r="B173" s="29" t="s">
        <v>2940</v>
      </c>
      <c r="C173" s="29" t="s">
        <v>7050</v>
      </c>
      <c r="D173" s="30">
        <v>2500</v>
      </c>
      <c r="E173" s="31">
        <v>2681</v>
      </c>
      <c r="F173" s="28" t="s">
        <v>8218</v>
      </c>
      <c r="G173" s="28" t="s">
        <v>8223</v>
      </c>
      <c r="H173" s="28" t="s">
        <v>8245</v>
      </c>
      <c r="I173" s="28">
        <v>1421606018</v>
      </c>
      <c r="J173" s="28">
        <v>1418150018</v>
      </c>
      <c r="K173" s="28" t="b">
        <v>0</v>
      </c>
      <c r="L173" s="28">
        <v>33</v>
      </c>
      <c r="M173" s="28" t="b">
        <v>1</v>
      </c>
      <c r="N173" s="28" t="s">
        <v>8303</v>
      </c>
      <c r="O173" s="32">
        <v>107</v>
      </c>
      <c r="P173" s="28">
        <v>81.239999999999995</v>
      </c>
      <c r="Q173" s="28" t="s">
        <v>8315</v>
      </c>
      <c r="R173" s="28" t="s">
        <v>8357</v>
      </c>
      <c r="S173" s="33">
        <v>41982.773356481484</v>
      </c>
      <c r="T173" s="33">
        <v>42022.773356481484</v>
      </c>
    </row>
    <row r="174" spans="1:20" x14ac:dyDescent="0.2">
      <c r="A174" s="28">
        <v>3191</v>
      </c>
      <c r="B174" s="29" t="s">
        <v>3191</v>
      </c>
      <c r="C174" s="29" t="s">
        <v>7301</v>
      </c>
      <c r="D174" s="30">
        <v>3750</v>
      </c>
      <c r="E174" s="31">
        <v>151</v>
      </c>
      <c r="F174" s="28" t="s">
        <v>8220</v>
      </c>
      <c r="G174" s="28" t="s">
        <v>8223</v>
      </c>
      <c r="H174" s="28" t="s">
        <v>8245</v>
      </c>
      <c r="I174" s="28">
        <v>1471370869</v>
      </c>
      <c r="J174" s="28">
        <v>1466186869</v>
      </c>
      <c r="K174" s="28" t="b">
        <v>0</v>
      </c>
      <c r="L174" s="28">
        <v>4</v>
      </c>
      <c r="M174" s="28" t="b">
        <v>0</v>
      </c>
      <c r="N174" s="28" t="s">
        <v>8303</v>
      </c>
      <c r="O174" s="32">
        <v>4</v>
      </c>
      <c r="P174" s="28">
        <v>37.75</v>
      </c>
      <c r="Q174" s="28" t="s">
        <v>8315</v>
      </c>
      <c r="R174" s="28" t="s">
        <v>8357</v>
      </c>
      <c r="S174" s="33">
        <v>42538.755428240736</v>
      </c>
      <c r="T174" s="33">
        <v>42598.755428240736</v>
      </c>
    </row>
    <row r="175" spans="1:20" x14ac:dyDescent="0.2">
      <c r="A175" s="28">
        <v>3194</v>
      </c>
      <c r="B175" s="29" t="s">
        <v>3194</v>
      </c>
      <c r="C175" s="29" t="s">
        <v>7304</v>
      </c>
      <c r="D175" s="30">
        <v>11000</v>
      </c>
      <c r="E175" s="31">
        <v>0</v>
      </c>
      <c r="F175" s="28" t="s">
        <v>8220</v>
      </c>
      <c r="G175" s="28" t="s">
        <v>8223</v>
      </c>
      <c r="H175" s="28" t="s">
        <v>8245</v>
      </c>
      <c r="I175" s="28">
        <v>1437960598</v>
      </c>
      <c r="J175" s="28">
        <v>1435368598</v>
      </c>
      <c r="K175" s="28" t="b">
        <v>0</v>
      </c>
      <c r="L175" s="28">
        <v>0</v>
      </c>
      <c r="M175" s="28" t="b">
        <v>0</v>
      </c>
      <c r="N175" s="28" t="s">
        <v>8303</v>
      </c>
      <c r="O175" s="32">
        <v>0</v>
      </c>
      <c r="P175" s="28">
        <v>0</v>
      </c>
      <c r="Q175" s="28" t="s">
        <v>8315</v>
      </c>
      <c r="R175" s="28" t="s">
        <v>8357</v>
      </c>
      <c r="S175" s="33">
        <v>42182.062476851846</v>
      </c>
      <c r="T175" s="33">
        <v>42212.062476851846</v>
      </c>
    </row>
    <row r="176" spans="1:20" x14ac:dyDescent="0.2">
      <c r="A176" s="28">
        <v>3195</v>
      </c>
      <c r="B176" s="29" t="s">
        <v>3195</v>
      </c>
      <c r="C176" s="29" t="s">
        <v>7305</v>
      </c>
      <c r="D176" s="30">
        <v>3500</v>
      </c>
      <c r="E176" s="31">
        <v>2070</v>
      </c>
      <c r="F176" s="28" t="s">
        <v>8220</v>
      </c>
      <c r="G176" s="28" t="s">
        <v>8223</v>
      </c>
      <c r="H176" s="28" t="s">
        <v>8245</v>
      </c>
      <c r="I176" s="28">
        <v>1423750542</v>
      </c>
      <c r="J176" s="28">
        <v>1421158542</v>
      </c>
      <c r="K176" s="28" t="b">
        <v>0</v>
      </c>
      <c r="L176" s="28">
        <v>39</v>
      </c>
      <c r="M176" s="28" t="b">
        <v>0</v>
      </c>
      <c r="N176" s="28" t="s">
        <v>8303</v>
      </c>
      <c r="O176" s="32">
        <v>59</v>
      </c>
      <c r="P176" s="28">
        <v>53.08</v>
      </c>
      <c r="Q176" s="28" t="s">
        <v>8315</v>
      </c>
      <c r="R176" s="28" t="s">
        <v>8357</v>
      </c>
      <c r="S176" s="33">
        <v>42017.594236111108</v>
      </c>
      <c r="T176" s="33">
        <v>42047.594236111108</v>
      </c>
    </row>
    <row r="177" spans="1:20" x14ac:dyDescent="0.2">
      <c r="A177" s="28">
        <v>3196</v>
      </c>
      <c r="B177" s="29" t="s">
        <v>3196</v>
      </c>
      <c r="C177" s="29" t="s">
        <v>7306</v>
      </c>
      <c r="D177" s="30">
        <v>3000000</v>
      </c>
      <c r="E177" s="31">
        <v>1800</v>
      </c>
      <c r="F177" s="28" t="s">
        <v>8220</v>
      </c>
      <c r="G177" s="28" t="s">
        <v>8223</v>
      </c>
      <c r="H177" s="28" t="s">
        <v>8245</v>
      </c>
      <c r="I177" s="28">
        <v>1438437600</v>
      </c>
      <c r="J177" s="28">
        <v>1433254875</v>
      </c>
      <c r="K177" s="28" t="b">
        <v>0</v>
      </c>
      <c r="L177" s="28">
        <v>6</v>
      </c>
      <c r="M177" s="28" t="b">
        <v>0</v>
      </c>
      <c r="N177" s="28" t="s">
        <v>8303</v>
      </c>
      <c r="O177" s="32">
        <v>0</v>
      </c>
      <c r="P177" s="28">
        <v>300</v>
      </c>
      <c r="Q177" s="28" t="s">
        <v>8315</v>
      </c>
      <c r="R177" s="28" t="s">
        <v>8357</v>
      </c>
      <c r="S177" s="33">
        <v>42157.598090277781</v>
      </c>
      <c r="T177" s="33">
        <v>42217.583333333328</v>
      </c>
    </row>
    <row r="178" spans="1:20" x14ac:dyDescent="0.2">
      <c r="A178" s="28">
        <v>3199</v>
      </c>
      <c r="B178" s="29" t="s">
        <v>3199</v>
      </c>
      <c r="C178" s="29" t="s">
        <v>7309</v>
      </c>
      <c r="D178" s="30">
        <v>5000</v>
      </c>
      <c r="E178" s="31">
        <v>2608</v>
      </c>
      <c r="F178" s="28" t="s">
        <v>8220</v>
      </c>
      <c r="G178" s="28" t="s">
        <v>8223</v>
      </c>
      <c r="H178" s="28" t="s">
        <v>8245</v>
      </c>
      <c r="I178" s="28">
        <v>1410037200</v>
      </c>
      <c r="J178" s="28">
        <v>1407435418</v>
      </c>
      <c r="K178" s="28" t="b">
        <v>0</v>
      </c>
      <c r="L178" s="28">
        <v>53</v>
      </c>
      <c r="M178" s="28" t="b">
        <v>0</v>
      </c>
      <c r="N178" s="28" t="s">
        <v>8303</v>
      </c>
      <c r="O178" s="32">
        <v>52</v>
      </c>
      <c r="P178" s="28">
        <v>49.21</v>
      </c>
      <c r="Q178" s="28" t="s">
        <v>8315</v>
      </c>
      <c r="R178" s="28" t="s">
        <v>8357</v>
      </c>
      <c r="S178" s="33">
        <v>41858.761782407404</v>
      </c>
      <c r="T178" s="33">
        <v>41888.875</v>
      </c>
    </row>
    <row r="179" spans="1:20" x14ac:dyDescent="0.2">
      <c r="A179" s="28">
        <v>3200</v>
      </c>
      <c r="B179" s="29" t="s">
        <v>3200</v>
      </c>
      <c r="C179" s="29" t="s">
        <v>7310</v>
      </c>
      <c r="D179" s="30">
        <v>50000</v>
      </c>
      <c r="E179" s="31">
        <v>1</v>
      </c>
      <c r="F179" s="28" t="s">
        <v>8220</v>
      </c>
      <c r="G179" s="28" t="s">
        <v>8223</v>
      </c>
      <c r="H179" s="28" t="s">
        <v>8245</v>
      </c>
      <c r="I179" s="28">
        <v>1461994440</v>
      </c>
      <c r="J179" s="28">
        <v>1459410101</v>
      </c>
      <c r="K179" s="28" t="b">
        <v>0</v>
      </c>
      <c r="L179" s="28">
        <v>1</v>
      </c>
      <c r="M179" s="28" t="b">
        <v>0</v>
      </c>
      <c r="N179" s="28" t="s">
        <v>8303</v>
      </c>
      <c r="O179" s="32">
        <v>0</v>
      </c>
      <c r="P179" s="28">
        <v>1</v>
      </c>
      <c r="Q179" s="28" t="s">
        <v>8315</v>
      </c>
      <c r="R179" s="28" t="s">
        <v>8357</v>
      </c>
      <c r="S179" s="33">
        <v>42460.320613425924</v>
      </c>
      <c r="T179" s="33">
        <v>42490.231944444444</v>
      </c>
    </row>
    <row r="180" spans="1:20" x14ac:dyDescent="0.2">
      <c r="A180" s="28">
        <v>3202</v>
      </c>
      <c r="B180" s="29" t="s">
        <v>3202</v>
      </c>
      <c r="C180" s="29" t="s">
        <v>7312</v>
      </c>
      <c r="D180" s="30">
        <v>5000</v>
      </c>
      <c r="E180" s="31">
        <v>2726</v>
      </c>
      <c r="F180" s="28" t="s">
        <v>8220</v>
      </c>
      <c r="G180" s="28" t="s">
        <v>8223</v>
      </c>
      <c r="H180" s="28" t="s">
        <v>8245</v>
      </c>
      <c r="I180" s="28">
        <v>1450072740</v>
      </c>
      <c r="J180" s="28">
        <v>1445027346</v>
      </c>
      <c r="K180" s="28" t="b">
        <v>0</v>
      </c>
      <c r="L180" s="28">
        <v>25</v>
      </c>
      <c r="M180" s="28" t="b">
        <v>0</v>
      </c>
      <c r="N180" s="28" t="s">
        <v>8303</v>
      </c>
      <c r="O180" s="32">
        <v>55</v>
      </c>
      <c r="P180" s="28">
        <v>109.04</v>
      </c>
      <c r="Q180" s="28" t="s">
        <v>8315</v>
      </c>
      <c r="R180" s="28" t="s">
        <v>8357</v>
      </c>
      <c r="S180" s="33">
        <v>42293.853541666671</v>
      </c>
      <c r="T180" s="33">
        <v>42352.249305555553</v>
      </c>
    </row>
    <row r="181" spans="1:20" x14ac:dyDescent="0.2">
      <c r="A181" s="28">
        <v>3203</v>
      </c>
      <c r="B181" s="29" t="s">
        <v>3203</v>
      </c>
      <c r="C181" s="29" t="s">
        <v>7313</v>
      </c>
      <c r="D181" s="30">
        <v>1000</v>
      </c>
      <c r="E181" s="31">
        <v>250</v>
      </c>
      <c r="F181" s="28" t="s">
        <v>8220</v>
      </c>
      <c r="G181" s="28" t="s">
        <v>8223</v>
      </c>
      <c r="H181" s="28" t="s">
        <v>8245</v>
      </c>
      <c r="I181" s="28">
        <v>1443224622</v>
      </c>
      <c r="J181" s="28">
        <v>1440632622</v>
      </c>
      <c r="K181" s="28" t="b">
        <v>0</v>
      </c>
      <c r="L181" s="28">
        <v>6</v>
      </c>
      <c r="M181" s="28" t="b">
        <v>0</v>
      </c>
      <c r="N181" s="28" t="s">
        <v>8303</v>
      </c>
      <c r="O181" s="32">
        <v>25</v>
      </c>
      <c r="P181" s="28">
        <v>41.67</v>
      </c>
      <c r="Q181" s="28" t="s">
        <v>8315</v>
      </c>
      <c r="R181" s="28" t="s">
        <v>8357</v>
      </c>
      <c r="S181" s="33">
        <v>42242.988680555558</v>
      </c>
      <c r="T181" s="33">
        <v>42272.988680555558</v>
      </c>
    </row>
    <row r="182" spans="1:20" x14ac:dyDescent="0.2">
      <c r="A182" s="28">
        <v>3204</v>
      </c>
      <c r="B182" s="29" t="s">
        <v>3204</v>
      </c>
      <c r="C182" s="29" t="s">
        <v>7314</v>
      </c>
      <c r="D182" s="30">
        <v>500</v>
      </c>
      <c r="E182" s="31">
        <v>0</v>
      </c>
      <c r="F182" s="28" t="s">
        <v>8220</v>
      </c>
      <c r="G182" s="28" t="s">
        <v>8223</v>
      </c>
      <c r="H182" s="28" t="s">
        <v>8245</v>
      </c>
      <c r="I182" s="28">
        <v>1437149640</v>
      </c>
      <c r="J182" s="28">
        <v>1434558479</v>
      </c>
      <c r="K182" s="28" t="b">
        <v>0</v>
      </c>
      <c r="L182" s="28">
        <v>0</v>
      </c>
      <c r="M182" s="28" t="b">
        <v>0</v>
      </c>
      <c r="N182" s="28" t="s">
        <v>8303</v>
      </c>
      <c r="O182" s="32">
        <v>0</v>
      </c>
      <c r="P182" s="28">
        <v>0</v>
      </c>
      <c r="Q182" s="28" t="s">
        <v>8315</v>
      </c>
      <c r="R182" s="28" t="s">
        <v>8357</v>
      </c>
      <c r="S182" s="33">
        <v>42172.686099537037</v>
      </c>
      <c r="T182" s="33">
        <v>42202.676388888889</v>
      </c>
    </row>
    <row r="183" spans="1:20" x14ac:dyDescent="0.2">
      <c r="A183" s="28">
        <v>3206</v>
      </c>
      <c r="B183" s="29" t="s">
        <v>3206</v>
      </c>
      <c r="C183" s="29" t="s">
        <v>7316</v>
      </c>
      <c r="D183" s="30">
        <v>5000</v>
      </c>
      <c r="E183" s="31">
        <v>0</v>
      </c>
      <c r="F183" s="28" t="s">
        <v>8220</v>
      </c>
      <c r="G183" s="28" t="s">
        <v>8223</v>
      </c>
      <c r="H183" s="28" t="s">
        <v>8245</v>
      </c>
      <c r="I183" s="28">
        <v>1442644651</v>
      </c>
      <c r="J183" s="28">
        <v>1440052651</v>
      </c>
      <c r="K183" s="28" t="b">
        <v>0</v>
      </c>
      <c r="L183" s="28">
        <v>0</v>
      </c>
      <c r="M183" s="28" t="b">
        <v>0</v>
      </c>
      <c r="N183" s="28" t="s">
        <v>8303</v>
      </c>
      <c r="O183" s="32">
        <v>0</v>
      </c>
      <c r="P183" s="28">
        <v>0</v>
      </c>
      <c r="Q183" s="28" t="s">
        <v>8315</v>
      </c>
      <c r="R183" s="28" t="s">
        <v>8357</v>
      </c>
      <c r="S183" s="33">
        <v>42236.276053240741</v>
      </c>
      <c r="T183" s="33">
        <v>42266.276053240741</v>
      </c>
    </row>
    <row r="184" spans="1:20" x14ac:dyDescent="0.2">
      <c r="A184" s="28">
        <v>3207</v>
      </c>
      <c r="B184" s="29" t="s">
        <v>3207</v>
      </c>
      <c r="C184" s="29" t="s">
        <v>7317</v>
      </c>
      <c r="D184" s="30">
        <v>5500</v>
      </c>
      <c r="E184" s="31">
        <v>2550</v>
      </c>
      <c r="F184" s="28" t="s">
        <v>8220</v>
      </c>
      <c r="G184" s="28" t="s">
        <v>8223</v>
      </c>
      <c r="H184" s="28" t="s">
        <v>8245</v>
      </c>
      <c r="I184" s="28">
        <v>1429767607</v>
      </c>
      <c r="J184" s="28">
        <v>1424587207</v>
      </c>
      <c r="K184" s="28" t="b">
        <v>0</v>
      </c>
      <c r="L184" s="28">
        <v>36</v>
      </c>
      <c r="M184" s="28" t="b">
        <v>0</v>
      </c>
      <c r="N184" s="28" t="s">
        <v>8303</v>
      </c>
      <c r="O184" s="32">
        <v>46</v>
      </c>
      <c r="P184" s="28">
        <v>70.83</v>
      </c>
      <c r="Q184" s="28" t="s">
        <v>8315</v>
      </c>
      <c r="R184" s="28" t="s">
        <v>8357</v>
      </c>
      <c r="S184" s="33">
        <v>42057.277858796297</v>
      </c>
      <c r="T184" s="33">
        <v>42117.236192129625</v>
      </c>
    </row>
    <row r="185" spans="1:20" x14ac:dyDescent="0.2">
      <c r="A185" s="28">
        <v>3628</v>
      </c>
      <c r="B185" s="29" t="s">
        <v>3626</v>
      </c>
      <c r="C185" s="29" t="s">
        <v>7738</v>
      </c>
      <c r="D185" s="30">
        <v>100000</v>
      </c>
      <c r="E185" s="31">
        <v>0</v>
      </c>
      <c r="F185" s="28" t="s">
        <v>8220</v>
      </c>
      <c r="G185" s="28" t="s">
        <v>8223</v>
      </c>
      <c r="H185" s="28" t="s">
        <v>8245</v>
      </c>
      <c r="I185" s="28">
        <v>1450040396</v>
      </c>
      <c r="J185" s="28">
        <v>1444852796</v>
      </c>
      <c r="K185" s="28" t="b">
        <v>0</v>
      </c>
      <c r="L185" s="28">
        <v>0</v>
      </c>
      <c r="M185" s="28" t="b">
        <v>0</v>
      </c>
      <c r="N185" s="28" t="s">
        <v>8303</v>
      </c>
      <c r="O185" s="32">
        <v>0</v>
      </c>
      <c r="P185" s="28">
        <v>0</v>
      </c>
      <c r="Q185" s="28" t="s">
        <v>8315</v>
      </c>
      <c r="R185" s="28" t="s">
        <v>8357</v>
      </c>
      <c r="S185" s="33">
        <v>42291.833287037036</v>
      </c>
      <c r="T185" s="33">
        <v>42351.874953703707</v>
      </c>
    </row>
    <row r="186" spans="1:20" x14ac:dyDescent="0.2">
      <c r="A186" s="28">
        <v>3629</v>
      </c>
      <c r="B186" s="29" t="s">
        <v>3627</v>
      </c>
      <c r="C186" s="29" t="s">
        <v>7739</v>
      </c>
      <c r="D186" s="30">
        <v>1000000</v>
      </c>
      <c r="E186" s="31">
        <v>2</v>
      </c>
      <c r="F186" s="28" t="s">
        <v>8220</v>
      </c>
      <c r="G186" s="28" t="s">
        <v>8223</v>
      </c>
      <c r="H186" s="28" t="s">
        <v>8245</v>
      </c>
      <c r="I186" s="28">
        <v>1462467600</v>
      </c>
      <c r="J186" s="28">
        <v>1457403364</v>
      </c>
      <c r="K186" s="28" t="b">
        <v>0</v>
      </c>
      <c r="L186" s="28">
        <v>2</v>
      </c>
      <c r="M186" s="28" t="b">
        <v>0</v>
      </c>
      <c r="N186" s="28" t="s">
        <v>8303</v>
      </c>
      <c r="O186" s="32">
        <v>0</v>
      </c>
      <c r="P186" s="28">
        <v>1</v>
      </c>
      <c r="Q186" s="28" t="s">
        <v>8315</v>
      </c>
      <c r="R186" s="28" t="s">
        <v>8357</v>
      </c>
      <c r="S186" s="33">
        <v>42437.094490740739</v>
      </c>
      <c r="T186" s="33">
        <v>42495.708333333328</v>
      </c>
    </row>
    <row r="187" spans="1:20" x14ac:dyDescent="0.2">
      <c r="A187" s="28">
        <v>3631</v>
      </c>
      <c r="B187" s="29" t="s">
        <v>3629</v>
      </c>
      <c r="C187" s="29" t="s">
        <v>7741</v>
      </c>
      <c r="D187" s="30">
        <v>17100</v>
      </c>
      <c r="E187" s="31">
        <v>8725</v>
      </c>
      <c r="F187" s="28" t="s">
        <v>8220</v>
      </c>
      <c r="G187" s="28" t="s">
        <v>8223</v>
      </c>
      <c r="H187" s="28" t="s">
        <v>8245</v>
      </c>
      <c r="I187" s="28">
        <v>1411444740</v>
      </c>
      <c r="J187" s="28">
        <v>1409335497</v>
      </c>
      <c r="K187" s="28" t="b">
        <v>0</v>
      </c>
      <c r="L187" s="28">
        <v>59</v>
      </c>
      <c r="M187" s="28" t="b">
        <v>0</v>
      </c>
      <c r="N187" s="28" t="s">
        <v>8303</v>
      </c>
      <c r="O187" s="32">
        <v>51</v>
      </c>
      <c r="P187" s="28">
        <v>147.88</v>
      </c>
      <c r="Q187" s="28" t="s">
        <v>8315</v>
      </c>
      <c r="R187" s="28" t="s">
        <v>8357</v>
      </c>
      <c r="S187" s="33">
        <v>41880.753437499996</v>
      </c>
      <c r="T187" s="33">
        <v>41905.165972222225</v>
      </c>
    </row>
    <row r="188" spans="1:20" ht="20.399999999999999" x14ac:dyDescent="0.2">
      <c r="A188" s="28">
        <v>3633</v>
      </c>
      <c r="B188" s="29" t="s">
        <v>3631</v>
      </c>
      <c r="C188" s="29" t="s">
        <v>7743</v>
      </c>
      <c r="D188" s="30">
        <v>5000</v>
      </c>
      <c r="E188" s="31">
        <v>1762</v>
      </c>
      <c r="F188" s="28" t="s">
        <v>8220</v>
      </c>
      <c r="G188" s="28" t="s">
        <v>8223</v>
      </c>
      <c r="H188" s="28" t="s">
        <v>8245</v>
      </c>
      <c r="I188" s="28">
        <v>1479517200</v>
      </c>
      <c r="J188" s="28">
        <v>1475765867</v>
      </c>
      <c r="K188" s="28" t="b">
        <v>0</v>
      </c>
      <c r="L188" s="28">
        <v>31</v>
      </c>
      <c r="M188" s="28" t="b">
        <v>0</v>
      </c>
      <c r="N188" s="28" t="s">
        <v>8303</v>
      </c>
      <c r="O188" s="32">
        <v>35</v>
      </c>
      <c r="P188" s="28">
        <v>56.84</v>
      </c>
      <c r="Q188" s="28" t="s">
        <v>8315</v>
      </c>
      <c r="R188" s="28" t="s">
        <v>8357</v>
      </c>
      <c r="S188" s="33">
        <v>42649.623460648145</v>
      </c>
      <c r="T188" s="33">
        <v>42693.041666666672</v>
      </c>
    </row>
    <row r="189" spans="1:20" x14ac:dyDescent="0.2">
      <c r="A189" s="28">
        <v>3635</v>
      </c>
      <c r="B189" s="29" t="s">
        <v>3633</v>
      </c>
      <c r="C189" s="29" t="s">
        <v>7745</v>
      </c>
      <c r="D189" s="30">
        <v>3500</v>
      </c>
      <c r="E189" s="31">
        <v>1276</v>
      </c>
      <c r="F189" s="28" t="s">
        <v>8220</v>
      </c>
      <c r="G189" s="28" t="s">
        <v>8223</v>
      </c>
      <c r="H189" s="28" t="s">
        <v>8245</v>
      </c>
      <c r="I189" s="28">
        <v>1461186676</v>
      </c>
      <c r="J189" s="28">
        <v>1458594676</v>
      </c>
      <c r="K189" s="28" t="b">
        <v>0</v>
      </c>
      <c r="L189" s="28">
        <v>10</v>
      </c>
      <c r="M189" s="28" t="b">
        <v>0</v>
      </c>
      <c r="N189" s="28" t="s">
        <v>8303</v>
      </c>
      <c r="O189" s="32">
        <v>36</v>
      </c>
      <c r="P189" s="28">
        <v>127.6</v>
      </c>
      <c r="Q189" s="28" t="s">
        <v>8315</v>
      </c>
      <c r="R189" s="28" t="s">
        <v>8357</v>
      </c>
      <c r="S189" s="33">
        <v>42450.88282407407</v>
      </c>
      <c r="T189" s="33">
        <v>42480.88282407407</v>
      </c>
    </row>
    <row r="190" spans="1:20" ht="20.399999999999999" x14ac:dyDescent="0.2">
      <c r="A190" s="28">
        <v>3636</v>
      </c>
      <c r="B190" s="29" t="s">
        <v>3634</v>
      </c>
      <c r="C190" s="29" t="s">
        <v>7746</v>
      </c>
      <c r="D190" s="30">
        <v>150000</v>
      </c>
      <c r="E190" s="31">
        <v>0</v>
      </c>
      <c r="F190" s="28" t="s">
        <v>8220</v>
      </c>
      <c r="G190" s="28" t="s">
        <v>8223</v>
      </c>
      <c r="H190" s="28" t="s">
        <v>8245</v>
      </c>
      <c r="I190" s="28">
        <v>1442248829</v>
      </c>
      <c r="J190" s="28">
        <v>1439224829</v>
      </c>
      <c r="K190" s="28" t="b">
        <v>0</v>
      </c>
      <c r="L190" s="28">
        <v>0</v>
      </c>
      <c r="M190" s="28" t="b">
        <v>0</v>
      </c>
      <c r="N190" s="28" t="s">
        <v>8303</v>
      </c>
      <c r="O190" s="32">
        <v>0</v>
      </c>
      <c r="P190" s="28">
        <v>0</v>
      </c>
      <c r="Q190" s="28" t="s">
        <v>8315</v>
      </c>
      <c r="R190" s="28" t="s">
        <v>8357</v>
      </c>
      <c r="S190" s="33">
        <v>42226.694780092599</v>
      </c>
      <c r="T190" s="33">
        <v>42261.694780092599</v>
      </c>
    </row>
    <row r="191" spans="1:20" x14ac:dyDescent="0.2">
      <c r="A191" s="28">
        <v>3637</v>
      </c>
      <c r="B191" s="29" t="s">
        <v>3635</v>
      </c>
      <c r="C191" s="29" t="s">
        <v>7747</v>
      </c>
      <c r="D191" s="30">
        <v>3000</v>
      </c>
      <c r="E191" s="31">
        <v>926</v>
      </c>
      <c r="F191" s="28" t="s">
        <v>8220</v>
      </c>
      <c r="G191" s="28" t="s">
        <v>8223</v>
      </c>
      <c r="H191" s="28" t="s">
        <v>8245</v>
      </c>
      <c r="I191" s="28">
        <v>1420130935</v>
      </c>
      <c r="J191" s="28">
        <v>1417538935</v>
      </c>
      <c r="K191" s="28" t="b">
        <v>0</v>
      </c>
      <c r="L191" s="28">
        <v>14</v>
      </c>
      <c r="M191" s="28" t="b">
        <v>0</v>
      </c>
      <c r="N191" s="28" t="s">
        <v>8303</v>
      </c>
      <c r="O191" s="32">
        <v>31</v>
      </c>
      <c r="P191" s="28">
        <v>66.14</v>
      </c>
      <c r="Q191" s="28" t="s">
        <v>8315</v>
      </c>
      <c r="R191" s="28" t="s">
        <v>8357</v>
      </c>
      <c r="S191" s="33">
        <v>41975.700636574074</v>
      </c>
      <c r="T191" s="33">
        <v>42005.700636574074</v>
      </c>
    </row>
    <row r="192" spans="1:20" x14ac:dyDescent="0.2">
      <c r="A192" s="28">
        <v>3639</v>
      </c>
      <c r="B192" s="29" t="s">
        <v>3637</v>
      </c>
      <c r="C192" s="29" t="s">
        <v>7749</v>
      </c>
      <c r="D192" s="30">
        <v>25000</v>
      </c>
      <c r="E192" s="31">
        <v>1</v>
      </c>
      <c r="F192" s="28" t="s">
        <v>8220</v>
      </c>
      <c r="G192" s="28" t="s">
        <v>8223</v>
      </c>
      <c r="H192" s="28" t="s">
        <v>8245</v>
      </c>
      <c r="I192" s="28">
        <v>1475853060</v>
      </c>
      <c r="J192" s="28">
        <v>1470672906</v>
      </c>
      <c r="K192" s="28" t="b">
        <v>0</v>
      </c>
      <c r="L192" s="28">
        <v>1</v>
      </c>
      <c r="M192" s="28" t="b">
        <v>0</v>
      </c>
      <c r="N192" s="28" t="s">
        <v>8303</v>
      </c>
      <c r="O192" s="32">
        <v>0</v>
      </c>
      <c r="P192" s="28">
        <v>1</v>
      </c>
      <c r="Q192" s="28" t="s">
        <v>8315</v>
      </c>
      <c r="R192" s="28" t="s">
        <v>8357</v>
      </c>
      <c r="S192" s="33">
        <v>42590.677152777775</v>
      </c>
      <c r="T192" s="33">
        <v>42650.632638888885</v>
      </c>
    </row>
    <row r="193" spans="1:20" ht="30.6" x14ac:dyDescent="0.2">
      <c r="A193" s="28">
        <v>3640</v>
      </c>
      <c r="B193" s="29" t="s">
        <v>3638</v>
      </c>
      <c r="C193" s="29" t="s">
        <v>7750</v>
      </c>
      <c r="D193" s="30">
        <v>1000</v>
      </c>
      <c r="E193" s="31">
        <v>55</v>
      </c>
      <c r="F193" s="28" t="s">
        <v>8220</v>
      </c>
      <c r="G193" s="28" t="s">
        <v>8223</v>
      </c>
      <c r="H193" s="28" t="s">
        <v>8245</v>
      </c>
      <c r="I193" s="28">
        <v>1431283530</v>
      </c>
      <c r="J193" s="28">
        <v>1428691530</v>
      </c>
      <c r="K193" s="28" t="b">
        <v>0</v>
      </c>
      <c r="L193" s="28">
        <v>3</v>
      </c>
      <c r="M193" s="28" t="b">
        <v>0</v>
      </c>
      <c r="N193" s="28" t="s">
        <v>8303</v>
      </c>
      <c r="O193" s="32">
        <v>6</v>
      </c>
      <c r="P193" s="28">
        <v>18.329999999999998</v>
      </c>
      <c r="Q193" s="28" t="s">
        <v>8315</v>
      </c>
      <c r="R193" s="28" t="s">
        <v>8357</v>
      </c>
      <c r="S193" s="33">
        <v>42104.781597222223</v>
      </c>
      <c r="T193" s="33">
        <v>42134.781597222223</v>
      </c>
    </row>
    <row r="194" spans="1:20" x14ac:dyDescent="0.2">
      <c r="A194" s="28">
        <v>3641</v>
      </c>
      <c r="B194" s="29" t="s">
        <v>3639</v>
      </c>
      <c r="C194" s="29" t="s">
        <v>7751</v>
      </c>
      <c r="D194" s="30">
        <v>3000</v>
      </c>
      <c r="E194" s="31">
        <v>0</v>
      </c>
      <c r="F194" s="28" t="s">
        <v>8220</v>
      </c>
      <c r="G194" s="28" t="s">
        <v>8223</v>
      </c>
      <c r="H194" s="28" t="s">
        <v>8245</v>
      </c>
      <c r="I194" s="28">
        <v>1412485200</v>
      </c>
      <c r="J194" s="28">
        <v>1410966179</v>
      </c>
      <c r="K194" s="28" t="b">
        <v>0</v>
      </c>
      <c r="L194" s="28">
        <v>0</v>
      </c>
      <c r="M194" s="28" t="b">
        <v>0</v>
      </c>
      <c r="N194" s="28" t="s">
        <v>8303</v>
      </c>
      <c r="O194" s="32">
        <v>0</v>
      </c>
      <c r="P194" s="28">
        <v>0</v>
      </c>
      <c r="Q194" s="28" t="s">
        <v>8315</v>
      </c>
      <c r="R194" s="28" t="s">
        <v>8357</v>
      </c>
      <c r="S194" s="33">
        <v>41899.627071759263</v>
      </c>
      <c r="T194" s="33">
        <v>41917.208333333336</v>
      </c>
    </row>
    <row r="195" spans="1:20" x14ac:dyDescent="0.2">
      <c r="A195" s="28">
        <v>3643</v>
      </c>
      <c r="B195" s="29" t="s">
        <v>3641</v>
      </c>
      <c r="C195" s="29" t="s">
        <v>7753</v>
      </c>
      <c r="D195" s="30">
        <v>25000</v>
      </c>
      <c r="E195" s="31">
        <v>0</v>
      </c>
      <c r="F195" s="28" t="s">
        <v>8220</v>
      </c>
      <c r="G195" s="28" t="s">
        <v>8223</v>
      </c>
      <c r="H195" s="28" t="s">
        <v>8245</v>
      </c>
      <c r="I195" s="28">
        <v>1447734439</v>
      </c>
      <c r="J195" s="28">
        <v>1444274839</v>
      </c>
      <c r="K195" s="28" t="b">
        <v>0</v>
      </c>
      <c r="L195" s="28">
        <v>0</v>
      </c>
      <c r="M195" s="28" t="b">
        <v>0</v>
      </c>
      <c r="N195" s="28" t="s">
        <v>8303</v>
      </c>
      <c r="O195" s="32">
        <v>0</v>
      </c>
      <c r="P195" s="28">
        <v>0</v>
      </c>
      <c r="Q195" s="28" t="s">
        <v>8315</v>
      </c>
      <c r="R195" s="28" t="s">
        <v>8357</v>
      </c>
      <c r="S195" s="33">
        <v>42285.143969907411</v>
      </c>
      <c r="T195" s="33">
        <v>42325.185636574075</v>
      </c>
    </row>
    <row r="196" spans="1:20" x14ac:dyDescent="0.2">
      <c r="A196" s="28">
        <v>3644</v>
      </c>
      <c r="B196" s="29" t="s">
        <v>3642</v>
      </c>
      <c r="C196" s="29" t="s">
        <v>7754</v>
      </c>
      <c r="D196" s="30">
        <v>5000</v>
      </c>
      <c r="E196" s="31">
        <v>821</v>
      </c>
      <c r="F196" s="28" t="s">
        <v>8220</v>
      </c>
      <c r="G196" s="28" t="s">
        <v>8223</v>
      </c>
      <c r="H196" s="28" t="s">
        <v>8245</v>
      </c>
      <c r="I196" s="28">
        <v>1457413140</v>
      </c>
      <c r="J196" s="28">
        <v>1454996887</v>
      </c>
      <c r="K196" s="28" t="b">
        <v>0</v>
      </c>
      <c r="L196" s="28">
        <v>12</v>
      </c>
      <c r="M196" s="28" t="b">
        <v>0</v>
      </c>
      <c r="N196" s="28" t="s">
        <v>8303</v>
      </c>
      <c r="O196" s="32">
        <v>16</v>
      </c>
      <c r="P196" s="28">
        <v>68.42</v>
      </c>
      <c r="Q196" s="28" t="s">
        <v>8315</v>
      </c>
      <c r="R196" s="28" t="s">
        <v>8357</v>
      </c>
      <c r="S196" s="33">
        <v>42409.241747685184</v>
      </c>
      <c r="T196" s="33">
        <v>42437.207638888889</v>
      </c>
    </row>
    <row r="197" spans="1:20" x14ac:dyDescent="0.2">
      <c r="A197" s="28">
        <v>3646</v>
      </c>
      <c r="B197" s="29" t="s">
        <v>3644</v>
      </c>
      <c r="C197" s="29" t="s">
        <v>7756</v>
      </c>
      <c r="D197" s="30">
        <v>10000</v>
      </c>
      <c r="E197" s="31">
        <v>481</v>
      </c>
      <c r="F197" s="28" t="s">
        <v>8220</v>
      </c>
      <c r="G197" s="28" t="s">
        <v>8223</v>
      </c>
      <c r="H197" s="28" t="s">
        <v>8245</v>
      </c>
      <c r="I197" s="28">
        <v>1434497400</v>
      </c>
      <c r="J197" s="28">
        <v>1431770802</v>
      </c>
      <c r="K197" s="28" t="b">
        <v>0</v>
      </c>
      <c r="L197" s="28">
        <v>8</v>
      </c>
      <c r="M197" s="28" t="b">
        <v>0</v>
      </c>
      <c r="N197" s="28" t="s">
        <v>8303</v>
      </c>
      <c r="O197" s="32">
        <v>5</v>
      </c>
      <c r="P197" s="28">
        <v>60.13</v>
      </c>
      <c r="Q197" s="28" t="s">
        <v>8315</v>
      </c>
      <c r="R197" s="28" t="s">
        <v>8357</v>
      </c>
      <c r="S197" s="33">
        <v>42140.421319444446</v>
      </c>
      <c r="T197" s="33">
        <v>42171.979166666672</v>
      </c>
    </row>
    <row r="198" spans="1:20" x14ac:dyDescent="0.2">
      <c r="A198" s="28">
        <v>3748</v>
      </c>
      <c r="B198" s="29" t="s">
        <v>3745</v>
      </c>
      <c r="C198" s="29" t="s">
        <v>7858</v>
      </c>
      <c r="D198" s="30">
        <v>5000</v>
      </c>
      <c r="E198" s="31">
        <v>5176</v>
      </c>
      <c r="F198" s="28" t="s">
        <v>8218</v>
      </c>
      <c r="G198" s="28" t="s">
        <v>8223</v>
      </c>
      <c r="H198" s="28" t="s">
        <v>8245</v>
      </c>
      <c r="I198" s="28">
        <v>1455602340</v>
      </c>
      <c r="J198" s="28">
        <v>1453827436</v>
      </c>
      <c r="K198" s="28" t="b">
        <v>0</v>
      </c>
      <c r="L198" s="28">
        <v>52</v>
      </c>
      <c r="M198" s="28" t="b">
        <v>1</v>
      </c>
      <c r="N198" s="28" t="s">
        <v>8303</v>
      </c>
      <c r="O198" s="32">
        <v>104</v>
      </c>
      <c r="P198" s="28">
        <v>99.54</v>
      </c>
      <c r="Q198" s="28" t="s">
        <v>8315</v>
      </c>
      <c r="R198" s="28" t="s">
        <v>8357</v>
      </c>
      <c r="S198" s="33">
        <v>42395.706435185188</v>
      </c>
      <c r="T198" s="33">
        <v>42416.249305555553</v>
      </c>
    </row>
    <row r="199" spans="1:20" x14ac:dyDescent="0.2">
      <c r="A199" s="28">
        <v>3749</v>
      </c>
      <c r="B199" s="29" t="s">
        <v>3746</v>
      </c>
      <c r="C199" s="29" t="s">
        <v>7859</v>
      </c>
      <c r="D199" s="30">
        <v>500</v>
      </c>
      <c r="E199" s="31">
        <v>525</v>
      </c>
      <c r="F199" s="28" t="s">
        <v>8218</v>
      </c>
      <c r="G199" s="28" t="s">
        <v>8223</v>
      </c>
      <c r="H199" s="28" t="s">
        <v>8245</v>
      </c>
      <c r="I199" s="28">
        <v>1461902340</v>
      </c>
      <c r="J199" s="28">
        <v>1459220588</v>
      </c>
      <c r="K199" s="28" t="b">
        <v>0</v>
      </c>
      <c r="L199" s="28">
        <v>7</v>
      </c>
      <c r="M199" s="28" t="b">
        <v>1</v>
      </c>
      <c r="N199" s="28" t="s">
        <v>8303</v>
      </c>
      <c r="O199" s="32">
        <v>105</v>
      </c>
      <c r="P199" s="28">
        <v>75</v>
      </c>
      <c r="Q199" s="28" t="s">
        <v>8315</v>
      </c>
      <c r="R199" s="28" t="s">
        <v>8357</v>
      </c>
      <c r="S199" s="33">
        <v>42458.127175925925</v>
      </c>
      <c r="T199" s="33">
        <v>42489.165972222225</v>
      </c>
    </row>
    <row r="200" spans="1:20" ht="51" x14ac:dyDescent="0.2">
      <c r="A200" s="28">
        <v>3750</v>
      </c>
      <c r="B200" s="29" t="s">
        <v>3747</v>
      </c>
      <c r="C200" s="29" t="s">
        <v>7860</v>
      </c>
      <c r="D200" s="30">
        <v>6000</v>
      </c>
      <c r="E200" s="31">
        <v>6027</v>
      </c>
      <c r="F200" s="28" t="s">
        <v>8218</v>
      </c>
      <c r="G200" s="28" t="s">
        <v>8223</v>
      </c>
      <c r="H200" s="28" t="s">
        <v>8245</v>
      </c>
      <c r="I200" s="28">
        <v>1423555140</v>
      </c>
      <c r="J200" s="28">
        <v>1421105608</v>
      </c>
      <c r="K200" s="28" t="b">
        <v>0</v>
      </c>
      <c r="L200" s="28">
        <v>28</v>
      </c>
      <c r="M200" s="28" t="b">
        <v>1</v>
      </c>
      <c r="N200" s="28" t="s">
        <v>8303</v>
      </c>
      <c r="O200" s="32">
        <v>100</v>
      </c>
      <c r="P200" s="28">
        <v>215.25</v>
      </c>
      <c r="Q200" s="28" t="s">
        <v>8315</v>
      </c>
      <c r="R200" s="28" t="s">
        <v>8357</v>
      </c>
      <c r="S200" s="33">
        <v>42016.981574074074</v>
      </c>
      <c r="T200" s="33">
        <v>42045.332638888889</v>
      </c>
    </row>
    <row r="201" spans="1:20" x14ac:dyDescent="0.2">
      <c r="A201" s="28">
        <v>3751</v>
      </c>
      <c r="B201" s="29" t="s">
        <v>3748</v>
      </c>
      <c r="C201" s="29" t="s">
        <v>7861</v>
      </c>
      <c r="D201" s="30">
        <v>1000</v>
      </c>
      <c r="E201" s="31">
        <v>1326</v>
      </c>
      <c r="F201" s="28" t="s">
        <v>8218</v>
      </c>
      <c r="G201" s="28" t="s">
        <v>8223</v>
      </c>
      <c r="H201" s="28" t="s">
        <v>8245</v>
      </c>
      <c r="I201" s="28">
        <v>1459641073</v>
      </c>
      <c r="J201" s="28">
        <v>1454460673</v>
      </c>
      <c r="K201" s="28" t="b">
        <v>0</v>
      </c>
      <c r="L201" s="28">
        <v>11</v>
      </c>
      <c r="M201" s="28" t="b">
        <v>1</v>
      </c>
      <c r="N201" s="28" t="s">
        <v>8303</v>
      </c>
      <c r="O201" s="32">
        <v>133</v>
      </c>
      <c r="P201" s="28">
        <v>120.55</v>
      </c>
      <c r="Q201" s="28" t="s">
        <v>8315</v>
      </c>
      <c r="R201" s="28" t="s">
        <v>8357</v>
      </c>
      <c r="S201" s="33">
        <v>42403.035567129627</v>
      </c>
      <c r="T201" s="33">
        <v>42462.993900462956</v>
      </c>
    </row>
    <row r="202" spans="1:20" x14ac:dyDescent="0.2">
      <c r="A202" s="28">
        <v>3753</v>
      </c>
      <c r="B202" s="29" t="s">
        <v>3750</v>
      </c>
      <c r="C202" s="29" t="s">
        <v>7863</v>
      </c>
      <c r="D202" s="30">
        <v>5000</v>
      </c>
      <c r="E202" s="31">
        <v>5167</v>
      </c>
      <c r="F202" s="28" t="s">
        <v>8218</v>
      </c>
      <c r="G202" s="28" t="s">
        <v>8223</v>
      </c>
      <c r="H202" s="28" t="s">
        <v>8245</v>
      </c>
      <c r="I202" s="28">
        <v>1433289600</v>
      </c>
      <c r="J202" s="28">
        <v>1430768800</v>
      </c>
      <c r="K202" s="28" t="b">
        <v>0</v>
      </c>
      <c r="L202" s="28">
        <v>30</v>
      </c>
      <c r="M202" s="28" t="b">
        <v>1</v>
      </c>
      <c r="N202" s="28" t="s">
        <v>8303</v>
      </c>
      <c r="O202" s="32">
        <v>103</v>
      </c>
      <c r="P202" s="28">
        <v>172.23</v>
      </c>
      <c r="Q202" s="28" t="s">
        <v>8315</v>
      </c>
      <c r="R202" s="28" t="s">
        <v>8357</v>
      </c>
      <c r="S202" s="33">
        <v>42128.824074074073</v>
      </c>
      <c r="T202" s="33">
        <v>42158</v>
      </c>
    </row>
    <row r="203" spans="1:20" x14ac:dyDescent="0.2">
      <c r="A203" s="28">
        <v>3754</v>
      </c>
      <c r="B203" s="29" t="s">
        <v>3751</v>
      </c>
      <c r="C203" s="29" t="s">
        <v>7864</v>
      </c>
      <c r="D203" s="30">
        <v>2500</v>
      </c>
      <c r="E203" s="31">
        <v>3000</v>
      </c>
      <c r="F203" s="28" t="s">
        <v>8218</v>
      </c>
      <c r="G203" s="28" t="s">
        <v>8223</v>
      </c>
      <c r="H203" s="28" t="s">
        <v>8245</v>
      </c>
      <c r="I203" s="28">
        <v>1406350740</v>
      </c>
      <c r="J203" s="28">
        <v>1403125737</v>
      </c>
      <c r="K203" s="28" t="b">
        <v>0</v>
      </c>
      <c r="L203" s="28">
        <v>27</v>
      </c>
      <c r="M203" s="28" t="b">
        <v>1</v>
      </c>
      <c r="N203" s="28" t="s">
        <v>8303</v>
      </c>
      <c r="O203" s="32">
        <v>120</v>
      </c>
      <c r="P203" s="28">
        <v>111.11</v>
      </c>
      <c r="Q203" s="28" t="s">
        <v>8315</v>
      </c>
      <c r="R203" s="28" t="s">
        <v>8357</v>
      </c>
      <c r="S203" s="33">
        <v>41808.881215277775</v>
      </c>
      <c r="T203" s="33">
        <v>41846.207638888889</v>
      </c>
    </row>
    <row r="204" spans="1:20" x14ac:dyDescent="0.2">
      <c r="A204" s="28">
        <v>3756</v>
      </c>
      <c r="B204" s="29" t="s">
        <v>3753</v>
      </c>
      <c r="C204" s="29" t="s">
        <v>7866</v>
      </c>
      <c r="D204" s="30">
        <v>4500</v>
      </c>
      <c r="E204" s="31">
        <v>4550</v>
      </c>
      <c r="F204" s="28" t="s">
        <v>8218</v>
      </c>
      <c r="G204" s="28" t="s">
        <v>8223</v>
      </c>
      <c r="H204" s="28" t="s">
        <v>8245</v>
      </c>
      <c r="I204" s="28">
        <v>1402515198</v>
      </c>
      <c r="J204" s="28">
        <v>1399923198</v>
      </c>
      <c r="K204" s="28" t="b">
        <v>0</v>
      </c>
      <c r="L204" s="28">
        <v>17</v>
      </c>
      <c r="M204" s="28" t="b">
        <v>1</v>
      </c>
      <c r="N204" s="28" t="s">
        <v>8303</v>
      </c>
      <c r="O204" s="32">
        <v>101</v>
      </c>
      <c r="P204" s="28">
        <v>267.64999999999998</v>
      </c>
      <c r="Q204" s="28" t="s">
        <v>8315</v>
      </c>
      <c r="R204" s="28" t="s">
        <v>8357</v>
      </c>
      <c r="S204" s="33">
        <v>41771.814791666664</v>
      </c>
      <c r="T204" s="33">
        <v>41801.814791666664</v>
      </c>
    </row>
    <row r="205" spans="1:20" x14ac:dyDescent="0.2">
      <c r="A205" s="28">
        <v>3757</v>
      </c>
      <c r="B205" s="29" t="s">
        <v>3754</v>
      </c>
      <c r="C205" s="29" t="s">
        <v>7867</v>
      </c>
      <c r="D205" s="30">
        <v>3500</v>
      </c>
      <c r="E205" s="31">
        <v>3798</v>
      </c>
      <c r="F205" s="28" t="s">
        <v>8218</v>
      </c>
      <c r="G205" s="28" t="s">
        <v>8223</v>
      </c>
      <c r="H205" s="28" t="s">
        <v>8245</v>
      </c>
      <c r="I205" s="28">
        <v>1417465515</v>
      </c>
      <c r="J205" s="28">
        <v>1415737515</v>
      </c>
      <c r="K205" s="28" t="b">
        <v>0</v>
      </c>
      <c r="L205" s="28">
        <v>50</v>
      </c>
      <c r="M205" s="28" t="b">
        <v>1</v>
      </c>
      <c r="N205" s="28" t="s">
        <v>8303</v>
      </c>
      <c r="O205" s="32">
        <v>109</v>
      </c>
      <c r="P205" s="28">
        <v>75.959999999999994</v>
      </c>
      <c r="Q205" s="28" t="s">
        <v>8315</v>
      </c>
      <c r="R205" s="28" t="s">
        <v>8357</v>
      </c>
      <c r="S205" s="33">
        <v>41954.850868055553</v>
      </c>
      <c r="T205" s="33">
        <v>41974.850868055553</v>
      </c>
    </row>
    <row r="206" spans="1:20" x14ac:dyDescent="0.2">
      <c r="A206" s="28">
        <v>3758</v>
      </c>
      <c r="B206" s="29" t="s">
        <v>3755</v>
      </c>
      <c r="C206" s="29" t="s">
        <v>7868</v>
      </c>
      <c r="D206" s="30">
        <v>1500</v>
      </c>
      <c r="E206" s="31">
        <v>1535</v>
      </c>
      <c r="F206" s="28" t="s">
        <v>8218</v>
      </c>
      <c r="G206" s="28" t="s">
        <v>8223</v>
      </c>
      <c r="H206" s="28" t="s">
        <v>8245</v>
      </c>
      <c r="I206" s="28">
        <v>1400475600</v>
      </c>
      <c r="J206" s="28">
        <v>1397819938</v>
      </c>
      <c r="K206" s="28" t="b">
        <v>0</v>
      </c>
      <c r="L206" s="28">
        <v>26</v>
      </c>
      <c r="M206" s="28" t="b">
        <v>1</v>
      </c>
      <c r="N206" s="28" t="s">
        <v>8303</v>
      </c>
      <c r="O206" s="32">
        <v>102</v>
      </c>
      <c r="P206" s="28">
        <v>59.04</v>
      </c>
      <c r="Q206" s="28" t="s">
        <v>8315</v>
      </c>
      <c r="R206" s="28" t="s">
        <v>8357</v>
      </c>
      <c r="S206" s="33">
        <v>41747.471504629626</v>
      </c>
      <c r="T206" s="33">
        <v>41778.208333333336</v>
      </c>
    </row>
    <row r="207" spans="1:20" x14ac:dyDescent="0.2">
      <c r="A207" s="28">
        <v>3759</v>
      </c>
      <c r="B207" s="29" t="s">
        <v>3756</v>
      </c>
      <c r="C207" s="29" t="s">
        <v>7869</v>
      </c>
      <c r="D207" s="30">
        <v>4000</v>
      </c>
      <c r="E207" s="31">
        <v>4409.7700000000004</v>
      </c>
      <c r="F207" s="28" t="s">
        <v>8218</v>
      </c>
      <c r="G207" s="28" t="s">
        <v>8223</v>
      </c>
      <c r="H207" s="28" t="s">
        <v>8245</v>
      </c>
      <c r="I207" s="28">
        <v>1440556553</v>
      </c>
      <c r="J207" s="28">
        <v>1435372553</v>
      </c>
      <c r="K207" s="28" t="b">
        <v>0</v>
      </c>
      <c r="L207" s="28">
        <v>88</v>
      </c>
      <c r="M207" s="28" t="b">
        <v>1</v>
      </c>
      <c r="N207" s="28" t="s">
        <v>8303</v>
      </c>
      <c r="O207" s="32">
        <v>110</v>
      </c>
      <c r="P207" s="28">
        <v>50.11</v>
      </c>
      <c r="Q207" s="28" t="s">
        <v>8315</v>
      </c>
      <c r="R207" s="28" t="s">
        <v>8357</v>
      </c>
      <c r="S207" s="33">
        <v>42182.108252314814</v>
      </c>
      <c r="T207" s="33">
        <v>42242.108252314814</v>
      </c>
    </row>
    <row r="208" spans="1:20" x14ac:dyDescent="0.2">
      <c r="A208" s="28">
        <v>3760</v>
      </c>
      <c r="B208" s="29" t="s">
        <v>3757</v>
      </c>
      <c r="C208" s="29" t="s">
        <v>7870</v>
      </c>
      <c r="D208" s="30">
        <v>5000</v>
      </c>
      <c r="E208" s="31">
        <v>5050.7700000000004</v>
      </c>
      <c r="F208" s="28" t="s">
        <v>8218</v>
      </c>
      <c r="G208" s="28" t="s">
        <v>8223</v>
      </c>
      <c r="H208" s="28" t="s">
        <v>8245</v>
      </c>
      <c r="I208" s="28">
        <v>1399293386</v>
      </c>
      <c r="J208" s="28">
        <v>1397133386</v>
      </c>
      <c r="K208" s="28" t="b">
        <v>0</v>
      </c>
      <c r="L208" s="28">
        <v>91</v>
      </c>
      <c r="M208" s="28" t="b">
        <v>1</v>
      </c>
      <c r="N208" s="28" t="s">
        <v>8303</v>
      </c>
      <c r="O208" s="32">
        <v>101</v>
      </c>
      <c r="P208" s="28">
        <v>55.5</v>
      </c>
      <c r="Q208" s="28" t="s">
        <v>8315</v>
      </c>
      <c r="R208" s="28" t="s">
        <v>8357</v>
      </c>
      <c r="S208" s="33">
        <v>41739.525300925925</v>
      </c>
      <c r="T208" s="33">
        <v>41764.525300925925</v>
      </c>
    </row>
    <row r="209" spans="1:20" x14ac:dyDescent="0.2">
      <c r="A209" s="28">
        <v>3763</v>
      </c>
      <c r="B209" s="29" t="s">
        <v>3760</v>
      </c>
      <c r="C209" s="29" t="s">
        <v>7873</v>
      </c>
      <c r="D209" s="30">
        <v>5000</v>
      </c>
      <c r="E209" s="31">
        <v>5000</v>
      </c>
      <c r="F209" s="28" t="s">
        <v>8218</v>
      </c>
      <c r="G209" s="28" t="s">
        <v>8223</v>
      </c>
      <c r="H209" s="28" t="s">
        <v>8245</v>
      </c>
      <c r="I209" s="28">
        <v>1427907626</v>
      </c>
      <c r="J209" s="28">
        <v>1425319226</v>
      </c>
      <c r="K209" s="28" t="b">
        <v>0</v>
      </c>
      <c r="L209" s="28">
        <v>77</v>
      </c>
      <c r="M209" s="28" t="b">
        <v>1</v>
      </c>
      <c r="N209" s="28" t="s">
        <v>8303</v>
      </c>
      <c r="O209" s="32">
        <v>100</v>
      </c>
      <c r="P209" s="28">
        <v>64.94</v>
      </c>
      <c r="Q209" s="28" t="s">
        <v>8315</v>
      </c>
      <c r="R209" s="28" t="s">
        <v>8357</v>
      </c>
      <c r="S209" s="33">
        <v>42065.750300925924</v>
      </c>
      <c r="T209" s="33">
        <v>42095.708634259259</v>
      </c>
    </row>
    <row r="210" spans="1:20" x14ac:dyDescent="0.2">
      <c r="A210" s="28">
        <v>3764</v>
      </c>
      <c r="B210" s="29" t="s">
        <v>3761</v>
      </c>
      <c r="C210" s="29" t="s">
        <v>7874</v>
      </c>
      <c r="D210" s="30">
        <v>1500</v>
      </c>
      <c r="E210" s="31">
        <v>1500</v>
      </c>
      <c r="F210" s="28" t="s">
        <v>8218</v>
      </c>
      <c r="G210" s="28" t="s">
        <v>8223</v>
      </c>
      <c r="H210" s="28" t="s">
        <v>8245</v>
      </c>
      <c r="I210" s="28">
        <v>1464482160</v>
      </c>
      <c r="J210" s="28">
        <v>1462824832</v>
      </c>
      <c r="K210" s="28" t="b">
        <v>0</v>
      </c>
      <c r="L210" s="28">
        <v>27</v>
      </c>
      <c r="M210" s="28" t="b">
        <v>1</v>
      </c>
      <c r="N210" s="28" t="s">
        <v>8303</v>
      </c>
      <c r="O210" s="32">
        <v>100</v>
      </c>
      <c r="P210" s="28">
        <v>55.56</v>
      </c>
      <c r="Q210" s="28" t="s">
        <v>8315</v>
      </c>
      <c r="R210" s="28" t="s">
        <v>8357</v>
      </c>
      <c r="S210" s="33">
        <v>42499.842962962968</v>
      </c>
      <c r="T210" s="33">
        <v>42519.024999999994</v>
      </c>
    </row>
    <row r="211" spans="1:20" x14ac:dyDescent="0.2">
      <c r="A211" s="28">
        <v>3765</v>
      </c>
      <c r="B211" s="29" t="s">
        <v>3762</v>
      </c>
      <c r="C211" s="29" t="s">
        <v>7875</v>
      </c>
      <c r="D211" s="30">
        <v>7000</v>
      </c>
      <c r="E211" s="31">
        <v>7942</v>
      </c>
      <c r="F211" s="28" t="s">
        <v>8218</v>
      </c>
      <c r="G211" s="28" t="s">
        <v>8223</v>
      </c>
      <c r="H211" s="28" t="s">
        <v>8245</v>
      </c>
      <c r="I211" s="28">
        <v>1406745482</v>
      </c>
      <c r="J211" s="28">
        <v>1404153482</v>
      </c>
      <c r="K211" s="28" t="b">
        <v>0</v>
      </c>
      <c r="L211" s="28">
        <v>107</v>
      </c>
      <c r="M211" s="28" t="b">
        <v>1</v>
      </c>
      <c r="N211" s="28" t="s">
        <v>8303</v>
      </c>
      <c r="O211" s="32">
        <v>113</v>
      </c>
      <c r="P211" s="28">
        <v>74.22</v>
      </c>
      <c r="Q211" s="28" t="s">
        <v>8315</v>
      </c>
      <c r="R211" s="28" t="s">
        <v>8357</v>
      </c>
      <c r="S211" s="33">
        <v>41820.776412037041</v>
      </c>
      <c r="T211" s="33">
        <v>41850.776412037041</v>
      </c>
    </row>
    <row r="212" spans="1:20" x14ac:dyDescent="0.2">
      <c r="A212" s="28">
        <v>3766</v>
      </c>
      <c r="B212" s="29" t="s">
        <v>3763</v>
      </c>
      <c r="C212" s="29" t="s">
        <v>7876</v>
      </c>
      <c r="D212" s="30">
        <v>10000</v>
      </c>
      <c r="E212" s="31">
        <v>10265.01</v>
      </c>
      <c r="F212" s="28" t="s">
        <v>8218</v>
      </c>
      <c r="G212" s="28" t="s">
        <v>8223</v>
      </c>
      <c r="H212" s="28" t="s">
        <v>8245</v>
      </c>
      <c r="I212" s="28">
        <v>1404360045</v>
      </c>
      <c r="J212" s="28">
        <v>1401336045</v>
      </c>
      <c r="K212" s="28" t="b">
        <v>0</v>
      </c>
      <c r="L212" s="28">
        <v>96</v>
      </c>
      <c r="M212" s="28" t="b">
        <v>1</v>
      </c>
      <c r="N212" s="28" t="s">
        <v>8303</v>
      </c>
      <c r="O212" s="32">
        <v>103</v>
      </c>
      <c r="P212" s="28">
        <v>106.93</v>
      </c>
      <c r="Q212" s="28" t="s">
        <v>8315</v>
      </c>
      <c r="R212" s="28" t="s">
        <v>8357</v>
      </c>
      <c r="S212" s="33">
        <v>41788.167187500003</v>
      </c>
      <c r="T212" s="33">
        <v>41823.167187500003</v>
      </c>
    </row>
    <row r="213" spans="1:20" x14ac:dyDescent="0.2">
      <c r="A213" s="28">
        <v>3767</v>
      </c>
      <c r="B213" s="29" t="s">
        <v>3764</v>
      </c>
      <c r="C213" s="29" t="s">
        <v>7877</v>
      </c>
      <c r="D213" s="30">
        <v>2000</v>
      </c>
      <c r="E213" s="31">
        <v>2335</v>
      </c>
      <c r="F213" s="28" t="s">
        <v>8218</v>
      </c>
      <c r="G213" s="28" t="s">
        <v>8223</v>
      </c>
      <c r="H213" s="28" t="s">
        <v>8245</v>
      </c>
      <c r="I213" s="28">
        <v>1425185940</v>
      </c>
      <c r="J213" s="28">
        <v>1423960097</v>
      </c>
      <c r="K213" s="28" t="b">
        <v>0</v>
      </c>
      <c r="L213" s="28">
        <v>56</v>
      </c>
      <c r="M213" s="28" t="b">
        <v>1</v>
      </c>
      <c r="N213" s="28" t="s">
        <v>8303</v>
      </c>
      <c r="O213" s="32">
        <v>117</v>
      </c>
      <c r="P213" s="28">
        <v>41.7</v>
      </c>
      <c r="Q213" s="28" t="s">
        <v>8315</v>
      </c>
      <c r="R213" s="28" t="s">
        <v>8357</v>
      </c>
      <c r="S213" s="33">
        <v>42050.019641203704</v>
      </c>
      <c r="T213" s="33">
        <v>42064.207638888889</v>
      </c>
    </row>
    <row r="214" spans="1:20" x14ac:dyDescent="0.2">
      <c r="A214" s="28">
        <v>3768</v>
      </c>
      <c r="B214" s="29" t="s">
        <v>3765</v>
      </c>
      <c r="C214" s="29" t="s">
        <v>7878</v>
      </c>
      <c r="D214" s="30">
        <v>4000</v>
      </c>
      <c r="E214" s="31">
        <v>4306.1099999999997</v>
      </c>
      <c r="F214" s="28" t="s">
        <v>8218</v>
      </c>
      <c r="G214" s="28" t="s">
        <v>8223</v>
      </c>
      <c r="H214" s="28" t="s">
        <v>8245</v>
      </c>
      <c r="I214" s="28">
        <v>1402594090</v>
      </c>
      <c r="J214" s="28">
        <v>1400002090</v>
      </c>
      <c r="K214" s="28" t="b">
        <v>0</v>
      </c>
      <c r="L214" s="28">
        <v>58</v>
      </c>
      <c r="M214" s="28" t="b">
        <v>1</v>
      </c>
      <c r="N214" s="28" t="s">
        <v>8303</v>
      </c>
      <c r="O214" s="32">
        <v>108</v>
      </c>
      <c r="P214" s="28">
        <v>74.239999999999995</v>
      </c>
      <c r="Q214" s="28" t="s">
        <v>8315</v>
      </c>
      <c r="R214" s="28" t="s">
        <v>8357</v>
      </c>
      <c r="S214" s="33">
        <v>41772.727893518517</v>
      </c>
      <c r="T214" s="33">
        <v>41802.727893518517</v>
      </c>
    </row>
    <row r="215" spans="1:20" x14ac:dyDescent="0.2">
      <c r="A215" s="28">
        <v>3769</v>
      </c>
      <c r="B215" s="29" t="s">
        <v>3766</v>
      </c>
      <c r="C215" s="29" t="s">
        <v>7879</v>
      </c>
      <c r="D215" s="30">
        <v>1100</v>
      </c>
      <c r="E215" s="31">
        <v>1100</v>
      </c>
      <c r="F215" s="28" t="s">
        <v>8218</v>
      </c>
      <c r="G215" s="28" t="s">
        <v>8223</v>
      </c>
      <c r="H215" s="28" t="s">
        <v>8245</v>
      </c>
      <c r="I215" s="28">
        <v>1460730079</v>
      </c>
      <c r="J215" s="28">
        <v>1458138079</v>
      </c>
      <c r="K215" s="28" t="b">
        <v>0</v>
      </c>
      <c r="L215" s="28">
        <v>15</v>
      </c>
      <c r="M215" s="28" t="b">
        <v>1</v>
      </c>
      <c r="N215" s="28" t="s">
        <v>8303</v>
      </c>
      <c r="O215" s="32">
        <v>100</v>
      </c>
      <c r="P215" s="28">
        <v>73.33</v>
      </c>
      <c r="Q215" s="28" t="s">
        <v>8315</v>
      </c>
      <c r="R215" s="28" t="s">
        <v>8357</v>
      </c>
      <c r="S215" s="33">
        <v>42445.598136574074</v>
      </c>
      <c r="T215" s="33">
        <v>42475.598136574074</v>
      </c>
    </row>
    <row r="216" spans="1:20" x14ac:dyDescent="0.2">
      <c r="A216" s="28">
        <v>3771</v>
      </c>
      <c r="B216" s="29" t="s">
        <v>3768</v>
      </c>
      <c r="C216" s="29" t="s">
        <v>7881</v>
      </c>
      <c r="D216" s="30">
        <v>1000</v>
      </c>
      <c r="E216" s="31">
        <v>1460</v>
      </c>
      <c r="F216" s="28" t="s">
        <v>8218</v>
      </c>
      <c r="G216" s="28" t="s">
        <v>8223</v>
      </c>
      <c r="H216" s="28" t="s">
        <v>8245</v>
      </c>
      <c r="I216" s="28">
        <v>1463529600</v>
      </c>
      <c r="J216" s="28">
        <v>1462307652</v>
      </c>
      <c r="K216" s="28" t="b">
        <v>0</v>
      </c>
      <c r="L216" s="28">
        <v>38</v>
      </c>
      <c r="M216" s="28" t="b">
        <v>1</v>
      </c>
      <c r="N216" s="28" t="s">
        <v>8303</v>
      </c>
      <c r="O216" s="32">
        <v>146</v>
      </c>
      <c r="P216" s="28">
        <v>38.42</v>
      </c>
      <c r="Q216" s="28" t="s">
        <v>8315</v>
      </c>
      <c r="R216" s="28" t="s">
        <v>8357</v>
      </c>
      <c r="S216" s="33">
        <v>42493.857083333336</v>
      </c>
      <c r="T216" s="33">
        <v>42508</v>
      </c>
    </row>
    <row r="217" spans="1:20" x14ac:dyDescent="0.2">
      <c r="A217" s="28">
        <v>3772</v>
      </c>
      <c r="B217" s="29" t="s">
        <v>3769</v>
      </c>
      <c r="C217" s="29" t="s">
        <v>7882</v>
      </c>
      <c r="D217" s="30">
        <v>5000</v>
      </c>
      <c r="E217" s="31">
        <v>5510</v>
      </c>
      <c r="F217" s="28" t="s">
        <v>8218</v>
      </c>
      <c r="G217" s="28" t="s">
        <v>8223</v>
      </c>
      <c r="H217" s="28" t="s">
        <v>8245</v>
      </c>
      <c r="I217" s="28">
        <v>1480399200</v>
      </c>
      <c r="J217" s="28">
        <v>1478616506</v>
      </c>
      <c r="K217" s="28" t="b">
        <v>0</v>
      </c>
      <c r="L217" s="28">
        <v>33</v>
      </c>
      <c r="M217" s="28" t="b">
        <v>1</v>
      </c>
      <c r="N217" s="28" t="s">
        <v>8303</v>
      </c>
      <c r="O217" s="32">
        <v>110</v>
      </c>
      <c r="P217" s="28">
        <v>166.97</v>
      </c>
      <c r="Q217" s="28" t="s">
        <v>8315</v>
      </c>
      <c r="R217" s="28" t="s">
        <v>8357</v>
      </c>
      <c r="S217" s="33">
        <v>42682.616967592592</v>
      </c>
      <c r="T217" s="33">
        <v>42703.25</v>
      </c>
    </row>
    <row r="218" spans="1:20" x14ac:dyDescent="0.2">
      <c r="A218" s="28">
        <v>3773</v>
      </c>
      <c r="B218" s="29" t="s">
        <v>3770</v>
      </c>
      <c r="C218" s="29" t="s">
        <v>7883</v>
      </c>
      <c r="D218" s="30">
        <v>5000</v>
      </c>
      <c r="E218" s="31">
        <v>5410</v>
      </c>
      <c r="F218" s="28" t="s">
        <v>8218</v>
      </c>
      <c r="G218" s="28" t="s">
        <v>8223</v>
      </c>
      <c r="H218" s="28" t="s">
        <v>8245</v>
      </c>
      <c r="I218" s="28">
        <v>1479175680</v>
      </c>
      <c r="J218" s="28">
        <v>1476317247</v>
      </c>
      <c r="K218" s="28" t="b">
        <v>0</v>
      </c>
      <c r="L218" s="28">
        <v>57</v>
      </c>
      <c r="M218" s="28" t="b">
        <v>1</v>
      </c>
      <c r="N218" s="28" t="s">
        <v>8303</v>
      </c>
      <c r="O218" s="32">
        <v>108</v>
      </c>
      <c r="P218" s="28">
        <v>94.91</v>
      </c>
      <c r="Q218" s="28" t="s">
        <v>8315</v>
      </c>
      <c r="R218" s="28" t="s">
        <v>8357</v>
      </c>
      <c r="S218" s="33">
        <v>42656.005173611105</v>
      </c>
      <c r="T218" s="33">
        <v>42689.088888888888</v>
      </c>
    </row>
    <row r="219" spans="1:20" x14ac:dyDescent="0.2">
      <c r="A219" s="28">
        <v>3775</v>
      </c>
      <c r="B219" s="29" t="s">
        <v>3772</v>
      </c>
      <c r="C219" s="29" t="s">
        <v>7885</v>
      </c>
      <c r="D219" s="30">
        <v>2000</v>
      </c>
      <c r="E219" s="31">
        <v>2005</v>
      </c>
      <c r="F219" s="28" t="s">
        <v>8218</v>
      </c>
      <c r="G219" s="28" t="s">
        <v>8223</v>
      </c>
      <c r="H219" s="28" t="s">
        <v>8245</v>
      </c>
      <c r="I219" s="28">
        <v>1428552000</v>
      </c>
      <c r="J219" s="28">
        <v>1426199843</v>
      </c>
      <c r="K219" s="28" t="b">
        <v>0</v>
      </c>
      <c r="L219" s="28">
        <v>14</v>
      </c>
      <c r="M219" s="28" t="b">
        <v>1</v>
      </c>
      <c r="N219" s="28" t="s">
        <v>8303</v>
      </c>
      <c r="O219" s="32">
        <v>100</v>
      </c>
      <c r="P219" s="28">
        <v>143.21</v>
      </c>
      <c r="Q219" s="28" t="s">
        <v>8315</v>
      </c>
      <c r="R219" s="28" t="s">
        <v>8357</v>
      </c>
      <c r="S219" s="33">
        <v>42075.942627314813</v>
      </c>
      <c r="T219" s="33">
        <v>42103.166666666672</v>
      </c>
    </row>
    <row r="220" spans="1:20" x14ac:dyDescent="0.2">
      <c r="A220" s="28">
        <v>3776</v>
      </c>
      <c r="B220" s="29" t="s">
        <v>3773</v>
      </c>
      <c r="C220" s="29" t="s">
        <v>7886</v>
      </c>
      <c r="D220" s="30">
        <v>8000</v>
      </c>
      <c r="E220" s="31">
        <v>8537</v>
      </c>
      <c r="F220" s="28" t="s">
        <v>8218</v>
      </c>
      <c r="G220" s="28" t="s">
        <v>8223</v>
      </c>
      <c r="H220" s="28" t="s">
        <v>8245</v>
      </c>
      <c r="I220" s="28">
        <v>1406854800</v>
      </c>
      <c r="J220" s="28">
        <v>1403599778</v>
      </c>
      <c r="K220" s="28" t="b">
        <v>0</v>
      </c>
      <c r="L220" s="28">
        <v>94</v>
      </c>
      <c r="M220" s="28" t="b">
        <v>1</v>
      </c>
      <c r="N220" s="28" t="s">
        <v>8303</v>
      </c>
      <c r="O220" s="32">
        <v>107</v>
      </c>
      <c r="P220" s="28">
        <v>90.82</v>
      </c>
      <c r="Q220" s="28" t="s">
        <v>8315</v>
      </c>
      <c r="R220" s="28" t="s">
        <v>8357</v>
      </c>
      <c r="S220" s="33">
        <v>41814.367800925924</v>
      </c>
      <c r="T220" s="33">
        <v>41852.041666666664</v>
      </c>
    </row>
    <row r="221" spans="1:20" x14ac:dyDescent="0.2">
      <c r="A221" s="28">
        <v>3777</v>
      </c>
      <c r="B221" s="29" t="s">
        <v>3774</v>
      </c>
      <c r="C221" s="29" t="s">
        <v>7887</v>
      </c>
      <c r="D221" s="30">
        <v>2000</v>
      </c>
      <c r="E221" s="31">
        <v>2864</v>
      </c>
      <c r="F221" s="28" t="s">
        <v>8218</v>
      </c>
      <c r="G221" s="28" t="s">
        <v>8223</v>
      </c>
      <c r="H221" s="28" t="s">
        <v>8245</v>
      </c>
      <c r="I221" s="28">
        <v>1411790400</v>
      </c>
      <c r="J221" s="28">
        <v>1409884821</v>
      </c>
      <c r="K221" s="28" t="b">
        <v>0</v>
      </c>
      <c r="L221" s="28">
        <v>59</v>
      </c>
      <c r="M221" s="28" t="b">
        <v>1</v>
      </c>
      <c r="N221" s="28" t="s">
        <v>8303</v>
      </c>
      <c r="O221" s="32">
        <v>143</v>
      </c>
      <c r="P221" s="28">
        <v>48.54</v>
      </c>
      <c r="Q221" s="28" t="s">
        <v>8315</v>
      </c>
      <c r="R221" s="28" t="s">
        <v>8357</v>
      </c>
      <c r="S221" s="33">
        <v>41887.111354166671</v>
      </c>
      <c r="T221" s="33">
        <v>41909.166666666664</v>
      </c>
    </row>
    <row r="222" spans="1:20" x14ac:dyDescent="0.2">
      <c r="A222" s="28">
        <v>3778</v>
      </c>
      <c r="B222" s="29" t="s">
        <v>3775</v>
      </c>
      <c r="C222" s="29" t="s">
        <v>7888</v>
      </c>
      <c r="D222" s="30">
        <v>2400</v>
      </c>
      <c r="E222" s="31">
        <v>2521</v>
      </c>
      <c r="F222" s="28" t="s">
        <v>8218</v>
      </c>
      <c r="G222" s="28" t="s">
        <v>8223</v>
      </c>
      <c r="H222" s="28" t="s">
        <v>8245</v>
      </c>
      <c r="I222" s="28">
        <v>1423942780</v>
      </c>
      <c r="J222" s="28">
        <v>1418758780</v>
      </c>
      <c r="K222" s="28" t="b">
        <v>0</v>
      </c>
      <c r="L222" s="28">
        <v>36</v>
      </c>
      <c r="M222" s="28" t="b">
        <v>1</v>
      </c>
      <c r="N222" s="28" t="s">
        <v>8303</v>
      </c>
      <c r="O222" s="32">
        <v>105</v>
      </c>
      <c r="P222" s="28">
        <v>70.03</v>
      </c>
      <c r="Q222" s="28" t="s">
        <v>8315</v>
      </c>
      <c r="R222" s="28" t="s">
        <v>8357</v>
      </c>
      <c r="S222" s="33">
        <v>41989.819212962961</v>
      </c>
      <c r="T222" s="33">
        <v>42049.819212962961</v>
      </c>
    </row>
    <row r="223" spans="1:20" x14ac:dyDescent="0.2">
      <c r="A223" s="28">
        <v>3779</v>
      </c>
      <c r="B223" s="29" t="s">
        <v>3776</v>
      </c>
      <c r="C223" s="29" t="s">
        <v>7889</v>
      </c>
      <c r="D223" s="30">
        <v>15000</v>
      </c>
      <c r="E223" s="31">
        <v>15597</v>
      </c>
      <c r="F223" s="28" t="s">
        <v>8218</v>
      </c>
      <c r="G223" s="28" t="s">
        <v>8223</v>
      </c>
      <c r="H223" s="28" t="s">
        <v>8245</v>
      </c>
      <c r="I223" s="28">
        <v>1459010340</v>
      </c>
      <c r="J223" s="28">
        <v>1456421940</v>
      </c>
      <c r="K223" s="28" t="b">
        <v>0</v>
      </c>
      <c r="L223" s="28">
        <v>115</v>
      </c>
      <c r="M223" s="28" t="b">
        <v>1</v>
      </c>
      <c r="N223" s="28" t="s">
        <v>8303</v>
      </c>
      <c r="O223" s="32">
        <v>104</v>
      </c>
      <c r="P223" s="28">
        <v>135.63</v>
      </c>
      <c r="Q223" s="28" t="s">
        <v>8315</v>
      </c>
      <c r="R223" s="28" t="s">
        <v>8357</v>
      </c>
      <c r="S223" s="33">
        <v>42425.735416666663</v>
      </c>
      <c r="T223" s="33">
        <v>42455.693750000006</v>
      </c>
    </row>
    <row r="224" spans="1:20" x14ac:dyDescent="0.2">
      <c r="A224" s="28">
        <v>3780</v>
      </c>
      <c r="B224" s="29" t="s">
        <v>3777</v>
      </c>
      <c r="C224" s="29" t="s">
        <v>7890</v>
      </c>
      <c r="D224" s="30">
        <v>2500</v>
      </c>
      <c r="E224" s="31">
        <v>3000</v>
      </c>
      <c r="F224" s="28" t="s">
        <v>8218</v>
      </c>
      <c r="G224" s="28" t="s">
        <v>8223</v>
      </c>
      <c r="H224" s="28" t="s">
        <v>8245</v>
      </c>
      <c r="I224" s="28">
        <v>1436817960</v>
      </c>
      <c r="J224" s="28">
        <v>1433999785</v>
      </c>
      <c r="K224" s="28" t="b">
        <v>0</v>
      </c>
      <c r="L224" s="28">
        <v>30</v>
      </c>
      <c r="M224" s="28" t="b">
        <v>1</v>
      </c>
      <c r="N224" s="28" t="s">
        <v>8303</v>
      </c>
      <c r="O224" s="32">
        <v>120</v>
      </c>
      <c r="P224" s="28">
        <v>100</v>
      </c>
      <c r="Q224" s="28" t="s">
        <v>8315</v>
      </c>
      <c r="R224" s="28" t="s">
        <v>8357</v>
      </c>
      <c r="S224" s="33">
        <v>42166.219733796301</v>
      </c>
      <c r="T224" s="33">
        <v>42198.837499999994</v>
      </c>
    </row>
    <row r="225" spans="1:20" x14ac:dyDescent="0.2">
      <c r="A225" s="28">
        <v>3781</v>
      </c>
      <c r="B225" s="29" t="s">
        <v>3778</v>
      </c>
      <c r="C225" s="29" t="s">
        <v>7891</v>
      </c>
      <c r="D225" s="30">
        <v>4500</v>
      </c>
      <c r="E225" s="31">
        <v>4935</v>
      </c>
      <c r="F225" s="28" t="s">
        <v>8218</v>
      </c>
      <c r="G225" s="28" t="s">
        <v>8223</v>
      </c>
      <c r="H225" s="28" t="s">
        <v>8245</v>
      </c>
      <c r="I225" s="28">
        <v>1410210685</v>
      </c>
      <c r="J225" s="28">
        <v>1408050685</v>
      </c>
      <c r="K225" s="28" t="b">
        <v>0</v>
      </c>
      <c r="L225" s="28">
        <v>52</v>
      </c>
      <c r="M225" s="28" t="b">
        <v>1</v>
      </c>
      <c r="N225" s="28" t="s">
        <v>8303</v>
      </c>
      <c r="O225" s="32">
        <v>110</v>
      </c>
      <c r="P225" s="28">
        <v>94.9</v>
      </c>
      <c r="Q225" s="28" t="s">
        <v>8315</v>
      </c>
      <c r="R225" s="28" t="s">
        <v>8357</v>
      </c>
      <c r="S225" s="33">
        <v>41865.882928240739</v>
      </c>
      <c r="T225" s="33">
        <v>41890.882928240739</v>
      </c>
    </row>
    <row r="226" spans="1:20" x14ac:dyDescent="0.2">
      <c r="A226" s="28">
        <v>3783</v>
      </c>
      <c r="B226" s="29" t="s">
        <v>3780</v>
      </c>
      <c r="C226" s="29" t="s">
        <v>7893</v>
      </c>
      <c r="D226" s="30">
        <v>1200</v>
      </c>
      <c r="E226" s="31">
        <v>1547</v>
      </c>
      <c r="F226" s="28" t="s">
        <v>8218</v>
      </c>
      <c r="G226" s="28" t="s">
        <v>8223</v>
      </c>
      <c r="H226" s="28" t="s">
        <v>8245</v>
      </c>
      <c r="I226" s="28">
        <v>1458057600</v>
      </c>
      <c r="J226" s="28">
        <v>1455938520</v>
      </c>
      <c r="K226" s="28" t="b">
        <v>0</v>
      </c>
      <c r="L226" s="28">
        <v>24</v>
      </c>
      <c r="M226" s="28" t="b">
        <v>1</v>
      </c>
      <c r="N226" s="28" t="s">
        <v>8303</v>
      </c>
      <c r="O226" s="32">
        <v>129</v>
      </c>
      <c r="P226" s="28">
        <v>64.459999999999994</v>
      </c>
      <c r="Q226" s="28" t="s">
        <v>8315</v>
      </c>
      <c r="R226" s="28" t="s">
        <v>8357</v>
      </c>
      <c r="S226" s="33">
        <v>42420.140277777777</v>
      </c>
      <c r="T226" s="33">
        <v>42444.666666666672</v>
      </c>
    </row>
    <row r="227" spans="1:20" x14ac:dyDescent="0.2">
      <c r="A227" s="28">
        <v>3786</v>
      </c>
      <c r="B227" s="29" t="s">
        <v>3783</v>
      </c>
      <c r="C227" s="29" t="s">
        <v>7896</v>
      </c>
      <c r="D227" s="30">
        <v>6000</v>
      </c>
      <c r="E227" s="31">
        <v>6658</v>
      </c>
      <c r="F227" s="28" t="s">
        <v>8218</v>
      </c>
      <c r="G227" s="28" t="s">
        <v>8223</v>
      </c>
      <c r="H227" s="28" t="s">
        <v>8245</v>
      </c>
      <c r="I227" s="28">
        <v>1464310475</v>
      </c>
      <c r="J227" s="28">
        <v>1461718475</v>
      </c>
      <c r="K227" s="28" t="b">
        <v>0</v>
      </c>
      <c r="L227" s="28">
        <v>71</v>
      </c>
      <c r="M227" s="28" t="b">
        <v>1</v>
      </c>
      <c r="N227" s="28" t="s">
        <v>8303</v>
      </c>
      <c r="O227" s="32">
        <v>111</v>
      </c>
      <c r="P227" s="28">
        <v>93.77</v>
      </c>
      <c r="Q227" s="28" t="s">
        <v>8315</v>
      </c>
      <c r="R227" s="28" t="s">
        <v>8357</v>
      </c>
      <c r="S227" s="33">
        <v>42487.037905092591</v>
      </c>
      <c r="T227" s="33">
        <v>42517.037905092591</v>
      </c>
    </row>
    <row r="228" spans="1:20" x14ac:dyDescent="0.2">
      <c r="A228" s="28">
        <v>3787</v>
      </c>
      <c r="B228" s="29" t="s">
        <v>3784</v>
      </c>
      <c r="C228" s="29" t="s">
        <v>7897</v>
      </c>
      <c r="D228" s="30">
        <v>350</v>
      </c>
      <c r="E228" s="31">
        <v>351</v>
      </c>
      <c r="F228" s="28" t="s">
        <v>8218</v>
      </c>
      <c r="G228" s="28" t="s">
        <v>8223</v>
      </c>
      <c r="H228" s="28" t="s">
        <v>8245</v>
      </c>
      <c r="I228" s="28">
        <v>1436587140</v>
      </c>
      <c r="J228" s="28">
        <v>1434113406</v>
      </c>
      <c r="K228" s="28" t="b">
        <v>0</v>
      </c>
      <c r="L228" s="28">
        <v>10</v>
      </c>
      <c r="M228" s="28" t="b">
        <v>1</v>
      </c>
      <c r="N228" s="28" t="s">
        <v>8303</v>
      </c>
      <c r="O228" s="32">
        <v>100</v>
      </c>
      <c r="P228" s="28">
        <v>35.1</v>
      </c>
      <c r="Q228" s="28" t="s">
        <v>8315</v>
      </c>
      <c r="R228" s="28" t="s">
        <v>8357</v>
      </c>
      <c r="S228" s="33">
        <v>42167.534791666665</v>
      </c>
      <c r="T228" s="33">
        <v>42196.165972222225</v>
      </c>
    </row>
    <row r="229" spans="1:20" ht="40.799999999999997" x14ac:dyDescent="0.2">
      <c r="A229" s="28">
        <v>3788</v>
      </c>
      <c r="B229" s="29" t="s">
        <v>3785</v>
      </c>
      <c r="C229" s="29" t="s">
        <v>7898</v>
      </c>
      <c r="D229" s="30">
        <v>75000</v>
      </c>
      <c r="E229" s="31">
        <v>500</v>
      </c>
      <c r="F229" s="28" t="s">
        <v>8220</v>
      </c>
      <c r="G229" s="28" t="s">
        <v>8223</v>
      </c>
      <c r="H229" s="28" t="s">
        <v>8245</v>
      </c>
      <c r="I229" s="28">
        <v>1450887480</v>
      </c>
      <c r="J229" s="28">
        <v>1448469719</v>
      </c>
      <c r="K229" s="28" t="b">
        <v>0</v>
      </c>
      <c r="L229" s="28">
        <v>1</v>
      </c>
      <c r="M229" s="28" t="b">
        <v>0</v>
      </c>
      <c r="N229" s="28" t="s">
        <v>8303</v>
      </c>
      <c r="O229" s="32">
        <v>1</v>
      </c>
      <c r="P229" s="28">
        <v>500</v>
      </c>
      <c r="Q229" s="28" t="s">
        <v>8315</v>
      </c>
      <c r="R229" s="28" t="s">
        <v>8357</v>
      </c>
      <c r="S229" s="33">
        <v>42333.695821759262</v>
      </c>
      <c r="T229" s="33">
        <v>42361.679166666669</v>
      </c>
    </row>
    <row r="230" spans="1:20" x14ac:dyDescent="0.2">
      <c r="A230" s="28">
        <v>3790</v>
      </c>
      <c r="B230" s="29" t="s">
        <v>3787</v>
      </c>
      <c r="C230" s="29" t="s">
        <v>7900</v>
      </c>
      <c r="D230" s="30">
        <v>15000</v>
      </c>
      <c r="E230" s="31">
        <v>0</v>
      </c>
      <c r="F230" s="28" t="s">
        <v>8220</v>
      </c>
      <c r="G230" s="28" t="s">
        <v>8223</v>
      </c>
      <c r="H230" s="28" t="s">
        <v>8245</v>
      </c>
      <c r="I230" s="28">
        <v>1479834023</v>
      </c>
      <c r="J230" s="28">
        <v>1477238423</v>
      </c>
      <c r="K230" s="28" t="b">
        <v>0</v>
      </c>
      <c r="L230" s="28">
        <v>0</v>
      </c>
      <c r="M230" s="28" t="b">
        <v>0</v>
      </c>
      <c r="N230" s="28" t="s">
        <v>8303</v>
      </c>
      <c r="O230" s="32">
        <v>0</v>
      </c>
      <c r="P230" s="28">
        <v>0</v>
      </c>
      <c r="Q230" s="28" t="s">
        <v>8315</v>
      </c>
      <c r="R230" s="28" t="s">
        <v>8357</v>
      </c>
      <c r="S230" s="33">
        <v>42666.666932870372</v>
      </c>
      <c r="T230" s="33">
        <v>42696.708599537036</v>
      </c>
    </row>
    <row r="231" spans="1:20" x14ac:dyDescent="0.2">
      <c r="A231" s="28">
        <v>3791</v>
      </c>
      <c r="B231" s="29" t="s">
        <v>3788</v>
      </c>
      <c r="C231" s="29" t="s">
        <v>7901</v>
      </c>
      <c r="D231" s="30">
        <v>1500</v>
      </c>
      <c r="E231" s="31">
        <v>0</v>
      </c>
      <c r="F231" s="28" t="s">
        <v>8220</v>
      </c>
      <c r="G231" s="28" t="s">
        <v>8223</v>
      </c>
      <c r="H231" s="28" t="s">
        <v>8245</v>
      </c>
      <c r="I231" s="28">
        <v>1404664592</v>
      </c>
      <c r="J231" s="28">
        <v>1399480592</v>
      </c>
      <c r="K231" s="28" t="b">
        <v>0</v>
      </c>
      <c r="L231" s="28">
        <v>0</v>
      </c>
      <c r="M231" s="28" t="b">
        <v>0</v>
      </c>
      <c r="N231" s="28" t="s">
        <v>8303</v>
      </c>
      <c r="O231" s="32">
        <v>0</v>
      </c>
      <c r="P231" s="28">
        <v>0</v>
      </c>
      <c r="Q231" s="28" t="s">
        <v>8315</v>
      </c>
      <c r="R231" s="28" t="s">
        <v>8357</v>
      </c>
      <c r="S231" s="33">
        <v>41766.692037037035</v>
      </c>
      <c r="T231" s="33">
        <v>41826.692037037035</v>
      </c>
    </row>
    <row r="232" spans="1:20" x14ac:dyDescent="0.2">
      <c r="A232" s="28">
        <v>3792</v>
      </c>
      <c r="B232" s="29" t="s">
        <v>3789</v>
      </c>
      <c r="C232" s="29" t="s">
        <v>7902</v>
      </c>
      <c r="D232" s="30">
        <v>12500</v>
      </c>
      <c r="E232" s="31">
        <v>35</v>
      </c>
      <c r="F232" s="28" t="s">
        <v>8220</v>
      </c>
      <c r="G232" s="28" t="s">
        <v>8223</v>
      </c>
      <c r="H232" s="28" t="s">
        <v>8245</v>
      </c>
      <c r="I232" s="28">
        <v>1436957022</v>
      </c>
      <c r="J232" s="28">
        <v>1434365022</v>
      </c>
      <c r="K232" s="28" t="b">
        <v>0</v>
      </c>
      <c r="L232" s="28">
        <v>2</v>
      </c>
      <c r="M232" s="28" t="b">
        <v>0</v>
      </c>
      <c r="N232" s="28" t="s">
        <v>8303</v>
      </c>
      <c r="O232" s="32">
        <v>0</v>
      </c>
      <c r="P232" s="28">
        <v>17.5</v>
      </c>
      <c r="Q232" s="28" t="s">
        <v>8315</v>
      </c>
      <c r="R232" s="28" t="s">
        <v>8357</v>
      </c>
      <c r="S232" s="33">
        <v>42170.447013888886</v>
      </c>
      <c r="T232" s="33">
        <v>42200.447013888886</v>
      </c>
    </row>
    <row r="233" spans="1:20" x14ac:dyDescent="0.2">
      <c r="A233" s="28">
        <v>3793</v>
      </c>
      <c r="B233" s="29" t="s">
        <v>3790</v>
      </c>
      <c r="C233" s="29" t="s">
        <v>7903</v>
      </c>
      <c r="D233" s="30">
        <v>7000</v>
      </c>
      <c r="E233" s="31">
        <v>4176</v>
      </c>
      <c r="F233" s="28" t="s">
        <v>8220</v>
      </c>
      <c r="G233" s="28" t="s">
        <v>8223</v>
      </c>
      <c r="H233" s="28" t="s">
        <v>8245</v>
      </c>
      <c r="I233" s="28">
        <v>1418769129</v>
      </c>
      <c r="J233" s="28">
        <v>1416954729</v>
      </c>
      <c r="K233" s="28" t="b">
        <v>0</v>
      </c>
      <c r="L233" s="28">
        <v>24</v>
      </c>
      <c r="M233" s="28" t="b">
        <v>0</v>
      </c>
      <c r="N233" s="28" t="s">
        <v>8303</v>
      </c>
      <c r="O233" s="32">
        <v>60</v>
      </c>
      <c r="P233" s="28">
        <v>174</v>
      </c>
      <c r="Q233" s="28" t="s">
        <v>8315</v>
      </c>
      <c r="R233" s="28" t="s">
        <v>8357</v>
      </c>
      <c r="S233" s="33">
        <v>41968.938993055555</v>
      </c>
      <c r="T233" s="33">
        <v>41989.938993055555</v>
      </c>
    </row>
    <row r="234" spans="1:20" x14ac:dyDescent="0.2">
      <c r="A234" s="28">
        <v>3796</v>
      </c>
      <c r="B234" s="29" t="s">
        <v>3793</v>
      </c>
      <c r="C234" s="29" t="s">
        <v>7906</v>
      </c>
      <c r="D234" s="30">
        <v>22500</v>
      </c>
      <c r="E234" s="31">
        <v>1</v>
      </c>
      <c r="F234" s="28" t="s">
        <v>8220</v>
      </c>
      <c r="G234" s="28" t="s">
        <v>8223</v>
      </c>
      <c r="H234" s="28" t="s">
        <v>8245</v>
      </c>
      <c r="I234" s="28">
        <v>1484354556</v>
      </c>
      <c r="J234" s="28">
        <v>1479170556</v>
      </c>
      <c r="K234" s="28" t="b">
        <v>0</v>
      </c>
      <c r="L234" s="28">
        <v>1</v>
      </c>
      <c r="M234" s="28" t="b">
        <v>0</v>
      </c>
      <c r="N234" s="28" t="s">
        <v>8303</v>
      </c>
      <c r="O234" s="32">
        <v>0</v>
      </c>
      <c r="P234" s="28">
        <v>1</v>
      </c>
      <c r="Q234" s="28" t="s">
        <v>8315</v>
      </c>
      <c r="R234" s="28" t="s">
        <v>8357</v>
      </c>
      <c r="S234" s="33">
        <v>42689.029583333337</v>
      </c>
      <c r="T234" s="33">
        <v>42749.029583333337</v>
      </c>
    </row>
    <row r="235" spans="1:20" x14ac:dyDescent="0.2">
      <c r="A235" s="28">
        <v>3797</v>
      </c>
      <c r="B235" s="29" t="s">
        <v>3794</v>
      </c>
      <c r="C235" s="29" t="s">
        <v>7907</v>
      </c>
      <c r="D235" s="30">
        <v>6000</v>
      </c>
      <c r="E235" s="31">
        <v>5380</v>
      </c>
      <c r="F235" s="28" t="s">
        <v>8220</v>
      </c>
      <c r="G235" s="28" t="s">
        <v>8223</v>
      </c>
      <c r="H235" s="28" t="s">
        <v>8245</v>
      </c>
      <c r="I235" s="28">
        <v>1429564165</v>
      </c>
      <c r="J235" s="28">
        <v>1426972165</v>
      </c>
      <c r="K235" s="28" t="b">
        <v>0</v>
      </c>
      <c r="L235" s="28">
        <v>37</v>
      </c>
      <c r="M235" s="28" t="b">
        <v>0</v>
      </c>
      <c r="N235" s="28" t="s">
        <v>8303</v>
      </c>
      <c r="O235" s="32">
        <v>90</v>
      </c>
      <c r="P235" s="28">
        <v>145.41</v>
      </c>
      <c r="Q235" s="28" t="s">
        <v>8315</v>
      </c>
      <c r="R235" s="28" t="s">
        <v>8357</v>
      </c>
      <c r="S235" s="33">
        <v>42084.881539351853</v>
      </c>
      <c r="T235" s="33">
        <v>42114.881539351853</v>
      </c>
    </row>
    <row r="236" spans="1:20" x14ac:dyDescent="0.2">
      <c r="A236" s="28">
        <v>3798</v>
      </c>
      <c r="B236" s="29" t="s">
        <v>3795</v>
      </c>
      <c r="C236" s="29" t="s">
        <v>7908</v>
      </c>
      <c r="D236" s="30">
        <v>70000</v>
      </c>
      <c r="E236" s="31">
        <v>1025</v>
      </c>
      <c r="F236" s="28" t="s">
        <v>8220</v>
      </c>
      <c r="G236" s="28" t="s">
        <v>8223</v>
      </c>
      <c r="H236" s="28" t="s">
        <v>8245</v>
      </c>
      <c r="I236" s="28">
        <v>1407691248</v>
      </c>
      <c r="J236" s="28">
        <v>1405099248</v>
      </c>
      <c r="K236" s="28" t="b">
        <v>0</v>
      </c>
      <c r="L236" s="28">
        <v>5</v>
      </c>
      <c r="M236" s="28" t="b">
        <v>0</v>
      </c>
      <c r="N236" s="28" t="s">
        <v>8303</v>
      </c>
      <c r="O236" s="32">
        <v>1</v>
      </c>
      <c r="P236" s="28">
        <v>205</v>
      </c>
      <c r="Q236" s="28" t="s">
        <v>8315</v>
      </c>
      <c r="R236" s="28" t="s">
        <v>8357</v>
      </c>
      <c r="S236" s="33">
        <v>41831.722777777781</v>
      </c>
      <c r="T236" s="33">
        <v>41861.722777777781</v>
      </c>
    </row>
    <row r="237" spans="1:20" x14ac:dyDescent="0.2">
      <c r="A237" s="28">
        <v>3799</v>
      </c>
      <c r="B237" s="29" t="s">
        <v>3796</v>
      </c>
      <c r="C237" s="29" t="s">
        <v>7909</v>
      </c>
      <c r="D237" s="30">
        <v>10000</v>
      </c>
      <c r="E237" s="31">
        <v>402</v>
      </c>
      <c r="F237" s="28" t="s">
        <v>8220</v>
      </c>
      <c r="G237" s="28" t="s">
        <v>8223</v>
      </c>
      <c r="H237" s="28" t="s">
        <v>8245</v>
      </c>
      <c r="I237" s="28">
        <v>1457734843</v>
      </c>
      <c r="J237" s="28">
        <v>1455142843</v>
      </c>
      <c r="K237" s="28" t="b">
        <v>0</v>
      </c>
      <c r="L237" s="28">
        <v>4</v>
      </c>
      <c r="M237" s="28" t="b">
        <v>0</v>
      </c>
      <c r="N237" s="28" t="s">
        <v>8303</v>
      </c>
      <c r="O237" s="32">
        <v>4</v>
      </c>
      <c r="P237" s="28">
        <v>100.5</v>
      </c>
      <c r="Q237" s="28" t="s">
        <v>8315</v>
      </c>
      <c r="R237" s="28" t="s">
        <v>8357</v>
      </c>
      <c r="S237" s="33">
        <v>42410.93105324074</v>
      </c>
      <c r="T237" s="33">
        <v>42440.93105324074</v>
      </c>
    </row>
    <row r="238" spans="1:20" x14ac:dyDescent="0.2">
      <c r="A238" s="28">
        <v>3800</v>
      </c>
      <c r="B238" s="29" t="s">
        <v>3797</v>
      </c>
      <c r="C238" s="29" t="s">
        <v>7910</v>
      </c>
      <c r="D238" s="30">
        <v>22000</v>
      </c>
      <c r="E238" s="31">
        <v>881</v>
      </c>
      <c r="F238" s="28" t="s">
        <v>8220</v>
      </c>
      <c r="G238" s="28" t="s">
        <v>8223</v>
      </c>
      <c r="H238" s="28" t="s">
        <v>8245</v>
      </c>
      <c r="I238" s="28">
        <v>1420952340</v>
      </c>
      <c r="J238" s="28">
        <v>1418146883</v>
      </c>
      <c r="K238" s="28" t="b">
        <v>0</v>
      </c>
      <c r="L238" s="28">
        <v>16</v>
      </c>
      <c r="M238" s="28" t="b">
        <v>0</v>
      </c>
      <c r="N238" s="28" t="s">
        <v>8303</v>
      </c>
      <c r="O238" s="32">
        <v>4</v>
      </c>
      <c r="P238" s="28">
        <v>55.06</v>
      </c>
      <c r="Q238" s="28" t="s">
        <v>8315</v>
      </c>
      <c r="R238" s="28" t="s">
        <v>8357</v>
      </c>
      <c r="S238" s="33">
        <v>41982.737071759257</v>
      </c>
      <c r="T238" s="33">
        <v>42015.207638888889</v>
      </c>
    </row>
    <row r="239" spans="1:20" x14ac:dyDescent="0.2">
      <c r="A239" s="28">
        <v>3801</v>
      </c>
      <c r="B239" s="29" t="s">
        <v>3798</v>
      </c>
      <c r="C239" s="29" t="s">
        <v>7911</v>
      </c>
      <c r="D239" s="30">
        <v>5000</v>
      </c>
      <c r="E239" s="31">
        <v>426</v>
      </c>
      <c r="F239" s="28" t="s">
        <v>8220</v>
      </c>
      <c r="G239" s="28" t="s">
        <v>8223</v>
      </c>
      <c r="H239" s="28" t="s">
        <v>8245</v>
      </c>
      <c r="I239" s="28">
        <v>1420215216</v>
      </c>
      <c r="J239" s="28">
        <v>1417536816</v>
      </c>
      <c r="K239" s="28" t="b">
        <v>0</v>
      </c>
      <c r="L239" s="28">
        <v>9</v>
      </c>
      <c r="M239" s="28" t="b">
        <v>0</v>
      </c>
      <c r="N239" s="28" t="s">
        <v>8303</v>
      </c>
      <c r="O239" s="32">
        <v>9</v>
      </c>
      <c r="P239" s="28">
        <v>47.33</v>
      </c>
      <c r="Q239" s="28" t="s">
        <v>8315</v>
      </c>
      <c r="R239" s="28" t="s">
        <v>8357</v>
      </c>
      <c r="S239" s="33">
        <v>41975.676111111112</v>
      </c>
      <c r="T239" s="33">
        <v>42006.676111111112</v>
      </c>
    </row>
    <row r="240" spans="1:20" x14ac:dyDescent="0.2">
      <c r="A240" s="28">
        <v>3802</v>
      </c>
      <c r="B240" s="29" t="s">
        <v>3799</v>
      </c>
      <c r="C240" s="29" t="s">
        <v>7912</v>
      </c>
      <c r="D240" s="30">
        <v>3000</v>
      </c>
      <c r="E240" s="31">
        <v>0</v>
      </c>
      <c r="F240" s="28" t="s">
        <v>8220</v>
      </c>
      <c r="G240" s="28" t="s">
        <v>8223</v>
      </c>
      <c r="H240" s="28" t="s">
        <v>8245</v>
      </c>
      <c r="I240" s="28">
        <v>1445482906</v>
      </c>
      <c r="J240" s="28">
        <v>1442890906</v>
      </c>
      <c r="K240" s="28" t="b">
        <v>0</v>
      </c>
      <c r="L240" s="28">
        <v>0</v>
      </c>
      <c r="M240" s="28" t="b">
        <v>0</v>
      </c>
      <c r="N240" s="28" t="s">
        <v>8303</v>
      </c>
      <c r="O240" s="32">
        <v>0</v>
      </c>
      <c r="P240" s="28">
        <v>0</v>
      </c>
      <c r="Q240" s="28" t="s">
        <v>8315</v>
      </c>
      <c r="R240" s="28" t="s">
        <v>8357</v>
      </c>
      <c r="S240" s="33">
        <v>42269.126226851848</v>
      </c>
      <c r="T240" s="33">
        <v>42299.126226851848</v>
      </c>
    </row>
    <row r="241" spans="1:20" x14ac:dyDescent="0.2">
      <c r="A241" s="28">
        <v>3803</v>
      </c>
      <c r="B241" s="29" t="s">
        <v>3800</v>
      </c>
      <c r="C241" s="29" t="s">
        <v>7913</v>
      </c>
      <c r="D241" s="30">
        <v>12000</v>
      </c>
      <c r="E241" s="31">
        <v>2358</v>
      </c>
      <c r="F241" s="28" t="s">
        <v>8220</v>
      </c>
      <c r="G241" s="28" t="s">
        <v>8223</v>
      </c>
      <c r="H241" s="28" t="s">
        <v>8245</v>
      </c>
      <c r="I241" s="28">
        <v>1457133568</v>
      </c>
      <c r="J241" s="28">
        <v>1454541568</v>
      </c>
      <c r="K241" s="28" t="b">
        <v>0</v>
      </c>
      <c r="L241" s="28">
        <v>40</v>
      </c>
      <c r="M241" s="28" t="b">
        <v>0</v>
      </c>
      <c r="N241" s="28" t="s">
        <v>8303</v>
      </c>
      <c r="O241" s="32">
        <v>20</v>
      </c>
      <c r="P241" s="28">
        <v>58.95</v>
      </c>
      <c r="Q241" s="28" t="s">
        <v>8315</v>
      </c>
      <c r="R241" s="28" t="s">
        <v>8357</v>
      </c>
      <c r="S241" s="33">
        <v>42403.971851851849</v>
      </c>
      <c r="T241" s="33">
        <v>42433.971851851849</v>
      </c>
    </row>
    <row r="242" spans="1:20" x14ac:dyDescent="0.2">
      <c r="A242" s="28">
        <v>3804</v>
      </c>
      <c r="B242" s="29" t="s">
        <v>3801</v>
      </c>
      <c r="C242" s="29" t="s">
        <v>7914</v>
      </c>
      <c r="D242" s="30">
        <v>8000</v>
      </c>
      <c r="E242" s="31">
        <v>0</v>
      </c>
      <c r="F242" s="28" t="s">
        <v>8220</v>
      </c>
      <c r="G242" s="28" t="s">
        <v>8223</v>
      </c>
      <c r="H242" s="28" t="s">
        <v>8245</v>
      </c>
      <c r="I242" s="28">
        <v>1469948400</v>
      </c>
      <c r="J242" s="28">
        <v>1465172024</v>
      </c>
      <c r="K242" s="28" t="b">
        <v>0</v>
      </c>
      <c r="L242" s="28">
        <v>0</v>
      </c>
      <c r="M242" s="28" t="b">
        <v>0</v>
      </c>
      <c r="N242" s="28" t="s">
        <v>8303</v>
      </c>
      <c r="O242" s="32">
        <v>0</v>
      </c>
      <c r="P242" s="28">
        <v>0</v>
      </c>
      <c r="Q242" s="28" t="s">
        <v>8315</v>
      </c>
      <c r="R242" s="28" t="s">
        <v>8357</v>
      </c>
      <c r="S242" s="33">
        <v>42527.00953703704</v>
      </c>
      <c r="T242" s="33">
        <v>42582.291666666672</v>
      </c>
    </row>
    <row r="243" spans="1:20" ht="20.399999999999999" x14ac:dyDescent="0.2">
      <c r="A243" s="28">
        <v>3805</v>
      </c>
      <c r="B243" s="29" t="s">
        <v>3802</v>
      </c>
      <c r="C243" s="29" t="s">
        <v>7915</v>
      </c>
      <c r="D243" s="30">
        <v>150000</v>
      </c>
      <c r="E243" s="31">
        <v>3</v>
      </c>
      <c r="F243" s="28" t="s">
        <v>8220</v>
      </c>
      <c r="G243" s="28" t="s">
        <v>8223</v>
      </c>
      <c r="H243" s="28" t="s">
        <v>8245</v>
      </c>
      <c r="I243" s="28">
        <v>1411852640</v>
      </c>
      <c r="J243" s="28">
        <v>1406668640</v>
      </c>
      <c r="K243" s="28" t="b">
        <v>0</v>
      </c>
      <c r="L243" s="28">
        <v>2</v>
      </c>
      <c r="M243" s="28" t="b">
        <v>0</v>
      </c>
      <c r="N243" s="28" t="s">
        <v>8303</v>
      </c>
      <c r="O243" s="32">
        <v>0</v>
      </c>
      <c r="P243" s="28">
        <v>1.5</v>
      </c>
      <c r="Q243" s="28" t="s">
        <v>8315</v>
      </c>
      <c r="R243" s="28" t="s">
        <v>8357</v>
      </c>
      <c r="S243" s="33">
        <v>41849.887037037035</v>
      </c>
      <c r="T243" s="33">
        <v>41909.887037037035</v>
      </c>
    </row>
    <row r="244" spans="1:20" x14ac:dyDescent="0.2">
      <c r="A244" s="28">
        <v>3807</v>
      </c>
      <c r="B244" s="29" t="s">
        <v>3804</v>
      </c>
      <c r="C244" s="29" t="s">
        <v>7917</v>
      </c>
      <c r="D244" s="30">
        <v>1500</v>
      </c>
      <c r="E244" s="31">
        <v>455</v>
      </c>
      <c r="F244" s="28" t="s">
        <v>8220</v>
      </c>
      <c r="G244" s="28" t="s">
        <v>8223</v>
      </c>
      <c r="H244" s="28" t="s">
        <v>8245</v>
      </c>
      <c r="I244" s="28">
        <v>1428097739</v>
      </c>
      <c r="J244" s="28">
        <v>1427492939</v>
      </c>
      <c r="K244" s="28" t="b">
        <v>0</v>
      </c>
      <c r="L244" s="28">
        <v>9</v>
      </c>
      <c r="M244" s="28" t="b">
        <v>0</v>
      </c>
      <c r="N244" s="28" t="s">
        <v>8303</v>
      </c>
      <c r="O244" s="32">
        <v>30</v>
      </c>
      <c r="P244" s="28">
        <v>50.56</v>
      </c>
      <c r="Q244" s="28" t="s">
        <v>8315</v>
      </c>
      <c r="R244" s="28" t="s">
        <v>8357</v>
      </c>
      <c r="S244" s="33">
        <v>42090.909016203703</v>
      </c>
      <c r="T244" s="33">
        <v>42097.909016203703</v>
      </c>
    </row>
  </sheetData>
  <autoFilter ref="D1:W41" xr:uid="{00000000-0009-0000-0000-000005000000}"/>
  <conditionalFormatting sqref="F42:F244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42:O244">
    <cfRule type="colorScale" priority="12">
      <colorScale>
        <cfvo type="min"/>
        <cfvo type="percent" val="90"/>
        <color rgb="FFF8696B"/>
        <color theme="8"/>
      </colorScale>
    </cfRule>
  </conditionalFormatting>
  <conditionalFormatting sqref="I1:I4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R1:S1">
    <cfRule type="colorScale" priority="6">
      <colorScale>
        <cfvo type="min"/>
        <cfvo type="percent" val="90"/>
        <color rgb="FFF8696B"/>
        <color theme="8"/>
      </colorScale>
    </cfRule>
  </conditionalFormatting>
  <conditionalFormatting sqref="R2:R41">
    <cfRule type="colorScale" priority="1">
      <colorScale>
        <cfvo type="min"/>
        <cfvo type="percent" val="90"/>
        <color rgb="FFF8696B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39"/>
  <sheetViews>
    <sheetView topLeftCell="D1" workbookViewId="0">
      <selection activeCell="R4" sqref="R4"/>
    </sheetView>
  </sheetViews>
  <sheetFormatPr defaultColWidth="151.44140625" defaultRowHeight="10.199999999999999" x14ac:dyDescent="0.2"/>
  <cols>
    <col min="1" max="1" width="3.5546875" style="28" bestFit="1" customWidth="1"/>
    <col min="2" max="2" width="43" style="28" bestFit="1" customWidth="1"/>
    <col min="3" max="3" width="51" style="28" customWidth="1"/>
    <col min="4" max="4" width="14.33203125" style="28" bestFit="1" customWidth="1"/>
    <col min="5" max="5" width="8.6640625" style="28" bestFit="1" customWidth="1"/>
    <col min="6" max="6" width="8" style="28" bestFit="1" customWidth="1"/>
    <col min="7" max="7" width="6.109375" style="28" bestFit="1" customWidth="1"/>
    <col min="8" max="8" width="6.88671875" style="28" bestFit="1" customWidth="1"/>
    <col min="9" max="10" width="9.5546875" style="28" bestFit="1" customWidth="1"/>
    <col min="11" max="11" width="7.109375" style="28" bestFit="1" customWidth="1"/>
    <col min="12" max="12" width="10.5546875" style="28" bestFit="1" customWidth="1"/>
    <col min="13" max="13" width="6.88671875" style="28" bestFit="1" customWidth="1"/>
    <col min="14" max="14" width="18.33203125" style="28" bestFit="1" customWidth="1"/>
    <col min="15" max="15" width="14.88671875" style="28" bestFit="1" customWidth="1"/>
    <col min="16" max="16" width="13.88671875" style="28" bestFit="1" customWidth="1"/>
    <col min="17" max="17" width="11.44140625" style="28" bestFit="1" customWidth="1"/>
    <col min="18" max="18" width="9.109375" style="28" bestFit="1" customWidth="1"/>
    <col min="19" max="19" width="17.6640625" style="28" bestFit="1" customWidth="1"/>
    <col min="20" max="20" width="16.44140625" style="28" bestFit="1" customWidth="1"/>
    <col min="21" max="16384" width="151.44140625" style="28"/>
  </cols>
  <sheetData>
    <row r="1" spans="1:20" x14ac:dyDescent="0.2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7" t="s">
        <v>8306</v>
      </c>
      <c r="P1" s="27" t="s">
        <v>8307</v>
      </c>
      <c r="Q1" s="23" t="s">
        <v>8358</v>
      </c>
      <c r="R1" s="23" t="s">
        <v>8359</v>
      </c>
      <c r="S1" s="23" t="s">
        <v>8365</v>
      </c>
      <c r="T1" s="23" t="s">
        <v>8366</v>
      </c>
    </row>
    <row r="2" spans="1:20" ht="28.8" x14ac:dyDescent="0.3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 s="10">
        <v>173</v>
      </c>
      <c r="P2">
        <v>49.34</v>
      </c>
      <c r="Q2" t="s">
        <v>8323</v>
      </c>
      <c r="R2" t="s">
        <v>8327</v>
      </c>
      <c r="S2" s="14">
        <v>42043.152650462958</v>
      </c>
      <c r="T2" s="14">
        <v>42073.110983796301</v>
      </c>
    </row>
    <row r="3" spans="1:20" ht="43.2" x14ac:dyDescent="0.3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 s="10">
        <v>101</v>
      </c>
      <c r="P3">
        <v>41.73</v>
      </c>
      <c r="Q3" t="s">
        <v>8323</v>
      </c>
      <c r="R3" t="s">
        <v>8327</v>
      </c>
      <c r="S3" s="14">
        <v>41067.949212962965</v>
      </c>
      <c r="T3" s="14">
        <v>41100.991666666669</v>
      </c>
    </row>
    <row r="4" spans="1:20" ht="28.8" x14ac:dyDescent="0.3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 s="10">
        <v>105</v>
      </c>
      <c r="P4">
        <v>32.72</v>
      </c>
      <c r="Q4" t="s">
        <v>8323</v>
      </c>
      <c r="R4" t="s">
        <v>8327</v>
      </c>
      <c r="S4" s="14">
        <v>40977.948009259257</v>
      </c>
      <c r="T4" s="14">
        <v>41007.906342592592</v>
      </c>
    </row>
    <row r="5" spans="1:20" ht="43.2" x14ac:dyDescent="0.3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 s="10">
        <v>135</v>
      </c>
      <c r="P5">
        <v>51.96</v>
      </c>
      <c r="Q5" t="s">
        <v>8323</v>
      </c>
      <c r="R5" t="s">
        <v>8327</v>
      </c>
      <c r="S5" s="14">
        <v>41205.198321759257</v>
      </c>
      <c r="T5" s="14">
        <v>41240.5</v>
      </c>
    </row>
    <row r="6" spans="1:20" ht="43.2" x14ac:dyDescent="0.3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 s="10">
        <v>116</v>
      </c>
      <c r="P6">
        <v>50.69</v>
      </c>
      <c r="Q6" t="s">
        <v>8323</v>
      </c>
      <c r="R6" t="s">
        <v>8327</v>
      </c>
      <c r="S6" s="14">
        <v>41099.093865740739</v>
      </c>
      <c r="T6" s="14">
        <v>41131.916666666664</v>
      </c>
    </row>
    <row r="7" spans="1:20" ht="43.2" x14ac:dyDescent="0.3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 s="10">
        <v>102</v>
      </c>
      <c r="P7">
        <v>42.24</v>
      </c>
      <c r="Q7" t="s">
        <v>8323</v>
      </c>
      <c r="R7" t="s">
        <v>8327</v>
      </c>
      <c r="S7" s="14">
        <v>41925.906689814816</v>
      </c>
      <c r="T7" s="14">
        <v>41955.94835648148</v>
      </c>
    </row>
    <row r="8" spans="1:20" ht="43.2" x14ac:dyDescent="0.3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 s="10">
        <v>166</v>
      </c>
      <c r="P8">
        <v>46.65</v>
      </c>
      <c r="Q8" t="s">
        <v>8323</v>
      </c>
      <c r="R8" t="s">
        <v>8327</v>
      </c>
      <c r="S8" s="14">
        <v>40299.239953703705</v>
      </c>
      <c r="T8" s="14">
        <v>40330.207638888889</v>
      </c>
    </row>
    <row r="9" spans="1:20" ht="43.2" x14ac:dyDescent="0.3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 s="10">
        <v>107</v>
      </c>
      <c r="P9">
        <v>48.45</v>
      </c>
      <c r="Q9" t="s">
        <v>8323</v>
      </c>
      <c r="R9" t="s">
        <v>8327</v>
      </c>
      <c r="S9" s="14">
        <v>41299.793356481481</v>
      </c>
      <c r="T9" s="14">
        <v>41344.751689814817</v>
      </c>
    </row>
    <row r="10" spans="1:20" ht="28.8" x14ac:dyDescent="0.3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 s="10">
        <v>145</v>
      </c>
      <c r="P10">
        <v>70.53</v>
      </c>
      <c r="Q10" t="s">
        <v>8323</v>
      </c>
      <c r="R10" t="s">
        <v>8327</v>
      </c>
      <c r="S10" s="14">
        <v>41228.786203703705</v>
      </c>
      <c r="T10" s="14">
        <v>41258.786203703705</v>
      </c>
    </row>
    <row r="11" spans="1:20" ht="43.2" x14ac:dyDescent="0.3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 s="10">
        <v>106</v>
      </c>
      <c r="P11">
        <v>87.96</v>
      </c>
      <c r="Q11" t="s">
        <v>8323</v>
      </c>
      <c r="R11" t="s">
        <v>8327</v>
      </c>
      <c r="S11" s="14">
        <v>40335.798078703701</v>
      </c>
      <c r="T11" s="14">
        <v>40381.25</v>
      </c>
    </row>
    <row r="12" spans="1:20" ht="28.8" x14ac:dyDescent="0.3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 s="10">
        <v>137</v>
      </c>
      <c r="P12">
        <v>26.27</v>
      </c>
      <c r="Q12" t="s">
        <v>8323</v>
      </c>
      <c r="R12" t="s">
        <v>8327</v>
      </c>
      <c r="S12" s="14">
        <v>40671.637511574074</v>
      </c>
      <c r="T12" s="14">
        <v>40701.637511574074</v>
      </c>
    </row>
    <row r="13" spans="1:20" ht="28.8" x14ac:dyDescent="0.3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 s="10">
        <v>104</v>
      </c>
      <c r="P13">
        <v>57.78</v>
      </c>
      <c r="Q13" t="s">
        <v>8323</v>
      </c>
      <c r="R13" t="s">
        <v>8327</v>
      </c>
      <c r="S13" s="14">
        <v>40632.94195601852</v>
      </c>
      <c r="T13" s="14">
        <v>40649.165972222225</v>
      </c>
    </row>
    <row r="14" spans="1:20" ht="14.4" x14ac:dyDescent="0.3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 s="10">
        <v>115</v>
      </c>
      <c r="P14">
        <v>57.25</v>
      </c>
      <c r="Q14" t="s">
        <v>8323</v>
      </c>
      <c r="R14" t="s">
        <v>8327</v>
      </c>
      <c r="S14" s="14">
        <v>40920.904895833337</v>
      </c>
      <c r="T14" s="14">
        <v>40951.904895833337</v>
      </c>
    </row>
    <row r="15" spans="1:20" ht="43.2" x14ac:dyDescent="0.3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 s="10">
        <v>102</v>
      </c>
      <c r="P15">
        <v>196.34</v>
      </c>
      <c r="Q15" t="s">
        <v>8323</v>
      </c>
      <c r="R15" t="s">
        <v>8327</v>
      </c>
      <c r="S15" s="14">
        <v>42267.746782407412</v>
      </c>
      <c r="T15" s="14">
        <v>42297.746782407412</v>
      </c>
    </row>
    <row r="16" spans="1:20" ht="43.2" x14ac:dyDescent="0.3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 s="10">
        <v>124</v>
      </c>
      <c r="P16">
        <v>43</v>
      </c>
      <c r="Q16" t="s">
        <v>8323</v>
      </c>
      <c r="R16" t="s">
        <v>8327</v>
      </c>
      <c r="S16" s="14">
        <v>40981.710243055553</v>
      </c>
      <c r="T16" s="14">
        <v>41011.710243055553</v>
      </c>
    </row>
    <row r="17" spans="1:20" ht="43.2" x14ac:dyDescent="0.3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 s="10">
        <v>102</v>
      </c>
      <c r="P17">
        <v>35.549999999999997</v>
      </c>
      <c r="Q17" t="s">
        <v>8323</v>
      </c>
      <c r="R17" t="s">
        <v>8327</v>
      </c>
      <c r="S17" s="14">
        <v>41680.583402777782</v>
      </c>
      <c r="T17" s="14">
        <v>41702.875</v>
      </c>
    </row>
    <row r="18" spans="1:20" ht="43.2" x14ac:dyDescent="0.3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 s="10">
        <v>145</v>
      </c>
      <c r="P18">
        <v>68.81</v>
      </c>
      <c r="Q18" t="s">
        <v>8323</v>
      </c>
      <c r="R18" t="s">
        <v>8327</v>
      </c>
      <c r="S18" s="14">
        <v>42366.192974537036</v>
      </c>
      <c r="T18" s="14">
        <v>42401.75</v>
      </c>
    </row>
    <row r="19" spans="1:20" ht="43.2" x14ac:dyDescent="0.3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 s="10">
        <v>133</v>
      </c>
      <c r="P19">
        <v>28.57</v>
      </c>
      <c r="Q19" t="s">
        <v>8323</v>
      </c>
      <c r="R19" t="s">
        <v>8327</v>
      </c>
      <c r="S19" s="14">
        <v>42058.941736111112</v>
      </c>
      <c r="T19" s="14">
        <v>42088.90006944444</v>
      </c>
    </row>
    <row r="20" spans="1:20" ht="43.2" x14ac:dyDescent="0.3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 s="10">
        <v>109</v>
      </c>
      <c r="P20">
        <v>50.63</v>
      </c>
      <c r="Q20" t="s">
        <v>8323</v>
      </c>
      <c r="R20" t="s">
        <v>8327</v>
      </c>
      <c r="S20" s="14">
        <v>41160.871886574074</v>
      </c>
      <c r="T20" s="14">
        <v>41188.415972222225</v>
      </c>
    </row>
    <row r="21" spans="1:20" ht="14.4" x14ac:dyDescent="0.3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 s="10">
        <v>137</v>
      </c>
      <c r="P21">
        <v>54</v>
      </c>
      <c r="Q21" t="s">
        <v>8323</v>
      </c>
      <c r="R21" t="s">
        <v>8327</v>
      </c>
      <c r="S21" s="14">
        <v>41074.221562500003</v>
      </c>
      <c r="T21" s="14">
        <v>41104.221562500003</v>
      </c>
    </row>
    <row r="22" spans="1:20" ht="28.8" x14ac:dyDescent="0.3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 s="10">
        <v>116</v>
      </c>
      <c r="P22">
        <v>36.11</v>
      </c>
      <c r="Q22" t="s">
        <v>8323</v>
      </c>
      <c r="R22" t="s">
        <v>8327</v>
      </c>
      <c r="S22" s="14">
        <v>41590.255868055552</v>
      </c>
      <c r="T22" s="14">
        <v>41620.255868055552</v>
      </c>
    </row>
    <row r="23" spans="1:20" ht="28.8" x14ac:dyDescent="0.3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 s="10">
        <v>241</v>
      </c>
      <c r="P23">
        <v>23.15</v>
      </c>
      <c r="Q23" t="s">
        <v>8323</v>
      </c>
      <c r="R23" t="s">
        <v>8327</v>
      </c>
      <c r="S23" s="14">
        <v>40772.848749999997</v>
      </c>
      <c r="T23" s="14">
        <v>40813.207638888889</v>
      </c>
    </row>
    <row r="24" spans="1:20" ht="43.2" x14ac:dyDescent="0.3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 s="10">
        <v>114</v>
      </c>
      <c r="P24">
        <v>104</v>
      </c>
      <c r="Q24" t="s">
        <v>8323</v>
      </c>
      <c r="R24" t="s">
        <v>8327</v>
      </c>
      <c r="S24" s="14">
        <v>41626.761053240742</v>
      </c>
      <c r="T24" s="14">
        <v>41654.814583333333</v>
      </c>
    </row>
    <row r="25" spans="1:20" ht="28.8" x14ac:dyDescent="0.3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 s="10">
        <v>110</v>
      </c>
      <c r="P25">
        <v>31.83</v>
      </c>
      <c r="Q25" t="s">
        <v>8323</v>
      </c>
      <c r="R25" t="s">
        <v>8327</v>
      </c>
      <c r="S25" s="14">
        <v>41535.90148148148</v>
      </c>
      <c r="T25" s="14">
        <v>41558</v>
      </c>
    </row>
    <row r="26" spans="1:20" ht="43.2" x14ac:dyDescent="0.3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 s="10">
        <v>195</v>
      </c>
      <c r="P26">
        <v>27.39</v>
      </c>
      <c r="Q26" t="s">
        <v>8323</v>
      </c>
      <c r="R26" t="s">
        <v>8327</v>
      </c>
      <c r="S26" s="14">
        <v>40456.954351851848</v>
      </c>
      <c r="T26" s="14">
        <v>40484.018055555556</v>
      </c>
    </row>
    <row r="27" spans="1:20" ht="14.4" x14ac:dyDescent="0.3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 s="10">
        <v>103</v>
      </c>
      <c r="P27">
        <v>56.36</v>
      </c>
      <c r="Q27" t="s">
        <v>8323</v>
      </c>
      <c r="R27" t="s">
        <v>8327</v>
      </c>
      <c r="S27" s="14">
        <v>40960.861562500002</v>
      </c>
      <c r="T27" s="14">
        <v>40976.207638888889</v>
      </c>
    </row>
    <row r="28" spans="1:20" ht="28.8" x14ac:dyDescent="0.3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 s="10">
        <v>103</v>
      </c>
      <c r="P28">
        <v>77.349999999999994</v>
      </c>
      <c r="Q28" t="s">
        <v>8323</v>
      </c>
      <c r="R28" t="s">
        <v>8327</v>
      </c>
      <c r="S28" s="14">
        <v>41371.648078703707</v>
      </c>
      <c r="T28" s="14">
        <v>41401.648078703707</v>
      </c>
    </row>
    <row r="29" spans="1:20" ht="28.8" x14ac:dyDescent="0.3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 s="10">
        <v>100</v>
      </c>
      <c r="P29">
        <v>42.8</v>
      </c>
      <c r="Q29" t="s">
        <v>8323</v>
      </c>
      <c r="R29" t="s">
        <v>8327</v>
      </c>
      <c r="S29" s="14">
        <v>40687.021597222221</v>
      </c>
      <c r="T29" s="14">
        <v>40729.021597222221</v>
      </c>
    </row>
    <row r="30" spans="1:20" ht="28.8" x14ac:dyDescent="0.3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 s="10">
        <v>127</v>
      </c>
      <c r="P30">
        <v>48.85</v>
      </c>
      <c r="Q30" t="s">
        <v>8323</v>
      </c>
      <c r="R30" t="s">
        <v>8327</v>
      </c>
      <c r="S30" s="14">
        <v>41402.558819444443</v>
      </c>
      <c r="T30" s="14">
        <v>41462.558819444443</v>
      </c>
    </row>
    <row r="31" spans="1:20" ht="28.8" x14ac:dyDescent="0.3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 s="10">
        <v>121</v>
      </c>
      <c r="P31">
        <v>48.24</v>
      </c>
      <c r="Q31" t="s">
        <v>8323</v>
      </c>
      <c r="R31" t="s">
        <v>8327</v>
      </c>
      <c r="S31" s="14">
        <v>41037.892465277779</v>
      </c>
      <c r="T31" s="14">
        <v>41051.145833333336</v>
      </c>
    </row>
    <row r="32" spans="1:20" ht="43.2" x14ac:dyDescent="0.3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 s="10">
        <v>107</v>
      </c>
      <c r="P32">
        <v>70.209999999999994</v>
      </c>
      <c r="Q32" t="s">
        <v>8323</v>
      </c>
      <c r="R32" t="s">
        <v>8327</v>
      </c>
      <c r="S32" s="14">
        <v>40911.809872685182</v>
      </c>
      <c r="T32" s="14">
        <v>40932.809872685182</v>
      </c>
    </row>
    <row r="33" spans="1:20" ht="43.2" x14ac:dyDescent="0.3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 s="10">
        <v>172</v>
      </c>
      <c r="P33">
        <v>94.05</v>
      </c>
      <c r="Q33" t="s">
        <v>8323</v>
      </c>
      <c r="R33" t="s">
        <v>8327</v>
      </c>
      <c r="S33" s="14">
        <v>41879.130868055552</v>
      </c>
      <c r="T33" s="14">
        <v>41909.130868055552</v>
      </c>
    </row>
    <row r="34" spans="1:20" ht="43.2" x14ac:dyDescent="0.3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 s="10">
        <v>124</v>
      </c>
      <c r="P34">
        <v>80.27</v>
      </c>
      <c r="Q34" t="s">
        <v>8323</v>
      </c>
      <c r="R34" t="s">
        <v>8327</v>
      </c>
      <c r="S34" s="14">
        <v>40865.867141203707</v>
      </c>
      <c r="T34" s="14">
        <v>40902.208333333336</v>
      </c>
    </row>
    <row r="35" spans="1:20" ht="43.2" x14ac:dyDescent="0.3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 s="10">
        <v>108</v>
      </c>
      <c r="P35">
        <v>54.2</v>
      </c>
      <c r="Q35" t="s">
        <v>8323</v>
      </c>
      <c r="R35" t="s">
        <v>8327</v>
      </c>
      <c r="S35" s="14">
        <v>41773.932534722226</v>
      </c>
      <c r="T35" s="14">
        <v>41811.207638888889</v>
      </c>
    </row>
    <row r="36" spans="1:20" ht="43.2" x14ac:dyDescent="0.3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 s="10">
        <v>117</v>
      </c>
      <c r="P36">
        <v>60.27</v>
      </c>
      <c r="Q36" t="s">
        <v>8323</v>
      </c>
      <c r="R36" t="s">
        <v>8327</v>
      </c>
      <c r="S36" s="14">
        <v>40852.889699074076</v>
      </c>
      <c r="T36" s="14">
        <v>40883.249305555553</v>
      </c>
    </row>
    <row r="37" spans="1:20" ht="43.2" x14ac:dyDescent="0.3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 s="10">
        <v>187</v>
      </c>
      <c r="P37">
        <v>38.74</v>
      </c>
      <c r="Q37" t="s">
        <v>8323</v>
      </c>
      <c r="R37" t="s">
        <v>8327</v>
      </c>
      <c r="S37" s="14">
        <v>41059.118993055556</v>
      </c>
      <c r="T37" s="14">
        <v>41075.165972222225</v>
      </c>
    </row>
    <row r="38" spans="1:20" ht="43.2" x14ac:dyDescent="0.3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 s="10">
        <v>116</v>
      </c>
      <c r="P38">
        <v>152.54</v>
      </c>
      <c r="Q38" t="s">
        <v>8323</v>
      </c>
      <c r="R38" t="s">
        <v>8327</v>
      </c>
      <c r="S38" s="14">
        <v>41426.259618055556</v>
      </c>
      <c r="T38" s="14">
        <v>41457.208333333336</v>
      </c>
    </row>
    <row r="39" spans="1:20" ht="43.2" x14ac:dyDescent="0.3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 s="10">
        <v>111</v>
      </c>
      <c r="P39">
        <v>115.31</v>
      </c>
      <c r="Q39" t="s">
        <v>8323</v>
      </c>
      <c r="R39" t="s">
        <v>8327</v>
      </c>
      <c r="S39" s="14">
        <v>41313.985046296293</v>
      </c>
      <c r="T39" s="14">
        <v>41343.943379629629</v>
      </c>
    </row>
    <row r="40" spans="1:20" ht="43.2" x14ac:dyDescent="0.3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 s="10">
        <v>171</v>
      </c>
      <c r="P40">
        <v>35.840000000000003</v>
      </c>
      <c r="Q40" t="s">
        <v>8323</v>
      </c>
      <c r="R40" t="s">
        <v>8327</v>
      </c>
      <c r="S40" s="14">
        <v>40670.507326388892</v>
      </c>
      <c r="T40" s="14">
        <v>40709.165972222225</v>
      </c>
    </row>
    <row r="41" spans="1:20" ht="43.2" x14ac:dyDescent="0.3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 s="10">
        <v>115</v>
      </c>
      <c r="P41">
        <v>72.91</v>
      </c>
      <c r="Q41" t="s">
        <v>8323</v>
      </c>
      <c r="R41" t="s">
        <v>8327</v>
      </c>
      <c r="S41" s="14">
        <v>41004.156886574077</v>
      </c>
      <c r="T41" s="14">
        <v>41045.207638888889</v>
      </c>
    </row>
    <row r="42" spans="1:20" ht="43.2" x14ac:dyDescent="0.3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 s="10">
        <v>111</v>
      </c>
      <c r="P42">
        <v>43.71</v>
      </c>
      <c r="Q42" t="s">
        <v>8323</v>
      </c>
      <c r="R42" t="s">
        <v>8327</v>
      </c>
      <c r="S42" s="14">
        <v>40811.120324074072</v>
      </c>
      <c r="T42" s="14">
        <v>40871.161990740737</v>
      </c>
    </row>
    <row r="43" spans="1:20" ht="43.2" x14ac:dyDescent="0.3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 s="10">
        <v>113</v>
      </c>
      <c r="P43">
        <v>34</v>
      </c>
      <c r="Q43" t="s">
        <v>8323</v>
      </c>
      <c r="R43" t="s">
        <v>8327</v>
      </c>
      <c r="S43" s="14">
        <v>41034.72216435185</v>
      </c>
      <c r="T43" s="14">
        <v>41064.72216435185</v>
      </c>
    </row>
    <row r="44" spans="1:20" ht="28.8" x14ac:dyDescent="0.3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 s="10">
        <v>108</v>
      </c>
      <c r="P44">
        <v>70.650000000000006</v>
      </c>
      <c r="Q44" t="s">
        <v>8323</v>
      </c>
      <c r="R44" t="s">
        <v>8327</v>
      </c>
      <c r="S44" s="14">
        <v>41731.833124999997</v>
      </c>
      <c r="T44" s="14">
        <v>41763.290972222225</v>
      </c>
    </row>
    <row r="45" spans="1:20" ht="43.2" x14ac:dyDescent="0.3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 s="10">
        <v>124</v>
      </c>
      <c r="P45">
        <v>89.3</v>
      </c>
      <c r="Q45" t="s">
        <v>8323</v>
      </c>
      <c r="R45" t="s">
        <v>8327</v>
      </c>
      <c r="S45" s="14">
        <v>41075.835497685184</v>
      </c>
      <c r="T45" s="14">
        <v>41105.835497685184</v>
      </c>
    </row>
    <row r="46" spans="1:20" ht="28.8" x14ac:dyDescent="0.3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 s="10">
        <v>101</v>
      </c>
      <c r="P46">
        <v>115.09</v>
      </c>
      <c r="Q46" t="s">
        <v>8323</v>
      </c>
      <c r="R46" t="s">
        <v>8327</v>
      </c>
      <c r="S46" s="14">
        <v>40860.67050925926</v>
      </c>
      <c r="T46" s="14">
        <v>40891.207638888889</v>
      </c>
    </row>
    <row r="47" spans="1:20" ht="43.2" x14ac:dyDescent="0.3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 s="10">
        <v>104</v>
      </c>
      <c r="P47">
        <v>62.12</v>
      </c>
      <c r="Q47" t="s">
        <v>8323</v>
      </c>
      <c r="R47" t="s">
        <v>8327</v>
      </c>
      <c r="S47" s="14">
        <v>40764.204375000001</v>
      </c>
      <c r="T47" s="14">
        <v>40794.204375000001</v>
      </c>
    </row>
    <row r="48" spans="1:20" ht="43.2" x14ac:dyDescent="0.3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 s="10">
        <v>116</v>
      </c>
      <c r="P48">
        <v>46.2</v>
      </c>
      <c r="Q48" t="s">
        <v>8323</v>
      </c>
      <c r="R48" t="s">
        <v>8327</v>
      </c>
      <c r="S48" s="14">
        <v>40395.714722222219</v>
      </c>
      <c r="T48" s="14">
        <v>40432.165972222225</v>
      </c>
    </row>
    <row r="49" spans="1:20" ht="28.8" x14ac:dyDescent="0.3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 s="10">
        <v>120</v>
      </c>
      <c r="P49">
        <v>48.55</v>
      </c>
      <c r="Q49" t="s">
        <v>8323</v>
      </c>
      <c r="R49" t="s">
        <v>8327</v>
      </c>
      <c r="S49" s="14">
        <v>41453.076319444444</v>
      </c>
      <c r="T49" s="14">
        <v>41488.076319444444</v>
      </c>
    </row>
    <row r="50" spans="1:20" ht="43.2" x14ac:dyDescent="0.3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 s="10">
        <v>115</v>
      </c>
      <c r="P50">
        <v>57.52</v>
      </c>
      <c r="Q50" t="s">
        <v>8323</v>
      </c>
      <c r="R50" t="s">
        <v>8327</v>
      </c>
      <c r="S50" s="14">
        <v>41299.381423611114</v>
      </c>
      <c r="T50" s="14">
        <v>41329.381423611114</v>
      </c>
    </row>
    <row r="51" spans="1:20" ht="43.2" x14ac:dyDescent="0.3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 s="10">
        <v>120</v>
      </c>
      <c r="P51">
        <v>88.15</v>
      </c>
      <c r="Q51" t="s">
        <v>8323</v>
      </c>
      <c r="R51" t="s">
        <v>8327</v>
      </c>
      <c r="S51" s="14">
        <v>40555.322662037033</v>
      </c>
      <c r="T51" s="14">
        <v>40603.833333333336</v>
      </c>
    </row>
    <row r="52" spans="1:20" ht="43.2" x14ac:dyDescent="0.3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 s="10">
        <v>101</v>
      </c>
      <c r="P52">
        <v>110.49</v>
      </c>
      <c r="Q52" t="s">
        <v>8323</v>
      </c>
      <c r="R52" t="s">
        <v>8327</v>
      </c>
      <c r="S52" s="14">
        <v>40763.707546296297</v>
      </c>
      <c r="T52" s="14">
        <v>40823.707546296297</v>
      </c>
    </row>
    <row r="53" spans="1:20" ht="43.2" x14ac:dyDescent="0.3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 s="10">
        <v>102</v>
      </c>
      <c r="P53">
        <v>66.83</v>
      </c>
      <c r="Q53" t="s">
        <v>8323</v>
      </c>
      <c r="R53" t="s">
        <v>8327</v>
      </c>
      <c r="S53" s="14">
        <v>41205.854537037041</v>
      </c>
      <c r="T53" s="14">
        <v>41265.896203703705</v>
      </c>
    </row>
    <row r="54" spans="1:20" ht="43.2" x14ac:dyDescent="0.3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 s="10">
        <v>121</v>
      </c>
      <c r="P54">
        <v>58.6</v>
      </c>
      <c r="Q54" t="s">
        <v>8323</v>
      </c>
      <c r="R54" t="s">
        <v>8327</v>
      </c>
      <c r="S54" s="14">
        <v>40939.02002314815</v>
      </c>
      <c r="T54" s="14">
        <v>40973.125</v>
      </c>
    </row>
    <row r="55" spans="1:20" ht="43.2" x14ac:dyDescent="0.3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 s="10">
        <v>100</v>
      </c>
      <c r="P55">
        <v>113.64</v>
      </c>
      <c r="Q55" t="s">
        <v>8323</v>
      </c>
      <c r="R55" t="s">
        <v>8327</v>
      </c>
      <c r="S55" s="14">
        <v>40758.733483796292</v>
      </c>
      <c r="T55" s="14">
        <v>40818.733483796292</v>
      </c>
    </row>
    <row r="56" spans="1:20" ht="28.8" x14ac:dyDescent="0.3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 s="10">
        <v>102</v>
      </c>
      <c r="P56">
        <v>43.57</v>
      </c>
      <c r="Q56" t="s">
        <v>8323</v>
      </c>
      <c r="R56" t="s">
        <v>8327</v>
      </c>
      <c r="S56" s="14">
        <v>41192.758506944447</v>
      </c>
      <c r="T56" s="14">
        <v>41208.165972222225</v>
      </c>
    </row>
    <row r="57" spans="1:20" ht="43.2" x14ac:dyDescent="0.3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 s="10">
        <v>100</v>
      </c>
      <c r="P57">
        <v>78.95</v>
      </c>
      <c r="Q57" t="s">
        <v>8323</v>
      </c>
      <c r="R57" t="s">
        <v>8327</v>
      </c>
      <c r="S57" s="14">
        <v>40818.58489583333</v>
      </c>
      <c r="T57" s="14">
        <v>40878.626562500001</v>
      </c>
    </row>
    <row r="58" spans="1:20" ht="43.2" x14ac:dyDescent="0.3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 s="10">
        <v>100</v>
      </c>
      <c r="P58">
        <v>188.13</v>
      </c>
      <c r="Q58" t="s">
        <v>8323</v>
      </c>
      <c r="R58" t="s">
        <v>8327</v>
      </c>
      <c r="S58" s="14">
        <v>40946.11383101852</v>
      </c>
      <c r="T58" s="14">
        <v>40976.11383101852</v>
      </c>
    </row>
    <row r="59" spans="1:20" ht="14.4" x14ac:dyDescent="0.3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 s="10">
        <v>132</v>
      </c>
      <c r="P59">
        <v>63.03</v>
      </c>
      <c r="Q59" t="s">
        <v>8323</v>
      </c>
      <c r="R59" t="s">
        <v>8327</v>
      </c>
      <c r="S59" s="14">
        <v>42173.746342592596</v>
      </c>
      <c r="T59" s="14">
        <v>42187.152777777781</v>
      </c>
    </row>
    <row r="60" spans="1:20" ht="43.2" x14ac:dyDescent="0.3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 s="10">
        <v>137</v>
      </c>
      <c r="P60">
        <v>30.37</v>
      </c>
      <c r="Q60" t="s">
        <v>8323</v>
      </c>
      <c r="R60" t="s">
        <v>8327</v>
      </c>
      <c r="S60" s="14">
        <v>41074.834965277776</v>
      </c>
      <c r="T60" s="14">
        <v>41090.165972222225</v>
      </c>
    </row>
    <row r="61" spans="1:20" ht="43.2" x14ac:dyDescent="0.3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 s="10">
        <v>113</v>
      </c>
      <c r="P61">
        <v>51.48</v>
      </c>
      <c r="Q61" t="s">
        <v>8323</v>
      </c>
      <c r="R61" t="s">
        <v>8327</v>
      </c>
      <c r="S61" s="14">
        <v>40892.149467592593</v>
      </c>
      <c r="T61" s="14">
        <v>40952.149467592593</v>
      </c>
    </row>
    <row r="62" spans="1:20" ht="43.2" x14ac:dyDescent="0.3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 s="10">
        <v>136</v>
      </c>
      <c r="P62">
        <v>35.79</v>
      </c>
      <c r="Q62" t="s">
        <v>8323</v>
      </c>
      <c r="R62" t="s">
        <v>8327</v>
      </c>
      <c r="S62" s="14">
        <v>40638.868611111109</v>
      </c>
      <c r="T62" s="14">
        <v>40668.868611111109</v>
      </c>
    </row>
    <row r="63" spans="1:20" ht="28.8" x14ac:dyDescent="0.3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 s="10">
        <v>146</v>
      </c>
      <c r="P63">
        <v>98.82</v>
      </c>
      <c r="Q63" t="s">
        <v>8323</v>
      </c>
      <c r="R63" t="s">
        <v>8327</v>
      </c>
      <c r="S63" s="14">
        <v>41192.754942129628</v>
      </c>
      <c r="T63" s="14">
        <v>41222.7966087963</v>
      </c>
    </row>
    <row r="64" spans="1:20" ht="28.8" x14ac:dyDescent="0.3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 s="10">
        <v>130</v>
      </c>
      <c r="P64">
        <v>28</v>
      </c>
      <c r="Q64" t="s">
        <v>8323</v>
      </c>
      <c r="R64" t="s">
        <v>8327</v>
      </c>
      <c r="S64" s="14">
        <v>41394.074467592596</v>
      </c>
      <c r="T64" s="14">
        <v>41425</v>
      </c>
    </row>
    <row r="65" spans="1:20" ht="28.8" x14ac:dyDescent="0.3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 s="10">
        <v>254</v>
      </c>
      <c r="P65">
        <v>51.31</v>
      </c>
      <c r="Q65" t="s">
        <v>8323</v>
      </c>
      <c r="R65" t="s">
        <v>8327</v>
      </c>
      <c r="S65" s="14">
        <v>41951.788807870369</v>
      </c>
      <c r="T65" s="14">
        <v>41964.166666666672</v>
      </c>
    </row>
    <row r="66" spans="1:20" ht="43.2" x14ac:dyDescent="0.3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 s="10">
        <v>107</v>
      </c>
      <c r="P66">
        <v>53.52</v>
      </c>
      <c r="Q66" t="s">
        <v>8323</v>
      </c>
      <c r="R66" t="s">
        <v>8327</v>
      </c>
      <c r="S66" s="14">
        <v>41270.21497685185</v>
      </c>
      <c r="T66" s="14">
        <v>41300.21497685185</v>
      </c>
    </row>
    <row r="67" spans="1:20" ht="43.2" x14ac:dyDescent="0.3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 s="10">
        <v>108</v>
      </c>
      <c r="P67">
        <v>37.15</v>
      </c>
      <c r="Q67" t="s">
        <v>8323</v>
      </c>
      <c r="R67" t="s">
        <v>8327</v>
      </c>
      <c r="S67" s="14">
        <v>41934.71056712963</v>
      </c>
      <c r="T67" s="14">
        <v>41955.752233796295</v>
      </c>
    </row>
    <row r="68" spans="1:20" ht="43.2" x14ac:dyDescent="0.3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 s="10">
        <v>107</v>
      </c>
      <c r="P68">
        <v>89.9</v>
      </c>
      <c r="Q68" t="s">
        <v>8323</v>
      </c>
      <c r="R68" t="s">
        <v>8327</v>
      </c>
      <c r="S68" s="14">
        <v>41135.175694444442</v>
      </c>
      <c r="T68" s="14">
        <v>41162.163194444445</v>
      </c>
    </row>
    <row r="69" spans="1:20" ht="28.8" x14ac:dyDescent="0.3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 s="10">
        <v>107</v>
      </c>
      <c r="P69">
        <v>106.53</v>
      </c>
      <c r="Q69" t="s">
        <v>8323</v>
      </c>
      <c r="R69" t="s">
        <v>8327</v>
      </c>
      <c r="S69" s="14">
        <v>42160.708530092597</v>
      </c>
      <c r="T69" s="14">
        <v>42190.708530092597</v>
      </c>
    </row>
    <row r="70" spans="1:20" ht="28.8" x14ac:dyDescent="0.3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 s="10">
        <v>100</v>
      </c>
      <c r="P70">
        <v>52.82</v>
      </c>
      <c r="Q70" t="s">
        <v>8323</v>
      </c>
      <c r="R70" t="s">
        <v>8327</v>
      </c>
      <c r="S70" s="14">
        <v>41759.670937499999</v>
      </c>
      <c r="T70" s="14">
        <v>41787.207638888889</v>
      </c>
    </row>
    <row r="71" spans="1:20" ht="43.2" x14ac:dyDescent="0.3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 s="10">
        <v>107</v>
      </c>
      <c r="P71">
        <v>54.62</v>
      </c>
      <c r="Q71" t="s">
        <v>8323</v>
      </c>
      <c r="R71" t="s">
        <v>8327</v>
      </c>
      <c r="S71" s="14">
        <v>40703.197048611109</v>
      </c>
      <c r="T71" s="14">
        <v>40770.041666666664</v>
      </c>
    </row>
    <row r="72" spans="1:20" ht="28.8" x14ac:dyDescent="0.3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 s="10">
        <v>100</v>
      </c>
      <c r="P72">
        <v>27.27</v>
      </c>
      <c r="Q72" t="s">
        <v>8323</v>
      </c>
      <c r="R72" t="s">
        <v>8327</v>
      </c>
      <c r="S72" s="14">
        <v>41365.928159722222</v>
      </c>
      <c r="T72" s="14">
        <v>41379.928159722222</v>
      </c>
    </row>
    <row r="73" spans="1:20" ht="14.4" x14ac:dyDescent="0.3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 s="10">
        <v>105</v>
      </c>
      <c r="P73">
        <v>68.599999999999994</v>
      </c>
      <c r="Q73" t="s">
        <v>8323</v>
      </c>
      <c r="R73" t="s">
        <v>8327</v>
      </c>
      <c r="S73" s="14">
        <v>41870.86546296296</v>
      </c>
      <c r="T73" s="14">
        <v>41905.86546296296</v>
      </c>
    </row>
    <row r="74" spans="1:20" ht="43.2" x14ac:dyDescent="0.3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 s="10">
        <v>105</v>
      </c>
      <c r="P74">
        <v>35.61</v>
      </c>
      <c r="Q74" t="s">
        <v>8323</v>
      </c>
      <c r="R74" t="s">
        <v>8327</v>
      </c>
      <c r="S74" s="14">
        <v>40458.815625000003</v>
      </c>
      <c r="T74" s="14">
        <v>40521.207638888889</v>
      </c>
    </row>
    <row r="75" spans="1:20" ht="28.8" x14ac:dyDescent="0.3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 s="10">
        <v>226</v>
      </c>
      <c r="P75">
        <v>94.03</v>
      </c>
      <c r="Q75" t="s">
        <v>8323</v>
      </c>
      <c r="R75" t="s">
        <v>8327</v>
      </c>
      <c r="S75" s="14">
        <v>40564.081030092595</v>
      </c>
      <c r="T75" s="14">
        <v>40594.081030092595</v>
      </c>
    </row>
    <row r="76" spans="1:20" ht="43.2" x14ac:dyDescent="0.3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 s="10">
        <v>101</v>
      </c>
      <c r="P76">
        <v>526.46</v>
      </c>
      <c r="Q76" t="s">
        <v>8323</v>
      </c>
      <c r="R76" t="s">
        <v>8327</v>
      </c>
      <c r="S76" s="14">
        <v>41136.777812500004</v>
      </c>
      <c r="T76" s="14">
        <v>41184.777812500004</v>
      </c>
    </row>
    <row r="77" spans="1:20" ht="43.2" x14ac:dyDescent="0.3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 s="10">
        <v>148</v>
      </c>
      <c r="P77">
        <v>50.66</v>
      </c>
      <c r="Q77" t="s">
        <v>8323</v>
      </c>
      <c r="R77" t="s">
        <v>8327</v>
      </c>
      <c r="S77" s="14">
        <v>42290.059594907405</v>
      </c>
      <c r="T77" s="14">
        <v>42304.207638888889</v>
      </c>
    </row>
    <row r="78" spans="1:20" ht="28.8" x14ac:dyDescent="0.3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 s="10">
        <v>135</v>
      </c>
      <c r="P78">
        <v>79.180000000000007</v>
      </c>
      <c r="Q78" t="s">
        <v>8323</v>
      </c>
      <c r="R78" t="s">
        <v>8327</v>
      </c>
      <c r="S78" s="14">
        <v>40718.839537037034</v>
      </c>
      <c r="T78" s="14">
        <v>40748.839537037034</v>
      </c>
    </row>
    <row r="79" spans="1:20" ht="28.8" x14ac:dyDescent="0.3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 s="10">
        <v>101</v>
      </c>
      <c r="P79">
        <v>91.59</v>
      </c>
      <c r="Q79" t="s">
        <v>8323</v>
      </c>
      <c r="R79" t="s">
        <v>8327</v>
      </c>
      <c r="S79" s="14">
        <v>41107.130150462966</v>
      </c>
      <c r="T79" s="14">
        <v>41137.130150462966</v>
      </c>
    </row>
    <row r="80" spans="1:20" ht="43.2" x14ac:dyDescent="0.3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 s="10">
        <v>101</v>
      </c>
      <c r="P80">
        <v>116.96</v>
      </c>
      <c r="Q80" t="s">
        <v>8323</v>
      </c>
      <c r="R80" t="s">
        <v>8327</v>
      </c>
      <c r="S80" s="14">
        <v>41591.964537037034</v>
      </c>
      <c r="T80" s="14">
        <v>41640.964537037034</v>
      </c>
    </row>
    <row r="81" spans="1:20" ht="28.8" x14ac:dyDescent="0.3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 s="10">
        <v>134</v>
      </c>
      <c r="P81">
        <v>31.66</v>
      </c>
      <c r="Q81" t="s">
        <v>8323</v>
      </c>
      <c r="R81" t="s">
        <v>8327</v>
      </c>
      <c r="S81" s="14">
        <v>41416.146944444445</v>
      </c>
      <c r="T81" s="14">
        <v>41446.146944444445</v>
      </c>
    </row>
    <row r="82" spans="1:20" ht="43.2" x14ac:dyDescent="0.3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 s="10">
        <v>171</v>
      </c>
      <c r="P82">
        <v>46.18</v>
      </c>
      <c r="Q82" t="s">
        <v>8323</v>
      </c>
      <c r="R82" t="s">
        <v>8327</v>
      </c>
      <c r="S82" s="14">
        <v>41605.868449074071</v>
      </c>
      <c r="T82" s="14">
        <v>41639.291666666664</v>
      </c>
    </row>
    <row r="83" spans="1:20" ht="43.2" x14ac:dyDescent="0.3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 s="10">
        <v>109</v>
      </c>
      <c r="P83">
        <v>68.48</v>
      </c>
      <c r="Q83" t="s">
        <v>8323</v>
      </c>
      <c r="R83" t="s">
        <v>8327</v>
      </c>
      <c r="S83" s="14">
        <v>40850.111064814817</v>
      </c>
      <c r="T83" s="14">
        <v>40890.152731481481</v>
      </c>
    </row>
    <row r="84" spans="1:20" ht="28.8" x14ac:dyDescent="0.3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 s="10">
        <v>101</v>
      </c>
      <c r="P84">
        <v>53.47</v>
      </c>
      <c r="Q84" t="s">
        <v>8323</v>
      </c>
      <c r="R84" t="s">
        <v>8327</v>
      </c>
      <c r="S84" s="14">
        <v>40502.815868055557</v>
      </c>
      <c r="T84" s="14">
        <v>40544.207638888889</v>
      </c>
    </row>
    <row r="85" spans="1:20" ht="43.2" x14ac:dyDescent="0.3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 s="10">
        <v>101</v>
      </c>
      <c r="P85">
        <v>109.11</v>
      </c>
      <c r="Q85" t="s">
        <v>8323</v>
      </c>
      <c r="R85" t="s">
        <v>8327</v>
      </c>
      <c r="S85" s="14">
        <v>41834.695277777777</v>
      </c>
      <c r="T85" s="14">
        <v>41859.75</v>
      </c>
    </row>
    <row r="86" spans="1:20" ht="43.2" x14ac:dyDescent="0.3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 s="10">
        <v>107</v>
      </c>
      <c r="P86">
        <v>51.19</v>
      </c>
      <c r="Q86" t="s">
        <v>8323</v>
      </c>
      <c r="R86" t="s">
        <v>8327</v>
      </c>
      <c r="S86" s="14">
        <v>40948.16815972222</v>
      </c>
      <c r="T86" s="14">
        <v>40978.16815972222</v>
      </c>
    </row>
    <row r="87" spans="1:20" ht="43.2" x14ac:dyDescent="0.3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 s="10">
        <v>107</v>
      </c>
      <c r="P87">
        <v>27.94</v>
      </c>
      <c r="Q87" t="s">
        <v>8323</v>
      </c>
      <c r="R87" t="s">
        <v>8327</v>
      </c>
      <c r="S87" s="14">
        <v>41004.802465277775</v>
      </c>
      <c r="T87" s="14">
        <v>41034.802407407406</v>
      </c>
    </row>
    <row r="88" spans="1:20" ht="43.2" x14ac:dyDescent="0.3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 s="10">
        <v>101</v>
      </c>
      <c r="P88">
        <v>82.5</v>
      </c>
      <c r="Q88" t="s">
        <v>8323</v>
      </c>
      <c r="R88" t="s">
        <v>8327</v>
      </c>
      <c r="S88" s="14">
        <v>41851.962916666671</v>
      </c>
      <c r="T88" s="14">
        <v>41880.041666666664</v>
      </c>
    </row>
    <row r="89" spans="1:20" ht="43.2" x14ac:dyDescent="0.3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 s="10">
        <v>107</v>
      </c>
      <c r="P89">
        <v>59.82</v>
      </c>
      <c r="Q89" t="s">
        <v>8323</v>
      </c>
      <c r="R89" t="s">
        <v>8327</v>
      </c>
      <c r="S89" s="14">
        <v>41307.987696759257</v>
      </c>
      <c r="T89" s="14">
        <v>41342.987696759257</v>
      </c>
    </row>
    <row r="90" spans="1:20" ht="43.2" x14ac:dyDescent="0.3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 s="10">
        <v>429</v>
      </c>
      <c r="P90">
        <v>64.819999999999993</v>
      </c>
      <c r="Q90" t="s">
        <v>8323</v>
      </c>
      <c r="R90" t="s">
        <v>8327</v>
      </c>
      <c r="S90" s="14">
        <v>41324.79415509259</v>
      </c>
      <c r="T90" s="14">
        <v>41354.752488425926</v>
      </c>
    </row>
    <row r="91" spans="1:20" ht="28.8" x14ac:dyDescent="0.3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 s="10">
        <v>104</v>
      </c>
      <c r="P91">
        <v>90.1</v>
      </c>
      <c r="Q91" t="s">
        <v>8323</v>
      </c>
      <c r="R91" t="s">
        <v>8327</v>
      </c>
      <c r="S91" s="14">
        <v>41736.004502314812</v>
      </c>
      <c r="T91" s="14">
        <v>41766.004502314812</v>
      </c>
    </row>
    <row r="92" spans="1:20" ht="28.8" x14ac:dyDescent="0.3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 s="10">
        <v>108</v>
      </c>
      <c r="P92">
        <v>40.96</v>
      </c>
      <c r="Q92" t="s">
        <v>8323</v>
      </c>
      <c r="R92" t="s">
        <v>8327</v>
      </c>
      <c r="S92" s="14">
        <v>41716.632847222223</v>
      </c>
      <c r="T92" s="14">
        <v>41747.958333333336</v>
      </c>
    </row>
    <row r="93" spans="1:20" ht="28.8" x14ac:dyDescent="0.3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 s="10">
        <v>176</v>
      </c>
      <c r="P93">
        <v>56</v>
      </c>
      <c r="Q93" t="s">
        <v>8323</v>
      </c>
      <c r="R93" t="s">
        <v>8327</v>
      </c>
      <c r="S93" s="14">
        <v>41002.958634259259</v>
      </c>
      <c r="T93" s="14">
        <v>41032.958634259259</v>
      </c>
    </row>
    <row r="94" spans="1:20" ht="43.2" x14ac:dyDescent="0.3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 s="10">
        <v>157</v>
      </c>
      <c r="P94">
        <v>37.67</v>
      </c>
      <c r="Q94" t="s">
        <v>8323</v>
      </c>
      <c r="R94" t="s">
        <v>8327</v>
      </c>
      <c r="S94" s="14">
        <v>41037.551585648151</v>
      </c>
      <c r="T94" s="14">
        <v>41067.551585648151</v>
      </c>
    </row>
    <row r="95" spans="1:20" ht="28.8" x14ac:dyDescent="0.3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 s="10">
        <v>103</v>
      </c>
      <c r="P95">
        <v>40.08</v>
      </c>
      <c r="Q95" t="s">
        <v>8323</v>
      </c>
      <c r="R95" t="s">
        <v>8327</v>
      </c>
      <c r="S95" s="14">
        <v>41004.72619212963</v>
      </c>
      <c r="T95" s="14">
        <v>41034.72619212963</v>
      </c>
    </row>
    <row r="96" spans="1:20" ht="43.2" x14ac:dyDescent="0.3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 s="10">
        <v>104</v>
      </c>
      <c r="P96">
        <v>78.03</v>
      </c>
      <c r="Q96" t="s">
        <v>8323</v>
      </c>
      <c r="R96" t="s">
        <v>8327</v>
      </c>
      <c r="S96" s="14">
        <v>40079.725115740745</v>
      </c>
      <c r="T96" s="14">
        <v>40156.76666666667</v>
      </c>
    </row>
    <row r="97" spans="1:20" ht="43.2" x14ac:dyDescent="0.3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 s="10">
        <v>104</v>
      </c>
      <c r="P97">
        <v>18.91</v>
      </c>
      <c r="Q97" t="s">
        <v>8323</v>
      </c>
      <c r="R97" t="s">
        <v>8327</v>
      </c>
      <c r="S97" s="14">
        <v>40192.542233796295</v>
      </c>
      <c r="T97" s="14">
        <v>40224.208333333336</v>
      </c>
    </row>
    <row r="98" spans="1:20" ht="43.2" x14ac:dyDescent="0.3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 s="10">
        <v>121</v>
      </c>
      <c r="P98">
        <v>37.130000000000003</v>
      </c>
      <c r="Q98" t="s">
        <v>8323</v>
      </c>
      <c r="R98" t="s">
        <v>8327</v>
      </c>
      <c r="S98" s="14">
        <v>40050.643680555557</v>
      </c>
      <c r="T98" s="14">
        <v>40082.165972222225</v>
      </c>
    </row>
    <row r="99" spans="1:20" ht="28.8" x14ac:dyDescent="0.3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 s="10">
        <v>108</v>
      </c>
      <c r="P99">
        <v>41.96</v>
      </c>
      <c r="Q99" t="s">
        <v>8323</v>
      </c>
      <c r="R99" t="s">
        <v>8327</v>
      </c>
      <c r="S99" s="14">
        <v>41593.082002314812</v>
      </c>
      <c r="T99" s="14">
        <v>41623.082002314812</v>
      </c>
    </row>
    <row r="100" spans="1:20" ht="43.2" x14ac:dyDescent="0.3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 s="10">
        <v>109</v>
      </c>
      <c r="P100">
        <v>61.04</v>
      </c>
      <c r="Q100" t="s">
        <v>8323</v>
      </c>
      <c r="R100" t="s">
        <v>8327</v>
      </c>
      <c r="S100" s="14">
        <v>41696.817129629628</v>
      </c>
      <c r="T100" s="14">
        <v>41731.775462962964</v>
      </c>
    </row>
    <row r="101" spans="1:20" ht="43.2" x14ac:dyDescent="0.3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 s="10">
        <v>104</v>
      </c>
      <c r="P101">
        <v>90.52</v>
      </c>
      <c r="Q101" t="s">
        <v>8323</v>
      </c>
      <c r="R101" t="s">
        <v>8327</v>
      </c>
      <c r="S101" s="14">
        <v>40784.012696759259</v>
      </c>
      <c r="T101" s="14">
        <v>40817.125</v>
      </c>
    </row>
    <row r="102" spans="1:20" ht="43.2" x14ac:dyDescent="0.3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 s="10">
        <v>111</v>
      </c>
      <c r="P102">
        <v>28.88</v>
      </c>
      <c r="Q102" t="s">
        <v>8323</v>
      </c>
      <c r="R102" t="s">
        <v>8327</v>
      </c>
      <c r="S102" s="14">
        <v>41089.186296296299</v>
      </c>
      <c r="T102" s="14">
        <v>41109.186296296299</v>
      </c>
    </row>
    <row r="103" spans="1:20" ht="14.4" x14ac:dyDescent="0.3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 s="10">
        <v>116</v>
      </c>
      <c r="P103">
        <v>31</v>
      </c>
      <c r="Q103" t="s">
        <v>8323</v>
      </c>
      <c r="R103" t="s">
        <v>8327</v>
      </c>
      <c r="S103" s="14">
        <v>41341.111400462964</v>
      </c>
      <c r="T103" s="14">
        <v>41380.791666666664</v>
      </c>
    </row>
    <row r="104" spans="1:20" ht="28.8" x14ac:dyDescent="0.3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 s="10">
        <v>180</v>
      </c>
      <c r="P104">
        <v>26.27</v>
      </c>
      <c r="Q104" t="s">
        <v>8323</v>
      </c>
      <c r="R104" t="s">
        <v>8327</v>
      </c>
      <c r="S104" s="14">
        <v>41145.719305555554</v>
      </c>
      <c r="T104" s="14">
        <v>41175.719305555554</v>
      </c>
    </row>
    <row r="105" spans="1:20" ht="43.2" x14ac:dyDescent="0.3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 s="10">
        <v>100</v>
      </c>
      <c r="P105">
        <v>48.08</v>
      </c>
      <c r="Q105" t="s">
        <v>8323</v>
      </c>
      <c r="R105" t="s">
        <v>8327</v>
      </c>
      <c r="S105" s="14">
        <v>41373.102465277778</v>
      </c>
      <c r="T105" s="14">
        <v>41403.102465277778</v>
      </c>
    </row>
    <row r="106" spans="1:20" ht="28.8" x14ac:dyDescent="0.3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 s="10">
        <v>119</v>
      </c>
      <c r="P106">
        <v>27.56</v>
      </c>
      <c r="Q106" t="s">
        <v>8323</v>
      </c>
      <c r="R106" t="s">
        <v>8327</v>
      </c>
      <c r="S106" s="14">
        <v>41025.874201388891</v>
      </c>
      <c r="T106" s="14">
        <v>41039.708333333336</v>
      </c>
    </row>
    <row r="107" spans="1:20" ht="28.8" x14ac:dyDescent="0.3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 s="10">
        <v>107</v>
      </c>
      <c r="P107">
        <v>36.97</v>
      </c>
      <c r="Q107" t="s">
        <v>8323</v>
      </c>
      <c r="R107" t="s">
        <v>8327</v>
      </c>
      <c r="S107" s="14">
        <v>41174.154178240737</v>
      </c>
      <c r="T107" s="14">
        <v>41210.208333333336</v>
      </c>
    </row>
    <row r="108" spans="1:20" ht="43.2" x14ac:dyDescent="0.3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 s="10">
        <v>114</v>
      </c>
      <c r="P108">
        <v>29.02</v>
      </c>
      <c r="Q108" t="s">
        <v>8323</v>
      </c>
      <c r="R108" t="s">
        <v>8327</v>
      </c>
      <c r="S108" s="14">
        <v>40557.429733796293</v>
      </c>
      <c r="T108" s="14">
        <v>40582.429733796293</v>
      </c>
    </row>
    <row r="109" spans="1:20" ht="28.8" x14ac:dyDescent="0.3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 s="10">
        <v>103</v>
      </c>
      <c r="P109">
        <v>28.66</v>
      </c>
      <c r="Q109" t="s">
        <v>8323</v>
      </c>
      <c r="R109" t="s">
        <v>8327</v>
      </c>
      <c r="S109" s="14">
        <v>41023.07471064815</v>
      </c>
      <c r="T109" s="14">
        <v>41053.07471064815</v>
      </c>
    </row>
    <row r="110" spans="1:20" ht="43.2" x14ac:dyDescent="0.3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 s="10">
        <v>128</v>
      </c>
      <c r="P110">
        <v>37.65</v>
      </c>
      <c r="Q110" t="s">
        <v>8323</v>
      </c>
      <c r="R110" t="s">
        <v>8327</v>
      </c>
      <c r="S110" s="14">
        <v>40893.992962962962</v>
      </c>
      <c r="T110" s="14">
        <v>40933.992962962962</v>
      </c>
    </row>
    <row r="111" spans="1:20" ht="43.2" x14ac:dyDescent="0.3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 s="10">
        <v>136</v>
      </c>
      <c r="P111">
        <v>97.9</v>
      </c>
      <c r="Q111" t="s">
        <v>8323</v>
      </c>
      <c r="R111" t="s">
        <v>8327</v>
      </c>
      <c r="S111" s="14">
        <v>40354.11550925926</v>
      </c>
      <c r="T111" s="14">
        <v>40425.043749999997</v>
      </c>
    </row>
    <row r="112" spans="1:20" ht="28.8" x14ac:dyDescent="0.3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 s="10">
        <v>100</v>
      </c>
      <c r="P112">
        <v>42.55</v>
      </c>
      <c r="Q112" t="s">
        <v>8323</v>
      </c>
      <c r="R112" t="s">
        <v>8327</v>
      </c>
      <c r="S112" s="14">
        <v>41193.748483796298</v>
      </c>
      <c r="T112" s="14">
        <v>41223.790150462963</v>
      </c>
    </row>
    <row r="113" spans="1:20" ht="43.2" x14ac:dyDescent="0.3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 s="10">
        <v>100</v>
      </c>
      <c r="P113">
        <v>131.58000000000001</v>
      </c>
      <c r="Q113" t="s">
        <v>8323</v>
      </c>
      <c r="R113" t="s">
        <v>8327</v>
      </c>
      <c r="S113" s="14">
        <v>40417.011296296296</v>
      </c>
      <c r="T113" s="14">
        <v>40462.011296296296</v>
      </c>
    </row>
    <row r="114" spans="1:20" ht="28.8" x14ac:dyDescent="0.3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 s="10">
        <v>105</v>
      </c>
      <c r="P114">
        <v>32.32</v>
      </c>
      <c r="Q114" t="s">
        <v>8323</v>
      </c>
      <c r="R114" t="s">
        <v>8327</v>
      </c>
      <c r="S114" s="14">
        <v>40310.287673611114</v>
      </c>
      <c r="T114" s="14">
        <v>40369.916666666664</v>
      </c>
    </row>
    <row r="115" spans="1:20" ht="28.8" x14ac:dyDescent="0.3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 s="10">
        <v>105</v>
      </c>
      <c r="P115">
        <v>61.1</v>
      </c>
      <c r="Q115" t="s">
        <v>8323</v>
      </c>
      <c r="R115" t="s">
        <v>8327</v>
      </c>
      <c r="S115" s="14">
        <v>41913.328356481477</v>
      </c>
      <c r="T115" s="14">
        <v>41946.370023148149</v>
      </c>
    </row>
    <row r="116" spans="1:20" ht="28.8" x14ac:dyDescent="0.3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 s="10">
        <v>171</v>
      </c>
      <c r="P116">
        <v>31.34</v>
      </c>
      <c r="Q116" t="s">
        <v>8323</v>
      </c>
      <c r="R116" t="s">
        <v>8327</v>
      </c>
      <c r="S116" s="14">
        <v>41088.691493055558</v>
      </c>
      <c r="T116" s="14">
        <v>41133.691493055558</v>
      </c>
    </row>
    <row r="117" spans="1:20" ht="43.2" x14ac:dyDescent="0.3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 s="10">
        <v>128</v>
      </c>
      <c r="P117">
        <v>129.11000000000001</v>
      </c>
      <c r="Q117" t="s">
        <v>8323</v>
      </c>
      <c r="R117" t="s">
        <v>8327</v>
      </c>
      <c r="S117" s="14">
        <v>41257.950381944444</v>
      </c>
      <c r="T117" s="14">
        <v>41287.950381944444</v>
      </c>
    </row>
    <row r="118" spans="1:20" ht="28.8" x14ac:dyDescent="0.3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 s="10">
        <v>133</v>
      </c>
      <c r="P118">
        <v>25.02</v>
      </c>
      <c r="Q118" t="s">
        <v>8323</v>
      </c>
      <c r="R118" t="s">
        <v>8327</v>
      </c>
      <c r="S118" s="14">
        <v>41107.726782407408</v>
      </c>
      <c r="T118" s="14">
        <v>41118.083333333336</v>
      </c>
    </row>
    <row r="119" spans="1:20" ht="43.2" x14ac:dyDescent="0.3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 s="10">
        <v>100</v>
      </c>
      <c r="P119">
        <v>250</v>
      </c>
      <c r="Q119" t="s">
        <v>8323</v>
      </c>
      <c r="R119" t="s">
        <v>8327</v>
      </c>
      <c r="S119" s="14">
        <v>42227.936157407406</v>
      </c>
      <c r="T119" s="14">
        <v>42287.936157407406</v>
      </c>
    </row>
    <row r="120" spans="1:20" ht="43.2" x14ac:dyDescent="0.3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 s="10">
        <v>113</v>
      </c>
      <c r="P120">
        <v>47.54</v>
      </c>
      <c r="Q120" t="s">
        <v>8323</v>
      </c>
      <c r="R120" t="s">
        <v>8327</v>
      </c>
      <c r="S120" s="14">
        <v>40999.645925925928</v>
      </c>
      <c r="T120" s="14">
        <v>41029.645925925928</v>
      </c>
    </row>
    <row r="121" spans="1:20" ht="43.2" x14ac:dyDescent="0.3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 s="10">
        <v>100</v>
      </c>
      <c r="P121">
        <v>40.04</v>
      </c>
      <c r="Q121" t="s">
        <v>8323</v>
      </c>
      <c r="R121" t="s">
        <v>8327</v>
      </c>
      <c r="S121" s="14">
        <v>40711.782210648147</v>
      </c>
      <c r="T121" s="14">
        <v>40756.782210648147</v>
      </c>
    </row>
    <row r="122" spans="1:20" ht="28.8" x14ac:dyDescent="0.3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 s="10">
        <v>114</v>
      </c>
      <c r="P122">
        <v>65.84</v>
      </c>
      <c r="Q122" t="s">
        <v>8323</v>
      </c>
      <c r="R122" t="s">
        <v>8327</v>
      </c>
      <c r="S122" s="14">
        <v>40970.750034722223</v>
      </c>
      <c r="T122" s="14">
        <v>41030.708368055559</v>
      </c>
    </row>
    <row r="123" spans="1:20" ht="43.2" x14ac:dyDescent="0.3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 s="10">
        <v>119</v>
      </c>
      <c r="P123">
        <v>46.4</v>
      </c>
      <c r="Q123" t="s">
        <v>8323</v>
      </c>
      <c r="R123" t="s">
        <v>8327</v>
      </c>
      <c r="S123" s="14">
        <v>40771.916701388887</v>
      </c>
      <c r="T123" s="14">
        <v>40801.916701388887</v>
      </c>
    </row>
    <row r="124" spans="1:20" ht="43.2" x14ac:dyDescent="0.3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 s="10">
        <v>103</v>
      </c>
      <c r="P124">
        <v>50.37</v>
      </c>
      <c r="Q124" t="s">
        <v>8323</v>
      </c>
      <c r="R124" t="s">
        <v>8327</v>
      </c>
      <c r="S124" s="14">
        <v>40793.998599537037</v>
      </c>
      <c r="T124" s="14">
        <v>40828.998599537037</v>
      </c>
    </row>
    <row r="125" spans="1:20" ht="43.2" x14ac:dyDescent="0.3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 s="10">
        <v>266</v>
      </c>
      <c r="P125">
        <v>26.57</v>
      </c>
      <c r="Q125" t="s">
        <v>8323</v>
      </c>
      <c r="R125" t="s">
        <v>8327</v>
      </c>
      <c r="S125" s="14">
        <v>40991.708055555559</v>
      </c>
      <c r="T125" s="14">
        <v>41021.708055555559</v>
      </c>
    </row>
    <row r="126" spans="1:20" ht="28.8" x14ac:dyDescent="0.3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 s="10">
        <v>100</v>
      </c>
      <c r="P126">
        <v>39.49</v>
      </c>
      <c r="Q126" t="s">
        <v>8323</v>
      </c>
      <c r="R126" t="s">
        <v>8327</v>
      </c>
      <c r="S126" s="14">
        <v>41026.083298611113</v>
      </c>
      <c r="T126" s="14">
        <v>41056.083298611113</v>
      </c>
    </row>
    <row r="127" spans="1:20" ht="43.2" x14ac:dyDescent="0.3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 s="10">
        <v>107</v>
      </c>
      <c r="P127">
        <v>49.25</v>
      </c>
      <c r="Q127" t="s">
        <v>8323</v>
      </c>
      <c r="R127" t="s">
        <v>8327</v>
      </c>
      <c r="S127" s="14">
        <v>40833.633194444446</v>
      </c>
      <c r="T127" s="14">
        <v>40863.674861111111</v>
      </c>
    </row>
    <row r="128" spans="1:20" ht="43.2" x14ac:dyDescent="0.3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 s="10">
        <v>134</v>
      </c>
      <c r="P128">
        <v>62.38</v>
      </c>
      <c r="Q128" t="s">
        <v>8323</v>
      </c>
      <c r="R128" t="s">
        <v>8327</v>
      </c>
      <c r="S128" s="14">
        <v>41373.690266203703</v>
      </c>
      <c r="T128" s="14">
        <v>41403.690266203703</v>
      </c>
    </row>
    <row r="129" spans="1:20" ht="43.2" x14ac:dyDescent="0.3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 s="10">
        <v>121</v>
      </c>
      <c r="P129">
        <v>37.94</v>
      </c>
      <c r="Q129" t="s">
        <v>8323</v>
      </c>
      <c r="R129" t="s">
        <v>8327</v>
      </c>
      <c r="S129" s="14">
        <v>41023.227731481478</v>
      </c>
      <c r="T129" s="14">
        <v>41083.227731481478</v>
      </c>
    </row>
    <row r="130" spans="1:20" ht="43.2" x14ac:dyDescent="0.3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 s="10">
        <v>103</v>
      </c>
      <c r="P130">
        <v>51.6</v>
      </c>
      <c r="Q130" t="s">
        <v>8323</v>
      </c>
      <c r="R130" t="s">
        <v>8327</v>
      </c>
      <c r="S130" s="14">
        <v>40542.839282407411</v>
      </c>
      <c r="T130" s="14">
        <v>40559.07708333333</v>
      </c>
    </row>
    <row r="131" spans="1:20" ht="28.8" x14ac:dyDescent="0.3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 s="10">
        <v>125</v>
      </c>
      <c r="P131">
        <v>27.78</v>
      </c>
      <c r="Q131" t="s">
        <v>8323</v>
      </c>
      <c r="R131" t="s">
        <v>8327</v>
      </c>
      <c r="S131" s="14">
        <v>41024.985972222225</v>
      </c>
      <c r="T131" s="14">
        <v>41076.415972222225</v>
      </c>
    </row>
    <row r="132" spans="1:20" ht="43.2" x14ac:dyDescent="0.3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 s="10">
        <v>129</v>
      </c>
      <c r="P132">
        <v>99.38</v>
      </c>
      <c r="Q132" t="s">
        <v>8323</v>
      </c>
      <c r="R132" t="s">
        <v>8327</v>
      </c>
      <c r="S132" s="14">
        <v>41348.168287037035</v>
      </c>
      <c r="T132" s="14">
        <v>41393.168287037035</v>
      </c>
    </row>
    <row r="133" spans="1:20" ht="43.2" x14ac:dyDescent="0.3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 s="10">
        <v>101</v>
      </c>
      <c r="P133">
        <v>38.85</v>
      </c>
      <c r="Q133" t="s">
        <v>8323</v>
      </c>
      <c r="R133" t="s">
        <v>8327</v>
      </c>
      <c r="S133" s="14">
        <v>41022.645185185182</v>
      </c>
      <c r="T133" s="14">
        <v>41052.645185185182</v>
      </c>
    </row>
    <row r="134" spans="1:20" ht="43.2" x14ac:dyDescent="0.3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 s="10">
        <v>128</v>
      </c>
      <c r="P134">
        <v>45.55</v>
      </c>
      <c r="Q134" t="s">
        <v>8323</v>
      </c>
      <c r="R134" t="s">
        <v>8327</v>
      </c>
      <c r="S134" s="14">
        <v>41036.946469907409</v>
      </c>
      <c r="T134" s="14">
        <v>41066.946469907409</v>
      </c>
    </row>
    <row r="135" spans="1:20" ht="28.8" x14ac:dyDescent="0.3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 s="10">
        <v>100</v>
      </c>
      <c r="P135">
        <v>600</v>
      </c>
      <c r="Q135" t="s">
        <v>8323</v>
      </c>
      <c r="R135" t="s">
        <v>8327</v>
      </c>
      <c r="S135" s="14">
        <v>41327.996435185189</v>
      </c>
      <c r="T135" s="14">
        <v>41362.954768518517</v>
      </c>
    </row>
    <row r="136" spans="1:20" ht="43.2" x14ac:dyDescent="0.3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 s="10">
        <v>113</v>
      </c>
      <c r="P136">
        <v>80.55</v>
      </c>
      <c r="Q136" t="s">
        <v>8323</v>
      </c>
      <c r="R136" t="s">
        <v>8327</v>
      </c>
      <c r="S136" s="14">
        <v>40730.878912037035</v>
      </c>
      <c r="T136" s="14">
        <v>40760.878912037035</v>
      </c>
    </row>
    <row r="137" spans="1:20" ht="43.2" x14ac:dyDescent="0.3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 s="10">
        <v>106</v>
      </c>
      <c r="P137">
        <v>52.8</v>
      </c>
      <c r="Q137" t="s">
        <v>8323</v>
      </c>
      <c r="R137" t="s">
        <v>8327</v>
      </c>
      <c r="S137" s="14">
        <v>42017.967442129629</v>
      </c>
      <c r="T137" s="14">
        <v>42031.967442129629</v>
      </c>
    </row>
    <row r="138" spans="1:20" ht="43.2" x14ac:dyDescent="0.3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 s="10">
        <v>203</v>
      </c>
      <c r="P138">
        <v>47.68</v>
      </c>
      <c r="Q138" t="s">
        <v>8323</v>
      </c>
      <c r="R138" t="s">
        <v>8327</v>
      </c>
      <c r="S138" s="14">
        <v>41226.648576388885</v>
      </c>
      <c r="T138" s="14">
        <v>41274.75</v>
      </c>
    </row>
    <row r="139" spans="1:20" ht="43.2" x14ac:dyDescent="0.3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 s="10">
        <v>113</v>
      </c>
      <c r="P139">
        <v>23.45</v>
      </c>
      <c r="Q139" t="s">
        <v>8323</v>
      </c>
      <c r="R139" t="s">
        <v>8327</v>
      </c>
      <c r="S139" s="14">
        <v>41053.772858796299</v>
      </c>
      <c r="T139" s="14">
        <v>41083.772858796299</v>
      </c>
    </row>
  </sheetData>
  <autoFilter ref="A1:T139" xr:uid="{00000000-0009-0000-0000-000006000000}"/>
  <conditionalFormatting sqref="F1:F139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1:P1">
    <cfRule type="colorScale" priority="5">
      <colorScale>
        <cfvo type="min"/>
        <cfvo type="percent" val="90"/>
        <color rgb="FFF8696B"/>
        <color theme="8"/>
      </colorScale>
    </cfRule>
  </conditionalFormatting>
  <conditionalFormatting sqref="O2:O139">
    <cfRule type="colorScale" priority="73">
      <colorScale>
        <cfvo type="min"/>
        <cfvo type="percent" val="90"/>
        <color rgb="FFF8696B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21"/>
  <sheetViews>
    <sheetView workbookViewId="0">
      <selection activeCell="C4" sqref="C4"/>
    </sheetView>
  </sheetViews>
  <sheetFormatPr defaultColWidth="151.44140625" defaultRowHeight="10.199999999999999" x14ac:dyDescent="0.2"/>
  <cols>
    <col min="1" max="1" width="3.5546875" style="28" bestFit="1" customWidth="1"/>
    <col min="2" max="2" width="43" style="28" bestFit="1" customWidth="1"/>
    <col min="3" max="3" width="51" style="28" customWidth="1"/>
    <col min="4" max="4" width="14.33203125" style="28" bestFit="1" customWidth="1"/>
    <col min="5" max="5" width="8.6640625" style="28" bestFit="1" customWidth="1"/>
    <col min="6" max="6" width="8" style="28" bestFit="1" customWidth="1"/>
    <col min="7" max="7" width="6.109375" style="28" bestFit="1" customWidth="1"/>
    <col min="8" max="8" width="6.88671875" style="28" bestFit="1" customWidth="1"/>
    <col min="9" max="10" width="9.5546875" style="28" bestFit="1" customWidth="1"/>
    <col min="11" max="11" width="7.109375" style="28" bestFit="1" customWidth="1"/>
    <col min="12" max="12" width="10.5546875" style="28" bestFit="1" customWidth="1"/>
    <col min="13" max="13" width="6.88671875" style="28" bestFit="1" customWidth="1"/>
    <col min="14" max="14" width="18.33203125" style="28" bestFit="1" customWidth="1"/>
    <col min="15" max="15" width="14.88671875" style="28" bestFit="1" customWidth="1"/>
    <col min="16" max="16" width="13.88671875" style="28" bestFit="1" customWidth="1"/>
    <col min="17" max="17" width="11.44140625" style="28" bestFit="1" customWidth="1"/>
    <col min="18" max="18" width="9.109375" style="28" bestFit="1" customWidth="1"/>
    <col min="19" max="19" width="17.6640625" style="28" bestFit="1" customWidth="1"/>
    <col min="20" max="20" width="16.44140625" style="28" bestFit="1" customWidth="1"/>
    <col min="21" max="16384" width="151.44140625" style="28"/>
  </cols>
  <sheetData>
    <row r="1" spans="1:20" x14ac:dyDescent="0.2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7" t="s">
        <v>8306</v>
      </c>
      <c r="P1" s="27" t="s">
        <v>8307</v>
      </c>
      <c r="Q1" s="23" t="s">
        <v>8358</v>
      </c>
      <c r="R1" s="23" t="s">
        <v>8359</v>
      </c>
      <c r="S1" s="23" t="s">
        <v>8365</v>
      </c>
      <c r="T1" s="23" t="s">
        <v>8366</v>
      </c>
    </row>
    <row r="2" spans="1:20" ht="43.2" x14ac:dyDescent="0.3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 s="10">
        <v>3</v>
      </c>
      <c r="P2">
        <v>14.13</v>
      </c>
      <c r="Q2" t="s">
        <v>8323</v>
      </c>
      <c r="R2" t="s">
        <v>8327</v>
      </c>
      <c r="S2" s="14">
        <v>41179.32104166667</v>
      </c>
      <c r="T2" s="14">
        <v>41212.32104166667</v>
      </c>
    </row>
    <row r="3" spans="1:20" ht="28.8" x14ac:dyDescent="0.3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 s="10">
        <v>1</v>
      </c>
      <c r="P3">
        <v>30</v>
      </c>
      <c r="Q3" t="s">
        <v>8323</v>
      </c>
      <c r="R3" t="s">
        <v>8327</v>
      </c>
      <c r="S3" s="14">
        <v>40877.25099537037</v>
      </c>
      <c r="T3" s="14">
        <v>40922.25099537037</v>
      </c>
    </row>
    <row r="4" spans="1:20" ht="43.2" x14ac:dyDescent="0.3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 s="10">
        <v>20</v>
      </c>
      <c r="P4">
        <v>21.57</v>
      </c>
      <c r="Q4" t="s">
        <v>8323</v>
      </c>
      <c r="R4" t="s">
        <v>8327</v>
      </c>
      <c r="S4" s="14">
        <v>40759.860532407409</v>
      </c>
      <c r="T4" s="14">
        <v>40792.860532407409</v>
      </c>
    </row>
    <row r="5" spans="1:20" ht="43.2" x14ac:dyDescent="0.3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 s="10">
        <v>40</v>
      </c>
      <c r="P5">
        <v>83.38</v>
      </c>
      <c r="Q5" t="s">
        <v>8323</v>
      </c>
      <c r="R5" t="s">
        <v>8327</v>
      </c>
      <c r="S5" s="14">
        <v>42371.935590277775</v>
      </c>
      <c r="T5" s="14">
        <v>42431.935590277775</v>
      </c>
    </row>
    <row r="6" spans="1:20" ht="28.8" x14ac:dyDescent="0.3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 s="10">
        <v>1</v>
      </c>
      <c r="P6">
        <v>10</v>
      </c>
      <c r="Q6" t="s">
        <v>8323</v>
      </c>
      <c r="R6" t="s">
        <v>8327</v>
      </c>
      <c r="S6" s="14">
        <v>40981.802615740737</v>
      </c>
      <c r="T6" s="14">
        <v>41041.104861111111</v>
      </c>
    </row>
    <row r="7" spans="1:20" ht="43.2" x14ac:dyDescent="0.3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10">
        <v>75</v>
      </c>
      <c r="P7">
        <v>35.71</v>
      </c>
      <c r="Q7" t="s">
        <v>8323</v>
      </c>
      <c r="R7" t="s">
        <v>8327</v>
      </c>
      <c r="S7" s="14">
        <v>42713.941099537042</v>
      </c>
      <c r="T7" s="14">
        <v>42734.941099537042</v>
      </c>
    </row>
    <row r="8" spans="1:20" ht="43.2" x14ac:dyDescent="0.3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 s="10">
        <v>41</v>
      </c>
      <c r="P8">
        <v>29.29</v>
      </c>
      <c r="Q8" t="s">
        <v>8323</v>
      </c>
      <c r="R8" t="s">
        <v>8327</v>
      </c>
      <c r="S8" s="14">
        <v>42603.870520833334</v>
      </c>
      <c r="T8" s="14">
        <v>42628.870520833334</v>
      </c>
    </row>
    <row r="9" spans="1:20" ht="43.2" x14ac:dyDescent="0.3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 s="10">
        <v>0</v>
      </c>
      <c r="P9">
        <v>0</v>
      </c>
      <c r="Q9" t="s">
        <v>8323</v>
      </c>
      <c r="R9" t="s">
        <v>8327</v>
      </c>
      <c r="S9" s="14">
        <v>41026.958969907406</v>
      </c>
      <c r="T9" s="14">
        <v>41056.958969907406</v>
      </c>
    </row>
    <row r="10" spans="1:20" ht="43.2" x14ac:dyDescent="0.3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 s="10">
        <v>7</v>
      </c>
      <c r="P10">
        <v>18</v>
      </c>
      <c r="Q10" t="s">
        <v>8323</v>
      </c>
      <c r="R10" t="s">
        <v>8327</v>
      </c>
      <c r="S10" s="14">
        <v>40751.753298611111</v>
      </c>
      <c r="T10" s="14">
        <v>40787.25</v>
      </c>
    </row>
    <row r="11" spans="1:20" ht="43.2" x14ac:dyDescent="0.3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 s="10">
        <v>9</v>
      </c>
      <c r="P11">
        <v>73.760000000000005</v>
      </c>
      <c r="Q11" t="s">
        <v>8323</v>
      </c>
      <c r="R11" t="s">
        <v>8327</v>
      </c>
      <c r="S11" s="14">
        <v>41887.784062500003</v>
      </c>
      <c r="T11" s="14">
        <v>41917.784062500003</v>
      </c>
    </row>
    <row r="12" spans="1:20" ht="43.2" x14ac:dyDescent="0.3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 s="10">
        <v>4</v>
      </c>
      <c r="P12">
        <v>31.25</v>
      </c>
      <c r="Q12" t="s">
        <v>8323</v>
      </c>
      <c r="R12" t="s">
        <v>8327</v>
      </c>
      <c r="S12" s="14">
        <v>41569.698831018519</v>
      </c>
      <c r="T12" s="14">
        <v>41599.740497685183</v>
      </c>
    </row>
    <row r="13" spans="1:20" ht="43.2" x14ac:dyDescent="0.3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 s="10">
        <v>3</v>
      </c>
      <c r="P13">
        <v>28.89</v>
      </c>
      <c r="Q13" t="s">
        <v>8323</v>
      </c>
      <c r="R13" t="s">
        <v>8327</v>
      </c>
      <c r="S13" s="14">
        <v>41842.031597222223</v>
      </c>
      <c r="T13" s="14">
        <v>41872.031597222223</v>
      </c>
    </row>
    <row r="14" spans="1:20" ht="43.2" x14ac:dyDescent="0.3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 s="10">
        <v>41</v>
      </c>
      <c r="P14">
        <v>143.82</v>
      </c>
      <c r="Q14" t="s">
        <v>8323</v>
      </c>
      <c r="R14" t="s">
        <v>8327</v>
      </c>
      <c r="S14" s="14">
        <v>40304.20003472222</v>
      </c>
      <c r="T14" s="14">
        <v>40391.166666666664</v>
      </c>
    </row>
    <row r="15" spans="1:20" ht="28.8" x14ac:dyDescent="0.3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 s="10">
        <v>10</v>
      </c>
      <c r="P15">
        <v>40</v>
      </c>
      <c r="Q15" t="s">
        <v>8323</v>
      </c>
      <c r="R15" t="s">
        <v>8327</v>
      </c>
      <c r="S15" s="14">
        <v>42065.897719907407</v>
      </c>
      <c r="T15" s="14">
        <v>42095.856053240743</v>
      </c>
    </row>
    <row r="16" spans="1:20" ht="43.2" x14ac:dyDescent="0.3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 s="10">
        <v>39</v>
      </c>
      <c r="P16">
        <v>147.81</v>
      </c>
      <c r="Q16" t="s">
        <v>8323</v>
      </c>
      <c r="R16" t="s">
        <v>8327</v>
      </c>
      <c r="S16" s="14">
        <v>42496.981597222228</v>
      </c>
      <c r="T16" s="14">
        <v>42526.981597222228</v>
      </c>
    </row>
    <row r="17" spans="1:20" ht="43.2" x14ac:dyDescent="0.3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 s="10">
        <v>2</v>
      </c>
      <c r="P17">
        <v>27.86</v>
      </c>
      <c r="Q17" t="s">
        <v>8323</v>
      </c>
      <c r="R17" t="s">
        <v>8327</v>
      </c>
      <c r="S17" s="14">
        <v>40431.127650462964</v>
      </c>
      <c r="T17" s="14">
        <v>40476.127650462964</v>
      </c>
    </row>
    <row r="18" spans="1:20" ht="43.2" x14ac:dyDescent="0.3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 s="10">
        <v>40</v>
      </c>
      <c r="P18">
        <v>44.44</v>
      </c>
      <c r="Q18" t="s">
        <v>8323</v>
      </c>
      <c r="R18" t="s">
        <v>8327</v>
      </c>
      <c r="S18" s="14">
        <v>42218.872986111113</v>
      </c>
      <c r="T18" s="14">
        <v>42244.166666666672</v>
      </c>
    </row>
    <row r="19" spans="1:20" ht="43.2" x14ac:dyDescent="0.3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 s="10">
        <v>0</v>
      </c>
      <c r="P19">
        <v>0</v>
      </c>
      <c r="Q19" t="s">
        <v>8323</v>
      </c>
      <c r="R19" t="s">
        <v>8327</v>
      </c>
      <c r="S19" s="14">
        <v>41211.688750000001</v>
      </c>
      <c r="T19" s="14">
        <v>41241.730416666665</v>
      </c>
    </row>
    <row r="20" spans="1:20" ht="43.2" x14ac:dyDescent="0.3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 s="10">
        <v>3</v>
      </c>
      <c r="P20">
        <v>35</v>
      </c>
      <c r="Q20" t="s">
        <v>8323</v>
      </c>
      <c r="R20" t="s">
        <v>8327</v>
      </c>
      <c r="S20" s="14">
        <v>40878.758217592593</v>
      </c>
      <c r="T20" s="14">
        <v>40923.758217592593</v>
      </c>
    </row>
    <row r="21" spans="1:20" ht="28.8" x14ac:dyDescent="0.3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 s="10">
        <v>37</v>
      </c>
      <c r="P21">
        <v>35</v>
      </c>
      <c r="Q21" t="s">
        <v>8323</v>
      </c>
      <c r="R21" t="s">
        <v>8327</v>
      </c>
      <c r="S21" s="14">
        <v>40646.099097222221</v>
      </c>
      <c r="T21" s="14">
        <v>40691.099097222221</v>
      </c>
    </row>
  </sheetData>
  <autoFilter ref="A1:T21" xr:uid="{00000000-0009-0000-0000-000007000000}"/>
  <conditionalFormatting sqref="F1:F2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">
    <cfRule type="colorScale" priority="5">
      <colorScale>
        <cfvo type="min"/>
        <cfvo type="percent" val="90"/>
        <color rgb="FFF8696B"/>
        <color theme="8"/>
      </colorScale>
    </cfRule>
  </conditionalFormatting>
  <conditionalFormatting sqref="O2:O21">
    <cfRule type="colorScale" priority="75">
      <colorScale>
        <cfvo type="min"/>
        <cfvo type="percent" val="90"/>
        <color rgb="FFF8696B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4"/>
  <sheetViews>
    <sheetView workbookViewId="0">
      <selection activeCell="C9" sqref="C9"/>
    </sheetView>
  </sheetViews>
  <sheetFormatPr defaultRowHeight="14.4" x14ac:dyDescent="0.3"/>
  <cols>
    <col min="1" max="1" width="18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3">
      <c r="A6" s="13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3">
      <c r="A7" s="13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3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3">
      <c r="A9" s="13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3">
      <c r="A10" s="13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3">
      <c r="A11" s="13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3">
      <c r="A12" s="13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3">
      <c r="A13" s="13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3">
      <c r="A14" s="13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47"/>
  <sheetViews>
    <sheetView workbookViewId="0">
      <selection activeCell="A19" sqref="A19:F19"/>
      <pivotSelection pane="bottomRight" showHeader="1" extendable="1" axis="axisRow" start="13" max="42" activeRow="18" previousRow="18" click="1" r:id="rId1">
        <pivotArea dataOnly="0" fieldPosition="0">
          <references count="1">
            <reference field="17" count="1">
              <x v="13"/>
            </reference>
          </references>
        </pivotArea>
      </pivotSelection>
    </sheetView>
  </sheetViews>
  <sheetFormatPr defaultRowHeight="14.4" x14ac:dyDescent="0.3"/>
  <cols>
    <col min="1" max="1" width="18" bestFit="1" customWidth="1"/>
    <col min="2" max="2" width="16.33203125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8364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3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3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3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3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3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3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3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3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3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3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3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3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3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3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3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3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3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3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3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3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3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3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3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3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3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3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3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3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3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3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3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3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3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3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3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3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3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3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3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3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3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8"/>
  <sheetViews>
    <sheetView workbookViewId="0">
      <selection activeCell="N21" sqref="N21"/>
    </sheetView>
  </sheetViews>
  <sheetFormatPr defaultRowHeight="14.4" x14ac:dyDescent="0.3"/>
  <cols>
    <col min="1" max="1" width="18" customWidth="1"/>
    <col min="2" max="2" width="16.33203125" customWidth="1"/>
    <col min="3" max="3" width="6.109375" customWidth="1"/>
    <col min="4" max="4" width="4.33203125" customWidth="1"/>
    <col min="5" max="5" width="10" bestFit="1" customWidth="1"/>
    <col min="6" max="6" width="11.3320312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6"/>
  <sheetViews>
    <sheetView workbookViewId="0">
      <selection activeCell="A10" sqref="A10"/>
    </sheetView>
  </sheetViews>
  <sheetFormatPr defaultRowHeight="14.4" x14ac:dyDescent="0.3"/>
  <cols>
    <col min="1" max="1" width="33.5546875" bestFit="1" customWidth="1"/>
    <col min="2" max="2" width="128.44140625" bestFit="1" customWidth="1"/>
    <col min="5" max="5" width="16.5546875" bestFit="1" customWidth="1"/>
    <col min="6" max="6" width="13.88671875" bestFit="1" customWidth="1"/>
  </cols>
  <sheetData>
    <row r="1" spans="1:6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8261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5"/>
  <sheetViews>
    <sheetView workbookViewId="0">
      <selection activeCell="B26" sqref="B26"/>
    </sheetView>
  </sheetViews>
  <sheetFormatPr defaultRowHeight="14.4" x14ac:dyDescent="0.3"/>
  <cols>
    <col min="1" max="1" width="28.44140625" style="16" bestFit="1" customWidth="1"/>
    <col min="2" max="3" width="15" customWidth="1"/>
    <col min="5" max="5" width="28.44140625" bestFit="1" customWidth="1"/>
    <col min="6" max="7" width="15.33203125" bestFit="1" customWidth="1"/>
    <col min="9" max="9" width="28.44140625" bestFit="1" customWidth="1"/>
    <col min="10" max="11" width="15.33203125" bestFit="1" customWidth="1"/>
  </cols>
  <sheetData>
    <row r="1" spans="1:11" ht="15" thickBot="1" x14ac:dyDescent="0.35">
      <c r="A1" s="34" t="s">
        <v>8399</v>
      </c>
      <c r="B1" s="35"/>
      <c r="C1" s="36"/>
      <c r="E1" s="34" t="s">
        <v>8400</v>
      </c>
      <c r="F1" s="35"/>
      <c r="G1" s="36"/>
      <c r="I1" s="34" t="s">
        <v>8401</v>
      </c>
      <c r="J1" s="35"/>
      <c r="K1" s="36"/>
    </row>
    <row r="2" spans="1:11" x14ac:dyDescent="0.3">
      <c r="A2" s="21"/>
      <c r="B2" s="22" t="s">
        <v>8397</v>
      </c>
      <c r="C2" s="22" t="s">
        <v>8398</v>
      </c>
      <c r="E2" s="21"/>
      <c r="F2" s="22" t="s">
        <v>8397</v>
      </c>
      <c r="G2" s="22" t="s">
        <v>8398</v>
      </c>
      <c r="I2" s="21"/>
      <c r="J2" s="22" t="s">
        <v>8397</v>
      </c>
      <c r="K2" s="22" t="s">
        <v>8398</v>
      </c>
    </row>
    <row r="3" spans="1:11" x14ac:dyDescent="0.3">
      <c r="A3" s="20" t="s">
        <v>8385</v>
      </c>
      <c r="B3" s="17">
        <f>AVERAGE('Successful US Kickstarters'!D:D)</f>
        <v>5048.8786407766993</v>
      </c>
      <c r="C3" s="17">
        <f>AVERAGE('Failed US Kickstarters'!D:D)</f>
        <v>10554.212</v>
      </c>
      <c r="E3" s="20" t="s">
        <v>8385</v>
      </c>
      <c r="F3" s="17">
        <f>AVERAGE('Successful US Indie'!D:D)</f>
        <v>4414.2280434782606</v>
      </c>
      <c r="G3" s="17">
        <f>AVERAGE('Failed US Indie'!D:D)</f>
        <v>5289</v>
      </c>
      <c r="I3" s="20" t="s">
        <v>8385</v>
      </c>
      <c r="J3" s="17">
        <f>AVERAGE('Successful US Musical'!D:D)</f>
        <v>5105.5555555555557</v>
      </c>
      <c r="K3" s="17">
        <f>AVERAGE('Failed US Musical'!D:D)</f>
        <v>41854.76</v>
      </c>
    </row>
    <row r="4" spans="1:11" x14ac:dyDescent="0.3">
      <c r="A4" s="20" t="s">
        <v>8386</v>
      </c>
      <c r="B4" s="17">
        <f>MEDIAN('Successful US Kickstarters'!D:D)</f>
        <v>3000</v>
      </c>
      <c r="C4" s="17">
        <f>MEDIAN('Failed US Kickstarters'!D:D)</f>
        <v>5000</v>
      </c>
      <c r="E4" s="20" t="s">
        <v>8386</v>
      </c>
      <c r="F4" s="17">
        <f>MEDIAN('Successful US Indie'!D:D)</f>
        <v>2500</v>
      </c>
      <c r="G4" s="17">
        <f>MEDIAN('Failed US Indie'!D:D)</f>
        <v>3000</v>
      </c>
      <c r="I4" s="20" t="s">
        <v>8386</v>
      </c>
      <c r="J4" s="17">
        <f>MEDIAN('Successful US Musical'!D:D)</f>
        <v>3500</v>
      </c>
      <c r="K4" s="17">
        <f>MEDIAN('Failed US Musical'!D:D)</f>
        <v>3792</v>
      </c>
    </row>
    <row r="5" spans="1:11" x14ac:dyDescent="0.3">
      <c r="A5" s="20" t="s">
        <v>8387</v>
      </c>
      <c r="B5" s="17">
        <f>STDEVP('Successful US Kickstarters'!D:D)</f>
        <v>7748.7537726373303</v>
      </c>
      <c r="C5" s="17">
        <f>STDEVP('Failed US Kickstarters'!D:D)</f>
        <v>21967.731061515115</v>
      </c>
      <c r="E5" s="20" t="s">
        <v>8387</v>
      </c>
      <c r="F5" s="17">
        <f>STDEVP('Successful US Indie'!D:D)</f>
        <v>6694.5106406452778</v>
      </c>
      <c r="G5" s="17">
        <f>STDEVP('Failed US Indie'!D:D)</f>
        <v>6265.7520697838017</v>
      </c>
      <c r="I5" s="20" t="s">
        <v>8387</v>
      </c>
      <c r="J5" s="17">
        <f>STDEVP('Successful US Musical'!D:D)</f>
        <v>7370.5436421099166</v>
      </c>
      <c r="K5" s="17">
        <f>STDEVP('Failed US Musical'!D:D)</f>
        <v>280812.54744160984</v>
      </c>
    </row>
    <row r="6" spans="1:11" x14ac:dyDescent="0.3">
      <c r="A6" s="20" t="s">
        <v>8388</v>
      </c>
      <c r="B6" s="17">
        <f>_xlfn.QUARTILE.EXC('Successful US Kickstarters'!D:D, 3)</f>
        <v>5000</v>
      </c>
      <c r="C6" s="17">
        <f>_xlfn.QUARTILE.EXC('Failed US Kickstarters'!D:D, 3)</f>
        <v>10000</v>
      </c>
      <c r="E6" s="20" t="s">
        <v>8388</v>
      </c>
      <c r="F6" s="17">
        <f>_xlfn.QUARTILE.EXC('Successful US Indie'!D:D, 3)</f>
        <v>5000</v>
      </c>
      <c r="G6" s="17">
        <f>_xlfn.QUARTILE.EXC('Failed US Indie'!D:D, 3)</f>
        <v>7500</v>
      </c>
      <c r="I6" s="20" t="s">
        <v>8388</v>
      </c>
      <c r="J6" s="17">
        <f>_xlfn.QUARTILE.EXC('Successful US Musical'!D:D, 3)</f>
        <v>5000</v>
      </c>
      <c r="K6" s="17">
        <f>_xlfn.QUARTILE.EXC('Failed US Musical'!D:D, 3)</f>
        <v>6000</v>
      </c>
    </row>
    <row r="7" spans="1:11" x14ac:dyDescent="0.3">
      <c r="A7" s="20" t="s">
        <v>8389</v>
      </c>
      <c r="B7" s="17">
        <f>_xlfn.QUARTILE.EXC('Successful US Kickstarters'!D:D, 1)</f>
        <v>1500</v>
      </c>
      <c r="C7" s="17">
        <f>_xlfn.QUARTILE.EXC('Failed US Kickstarters'!D:D, 1)</f>
        <v>2000</v>
      </c>
      <c r="E7" s="20" t="s">
        <v>8389</v>
      </c>
      <c r="F7" s="17">
        <f>_xlfn.QUARTILE.EXC('Successful US Indie'!D:D, 1)</f>
        <v>1175</v>
      </c>
      <c r="G7" s="17">
        <f>_xlfn.QUARTILE.EXC('Failed US Indie'!D:D, 1)</f>
        <v>1125</v>
      </c>
      <c r="I7" s="20" t="s">
        <v>8389</v>
      </c>
      <c r="J7" s="17">
        <f>_xlfn.QUARTILE.EXC('Successful US Musical'!D:D, 1)</f>
        <v>1500</v>
      </c>
      <c r="K7" s="17">
        <f>_xlfn.QUARTILE.EXC('Failed US Musical'!D:D, 1)</f>
        <v>3192.5</v>
      </c>
    </row>
    <row r="8" spans="1:11" x14ac:dyDescent="0.3">
      <c r="A8" s="20" t="s">
        <v>8390</v>
      </c>
      <c r="B8" s="17">
        <f>B6-B7</f>
        <v>3500</v>
      </c>
      <c r="C8" s="17">
        <f>C6-C7</f>
        <v>8000</v>
      </c>
      <c r="E8" s="20" t="s">
        <v>8390</v>
      </c>
      <c r="F8" s="17">
        <f>F6-F7</f>
        <v>3825</v>
      </c>
      <c r="G8" s="17">
        <f>G6-G7</f>
        <v>6375</v>
      </c>
      <c r="I8" s="20" t="s">
        <v>8390</v>
      </c>
      <c r="J8" s="17">
        <f>J6-J7</f>
        <v>3500</v>
      </c>
      <c r="K8" s="17">
        <f>K6-K7</f>
        <v>2807.5</v>
      </c>
    </row>
    <row r="9" spans="1:11" x14ac:dyDescent="0.3">
      <c r="A9" s="20"/>
      <c r="B9" s="17"/>
      <c r="C9" s="17"/>
      <c r="E9" s="20"/>
      <c r="F9" s="17"/>
      <c r="G9" s="17"/>
      <c r="I9" s="20"/>
      <c r="J9" s="17"/>
      <c r="K9" s="17"/>
    </row>
    <row r="10" spans="1:11" x14ac:dyDescent="0.3">
      <c r="A10" s="20" t="s">
        <v>8391</v>
      </c>
      <c r="B10" s="18">
        <f>AVERAGE('Successful US Kickstarters'!E:E)</f>
        <v>5601.5458009708727</v>
      </c>
      <c r="C10" s="18">
        <f>AVERAGE('Failed US Kickstarters'!E:E)</f>
        <v>558.65484000000004</v>
      </c>
      <c r="E10" s="20" t="s">
        <v>8391</v>
      </c>
      <c r="F10" s="18">
        <f>AVERAGE('Successful US Indie'!E:E)</f>
        <v>5485.891449275362</v>
      </c>
      <c r="G10" s="18">
        <f>AVERAGE('Failed US Indie'!E:E)</f>
        <v>1023.116</v>
      </c>
      <c r="I10" s="20" t="s">
        <v>8391</v>
      </c>
      <c r="J10" s="18">
        <f>AVERAGE('Successful US Musical'!E:E)</f>
        <v>5407.8644444444435</v>
      </c>
      <c r="K10" s="18">
        <f>AVERAGE('Failed US Musical'!E:E)</f>
        <v>3355.3047058823527</v>
      </c>
    </row>
    <row r="11" spans="1:11" x14ac:dyDescent="0.3">
      <c r="A11" s="20" t="s">
        <v>8392</v>
      </c>
      <c r="B11" s="18">
        <f>MEDIAN('Successful US Kickstarters'!E:E)</f>
        <v>3167.5</v>
      </c>
      <c r="C11" s="19">
        <f>MEDIAN('Failed US Kickstarters'!E:E)</f>
        <v>103</v>
      </c>
      <c r="E11" s="20" t="s">
        <v>8392</v>
      </c>
      <c r="F11" s="18">
        <f>MEDIAN('Successful US Indie'!E:E)</f>
        <v>2832.4</v>
      </c>
      <c r="G11" s="19">
        <f>MEDIAN('Failed US Indie'!E:E)</f>
        <v>202.5</v>
      </c>
      <c r="I11" s="20" t="s">
        <v>8392</v>
      </c>
      <c r="J11" s="18">
        <f>MEDIAN('Successful US Musical'!E:E)</f>
        <v>3750</v>
      </c>
      <c r="K11" s="19">
        <f>MEDIAN('Failed US Musical'!E:E)</f>
        <v>1762</v>
      </c>
    </row>
    <row r="12" spans="1:11" x14ac:dyDescent="0.3">
      <c r="A12" s="20" t="s">
        <v>8393</v>
      </c>
      <c r="B12" s="17">
        <f>STDEVP('Successful US Kickstarters'!E:E)</f>
        <v>8334.5731699164608</v>
      </c>
      <c r="C12" s="17">
        <f>STDEVP('Failed US Kickstarters'!E:E)</f>
        <v>1330.5230280400915</v>
      </c>
      <c r="E12" s="20" t="s">
        <v>8393</v>
      </c>
      <c r="F12" s="17">
        <f>STDEVP('Successful US Indie'!E:E)</f>
        <v>9392.5207107268434</v>
      </c>
      <c r="G12" s="17">
        <f>STDEVP('Failed US Indie'!E:E)</f>
        <v>1832.8788491507014</v>
      </c>
      <c r="I12" s="20" t="s">
        <v>8393</v>
      </c>
      <c r="J12" s="17">
        <f>STDEVP('Successful US Musical'!E:E)</f>
        <v>7535.4304024089506</v>
      </c>
      <c r="K12" s="17">
        <f>STDEVP('Failed US Musical'!E:E)</f>
        <v>6019.4317232899657</v>
      </c>
    </row>
    <row r="13" spans="1:11" x14ac:dyDescent="0.3">
      <c r="A13" s="20" t="s">
        <v>8394</v>
      </c>
      <c r="B13" s="17">
        <f>_xlfn.QUARTILE.EXC('Successful US Kickstarters'!E:E, 3)</f>
        <v>5699</v>
      </c>
      <c r="C13" s="17">
        <f>_xlfn.QUARTILE.EXC('Failed US Kickstarters'!E:E, 3)</f>
        <v>501</v>
      </c>
      <c r="E13" s="20" t="s">
        <v>8394</v>
      </c>
      <c r="F13" s="17">
        <f>_xlfn.QUARTILE.EXC('Successful US Indie'!E:E, 3)</f>
        <v>6025.5050000000001</v>
      </c>
      <c r="G13" s="17">
        <f>_xlfn.QUARTILE.EXC('Failed US Indie'!E:E, 3)</f>
        <v>1688.25</v>
      </c>
      <c r="I13" s="20" t="s">
        <v>8394</v>
      </c>
      <c r="J13" s="17">
        <f>_xlfn.QUARTILE.EXC('Successful US Musical'!E:E, 3)</f>
        <v>5460</v>
      </c>
      <c r="K13" s="17">
        <f>_xlfn.QUARTILE.EXC('Failed US Musical'!E:E, 3)</f>
        <v>4357.9400000000005</v>
      </c>
    </row>
    <row r="14" spans="1:11" x14ac:dyDescent="0.3">
      <c r="A14" s="20" t="s">
        <v>8395</v>
      </c>
      <c r="B14" s="17">
        <f>_xlfn.QUARTILE.EXC('Successful US Kickstarters'!E:E, 1)</f>
        <v>1716.5074999999999</v>
      </c>
      <c r="C14" s="17">
        <f>_xlfn.QUARTILE.EXC('Failed US Kickstarters'!E:E, 1)</f>
        <v>9.25</v>
      </c>
      <c r="E14" s="20" t="s">
        <v>8395</v>
      </c>
      <c r="F14" s="17">
        <f>_xlfn.QUARTILE.EXC('Successful US Indie'!E:E, 1)</f>
        <v>1363</v>
      </c>
      <c r="G14" s="17">
        <f>_xlfn.QUARTILE.EXC('Failed US Indie'!E:E, 1)</f>
        <v>70.5</v>
      </c>
      <c r="I14" s="20" t="s">
        <v>8395</v>
      </c>
      <c r="J14" s="17">
        <f>_xlfn.QUARTILE.EXC('Successful US Musical'!E:E, 1)</f>
        <v>1541</v>
      </c>
      <c r="K14" s="17">
        <f>_xlfn.QUARTILE.EXC('Failed US Musical'!E:E, 1)</f>
        <v>275</v>
      </c>
    </row>
    <row r="15" spans="1:11" x14ac:dyDescent="0.3">
      <c r="A15" s="20" t="s">
        <v>8396</v>
      </c>
      <c r="B15" s="17">
        <f>B13-B14</f>
        <v>3982.4925000000003</v>
      </c>
      <c r="C15" s="17">
        <f>C13-C14</f>
        <v>491.75</v>
      </c>
      <c r="E15" s="20" t="s">
        <v>8396</v>
      </c>
      <c r="F15" s="17">
        <f>F13-F14</f>
        <v>4662.5050000000001</v>
      </c>
      <c r="G15" s="17">
        <f>G13-G14</f>
        <v>1617.75</v>
      </c>
      <c r="I15" s="20" t="s">
        <v>8396</v>
      </c>
      <c r="J15" s="17">
        <f>J13-J14</f>
        <v>3919</v>
      </c>
      <c r="K15" s="17">
        <f>K13-K14</f>
        <v>4082.9400000000005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4680CC3035CD447B4BAE1BDF5D51933" ma:contentTypeVersion="17" ma:contentTypeDescription="Create a new document." ma:contentTypeScope="" ma:versionID="da0f1c2622505ebb7d42fb6a1cc27ddc">
  <xsd:schema xmlns:xsd="http://www.w3.org/2001/XMLSchema" xmlns:xs="http://www.w3.org/2001/XMLSchema" xmlns:p="http://schemas.microsoft.com/office/2006/metadata/properties" xmlns:ns1="http://schemas.microsoft.com/sharepoint/v3" xmlns:ns3="14bae1da-7eb3-4812-a32f-67250ed4d898" xmlns:ns4="f6ed6264-c37e-4d7f-b275-78a739bcdef2" targetNamespace="http://schemas.microsoft.com/office/2006/metadata/properties" ma:root="true" ma:fieldsID="bb32bc81535e8ae21b2563ceb816695e" ns1:_="" ns3:_="" ns4:_="">
    <xsd:import namespace="http://schemas.microsoft.com/sharepoint/v3"/>
    <xsd:import namespace="14bae1da-7eb3-4812-a32f-67250ed4d898"/>
    <xsd:import namespace="f6ed6264-c37e-4d7f-b275-78a739bcdef2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3:LastSharedByUser" minOccurs="0"/>
                <xsd:element ref="ns3:LastSharedByTime" minOccurs="0"/>
                <xsd:element ref="ns1:_ip_UnifiedCompliancePolicyProperties" minOccurs="0"/>
                <xsd:element ref="ns1:_ip_UnifiedCompliancePolicyUIAction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3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4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bae1da-7eb3-4812-a32f-67250ed4d89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ed6264-c37e-4d7f-b275-78a739bcde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7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9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4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5894A055-3BE3-410A-9AB2-5BC24B0F9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4bae1da-7eb3-4812-a32f-67250ed4d898"/>
    <ds:schemaRef ds:uri="f6ed6264-c37e-4d7f-b275-78a739bcde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A387985-EDE3-428D-A44E-5EB86736B1F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409C8DF-41B9-4E3C-94E5-5679E6AC2CEB}">
  <ds:schemaRefs>
    <ds:schemaRef ds:uri="http://www.w3.org/XML/1998/namespace"/>
    <ds:schemaRef ds:uri="14bae1da-7eb3-4812-a32f-67250ed4d898"/>
    <ds:schemaRef ds:uri="http://purl.org/dc/terms/"/>
    <ds:schemaRef ds:uri="http://schemas.microsoft.com/office/2006/documentManagement/types"/>
    <ds:schemaRef ds:uri="http://schemas.microsoft.com/sharepoint/v3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f6ed6264-c37e-4d7f-b275-78a739bcdef2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Failed US Kickstarters</vt:lpstr>
      <vt:lpstr>Successful US Kickstarters</vt:lpstr>
      <vt:lpstr>Successful US Musical</vt:lpstr>
      <vt:lpstr>Failed US Musical</vt:lpstr>
      <vt:lpstr>Successful US Indie</vt:lpstr>
      <vt:lpstr>Failed US Indie</vt:lpstr>
      <vt:lpstr>Category Statistics</vt:lpstr>
      <vt:lpstr>Subcategory Statistics</vt:lpstr>
      <vt:lpstr>Outcomes Based on Launch Date</vt:lpstr>
      <vt:lpstr>Edinburgh Research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Lu, Kassie</cp:lastModifiedBy>
  <dcterms:created xsi:type="dcterms:W3CDTF">2017-04-20T15:17:24Z</dcterms:created>
  <dcterms:modified xsi:type="dcterms:W3CDTF">2020-06-24T23:13:36Z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0x01010054680CC3035CD447B4BAE1BDF5D51933</vt:lpwstr>
  </property>
</Properties>
</file>