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908"/>
  <workbookPr/>
  <mc:AlternateContent xmlns:mc="http://schemas.openxmlformats.org/markup-compatibility/2006">
    <mc:Choice Requires="x15">
      <x15ac:absPath xmlns:x15ac="http://schemas.microsoft.com/office/spreadsheetml/2010/11/ac" url="/Users/kasunnandapala/Library/CloudStorage/Dropbox/Apps/Overleaf/promotion application (1)/"/>
    </mc:Choice>
  </mc:AlternateContent>
  <xr:revisionPtr revIDLastSave="0" documentId="13_ncr:1_{AA236921-B12C-5249-A70D-8395585E81E0}" xr6:coauthVersionLast="47" xr6:coauthVersionMax="47" xr10:uidLastSave="{00000000-0000-0000-0000-000000000000}"/>
  <bookViews>
    <workbookView xWindow="4140" yWindow="500" windowWidth="29460" windowHeight="19120" xr2:uid="{00000000-000D-0000-FFFF-FFFF00000000}"/>
  </bookViews>
  <sheets>
    <sheet name="Summary" sheetId="1" r:id="rId1"/>
    <sheet name="1" sheetId="3" r:id="rId2"/>
    <sheet name="2" sheetId="4" r:id="rId3"/>
    <sheet name="3" sheetId="5" r:id="rId4"/>
  </sheets>
  <definedNames>
    <definedName name="_xlnm.Print_Area" localSheetId="1">'1'!$A$1:$D$400</definedName>
    <definedName name="_xlnm.Print_Area" localSheetId="2">'2'!$A$1:$F$959</definedName>
    <definedName name="_xlnm.Print_Area" localSheetId="3">'3'!$A$1:$D$693</definedName>
    <definedName name="_xlnm.Print_Area" localSheetId="0">Summary!$A$1:$D$52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35" i="1" l="1"/>
  <c r="D34" i="1"/>
  <c r="E791" i="4"/>
  <c r="E786" i="4"/>
  <c r="D907" i="4"/>
  <c r="E907" i="4" s="1"/>
  <c r="D906" i="4"/>
  <c r="E906" i="4" s="1"/>
  <c r="D902" i="4"/>
  <c r="E902" i="4" s="1"/>
  <c r="D900" i="4"/>
  <c r="G321" i="5"/>
  <c r="H321" i="5" s="1"/>
  <c r="C321" i="5" s="1"/>
  <c r="E171" i="4"/>
  <c r="E66" i="4"/>
  <c r="C25" i="3"/>
  <c r="H375" i="5"/>
  <c r="C375" i="5" s="1"/>
  <c r="H230" i="3"/>
  <c r="J230" i="3" s="1"/>
  <c r="C230" i="3" s="1"/>
  <c r="J228" i="3"/>
  <c r="C228" i="3" s="1"/>
  <c r="E900" i="4" l="1"/>
  <c r="E899" i="4"/>
  <c r="E905" i="4"/>
  <c r="E908" i="4"/>
  <c r="E910" i="4"/>
  <c r="E912" i="4"/>
  <c r="E914" i="4"/>
  <c r="E915" i="4"/>
  <c r="E916" i="4"/>
  <c r="E917" i="4"/>
  <c r="E918" i="4"/>
  <c r="E919" i="4"/>
  <c r="E920" i="4"/>
  <c r="E921" i="4"/>
  <c r="E922" i="4"/>
  <c r="D899" i="4"/>
  <c r="D904" i="4"/>
  <c r="E904" i="4" s="1"/>
  <c r="D905" i="4"/>
  <c r="D908" i="4"/>
  <c r="D909" i="4"/>
  <c r="E909" i="4" s="1"/>
  <c r="D910" i="4"/>
  <c r="D911" i="4"/>
  <c r="E911" i="4" s="1"/>
  <c r="D912" i="4"/>
  <c r="D913" i="4"/>
  <c r="E913" i="4" s="1"/>
  <c r="D914" i="4"/>
  <c r="D915" i="4"/>
  <c r="D916" i="4"/>
  <c r="D917" i="4"/>
  <c r="D918" i="4"/>
  <c r="D919" i="4"/>
  <c r="D920" i="4"/>
  <c r="D921" i="4"/>
  <c r="D922" i="4"/>
  <c r="D898" i="4"/>
  <c r="B895" i="4"/>
  <c r="A895" i="4"/>
  <c r="B838" i="4"/>
  <c r="A838" i="4"/>
  <c r="E841" i="4"/>
  <c r="E847" i="4" s="1"/>
  <c r="E848" i="4" s="1"/>
  <c r="B782" i="4"/>
  <c r="A782" i="4"/>
  <c r="E785" i="4"/>
  <c r="E792" i="4" s="1"/>
  <c r="B725" i="4"/>
  <c r="A725" i="4"/>
  <c r="E728" i="4"/>
  <c r="E734" i="4" s="1"/>
  <c r="E735" i="4" s="1"/>
  <c r="B668" i="4"/>
  <c r="A668" i="4"/>
  <c r="E671" i="4"/>
  <c r="E677" i="4" s="1"/>
  <c r="E678" i="4" s="1"/>
  <c r="D33" i="1" s="1"/>
  <c r="A611" i="4"/>
  <c r="B611" i="4"/>
  <c r="B554" i="4"/>
  <c r="A554" i="4"/>
  <c r="E614" i="4"/>
  <c r="E620" i="4" s="1"/>
  <c r="E621" i="4" s="1"/>
  <c r="D32" i="1" s="1"/>
  <c r="E557" i="4"/>
  <c r="E563" i="4" s="1"/>
  <c r="E564" i="4" s="1"/>
  <c r="D31" i="1" s="1"/>
  <c r="B497" i="4"/>
  <c r="A497" i="4"/>
  <c r="E500" i="4"/>
  <c r="E506" i="4" s="1"/>
  <c r="E507" i="4" s="1"/>
  <c r="D30" i="1" s="1"/>
  <c r="B440" i="4"/>
  <c r="A440" i="4"/>
  <c r="E443" i="4"/>
  <c r="E449" i="4" s="1"/>
  <c r="E450" i="4" s="1"/>
  <c r="D29" i="1" s="1"/>
  <c r="B383" i="4"/>
  <c r="A383" i="4"/>
  <c r="E390" i="4"/>
  <c r="E391" i="4" s="1"/>
  <c r="D27" i="1" s="1"/>
  <c r="E334" i="4"/>
  <c r="B331" i="4"/>
  <c r="A331" i="4"/>
  <c r="B329" i="4"/>
  <c r="A329" i="4"/>
  <c r="E279" i="4"/>
  <c r="E277" i="4"/>
  <c r="B274" i="4"/>
  <c r="A274" i="4"/>
  <c r="B217" i="4"/>
  <c r="A217" i="4"/>
  <c r="E221" i="4"/>
  <c r="E227" i="4" s="1"/>
  <c r="E228" i="4" s="1"/>
  <c r="E185" i="4"/>
  <c r="E184" i="4"/>
  <c r="B179" i="4"/>
  <c r="A179" i="4"/>
  <c r="E183" i="4"/>
  <c r="E162" i="4"/>
  <c r="E187" i="4"/>
  <c r="E163" i="4"/>
  <c r="E164" i="4"/>
  <c r="E165" i="4"/>
  <c r="E166" i="4"/>
  <c r="E167" i="4"/>
  <c r="E168" i="4"/>
  <c r="E169" i="4"/>
  <c r="E170" i="4"/>
  <c r="E161" i="4"/>
  <c r="B155" i="4"/>
  <c r="A155" i="4"/>
  <c r="B153" i="4"/>
  <c r="A153" i="4"/>
  <c r="E99" i="4"/>
  <c r="E105" i="4" s="1"/>
  <c r="E106" i="4" s="1"/>
  <c r="A96" i="4"/>
  <c r="B96" i="4"/>
  <c r="E61" i="4"/>
  <c r="E62" i="4"/>
  <c r="E63" i="4"/>
  <c r="E64" i="4"/>
  <c r="E67" i="4"/>
  <c r="E60" i="4"/>
  <c r="B57" i="4"/>
  <c r="A57" i="4"/>
  <c r="E7" i="4"/>
  <c r="B4" i="4"/>
  <c r="A4" i="4"/>
  <c r="E172" i="4" l="1"/>
  <c r="E924" i="4"/>
  <c r="C28" i="1"/>
  <c r="C30" i="1"/>
  <c r="C36" i="1"/>
  <c r="C31" i="1"/>
  <c r="D28" i="1"/>
  <c r="E898" i="4"/>
  <c r="E925" i="4" s="1"/>
  <c r="D36" i="1" s="1"/>
  <c r="C32" i="1"/>
  <c r="C29" i="1"/>
  <c r="C33" i="1"/>
  <c r="C34" i="1"/>
  <c r="C35" i="1"/>
  <c r="C27" i="1"/>
  <c r="E338" i="4"/>
  <c r="E339" i="4" s="1"/>
  <c r="D26" i="1" s="1"/>
  <c r="E197" i="4"/>
  <c r="C22" i="1" s="1"/>
  <c r="E285" i="4"/>
  <c r="E286" i="4" s="1"/>
  <c r="D24" i="1" s="1"/>
  <c r="E68" i="4"/>
  <c r="B642" i="5"/>
  <c r="A642" i="5"/>
  <c r="B589" i="5"/>
  <c r="A589" i="5"/>
  <c r="B535" i="5"/>
  <c r="A535" i="5"/>
  <c r="B481" i="5"/>
  <c r="A481" i="5"/>
  <c r="B426" i="5"/>
  <c r="A426" i="5"/>
  <c r="B372" i="5"/>
  <c r="A372" i="5"/>
  <c r="B317" i="5"/>
  <c r="A317" i="5"/>
  <c r="C276" i="5"/>
  <c r="C45" i="1" s="1"/>
  <c r="B269" i="5"/>
  <c r="A269" i="5"/>
  <c r="B267" i="5"/>
  <c r="A267" i="5"/>
  <c r="B217" i="5"/>
  <c r="A217" i="5"/>
  <c r="C224" i="5"/>
  <c r="C225" i="5" s="1"/>
  <c r="D43" i="1" s="1"/>
  <c r="B163" i="5"/>
  <c r="A163" i="5"/>
  <c r="B108" i="5"/>
  <c r="A108" i="5"/>
  <c r="B56" i="5"/>
  <c r="A56" i="5"/>
  <c r="B6" i="5"/>
  <c r="A6" i="5"/>
  <c r="B4" i="5"/>
  <c r="A4" i="5"/>
  <c r="C351" i="3"/>
  <c r="C303" i="3"/>
  <c r="D14" i="1" s="1"/>
  <c r="C302" i="3"/>
  <c r="C14" i="1" s="1"/>
  <c r="B344" i="3"/>
  <c r="A344" i="3"/>
  <c r="B295" i="3"/>
  <c r="A295" i="3"/>
  <c r="A283" i="3"/>
  <c r="C290" i="3"/>
  <c r="C291" i="3" s="1"/>
  <c r="B283" i="3"/>
  <c r="B281" i="3"/>
  <c r="A281" i="3"/>
  <c r="C250" i="3"/>
  <c r="C251" i="3" s="1"/>
  <c r="D11" i="1" s="1"/>
  <c r="C234" i="3"/>
  <c r="C488" i="5" s="1"/>
  <c r="C489" i="5" s="1"/>
  <c r="B239" i="3"/>
  <c r="A239" i="3"/>
  <c r="B223" i="3"/>
  <c r="A223" i="3"/>
  <c r="B221" i="3"/>
  <c r="A221" i="3"/>
  <c r="C163" i="3"/>
  <c r="C164" i="3" s="1"/>
  <c r="D8" i="1" s="1"/>
  <c r="B156" i="3"/>
  <c r="A156" i="3"/>
  <c r="C108" i="3"/>
  <c r="C109" i="3" s="1"/>
  <c r="D7" i="1" s="1"/>
  <c r="B93" i="3"/>
  <c r="A93" i="3"/>
  <c r="B91" i="3"/>
  <c r="A91" i="3"/>
  <c r="C51" i="3"/>
  <c r="C52" i="3" s="1"/>
  <c r="D5" i="1" s="1"/>
  <c r="C26" i="3"/>
  <c r="D4" i="1" s="1"/>
  <c r="B30" i="3"/>
  <c r="A30" i="3"/>
  <c r="B6" i="3"/>
  <c r="A6" i="3"/>
  <c r="B4" i="3"/>
  <c r="A4" i="3"/>
  <c r="E198" i="4" l="1"/>
  <c r="D22" i="1" s="1"/>
  <c r="C13" i="1"/>
  <c r="C15" i="1"/>
  <c r="C352" i="3"/>
  <c r="D15" i="1" s="1"/>
  <c r="D49" i="1"/>
  <c r="C49" i="1"/>
  <c r="C43" i="1"/>
  <c r="C8" i="1"/>
  <c r="C26" i="1"/>
  <c r="C24" i="1"/>
  <c r="E69" i="4"/>
  <c r="D18" i="1" s="1"/>
  <c r="C18" i="1"/>
  <c r="D13" i="1"/>
  <c r="C235" i="3"/>
  <c r="D10" i="1" s="1"/>
  <c r="C10" i="1"/>
  <c r="C7" i="1"/>
  <c r="C11" i="1"/>
  <c r="C4" i="1"/>
  <c r="C5" i="1"/>
  <c r="C649" i="5" l="1"/>
  <c r="C595" i="5"/>
  <c r="C542" i="5"/>
  <c r="C433" i="5"/>
  <c r="C379" i="5"/>
  <c r="C47" i="1" s="1"/>
  <c r="C324" i="5"/>
  <c r="C325" i="5" s="1"/>
  <c r="C181" i="5"/>
  <c r="C182" i="5" s="1"/>
  <c r="C115" i="5"/>
  <c r="C63" i="5"/>
  <c r="C40" i="1" s="1"/>
  <c r="C13" i="5"/>
  <c r="C39" i="1" s="1"/>
  <c r="E9" i="4"/>
  <c r="C17" i="1" s="1"/>
  <c r="C543" i="5" l="1"/>
  <c r="D50" i="1" s="1"/>
  <c r="C50" i="1"/>
  <c r="C596" i="5"/>
  <c r="D51" i="1" s="1"/>
  <c r="C51" i="1"/>
  <c r="C116" i="5"/>
  <c r="D41" i="1" s="1"/>
  <c r="C41" i="1"/>
  <c r="D42" i="1"/>
  <c r="C42" i="1"/>
  <c r="D46" i="1"/>
  <c r="C46" i="1"/>
  <c r="C434" i="5"/>
  <c r="D48" i="1" s="1"/>
  <c r="C48" i="1"/>
  <c r="C650" i="5"/>
  <c r="D52" i="1" s="1"/>
  <c r="C52" i="1"/>
  <c r="E173" i="4"/>
  <c r="D21" i="1" s="1"/>
  <c r="C21" i="1"/>
  <c r="C14" i="5"/>
  <c r="D39" i="1" s="1"/>
  <c r="C277" i="5"/>
  <c r="D45" i="1" s="1"/>
  <c r="C380" i="5"/>
  <c r="D47" i="1" s="1"/>
  <c r="C64" i="5"/>
  <c r="D40" i="1" s="1"/>
  <c r="E10" i="4"/>
  <c r="D17" i="1" s="1"/>
  <c r="C37" i="1" l="1"/>
  <c r="C16" i="1"/>
  <c r="C2" i="1"/>
  <c r="D37" i="1"/>
  <c r="E37" i="1" s="1"/>
  <c r="F37" i="1" s="1"/>
  <c r="F16" i="1"/>
  <c r="D2" i="1"/>
  <c r="E2" i="1"/>
  <c r="D16" i="1" l="1"/>
  <c r="E1" i="1" s="1"/>
  <c r="F1" i="1" s="1"/>
  <c r="F2" i="1"/>
</calcChain>
</file>

<file path=xl/sharedStrings.xml><?xml version="1.0" encoding="utf-8"?>
<sst xmlns="http://schemas.openxmlformats.org/spreadsheetml/2006/main" count="479" uniqueCount="203">
  <si>
    <t>Section</t>
  </si>
  <si>
    <t>Section #</t>
  </si>
  <si>
    <t>1.3.1</t>
  </si>
  <si>
    <t>1.3.2</t>
  </si>
  <si>
    <t>1.4.1</t>
  </si>
  <si>
    <t>1.4.2</t>
  </si>
  <si>
    <t>Postgraduate Supervision</t>
  </si>
  <si>
    <t>Institutional Development</t>
  </si>
  <si>
    <t>Monographs</t>
  </si>
  <si>
    <t>3.1.1</t>
  </si>
  <si>
    <t>3.1.2</t>
  </si>
  <si>
    <t>3.1.3</t>
  </si>
  <si>
    <t>3.1.4</t>
  </si>
  <si>
    <t>Document No.</t>
  </si>
  <si>
    <t>Description</t>
  </si>
  <si>
    <t>Marks (self)</t>
  </si>
  <si>
    <t>Marks (ref.)</t>
  </si>
  <si>
    <t>Sub Total</t>
  </si>
  <si>
    <t>Points Claimed</t>
  </si>
  <si>
    <t>Teaching, Scholarship and Academic Development (min. 20)</t>
  </si>
  <si>
    <t>Contributions to the University and National/ International Development (min. 10)</t>
  </si>
  <si>
    <t>1. Teaching, Scholarship and Academic Development (min. 20)</t>
  </si>
  <si>
    <t>Kasun Nandapala and R.U. Halwatura, “Design of a durable roof slab insulation system for tropical climatic conditions”, Cogent Engineering, vol.3,p.1196526,Dec.2016 (3*0.75)</t>
  </si>
  <si>
    <t>Madujith Sagara Chandra, M.R.D. Madumal, Kasun Nandapala, R.U. Halwatura: Feasibility of Rainwater Harvesting Systems for The Water Utilization of Landscaping Projects in Sri Lanka, International Conference on Water Security Through Rainwater Harvesting, Colombo, Sri Lanka, 29/11/2018</t>
  </si>
  <si>
    <t xml:space="preserve">F.R. Arooz, Madujith Sagara Chandra, Kasun Nandapala, R.U. Halwatura: Defining the Effective Size and Proportions of a Mud- Concrete Block.  Emerging Technologies for  Industrial Sustenance, at University of Vocational Technology, Sri Lanka, January 2018;   </t>
  </si>
  <si>
    <t>K. Nandapala and R. U. Halwatura, “Developing a structurally sound and durable roof slab insulation system for tropical climates,” in Proceedings of the 8th International Conference of Faculty of Architecture Research Unit (FARU), University of Moratuwa, vol. 1, (Taj Samudra Hotel), pp. 201 – 214, Dec. 2015.</t>
  </si>
  <si>
    <t>K. Nandapala and R. U. Halwatura, “Prioritizing effective means of retrofitting flat slabs to meet public demands in order to promote sustainable built environment,” in Proceedings of the Special Session on Sustainable Buildings and Infrastructure, vol. 1, (Kandy, Sri Lanka), pp. 174–180, Dec. 2014.</t>
  </si>
  <si>
    <t>K. Nandapala, A. Peiris, R. Senavirathna, and D. Nanayakkara, “Investigation of movements in block masonry walls,” in Proceedings of the Special Session on Sustainable Buildings and Infrastructure, June 2014.</t>
  </si>
  <si>
    <t>National Patent No. 17803 - A Heat Insulation System for Flat Roof Slabs</t>
  </si>
  <si>
    <t>National Patent No. 18880 - Bamboo Heat Insulation Panels for Flat Roof Slabs</t>
  </si>
  <si>
    <t>3. Contributions to the University and National/ International Development (min. 10)</t>
  </si>
  <si>
    <t xml:space="preserve">Kasun Nandapala and R.U. Halwatura, “Design of a durable roof slab insulation system for tropical climatic conditions”, Cogent Engineering, vol.3,p.1196526,Dec.2016 </t>
  </si>
  <si>
    <t xml:space="preserve">Madujith Sagara Chandra, Kasun Nandapala, Buddhika Weerasinghe: Vaasthu, Feng-Shui, Traditional Beliefs Vs Civil Engineering. 01/2018; LAMBERT Academic Publishing., ISBN: 978-620-2-05837-7 </t>
  </si>
  <si>
    <t>M P K C Nandapala, R. U. Halwatura, Mitigation of safety issues in telecommunication towers, Proceedings on 4th International Conference on Structural Engineering and Construction Management, Kandy, December 13-15, 2013, pp 34-44.</t>
  </si>
  <si>
    <t>Research, Scholarship and Creative Work (min. 25)</t>
  </si>
  <si>
    <t>1.1.1</t>
  </si>
  <si>
    <t>1.5.1</t>
  </si>
  <si>
    <t>1.5.2</t>
  </si>
  <si>
    <t>2.10</t>
  </si>
  <si>
    <t>2.11</t>
  </si>
  <si>
    <t>2.12</t>
  </si>
  <si>
    <t>2.13</t>
  </si>
  <si>
    <t>2.14</t>
  </si>
  <si>
    <t>2.15</t>
  </si>
  <si>
    <t>3.1.5</t>
  </si>
  <si>
    <t>3.2.1</t>
  </si>
  <si>
    <t>3.2.2</t>
  </si>
  <si>
    <t>3.2.3</t>
  </si>
  <si>
    <t>3.2.4</t>
  </si>
  <si>
    <t>3.2.5</t>
  </si>
  <si>
    <t>3.2.6</t>
  </si>
  <si>
    <t>3.2.7</t>
  </si>
  <si>
    <t>3.2.8</t>
  </si>
  <si>
    <t>Academic/Professional Preparation</t>
  </si>
  <si>
    <t xml:space="preserve">As a resource person in Seminar/Workshop/Planning of staff Development Programme </t>
  </si>
  <si>
    <t xml:space="preserve">Teaching Load </t>
  </si>
  <si>
    <t>Preparation of Teaching Material</t>
  </si>
  <si>
    <t>Preparation of lesson materials for distribution to students</t>
  </si>
  <si>
    <t>Preparation of audio/video programmes /Computer Software for teaching</t>
  </si>
  <si>
    <t xml:space="preserve">Teaching/Professional Experience </t>
  </si>
  <si>
    <t>Service after being promoted as Lecturer</t>
  </si>
  <si>
    <t>PhD/equivalent or higher Degree</t>
  </si>
  <si>
    <t>Two  year postgraduate degree</t>
  </si>
  <si>
    <t>M.S.,M.D or postgraduate degree</t>
  </si>
  <si>
    <t xml:space="preserve">Publication in refereed journal based on research for a degree </t>
  </si>
  <si>
    <t xml:space="preserve">Other research publications in refereed journals </t>
  </si>
  <si>
    <t>2.2</t>
  </si>
  <si>
    <t xml:space="preserve">Other research publications in non-referred journals </t>
  </si>
  <si>
    <t xml:space="preserve">Presentations at conferences, meetings of professional  associations  </t>
  </si>
  <si>
    <t xml:space="preserve">Patents and inventions </t>
  </si>
  <si>
    <t>Books and scholarly work</t>
  </si>
  <si>
    <t xml:space="preserve">Books, scholarly work not submitted for a degree </t>
  </si>
  <si>
    <t>Books, scholarly work submitted for degree</t>
  </si>
  <si>
    <t xml:space="preserve">Chapters in Books, scholarly work </t>
  </si>
  <si>
    <t xml:space="preserve">Editing of collections  of Essays other than journals </t>
  </si>
  <si>
    <t xml:space="preserve">Editing of classical works </t>
  </si>
  <si>
    <t xml:space="preserve">Translations of monographs/books for supplementary reading </t>
  </si>
  <si>
    <t xml:space="preserve">Editing of Journals </t>
  </si>
  <si>
    <t>Creative work in literature, culture and arts  relevant to the academic discipline of applicant</t>
  </si>
  <si>
    <t xml:space="preserve">Other creative work  </t>
  </si>
  <si>
    <t>Citation of the applicants work in refereed journals and scholarly publications</t>
  </si>
  <si>
    <t xml:space="preserve">Dissemination of knowledge </t>
  </si>
  <si>
    <t>Text  Books</t>
  </si>
  <si>
    <t>Books to be used for supplementary reading</t>
  </si>
  <si>
    <t>Translations of books</t>
  </si>
  <si>
    <t xml:space="preserve">Documentary orations including Presidential and keynote addresses at recognized national, academic or professional bodies </t>
  </si>
  <si>
    <t xml:space="preserve">Special Academic/professional or recognized Academic/Professional Distinctions </t>
  </si>
  <si>
    <t xml:space="preserve">University and  National Development Activities </t>
  </si>
  <si>
    <t xml:space="preserve">Vice-Chancellor </t>
  </si>
  <si>
    <t xml:space="preserve">Dean of a Faculty/Director of a Research Institute </t>
  </si>
  <si>
    <t>Head of a Department of a University or any other Institution</t>
  </si>
  <si>
    <t>Student Counselor/Career Guidance Counselor/Warden of a Residential Hall</t>
  </si>
  <si>
    <t xml:space="preserve">Participation as President/Secretary/Treasurer in University  Teacher Unions, or  in the capacity in University Alumni Association at national level </t>
  </si>
  <si>
    <t>Membership of Boards of Management/Boards of Study in other Universities/Higher Educational Institutes</t>
  </si>
  <si>
    <t xml:space="preserve">President/Secretary of a Professional/Academic  Association at National level </t>
  </si>
  <si>
    <t>2. Research, Scholarship and Creative Work (min. 25)</t>
  </si>
  <si>
    <t>3.2.3(1)</t>
  </si>
  <si>
    <t xml:space="preserve">Course Co-coordinator /Project Co-coordinator for Postgraduate courses  </t>
  </si>
  <si>
    <t>Marks for Publication</t>
  </si>
  <si>
    <t>Contribution</t>
  </si>
  <si>
    <t xml:space="preserve">Published in abstracts from </t>
  </si>
  <si>
    <t xml:space="preserve">Unpublished papers </t>
  </si>
  <si>
    <t xml:space="preserve">Published as full papers </t>
  </si>
  <si>
    <t>2.4.1</t>
  </si>
  <si>
    <t>2.4.2</t>
  </si>
  <si>
    <t>2.4.3</t>
  </si>
  <si>
    <t>2.4.1(1)</t>
  </si>
  <si>
    <t>2.4.1(2)</t>
  </si>
  <si>
    <t>2.4.1(3)</t>
  </si>
  <si>
    <t>2.4.1(4)</t>
  </si>
  <si>
    <t>2.4.1(5)</t>
  </si>
  <si>
    <t>2.4.1(6)</t>
  </si>
  <si>
    <t>2.4.1(8)</t>
  </si>
  <si>
    <t>2.4.1(9)</t>
  </si>
  <si>
    <t>2.4.2(1)</t>
  </si>
  <si>
    <t>Madujith Sagara Chandra,Kasun Nandapala,Buddhika Weerasinghe: Contemporary and Comparative Study of Customs and Beliefs in House Construction. International Conference on Multidisciplinary Approaches iCMA2017, Hikka Tranz by Cinnamon, Hikkaduwa, SriLanka; 09/2017</t>
  </si>
  <si>
    <t>Madujith Sagara Chandra, Kasun Nandapala, Buddhika Weerasinghe: The impact of aligning three or more openings in a dwelling, anengineering perception using fluid dynamics. 10th International Research Conference, General Sir John Kotelawala Defence University, Rathmalana, SriLanka; 08/2017</t>
  </si>
  <si>
    <t>2.4.2(2)</t>
  </si>
  <si>
    <t>2.6.1</t>
  </si>
  <si>
    <t>2.6.2</t>
  </si>
  <si>
    <t>2.5(1)</t>
  </si>
  <si>
    <t>2.5(2)</t>
  </si>
  <si>
    <t>2.6.1(1)</t>
  </si>
  <si>
    <t>Publication</t>
  </si>
  <si>
    <t>No. of Citations</t>
  </si>
  <si>
    <t>Marks Achievable</t>
  </si>
  <si>
    <t>Marks Claimed (self)</t>
  </si>
  <si>
    <t xml:space="preserve">Kasun Nandapala, Madujith Sagara Chandra, R.U. Halwatura: Effectiveness of A Discretely Supported Slab Insulation System in Terms of Thermal Performance. 11th FARU International Research Conference, Light House Hotel, Galle, Sri Lanka, 07/12/2018 </t>
  </si>
  <si>
    <t>1.2(1)</t>
  </si>
  <si>
    <t>Teaching Load - Academic year 2017/2018</t>
  </si>
  <si>
    <t>1.2(2)</t>
  </si>
  <si>
    <t>Teaching Load - Academic year 2018/2019</t>
  </si>
  <si>
    <t>1.2(3)</t>
  </si>
  <si>
    <t>Teaching Load - Academic year 2019/2020</t>
  </si>
  <si>
    <t>1.2(4)</t>
  </si>
  <si>
    <t>Teaching Load - Academic year 2020/2021</t>
  </si>
  <si>
    <t>1.3.1(1)</t>
  </si>
  <si>
    <t>Lecture Notes and Slides</t>
  </si>
  <si>
    <t>1.3.2(1)</t>
  </si>
  <si>
    <t>Video Lectures</t>
  </si>
  <si>
    <t>Service in the Post of Lecturer from 1st October 2017 - 31st March 2019</t>
  </si>
  <si>
    <t>Service in the Post of Senior Lecturer II from 1st April 2019 to date</t>
  </si>
  <si>
    <t>1.4.1(1)</t>
  </si>
  <si>
    <t>1.4.1(2)</t>
  </si>
  <si>
    <t>Doctor of Philosopy in Civil Engineering</t>
  </si>
  <si>
    <t>1.4.2(1)</t>
  </si>
  <si>
    <t>1.6(1)</t>
  </si>
  <si>
    <t>Attached Separately</t>
  </si>
  <si>
    <t>3.1.5(1)</t>
  </si>
  <si>
    <t>3.1.4(1)</t>
  </si>
  <si>
    <t>3.1.4(2)</t>
  </si>
  <si>
    <t>President, Alumni of Certified Green Professionals, Green Building Council of Sri Lanka 2020/2021</t>
  </si>
  <si>
    <t>Resource person - Induction Programme for new academic staff - 2022</t>
  </si>
  <si>
    <t>Resource Person, Certificate Course on “Corporate Environmental Sustainability by National Cleaner Production of Sri Lanka (four years</t>
  </si>
  <si>
    <t>1.2(5)</t>
  </si>
  <si>
    <t>1.2(6)</t>
  </si>
  <si>
    <t>1.2(7)</t>
  </si>
  <si>
    <t>1.2(8)</t>
  </si>
  <si>
    <t>Nandapala, K., &amp; Halwatura, R. (2021). Operational feasibility of a hybrid roof insulation system
with bamboo and vegetation: An experimental study in tropical climatic conditions. Case Studies
in Construction Materials, 15, e00616. _x0012_ doi:10.1016/J.CSCM.2021.E00616</t>
  </si>
  <si>
    <t>2.1(1)</t>
  </si>
  <si>
    <t>2.2(1)</t>
  </si>
  <si>
    <t>2.2(2)</t>
  </si>
  <si>
    <t>2.2(3)</t>
  </si>
  <si>
    <t>2.2(4)</t>
  </si>
  <si>
    <t>Karunarathna, K., &amp; Nandapala, K. (2023). Identifying Issues Related to Domestic Plumbing,
Corrective and Preventive Measures: A Case Study. In International research symposium - 2023,
university of vocational technology.</t>
  </si>
  <si>
    <t>Nandapala, K., &amp; Jayangani, G. (2023). Crack Investigation And Proposing Remedies: A Case Study
In “Jeewaka” Hostel, Borella. In International research symposium - 2023, university of vocational
technology.</t>
  </si>
  <si>
    <t>2.4.1(10)</t>
  </si>
  <si>
    <t>Ranasinghe, R., &amp; Nandapala, K. (2023). Impact of Unexpected Rapid Price Fluctuations on
Medium-Scale Building Construction Projects in Sri Lanka: A Case Study. In International
research symposium - 2023, university of vocational technology.</t>
  </si>
  <si>
    <t>2.4.1(11)</t>
  </si>
  <si>
    <t>Dayananda, U., &amp; Nandapala, K. (2021). Mechanical Behaviour of Concrete with Recycled Plastic. In
International research symposium - 2021, university of vocational technology.</t>
  </si>
  <si>
    <t>2.4.1(12)</t>
  </si>
  <si>
    <t>Invited Speaker - Public Webinar on Harithawath Niwasak: Sustainable Home organized by the Green Building Council of Sri Lanka</t>
  </si>
  <si>
    <t>Invited Speaker on "How to Present Your Research in 10 Minutes" - Pre-conference workshop of the TIDAC Research Symposium, 2024</t>
  </si>
  <si>
    <t>3.1.4(3)</t>
  </si>
  <si>
    <t>Invited Speaker - Green Concept for Modern Construction by Institude to Engineers, Sri Lanka (Uva Chapter)</t>
  </si>
  <si>
    <t>3.1.4(4)</t>
  </si>
  <si>
    <t>Invited Speaker - "A Green Home, A Green Tomorrow" organized by Leo Club of Panadura Heritage</t>
  </si>
  <si>
    <t>3.2.2(1)</t>
  </si>
  <si>
    <t>Head, Department of Construction Technology from 1st May 2018 to 28th February, 2023</t>
  </si>
  <si>
    <t>Director - Admission, Accreditation &amp; Quality Assurance from 20th August, 2021</t>
  </si>
  <si>
    <t>3.2.8(1)</t>
  </si>
  <si>
    <t>Nandapala, K., Chandra, M. S., &amp; Halwatura, R. U. (2020). A study on the feasibility of a new roof slab
insulation system in tropical climatic conditions. Energy and Buildings, 208, 109653.
_x0012_ doi:10.1016/j.enbuild.2019.109653</t>
  </si>
  <si>
    <t xml:space="preserve">4 Chandra, M. S., Nandapala, K., Priyadarshana, G., &amp; Halwatura, R. U. (2019). Developing a durable
thermally insulated roof slab system using bamboo insulation panels. International Journal of
Energy and Environmental Engineering, 10(4), 511–522. _x0012_ doi:10.1007/s40095-019-0308-x
5 </t>
  </si>
  <si>
    <t>Chandra, M. S., Nandapala, K., Weerasinghe, K. A. B., Priyadarshana, G., Wasana
Liyanarathne, B. L. S., &amp; Halwatura, R. U. (2020). An engineering approach towards the traditional
beliefs in house construction. Asian Journal of Civil Engineering, 21(2), 367–380.
_x0012_ doi:10.1007/s42107-019-00215-0</t>
  </si>
  <si>
    <t>1.1.1(1)</t>
  </si>
  <si>
    <t>1.1.1(2)</t>
  </si>
  <si>
    <t>1.1.1(3)</t>
  </si>
  <si>
    <t>1.1.1(4)</t>
  </si>
  <si>
    <t xml:space="preserve">Kasun Nandapala, Madujith Sagara Chandra, R.U. Halwatura, A study on the feasibility of a new roof slab insulation system in tropical climatic conditions, Energy and Buildings, 2019, 109653, ISSN 0378-7788, https://doi.org/10.1016/j.enbuild.2019.109653. </t>
  </si>
  <si>
    <t xml:space="preserve">M.Chandra, Kasun Nandapala, G.Priyadarshana, and R.U. Halwatura, “An Engineering Approach towards the Traditional Beliefs in House Construction", Asian Journal of Civil Engineering, November 2019. </t>
  </si>
  <si>
    <t xml:space="preserve">M.Chandra, Kasun Nandapala, G.Priyadarshana, and R.U. Halwatura, “Developing a durable thermally insulated roof slab system using bamboo insulation panels”, International Journal of Energy and Environmental Engineering, June 2019. </t>
  </si>
  <si>
    <t>Madujith Sagara Chandra, Kasun Nandapala, K.A.B. Weerasinghe, R.U. Halwatura: Engineering Perception Towards Vaasthu Shastra, Special Attention on Alignment of  Openings in A Dwelling. 9th International Conference on Sustainable Built Environment (ICSBE) 2018, Proceedings of the special session on South Asia Sustainable cities by Bio-diversity ANDECO System Services, Kandy, Sri Lanka, 15/12/2018</t>
  </si>
  <si>
    <t>3.1.5(2)</t>
  </si>
  <si>
    <t>Outstanding Green Professional of the Year - 2020 Awarded by Green Building Council of Sri Lanka</t>
  </si>
  <si>
    <t>Article published on “The Green Guardian" Magazine vol 3 issue 2 (Special Edition on Ecosystem Restoration) on “Let us Pause... Let Nature Breathe..." published on 11/06/2021</t>
  </si>
  <si>
    <t>2.13(1)</t>
  </si>
  <si>
    <t>Resource Person, Advanced Professional Course for Green Accreditation of the Green Buliding Council of Sri Lanka : Intakes 2-10</t>
  </si>
  <si>
    <t>Resource Person, Managerial Competency Development Programme (MCDP) by National Human Resource Development Council : 2018</t>
  </si>
  <si>
    <t>Invited Speaker - "Green Concept for Infrastructure" organized by Leo Club of University of Colombo</t>
  </si>
  <si>
    <t>3.1.4(5)</t>
  </si>
  <si>
    <t>Finalist of the 3MT Thesis Competition organized by the Sri Lankan Association of Young Scientists, Coordinating Secretariat for Science, Technology and Innovation and National Science Foundation</t>
  </si>
  <si>
    <t>Invited Speaker - "Introductory Workshop on Meeting Climate Change and Sustainable Development through Green Technologies" organized by Green Building Council of Sri Lanka</t>
  </si>
  <si>
    <t>3.1.4(6)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</si>
</sst>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4" x14ac:knownFonts="1">
    <font>
      <sz val="11"/>
      <color theme="1"/>
      <name val="Calibri"/>
      <family val="2"/>
      <scheme val="minor"/>
    </font>
    <font>
      <sz val="11"/>
      <color theme="1"/>
      <name val="Arial"/>
      <family val="2"/>
    </font>
    <font>
      <sz val="10"/>
      <color theme="1"/>
      <name val="Arial"/>
      <family val="2"/>
    </font>
    <font>
      <b/>
      <sz val="10"/>
      <color theme="1"/>
      <name val="Arial"/>
      <family val="2"/>
    </font>
    <font>
      <sz val="8"/>
      <name val="Calibri"/>
      <family val="2"/>
      <scheme val="minor"/>
    </font>
    <font>
      <b/>
      <sz val="10"/>
      <color rgb="FF000000"/>
      <name val="Arial"/>
      <family val="2"/>
    </font>
    <font>
      <b/>
      <sz val="12"/>
      <color theme="0"/>
      <name val="Arial"/>
      <family val="2"/>
    </font>
    <font>
      <b/>
      <sz val="11"/>
      <color theme="0"/>
      <name val="Arial"/>
      <family val="2"/>
    </font>
    <font>
      <b/>
      <sz val="10"/>
      <color theme="0"/>
      <name val="Arial"/>
      <family val="2"/>
    </font>
    <font>
      <b/>
      <sz val="10"/>
      <color theme="9" tint="-0.249977111117893"/>
      <name val="Arial"/>
      <family val="2"/>
    </font>
    <font>
      <b/>
      <sz val="11"/>
      <color theme="9" tint="-0.499984740745262"/>
      <name val="Arial"/>
      <family val="2"/>
    </font>
    <font>
      <b/>
      <sz val="10.5"/>
      <color theme="9" tint="-0.499984740745262"/>
      <name val="Arial"/>
      <family val="2"/>
    </font>
    <font>
      <sz val="11"/>
      <color theme="1"/>
      <name val="Calibri"/>
      <family val="2"/>
      <scheme val="minor"/>
    </font>
    <font>
      <sz val="10"/>
      <color rgb="FF000000"/>
      <name val="Arial"/>
      <family val="2"/>
    </font>
  </fonts>
  <fills count="6">
    <fill>
      <patternFill patternType="none"/>
    </fill>
    <fill>
      <patternFill patternType="gray125"/>
    </fill>
    <fill>
      <patternFill patternType="solid">
        <fgColor theme="9" tint="-0.499984740745262"/>
        <bgColor indexed="64"/>
      </patternFill>
    </fill>
    <fill>
      <patternFill patternType="solid">
        <fgColor rgb="FF00B050"/>
        <bgColor indexed="64"/>
      </patternFill>
    </fill>
    <fill>
      <patternFill patternType="solid">
        <fgColor theme="9" tint="-0.249977111117893"/>
        <bgColor indexed="64"/>
      </patternFill>
    </fill>
    <fill>
      <patternFill patternType="solid">
        <fgColor theme="0" tint="-0.14999847407452621"/>
        <bgColor indexed="64"/>
      </patternFill>
    </fill>
  </fills>
  <borders count="5">
    <border>
      <left/>
      <right/>
      <top/>
      <bottom/>
      <diagonal/>
    </border>
    <border>
      <left/>
      <right/>
      <top style="thin">
        <color indexed="64"/>
      </top>
      <bottom style="thin">
        <color indexed="64"/>
      </bottom>
      <diagonal/>
    </border>
    <border>
      <left/>
      <right/>
      <top style="thin">
        <color indexed="64"/>
      </top>
      <bottom style="medium">
        <color indexed="64"/>
      </bottom>
      <diagonal/>
    </border>
    <border>
      <left/>
      <right/>
      <top style="thin">
        <color indexed="64"/>
      </top>
      <bottom/>
      <diagonal/>
    </border>
    <border>
      <left style="thin">
        <color indexed="64"/>
      </left>
      <right style="thin">
        <color indexed="64"/>
      </right>
      <top style="thin">
        <color indexed="64"/>
      </top>
      <bottom style="thin">
        <color indexed="64"/>
      </bottom>
      <diagonal/>
    </border>
  </borders>
  <cellStyleXfs count="2">
    <xf numFmtId="0" fontId="0" fillId="0" borderId="0"/>
    <xf numFmtId="9" fontId="12" fillId="0" borderId="0" applyFont="0" applyFill="0" applyBorder="0" applyAlignment="0" applyProtection="0"/>
  </cellStyleXfs>
  <cellXfs count="84">
    <xf numFmtId="0" fontId="0" fillId="0" borderId="0" xfId="0"/>
    <xf numFmtId="0" fontId="2" fillId="0" borderId="0" xfId="0" applyFont="1"/>
    <xf numFmtId="0" fontId="3" fillId="0" borderId="0" xfId="0" applyFont="1" applyAlignment="1">
      <alignment horizontal="center" vertical="center"/>
    </xf>
    <xf numFmtId="0" fontId="1" fillId="0" borderId="0" xfId="0" applyFont="1"/>
    <xf numFmtId="0" fontId="2" fillId="0" borderId="0" xfId="0" applyFont="1" applyAlignment="1">
      <alignment horizontal="center"/>
    </xf>
    <xf numFmtId="0" fontId="3" fillId="0" borderId="0" xfId="0" applyFont="1" applyAlignment="1">
      <alignment horizontal="center"/>
    </xf>
    <xf numFmtId="0" fontId="3" fillId="0" borderId="0" xfId="0" applyFont="1"/>
    <xf numFmtId="0" fontId="2" fillId="0" borderId="0" xfId="0" applyFont="1" applyAlignment="1">
      <alignment wrapText="1"/>
    </xf>
    <xf numFmtId="0" fontId="2" fillId="0" borderId="0" xfId="0" applyFont="1" applyAlignment="1">
      <alignment horizontal="center" vertical="center"/>
    </xf>
    <xf numFmtId="0" fontId="2" fillId="0" borderId="0" xfId="0" applyFont="1" applyAlignment="1">
      <alignment vertical="center" wrapText="1"/>
    </xf>
    <xf numFmtId="0" fontId="3" fillId="0" borderId="1" xfId="0" applyFont="1" applyBorder="1" applyAlignment="1">
      <alignment horizontal="center" vertical="center"/>
    </xf>
    <xf numFmtId="0" fontId="2" fillId="0" borderId="1" xfId="0" applyFont="1" applyBorder="1"/>
    <xf numFmtId="0" fontId="5" fillId="5" borderId="1" xfId="0" applyFont="1" applyFill="1" applyBorder="1" applyAlignment="1">
      <alignment horizontal="center" vertical="center" wrapText="1"/>
    </xf>
    <xf numFmtId="0" fontId="3" fillId="5" borderId="2" xfId="0" applyFont="1" applyFill="1" applyBorder="1" applyAlignment="1">
      <alignment horizontal="center" vertical="center"/>
    </xf>
    <xf numFmtId="0" fontId="2" fillId="5" borderId="2" xfId="0" applyFont="1" applyFill="1" applyBorder="1"/>
    <xf numFmtId="0" fontId="2" fillId="0" borderId="0" xfId="0" applyFont="1" applyAlignment="1">
      <alignment horizontal="left" wrapText="1" indent="1"/>
    </xf>
    <xf numFmtId="0" fontId="2" fillId="0" borderId="0" xfId="0" applyFont="1" applyAlignment="1">
      <alignment horizontal="left" wrapText="1"/>
    </xf>
    <xf numFmtId="2" fontId="3" fillId="0" borderId="1" xfId="0" applyNumberFormat="1" applyFont="1" applyBorder="1" applyAlignment="1">
      <alignment horizontal="center" vertical="center"/>
    </xf>
    <xf numFmtId="2" fontId="3" fillId="5" borderId="2" xfId="0" applyNumberFormat="1" applyFont="1" applyFill="1" applyBorder="1" applyAlignment="1">
      <alignment horizontal="center" vertical="center"/>
    </xf>
    <xf numFmtId="2" fontId="3" fillId="0" borderId="0" xfId="0" applyNumberFormat="1" applyFont="1" applyAlignment="1">
      <alignment horizontal="center"/>
    </xf>
    <xf numFmtId="2" fontId="3" fillId="0" borderId="0" xfId="0" applyNumberFormat="1" applyFont="1"/>
    <xf numFmtId="0" fontId="3" fillId="0" borderId="3" xfId="0" applyFont="1" applyBorder="1" applyAlignment="1">
      <alignment horizontal="center" vertical="center"/>
    </xf>
    <xf numFmtId="0" fontId="10" fillId="0" borderId="0" xfId="0" applyFont="1" applyAlignment="1">
      <alignment vertical="top"/>
    </xf>
    <xf numFmtId="0" fontId="2" fillId="0" borderId="0" xfId="0" applyFont="1" applyAlignment="1">
      <alignment horizontal="center" vertical="center" wrapText="1"/>
    </xf>
    <xf numFmtId="0" fontId="2" fillId="0" borderId="1" xfId="0" applyFont="1" applyBorder="1" applyAlignment="1">
      <alignment horizontal="center" vertical="center"/>
    </xf>
    <xf numFmtId="0" fontId="2" fillId="5" borderId="2" xfId="0" applyFont="1" applyFill="1" applyBorder="1" applyAlignment="1">
      <alignment horizontal="center" vertical="center"/>
    </xf>
    <xf numFmtId="0" fontId="2" fillId="0" borderId="3" xfId="0" applyFont="1" applyBorder="1" applyAlignment="1">
      <alignment horizontal="center" vertical="center"/>
    </xf>
    <xf numFmtId="9" fontId="5" fillId="5" borderId="1" xfId="1" applyFont="1" applyFill="1" applyBorder="1" applyAlignment="1">
      <alignment horizontal="center" vertical="center" wrapText="1"/>
    </xf>
    <xf numFmtId="9" fontId="2" fillId="0" borderId="0" xfId="1" applyFont="1" applyAlignment="1">
      <alignment horizontal="center" vertical="center" wrapText="1"/>
    </xf>
    <xf numFmtId="9" fontId="3" fillId="0" borderId="1" xfId="1" applyFont="1" applyFill="1" applyBorder="1" applyAlignment="1">
      <alignment horizontal="center" vertical="center"/>
    </xf>
    <xf numFmtId="9" fontId="3" fillId="5" borderId="2" xfId="1" applyFont="1" applyFill="1" applyBorder="1" applyAlignment="1">
      <alignment horizontal="center" vertical="center"/>
    </xf>
    <xf numFmtId="9" fontId="2" fillId="0" borderId="0" xfId="1" applyFont="1" applyAlignment="1">
      <alignment horizontal="center" vertical="center"/>
    </xf>
    <xf numFmtId="9" fontId="2" fillId="0" borderId="0" xfId="1" applyFont="1" applyFill="1" applyAlignment="1">
      <alignment horizontal="center" vertical="center" wrapText="1"/>
    </xf>
    <xf numFmtId="9" fontId="3" fillId="0" borderId="1" xfId="1" applyFont="1" applyBorder="1" applyAlignment="1">
      <alignment horizontal="center" vertical="center"/>
    </xf>
    <xf numFmtId="9" fontId="3" fillId="0" borderId="3" xfId="1" applyFont="1" applyBorder="1" applyAlignment="1">
      <alignment horizontal="center" vertical="center"/>
    </xf>
    <xf numFmtId="49" fontId="10" fillId="0" borderId="0" xfId="0" applyNumberFormat="1" applyFont="1" applyAlignment="1">
      <alignment vertical="top"/>
    </xf>
    <xf numFmtId="0" fontId="2" fillId="0" borderId="0" xfId="0" applyFont="1" applyAlignment="1">
      <alignment horizontal="left"/>
    </xf>
    <xf numFmtId="0" fontId="7" fillId="3" borderId="0" xfId="0" applyFont="1" applyFill="1" applyAlignment="1">
      <alignment horizontal="left" vertical="top" wrapText="1"/>
    </xf>
    <xf numFmtId="0" fontId="2" fillId="0" borderId="0" xfId="0" applyFont="1" applyAlignment="1">
      <alignment vertical="top" wrapText="1"/>
    </xf>
    <xf numFmtId="1" fontId="3" fillId="0" borderId="1" xfId="0" applyNumberFormat="1" applyFont="1" applyBorder="1" applyAlignment="1">
      <alignment horizontal="center" vertical="center"/>
    </xf>
    <xf numFmtId="0" fontId="13" fillId="0" borderId="0" xfId="0" applyFont="1" applyAlignment="1">
      <alignment vertical="center" wrapText="1"/>
    </xf>
    <xf numFmtId="14" fontId="2" fillId="0" borderId="0" xfId="0" applyNumberFormat="1" applyFont="1"/>
    <xf numFmtId="164" fontId="2" fillId="0" borderId="0" xfId="0" applyNumberFormat="1" applyFont="1" applyAlignment="1">
      <alignment horizontal="center" vertical="center"/>
    </xf>
    <xf numFmtId="0" fontId="2" fillId="0" borderId="0" xfId="0" applyFont="1" applyAlignment="1">
      <alignment horizontal="left" vertical="center" wrapText="1" indent="1"/>
    </xf>
    <xf numFmtId="0" fontId="13" fillId="0" borderId="0" xfId="0" applyFont="1" applyAlignment="1">
      <alignment horizontal="center" vertical="center"/>
    </xf>
    <xf numFmtId="0" fontId="8" fillId="4" borderId="4" xfId="0" applyFont="1" applyFill="1" applyBorder="1" applyAlignment="1">
      <alignment horizontal="center" vertical="center"/>
    </xf>
    <xf numFmtId="0" fontId="8" fillId="4" borderId="4" xfId="0" applyFont="1" applyFill="1" applyBorder="1" applyAlignment="1">
      <alignment horizontal="center" vertical="center" wrapText="1"/>
    </xf>
    <xf numFmtId="0" fontId="7" fillId="3" borderId="4" xfId="0" applyFont="1" applyFill="1" applyBorder="1" applyAlignment="1">
      <alignment horizontal="left"/>
    </xf>
    <xf numFmtId="0" fontId="7" fillId="3" borderId="4" xfId="0" applyFont="1" applyFill="1" applyBorder="1"/>
    <xf numFmtId="0" fontId="7" fillId="3" borderId="4" xfId="0" applyFont="1" applyFill="1" applyBorder="1" applyAlignment="1">
      <alignment horizontal="center"/>
    </xf>
    <xf numFmtId="0" fontId="2" fillId="0" borderId="4" xfId="0" applyFont="1" applyBorder="1" applyAlignment="1">
      <alignment horizontal="left" indent="1"/>
    </xf>
    <xf numFmtId="0" fontId="2" fillId="0" borderId="4" xfId="0" applyFont="1" applyBorder="1" applyAlignment="1">
      <alignment horizontal="center"/>
    </xf>
    <xf numFmtId="0" fontId="2" fillId="0" borderId="4" xfId="0" applyFont="1" applyBorder="1" applyAlignment="1">
      <alignment horizontal="left" indent="2"/>
    </xf>
    <xf numFmtId="2" fontId="7" fillId="3" borderId="4" xfId="0" applyNumberFormat="1" applyFont="1" applyFill="1" applyBorder="1" applyAlignment="1">
      <alignment horizontal="center"/>
    </xf>
    <xf numFmtId="2" fontId="2" fillId="0" borderId="4" xfId="0" applyNumberFormat="1" applyFont="1" applyBorder="1" applyAlignment="1">
      <alignment horizontal="center"/>
    </xf>
    <xf numFmtId="0" fontId="7" fillId="3" borderId="4" xfId="0" applyFont="1" applyFill="1" applyBorder="1" applyAlignment="1">
      <alignment horizontal="left" vertical="center" wrapText="1"/>
    </xf>
    <xf numFmtId="0" fontId="7" fillId="3" borderId="4" xfId="0" applyFont="1" applyFill="1" applyBorder="1" applyAlignment="1">
      <alignment vertical="center" wrapText="1"/>
    </xf>
    <xf numFmtId="0" fontId="7" fillId="3" borderId="4" xfId="0" applyFont="1" applyFill="1" applyBorder="1" applyAlignment="1">
      <alignment horizontal="center" vertical="center" wrapText="1"/>
    </xf>
    <xf numFmtId="0" fontId="2" fillId="0" borderId="4" xfId="0" applyFont="1" applyBorder="1" applyAlignment="1">
      <alignment horizontal="left" vertical="top" indent="2"/>
    </xf>
    <xf numFmtId="0" fontId="2" fillId="0" borderId="4" xfId="0" applyFont="1" applyBorder="1" applyAlignment="1">
      <alignment horizontal="left" wrapText="1" indent="2"/>
    </xf>
    <xf numFmtId="0" fontId="2" fillId="0" borderId="0" xfId="0" applyFont="1" applyAlignment="1">
      <alignment horizontal="center" vertical="top"/>
    </xf>
    <xf numFmtId="49" fontId="7" fillId="3" borderId="0" xfId="0" applyNumberFormat="1" applyFont="1" applyFill="1" applyAlignment="1">
      <alignment horizontal="left" vertical="top"/>
    </xf>
    <xf numFmtId="0" fontId="5" fillId="5" borderId="1" xfId="0" applyFont="1" applyFill="1" applyBorder="1" applyAlignment="1">
      <alignment horizontal="center" vertical="top" wrapText="1"/>
    </xf>
    <xf numFmtId="49" fontId="2" fillId="0" borderId="0" xfId="0" applyNumberFormat="1" applyFont="1" applyAlignment="1">
      <alignment vertical="top" wrapText="1"/>
    </xf>
    <xf numFmtId="0" fontId="2" fillId="0" borderId="0" xfId="0" applyFont="1" applyAlignment="1">
      <alignment vertical="top"/>
    </xf>
    <xf numFmtId="0" fontId="7" fillId="3" borderId="0" xfId="0" applyFont="1" applyFill="1" applyAlignment="1">
      <alignment horizontal="left" vertical="top"/>
    </xf>
    <xf numFmtId="0" fontId="2" fillId="0" borderId="0" xfId="0" applyFont="1" applyAlignment="1">
      <alignment horizontal="left" vertical="top" wrapText="1"/>
    </xf>
    <xf numFmtId="0" fontId="13" fillId="0" borderId="0" xfId="0" applyFont="1" applyAlignment="1">
      <alignment vertical="top" wrapText="1"/>
    </xf>
    <xf numFmtId="164" fontId="2" fillId="0" borderId="0" xfId="1" applyNumberFormat="1" applyFont="1" applyAlignment="1">
      <alignment horizontal="center" vertical="center" wrapText="1"/>
    </xf>
    <xf numFmtId="1" fontId="2" fillId="0" borderId="4" xfId="0" applyNumberFormat="1" applyFont="1" applyBorder="1" applyAlignment="1">
      <alignment horizontal="center"/>
    </xf>
    <xf numFmtId="0" fontId="3" fillId="5" borderId="2" xfId="0" applyFont="1" applyFill="1" applyBorder="1" applyAlignment="1">
      <alignment horizontal="center" vertical="center"/>
    </xf>
    <xf numFmtId="0" fontId="3" fillId="0" borderId="1" xfId="0" applyFont="1" applyBorder="1" applyAlignment="1">
      <alignment horizontal="center" vertical="center"/>
    </xf>
    <xf numFmtId="0" fontId="11" fillId="0" borderId="0" xfId="0" applyFont="1" applyAlignment="1">
      <alignment horizontal="left" wrapText="1"/>
    </xf>
    <xf numFmtId="0" fontId="7" fillId="3" borderId="0" xfId="0" applyFont="1" applyFill="1" applyAlignment="1">
      <alignment horizontal="left"/>
    </xf>
    <xf numFmtId="0" fontId="6" fillId="2" borderId="0" xfId="0" applyFont="1" applyFill="1" applyAlignment="1">
      <alignment horizontal="center"/>
    </xf>
    <xf numFmtId="0" fontId="9" fillId="0" borderId="0" xfId="0" applyFont="1" applyAlignment="1">
      <alignment horizontal="left"/>
    </xf>
    <xf numFmtId="0" fontId="3" fillId="0" borderId="3" xfId="0" applyFont="1" applyBorder="1" applyAlignment="1">
      <alignment horizontal="center" vertical="center"/>
    </xf>
    <xf numFmtId="0" fontId="7" fillId="3" borderId="0" xfId="0" applyFont="1" applyFill="1" applyAlignment="1">
      <alignment horizontal="left" vertical="top" wrapText="1"/>
    </xf>
    <xf numFmtId="0" fontId="2" fillId="0" borderId="3" xfId="0" applyFont="1" applyBorder="1" applyAlignment="1">
      <alignment horizontal="center" vertical="top"/>
    </xf>
    <xf numFmtId="0" fontId="2" fillId="0" borderId="0" xfId="0" applyFont="1" applyAlignment="1">
      <alignment horizontal="center" vertical="top"/>
    </xf>
    <xf numFmtId="0" fontId="3" fillId="0" borderId="1" xfId="0" applyFont="1" applyBorder="1" applyAlignment="1">
      <alignment horizontal="center" vertical="top"/>
    </xf>
    <xf numFmtId="0" fontId="3" fillId="5" borderId="2" xfId="0" applyFont="1" applyFill="1" applyBorder="1" applyAlignment="1">
      <alignment horizontal="center" vertical="top"/>
    </xf>
    <xf numFmtId="0" fontId="5" fillId="0" borderId="0" xfId="0" applyFont="1" applyAlignment="1">
      <alignment horizontal="center" vertical="top"/>
    </xf>
    <xf numFmtId="0" fontId="6" fillId="2" borderId="0" xfId="0" applyFont="1" applyFill="1" applyAlignment="1">
      <alignment horizontal="center" vertical="center" wrapText="1"/>
    </xf>
  </cellXfs>
  <cellStyles count="2">
    <cellStyle name="Normal" xfId="0" builtinId="0"/>
    <cellStyle name="Per 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LK"/>
        </a:p>
      </c:txPr>
    </c:title>
    <c:autoTitleDeleted val="0"/>
    <c:plotArea>
      <c:layout/>
      <c:doughnutChart>
        <c:varyColors val="1"/>
        <c:ser>
          <c:idx val="0"/>
          <c:order val="0"/>
          <c:dPt>
            <c:idx val="0"/>
            <c:bubble3D val="0"/>
            <c:spPr>
              <a:solidFill>
                <a:schemeClr val="accent6">
                  <a:shade val="76000"/>
                </a:schemeClr>
              </a:solidFill>
              <a:ln w="19050">
                <a:solidFill>
                  <a:schemeClr val="lt1"/>
                </a:solidFill>
              </a:ln>
              <a:effectLst/>
            </c:spPr>
            <c:extLst>
              <c:ext xmlns:c16="http://schemas.microsoft.com/office/drawing/2014/chart" uri="{C3380CC4-5D6E-409C-BE32-E72D297353CC}">
                <c16:uniqueId val="{00000001-1E53-4607-9052-9A99F92AD7D1}"/>
              </c:ext>
            </c:extLst>
          </c:dPt>
          <c:dPt>
            <c:idx val="1"/>
            <c:bubble3D val="0"/>
            <c:spPr>
              <a:solidFill>
                <a:schemeClr val="accent6">
                  <a:tint val="77000"/>
                </a:schemeClr>
              </a:solidFill>
              <a:ln w="19050">
                <a:solidFill>
                  <a:schemeClr val="lt1"/>
                </a:solidFill>
              </a:ln>
              <a:effectLst/>
            </c:spPr>
            <c:extLst>
              <c:ext xmlns:c16="http://schemas.microsoft.com/office/drawing/2014/chart" uri="{C3380CC4-5D6E-409C-BE32-E72D297353CC}">
                <c16:uniqueId val="{00000003-1E53-4607-9052-9A99F92AD7D1}"/>
              </c:ext>
            </c:extLst>
          </c:dPt>
          <c:val>
            <c:numRef>
              <c:f>Summary!$E$1:$F$1</c:f>
              <c:numCache>
                <c:formatCode>General</c:formatCode>
                <c:ptCount val="2"/>
                <c:pt idx="0">
                  <c:v>115.6</c:v>
                </c:pt>
                <c:pt idx="1">
                  <c:v>65</c:v>
                </c:pt>
              </c:numCache>
            </c:numRef>
          </c:val>
          <c:extLst>
            <c:ext xmlns:c16="http://schemas.microsoft.com/office/drawing/2014/chart" uri="{C3380CC4-5D6E-409C-BE32-E72D297353CC}">
              <c16:uniqueId val="{00000000-93AF-41CB-ACDC-46D7F7A81ECA}"/>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LK"/>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 id="19">
  <a:schemeClr val="accent6"/>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11</xdr:col>
      <xdr:colOff>280034</xdr:colOff>
      <xdr:row>2</xdr:row>
      <xdr:rowOff>952</xdr:rowOff>
    </xdr:from>
    <xdr:to>
      <xdr:col>16</xdr:col>
      <xdr:colOff>356234</xdr:colOff>
      <xdr:row>17</xdr:row>
      <xdr:rowOff>8572</xdr:rowOff>
    </xdr:to>
    <xdr:graphicFrame macro="">
      <xdr:nvGraphicFramePr>
        <xdr:cNvPr id="23" name="Chart 1">
          <a:extLst>
            <a:ext uri="{FF2B5EF4-FFF2-40B4-BE49-F238E27FC236}">
              <a16:creationId xmlns:a16="http://schemas.microsoft.com/office/drawing/2014/main" id="{6FF55EC2-B3F4-499B-9523-6DCAB2628C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91"/>
  <sheetViews>
    <sheetView tabSelected="1" view="pageBreakPreview" zoomScale="111" zoomScaleNormal="100" zoomScaleSheetLayoutView="85" workbookViewId="0">
      <selection activeCell="B48" sqref="B48"/>
    </sheetView>
  </sheetViews>
  <sheetFormatPr baseColWidth="10" defaultColWidth="9.1640625" defaultRowHeight="13" x14ac:dyDescent="0.15"/>
  <cols>
    <col min="1" max="1" width="11.1640625" style="1" bestFit="1" customWidth="1"/>
    <col min="2" max="2" width="67.83203125" style="1" customWidth="1"/>
    <col min="3" max="3" width="8.5" style="4" customWidth="1"/>
    <col min="4" max="5" width="9.1640625" style="4"/>
    <col min="6" max="16384" width="9.1640625" style="1"/>
  </cols>
  <sheetData>
    <row r="1" spans="1:6" s="2" customFormat="1" ht="44.25" customHeight="1" x14ac:dyDescent="0.2">
      <c r="A1" s="45" t="s">
        <v>1</v>
      </c>
      <c r="B1" s="45" t="s">
        <v>0</v>
      </c>
      <c r="C1" s="46" t="s">
        <v>17</v>
      </c>
      <c r="D1" s="46" t="s">
        <v>18</v>
      </c>
      <c r="E1" s="2">
        <f ca="1">D2+D16+D37</f>
        <v>115.6</v>
      </c>
      <c r="F1" s="2">
        <f ca="1">IF(E1&gt;65,65,65-E1)</f>
        <v>65</v>
      </c>
    </row>
    <row r="2" spans="1:6" s="3" customFormat="1" ht="14" x14ac:dyDescent="0.15">
      <c r="A2" s="47">
        <v>1</v>
      </c>
      <c r="B2" s="48" t="s">
        <v>19</v>
      </c>
      <c r="C2" s="49">
        <f ca="1">SUM(C3:C15)</f>
        <v>50</v>
      </c>
      <c r="D2" s="49">
        <f ca="1">SUM(D3:D15)</f>
        <v>36</v>
      </c>
      <c r="E2" s="2">
        <f ca="1">IF(SUM(D3:D15)&gt;20,20,SUM(D3:D15))</f>
        <v>20</v>
      </c>
      <c r="F2" s="2">
        <f ca="1">IF(E2&gt;20,20,20-E2)</f>
        <v>0</v>
      </c>
    </row>
    <row r="3" spans="1:6" x14ac:dyDescent="0.15">
      <c r="A3" s="50">
        <v>1.1000000000000001</v>
      </c>
      <c r="B3" s="50" t="s">
        <v>53</v>
      </c>
      <c r="C3" s="51"/>
      <c r="D3" s="51"/>
    </row>
    <row r="4" spans="1:6" x14ac:dyDescent="0.15">
      <c r="A4" s="52" t="s">
        <v>35</v>
      </c>
      <c r="B4" s="52" t="s">
        <v>54</v>
      </c>
      <c r="C4" s="51">
        <f>'1'!C25</f>
        <v>7</v>
      </c>
      <c r="D4" s="51">
        <f>'1'!C26</f>
        <v>3</v>
      </c>
    </row>
    <row r="5" spans="1:6" x14ac:dyDescent="0.15">
      <c r="A5" s="50">
        <v>1.2</v>
      </c>
      <c r="B5" s="50" t="s">
        <v>55</v>
      </c>
      <c r="C5" s="51">
        <f>'1'!C51</f>
        <v>4</v>
      </c>
      <c r="D5" s="51">
        <f>'1'!C52</f>
        <v>4</v>
      </c>
    </row>
    <row r="6" spans="1:6" x14ac:dyDescent="0.15">
      <c r="A6" s="50">
        <v>1.3</v>
      </c>
      <c r="B6" s="50" t="s">
        <v>56</v>
      </c>
      <c r="C6" s="51"/>
      <c r="D6" s="51"/>
    </row>
    <row r="7" spans="1:6" x14ac:dyDescent="0.15">
      <c r="A7" s="52" t="s">
        <v>2</v>
      </c>
      <c r="B7" s="52" t="s">
        <v>57</v>
      </c>
      <c r="C7" s="51">
        <f>'1'!C108</f>
        <v>10</v>
      </c>
      <c r="D7" s="51">
        <f>'1'!C109</f>
        <v>5</v>
      </c>
    </row>
    <row r="8" spans="1:6" x14ac:dyDescent="0.15">
      <c r="A8" s="52" t="s">
        <v>3</v>
      </c>
      <c r="B8" s="52" t="s">
        <v>58</v>
      </c>
      <c r="C8" s="51">
        <f>'1'!C163</f>
        <v>10</v>
      </c>
      <c r="D8" s="51">
        <f>'1'!C164</f>
        <v>5</v>
      </c>
    </row>
    <row r="9" spans="1:6" x14ac:dyDescent="0.15">
      <c r="A9" s="50">
        <v>1.4</v>
      </c>
      <c r="B9" s="50" t="s">
        <v>59</v>
      </c>
      <c r="C9" s="51"/>
      <c r="D9" s="51"/>
    </row>
    <row r="10" spans="1:6" x14ac:dyDescent="0.15">
      <c r="A10" s="52" t="s">
        <v>4</v>
      </c>
      <c r="B10" s="52" t="s">
        <v>60</v>
      </c>
      <c r="C10" s="69">
        <f ca="1">'1'!C234</f>
        <v>7</v>
      </c>
      <c r="D10" s="51">
        <f ca="1">'1'!C235</f>
        <v>7</v>
      </c>
    </row>
    <row r="11" spans="1:6" x14ac:dyDescent="0.15">
      <c r="A11" s="52" t="s">
        <v>5</v>
      </c>
      <c r="B11" s="52" t="s">
        <v>61</v>
      </c>
      <c r="C11" s="51">
        <f>'1'!C250</f>
        <v>2</v>
      </c>
      <c r="D11" s="51">
        <f>'1'!C251</f>
        <v>2</v>
      </c>
    </row>
    <row r="12" spans="1:6" x14ac:dyDescent="0.15">
      <c r="A12" s="50">
        <v>1.5</v>
      </c>
      <c r="B12" s="50" t="s">
        <v>6</v>
      </c>
      <c r="C12" s="51"/>
      <c r="D12" s="51"/>
    </row>
    <row r="13" spans="1:6" x14ac:dyDescent="0.15">
      <c r="A13" s="52" t="s">
        <v>36</v>
      </c>
      <c r="B13" s="52" t="s">
        <v>62</v>
      </c>
      <c r="C13" s="51">
        <f>'1'!C290</f>
        <v>0</v>
      </c>
      <c r="D13" s="51">
        <f>'1'!C291</f>
        <v>0</v>
      </c>
    </row>
    <row r="14" spans="1:6" x14ac:dyDescent="0.15">
      <c r="A14" s="52" t="s">
        <v>37</v>
      </c>
      <c r="B14" s="52" t="s">
        <v>63</v>
      </c>
      <c r="C14" s="51">
        <f>'1'!C302</f>
        <v>0</v>
      </c>
      <c r="D14" s="51">
        <f>'1'!C303</f>
        <v>0</v>
      </c>
    </row>
    <row r="15" spans="1:6" x14ac:dyDescent="0.15">
      <c r="A15" s="50">
        <v>1.6</v>
      </c>
      <c r="B15" s="50" t="s">
        <v>7</v>
      </c>
      <c r="C15" s="51">
        <f>'1'!C351</f>
        <v>10</v>
      </c>
      <c r="D15" s="51">
        <f>'1'!C352</f>
        <v>10</v>
      </c>
    </row>
    <row r="16" spans="1:6" s="6" customFormat="1" ht="14" x14ac:dyDescent="0.15">
      <c r="A16" s="47">
        <v>2</v>
      </c>
      <c r="B16" s="48" t="s">
        <v>34</v>
      </c>
      <c r="C16" s="53">
        <f>SUM(C17:C36)</f>
        <v>81.5</v>
      </c>
      <c r="D16" s="53">
        <f>SUM(D17:D36)</f>
        <v>55.5</v>
      </c>
      <c r="E16" s="19">
        <v>25</v>
      </c>
      <c r="F16" s="20">
        <f>25-E16</f>
        <v>0</v>
      </c>
    </row>
    <row r="17" spans="1:4" x14ac:dyDescent="0.15">
      <c r="A17" s="50">
        <v>2.1</v>
      </c>
      <c r="B17" s="50" t="s">
        <v>64</v>
      </c>
      <c r="C17" s="51">
        <f>'2'!E9</f>
        <v>1.5</v>
      </c>
      <c r="D17" s="51">
        <f>'2'!E10</f>
        <v>1.5</v>
      </c>
    </row>
    <row r="18" spans="1:4" x14ac:dyDescent="0.15">
      <c r="A18" s="50" t="s">
        <v>66</v>
      </c>
      <c r="B18" s="50" t="s">
        <v>65</v>
      </c>
      <c r="C18" s="51">
        <f>'2'!E68</f>
        <v>10</v>
      </c>
      <c r="D18" s="51">
        <f>'2'!E69</f>
        <v>10</v>
      </c>
    </row>
    <row r="19" spans="1:4" x14ac:dyDescent="0.15">
      <c r="A19" s="50">
        <v>2.2999999999999998</v>
      </c>
      <c r="B19" s="50" t="s">
        <v>67</v>
      </c>
      <c r="C19" s="54"/>
      <c r="D19" s="54"/>
    </row>
    <row r="20" spans="1:4" x14ac:dyDescent="0.15">
      <c r="A20" s="50">
        <v>2.4</v>
      </c>
      <c r="B20" s="50" t="s">
        <v>68</v>
      </c>
      <c r="C20" s="51"/>
      <c r="D20" s="51"/>
    </row>
    <row r="21" spans="1:4" x14ac:dyDescent="0.15">
      <c r="A21" s="52" t="s">
        <v>103</v>
      </c>
      <c r="B21" s="52" t="s">
        <v>102</v>
      </c>
      <c r="C21" s="54">
        <f>'2'!E172</f>
        <v>12.7</v>
      </c>
      <c r="D21" s="54">
        <f>'2'!E173</f>
        <v>12.7</v>
      </c>
    </row>
    <row r="22" spans="1:4" x14ac:dyDescent="0.15">
      <c r="A22" s="52" t="s">
        <v>104</v>
      </c>
      <c r="B22" s="52" t="s">
        <v>100</v>
      </c>
      <c r="C22" s="51">
        <f>'2'!E197</f>
        <v>1.2</v>
      </c>
      <c r="D22" s="51">
        <f>'2'!E198</f>
        <v>1.2</v>
      </c>
    </row>
    <row r="23" spans="1:4" x14ac:dyDescent="0.15">
      <c r="A23" s="52" t="s">
        <v>105</v>
      </c>
      <c r="B23" s="52" t="s">
        <v>101</v>
      </c>
      <c r="C23" s="51"/>
      <c r="D23" s="51"/>
    </row>
    <row r="24" spans="1:4" x14ac:dyDescent="0.15">
      <c r="A24" s="50">
        <v>2.5</v>
      </c>
      <c r="B24" s="50" t="s">
        <v>69</v>
      </c>
      <c r="C24" s="51">
        <f>'2'!E285</f>
        <v>5</v>
      </c>
      <c r="D24" s="51">
        <f>'2'!E286</f>
        <v>5</v>
      </c>
    </row>
    <row r="25" spans="1:4" x14ac:dyDescent="0.15">
      <c r="A25" s="50">
        <v>2.6</v>
      </c>
      <c r="B25" s="50" t="s">
        <v>70</v>
      </c>
      <c r="C25" s="51"/>
      <c r="D25" s="51"/>
    </row>
    <row r="26" spans="1:4" x14ac:dyDescent="0.15">
      <c r="A26" s="52" t="s">
        <v>118</v>
      </c>
      <c r="B26" s="52" t="s">
        <v>71</v>
      </c>
      <c r="C26" s="51">
        <f>'2'!E338</f>
        <v>3.5999999999999996</v>
      </c>
      <c r="D26" s="51">
        <f>'2'!E339</f>
        <v>3.5999999999999996</v>
      </c>
    </row>
    <row r="27" spans="1:4" x14ac:dyDescent="0.15">
      <c r="A27" s="52" t="s">
        <v>119</v>
      </c>
      <c r="B27" s="52" t="s">
        <v>72</v>
      </c>
      <c r="C27" s="51">
        <f>'2'!E390</f>
        <v>0</v>
      </c>
      <c r="D27" s="51">
        <f>'2'!E391</f>
        <v>0</v>
      </c>
    </row>
    <row r="28" spans="1:4" x14ac:dyDescent="0.15">
      <c r="A28" s="50">
        <v>2.7</v>
      </c>
      <c r="B28" s="50" t="s">
        <v>8</v>
      </c>
      <c r="C28" s="51">
        <f>'2'!E449</f>
        <v>0</v>
      </c>
      <c r="D28" s="51">
        <f>'2'!E391</f>
        <v>0</v>
      </c>
    </row>
    <row r="29" spans="1:4" x14ac:dyDescent="0.15">
      <c r="A29" s="50">
        <v>2.8</v>
      </c>
      <c r="B29" s="50" t="s">
        <v>73</v>
      </c>
      <c r="C29" s="51">
        <f>'2'!E506</f>
        <v>0</v>
      </c>
      <c r="D29" s="51">
        <f>'2'!E450</f>
        <v>0</v>
      </c>
    </row>
    <row r="30" spans="1:4" x14ac:dyDescent="0.15">
      <c r="A30" s="50">
        <v>2.9</v>
      </c>
      <c r="B30" s="50" t="s">
        <v>74</v>
      </c>
      <c r="C30" s="51">
        <f>'2'!E563</f>
        <v>0</v>
      </c>
      <c r="D30" s="51">
        <f>'2'!E507</f>
        <v>0</v>
      </c>
    </row>
    <row r="31" spans="1:4" x14ac:dyDescent="0.15">
      <c r="A31" s="50" t="s">
        <v>38</v>
      </c>
      <c r="B31" s="50" t="s">
        <v>75</v>
      </c>
      <c r="C31" s="51">
        <f>'2'!E620</f>
        <v>0</v>
      </c>
      <c r="D31" s="51">
        <f>'2'!E564</f>
        <v>0</v>
      </c>
    </row>
    <row r="32" spans="1:4" x14ac:dyDescent="0.15">
      <c r="A32" s="50" t="s">
        <v>39</v>
      </c>
      <c r="B32" s="50" t="s">
        <v>76</v>
      </c>
      <c r="C32" s="51">
        <f>'2'!E677</f>
        <v>0</v>
      </c>
      <c r="D32" s="51">
        <f>'2'!E621</f>
        <v>0</v>
      </c>
    </row>
    <row r="33" spans="1:6" x14ac:dyDescent="0.15">
      <c r="A33" s="50" t="s">
        <v>40</v>
      </c>
      <c r="B33" s="50" t="s">
        <v>77</v>
      </c>
      <c r="C33" s="51">
        <f>'2'!E734</f>
        <v>0</v>
      </c>
      <c r="D33" s="51">
        <f>'2'!E678</f>
        <v>0</v>
      </c>
    </row>
    <row r="34" spans="1:6" x14ac:dyDescent="0.15">
      <c r="A34" s="50" t="s">
        <v>41</v>
      </c>
      <c r="B34" s="50" t="s">
        <v>78</v>
      </c>
      <c r="C34" s="51">
        <f>'2'!E791</f>
        <v>5</v>
      </c>
      <c r="D34" s="51">
        <f>'2'!E792</f>
        <v>5</v>
      </c>
    </row>
    <row r="35" spans="1:6" x14ac:dyDescent="0.15">
      <c r="A35" s="50" t="s">
        <v>42</v>
      </c>
      <c r="B35" s="50" t="s">
        <v>79</v>
      </c>
      <c r="C35" s="51">
        <f>'2'!E847</f>
        <v>0</v>
      </c>
      <c r="D35" s="51">
        <f>'2'!E848</f>
        <v>0</v>
      </c>
    </row>
    <row r="36" spans="1:6" x14ac:dyDescent="0.15">
      <c r="A36" s="50" t="s">
        <v>43</v>
      </c>
      <c r="B36" s="50" t="s">
        <v>80</v>
      </c>
      <c r="C36" s="51">
        <f>'2'!E924</f>
        <v>42.5</v>
      </c>
      <c r="D36" s="51">
        <f>'2'!E925</f>
        <v>16.5</v>
      </c>
    </row>
    <row r="37" spans="1:6" ht="32.25" customHeight="1" x14ac:dyDescent="0.15">
      <c r="A37" s="55">
        <v>3</v>
      </c>
      <c r="B37" s="56" t="s">
        <v>20</v>
      </c>
      <c r="C37" s="57">
        <f ca="1">SUM(C39:C52)</f>
        <v>26.900000000000002</v>
      </c>
      <c r="D37" s="57">
        <f ca="1">SUM(D39:D52)</f>
        <v>24.1</v>
      </c>
      <c r="E37" s="5">
        <f ca="1">IF(D37&gt;10,10,D37)</f>
        <v>10</v>
      </c>
      <c r="F37" s="6">
        <f ca="1">10-E37</f>
        <v>0</v>
      </c>
    </row>
    <row r="38" spans="1:6" x14ac:dyDescent="0.15">
      <c r="A38" s="50">
        <v>3.1</v>
      </c>
      <c r="B38" s="50" t="s">
        <v>81</v>
      </c>
      <c r="C38" s="51"/>
      <c r="D38" s="51"/>
    </row>
    <row r="39" spans="1:6" x14ac:dyDescent="0.15">
      <c r="A39" s="52" t="s">
        <v>9</v>
      </c>
      <c r="B39" s="52" t="s">
        <v>82</v>
      </c>
      <c r="C39" s="51">
        <f>'3'!C13</f>
        <v>0</v>
      </c>
      <c r="D39" s="51">
        <f>'3'!C14</f>
        <v>0</v>
      </c>
    </row>
    <row r="40" spans="1:6" x14ac:dyDescent="0.15">
      <c r="A40" s="52" t="s">
        <v>10</v>
      </c>
      <c r="B40" s="52" t="s">
        <v>83</v>
      </c>
      <c r="C40" s="51">
        <f>'3'!C63</f>
        <v>0</v>
      </c>
      <c r="D40" s="51">
        <f>'3'!C64</f>
        <v>0</v>
      </c>
    </row>
    <row r="41" spans="1:6" x14ac:dyDescent="0.15">
      <c r="A41" s="52" t="s">
        <v>11</v>
      </c>
      <c r="B41" s="52" t="s">
        <v>84</v>
      </c>
      <c r="C41" s="51">
        <f>'3'!C115</f>
        <v>0</v>
      </c>
      <c r="D41" s="51">
        <f>'3'!C116</f>
        <v>0</v>
      </c>
    </row>
    <row r="42" spans="1:6" ht="26" customHeight="1" x14ac:dyDescent="0.15">
      <c r="A42" s="58" t="s">
        <v>12</v>
      </c>
      <c r="B42" s="59" t="s">
        <v>85</v>
      </c>
      <c r="C42" s="51">
        <f>'3'!C181</f>
        <v>12</v>
      </c>
      <c r="D42" s="51">
        <f>'3'!C182</f>
        <v>12</v>
      </c>
    </row>
    <row r="43" spans="1:6" x14ac:dyDescent="0.15">
      <c r="A43" s="52" t="s">
        <v>44</v>
      </c>
      <c r="B43" s="52" t="s">
        <v>86</v>
      </c>
      <c r="C43" s="51">
        <f>'3'!C224</f>
        <v>4</v>
      </c>
      <c r="D43" s="51">
        <f>'3'!C225</f>
        <v>3</v>
      </c>
    </row>
    <row r="44" spans="1:6" x14ac:dyDescent="0.15">
      <c r="A44" s="50">
        <v>3.2</v>
      </c>
      <c r="B44" s="50" t="s">
        <v>87</v>
      </c>
      <c r="C44" s="51"/>
      <c r="D44" s="51"/>
    </row>
    <row r="45" spans="1:6" x14ac:dyDescent="0.15">
      <c r="A45" s="52" t="s">
        <v>45</v>
      </c>
      <c r="B45" s="52" t="s">
        <v>88</v>
      </c>
      <c r="C45" s="51">
        <f>'3'!C276</f>
        <v>0</v>
      </c>
      <c r="D45" s="51">
        <f>'3'!C277</f>
        <v>0</v>
      </c>
    </row>
    <row r="46" spans="1:6" x14ac:dyDescent="0.15">
      <c r="A46" s="52" t="s">
        <v>46</v>
      </c>
      <c r="B46" s="52" t="s">
        <v>89</v>
      </c>
      <c r="C46" s="51">
        <f ca="1">'3'!C324</f>
        <v>4.5999999999999996</v>
      </c>
      <c r="D46" s="51">
        <f ca="1">'3'!C325</f>
        <v>4.5999999999999996</v>
      </c>
    </row>
    <row r="47" spans="1:6" x14ac:dyDescent="0.15">
      <c r="A47" s="52" t="s">
        <v>47</v>
      </c>
      <c r="B47" s="52" t="s">
        <v>90</v>
      </c>
      <c r="C47" s="51">
        <f>'3'!C379</f>
        <v>4.8</v>
      </c>
      <c r="D47" s="51">
        <f>'3'!C380</f>
        <v>3</v>
      </c>
    </row>
    <row r="48" spans="1:6" x14ac:dyDescent="0.15">
      <c r="A48" s="52" t="s">
        <v>48</v>
      </c>
      <c r="B48" s="52" t="s">
        <v>97</v>
      </c>
      <c r="C48" s="51">
        <f>'3'!C433</f>
        <v>0</v>
      </c>
      <c r="D48" s="51">
        <f>'3'!C434</f>
        <v>0</v>
      </c>
    </row>
    <row r="49" spans="1:4" x14ac:dyDescent="0.15">
      <c r="A49" s="52" t="s">
        <v>49</v>
      </c>
      <c r="B49" s="52" t="s">
        <v>91</v>
      </c>
      <c r="C49" s="51">
        <f>'3'!C488</f>
        <v>0</v>
      </c>
      <c r="D49" s="51">
        <f>'3'!C489</f>
        <v>0</v>
      </c>
    </row>
    <row r="50" spans="1:4" ht="23" customHeight="1" x14ac:dyDescent="0.15">
      <c r="A50" s="58" t="s">
        <v>50</v>
      </c>
      <c r="B50" s="59" t="s">
        <v>92</v>
      </c>
      <c r="C50" s="51">
        <f>'3'!C542</f>
        <v>0</v>
      </c>
      <c r="D50" s="51">
        <f>'3'!C543</f>
        <v>0</v>
      </c>
    </row>
    <row r="51" spans="1:4" ht="27" customHeight="1" x14ac:dyDescent="0.15">
      <c r="A51" s="58" t="s">
        <v>51</v>
      </c>
      <c r="B51" s="59" t="s">
        <v>93</v>
      </c>
      <c r="C51" s="51">
        <f>'3'!C595</f>
        <v>0</v>
      </c>
      <c r="D51" s="51">
        <f>'3'!C596</f>
        <v>0</v>
      </c>
    </row>
    <row r="52" spans="1:4" ht="14" customHeight="1" x14ac:dyDescent="0.15">
      <c r="A52" s="52" t="s">
        <v>52</v>
      </c>
      <c r="B52" s="52" t="s">
        <v>94</v>
      </c>
      <c r="C52" s="51">
        <f>'3'!C649</f>
        <v>1.5</v>
      </c>
      <c r="D52" s="51">
        <f>'3'!C650</f>
        <v>1.5</v>
      </c>
    </row>
    <row r="53" spans="1:4" x14ac:dyDescent="0.15">
      <c r="A53" s="36"/>
    </row>
    <row r="54" spans="1:4" x14ac:dyDescent="0.15">
      <c r="A54" s="36"/>
    </row>
    <row r="55" spans="1:4" x14ac:dyDescent="0.15">
      <c r="A55" s="36"/>
    </row>
    <row r="56" spans="1:4" x14ac:dyDescent="0.15">
      <c r="A56" s="36"/>
    </row>
    <row r="57" spans="1:4" x14ac:dyDescent="0.15">
      <c r="A57" s="36"/>
    </row>
    <row r="58" spans="1:4" x14ac:dyDescent="0.15">
      <c r="A58" s="36"/>
    </row>
    <row r="59" spans="1:4" x14ac:dyDescent="0.15">
      <c r="A59" s="36"/>
    </row>
    <row r="60" spans="1:4" x14ac:dyDescent="0.15">
      <c r="A60" s="36"/>
    </row>
    <row r="61" spans="1:4" x14ac:dyDescent="0.15">
      <c r="A61" s="36"/>
    </row>
    <row r="62" spans="1:4" x14ac:dyDescent="0.15">
      <c r="A62" s="36"/>
    </row>
    <row r="63" spans="1:4" x14ac:dyDescent="0.15">
      <c r="A63" s="36"/>
    </row>
    <row r="64" spans="1:4" x14ac:dyDescent="0.15">
      <c r="A64" s="36"/>
    </row>
    <row r="65" spans="1:1" x14ac:dyDescent="0.15">
      <c r="A65" s="36"/>
    </row>
    <row r="66" spans="1:1" x14ac:dyDescent="0.15">
      <c r="A66" s="36"/>
    </row>
    <row r="67" spans="1:1" x14ac:dyDescent="0.15">
      <c r="A67" s="36"/>
    </row>
    <row r="68" spans="1:1" x14ac:dyDescent="0.15">
      <c r="A68" s="36"/>
    </row>
    <row r="69" spans="1:1" x14ac:dyDescent="0.15">
      <c r="A69" s="36"/>
    </row>
    <row r="70" spans="1:1" x14ac:dyDescent="0.15">
      <c r="A70" s="36"/>
    </row>
    <row r="71" spans="1:1" x14ac:dyDescent="0.15">
      <c r="A71" s="36"/>
    </row>
    <row r="72" spans="1:1" x14ac:dyDescent="0.15">
      <c r="A72" s="36"/>
    </row>
    <row r="73" spans="1:1" x14ac:dyDescent="0.15">
      <c r="A73" s="36"/>
    </row>
    <row r="74" spans="1:1" x14ac:dyDescent="0.15">
      <c r="A74" s="36"/>
    </row>
    <row r="75" spans="1:1" x14ac:dyDescent="0.15">
      <c r="A75" s="36"/>
    </row>
    <row r="76" spans="1:1" x14ac:dyDescent="0.15">
      <c r="A76" s="36"/>
    </row>
    <row r="77" spans="1:1" x14ac:dyDescent="0.15">
      <c r="A77" s="36"/>
    </row>
    <row r="78" spans="1:1" x14ac:dyDescent="0.15">
      <c r="A78" s="36"/>
    </row>
    <row r="79" spans="1:1" x14ac:dyDescent="0.15">
      <c r="A79" s="36"/>
    </row>
    <row r="80" spans="1:1" x14ac:dyDescent="0.15">
      <c r="A80" s="36"/>
    </row>
    <row r="81" spans="1:1" x14ac:dyDescent="0.15">
      <c r="A81" s="36"/>
    </row>
    <row r="82" spans="1:1" x14ac:dyDescent="0.15">
      <c r="A82" s="36"/>
    </row>
    <row r="83" spans="1:1" x14ac:dyDescent="0.15">
      <c r="A83" s="36"/>
    </row>
    <row r="84" spans="1:1" x14ac:dyDescent="0.15">
      <c r="A84" s="36"/>
    </row>
    <row r="85" spans="1:1" x14ac:dyDescent="0.15">
      <c r="A85" s="36"/>
    </row>
    <row r="86" spans="1:1" x14ac:dyDescent="0.15">
      <c r="A86" s="36"/>
    </row>
    <row r="87" spans="1:1" x14ac:dyDescent="0.15">
      <c r="A87" s="36"/>
    </row>
    <row r="88" spans="1:1" x14ac:dyDescent="0.15">
      <c r="A88" s="36"/>
    </row>
    <row r="89" spans="1:1" x14ac:dyDescent="0.15">
      <c r="A89" s="36"/>
    </row>
    <row r="90" spans="1:1" x14ac:dyDescent="0.15">
      <c r="A90" s="36"/>
    </row>
    <row r="91" spans="1:1" x14ac:dyDescent="0.15">
      <c r="A91" s="36"/>
    </row>
  </sheetData>
  <phoneticPr fontId="4" type="noConversion"/>
  <pageMargins left="0.7" right="0.7" top="0.75" bottom="0.75" header="0.3" footer="0.3"/>
  <pageSetup paperSize="9" scale="85" orientation="portrait" r:id="rId1"/>
  <rowBreaks count="1" manualBreakCount="1">
    <brk id="52" max="2" man="1"/>
  </row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C8D3C8-E9D6-44A4-B86D-0A7D745C1AB3}">
  <dimension ref="A2:J352"/>
  <sheetViews>
    <sheetView showGridLines="0" view="pageBreakPreview" topLeftCell="A11" zoomScale="118" zoomScaleNormal="100" zoomScaleSheetLayoutView="100" workbookViewId="0">
      <selection activeCell="B15" sqref="B15"/>
    </sheetView>
  </sheetViews>
  <sheetFormatPr baseColWidth="10" defaultColWidth="9.1640625" defaultRowHeight="13" x14ac:dyDescent="0.15"/>
  <cols>
    <col min="1" max="1" width="10.6640625" style="64" customWidth="1"/>
    <col min="2" max="2" width="53.6640625" style="1" customWidth="1"/>
    <col min="3" max="4" width="10.6640625" style="1" customWidth="1"/>
    <col min="5" max="6" width="9.1640625" style="1"/>
    <col min="7" max="8" width="10.1640625" style="1" bestFit="1" customWidth="1"/>
    <col min="9" max="16384" width="9.1640625" style="1"/>
  </cols>
  <sheetData>
    <row r="2" spans="1:4" ht="16" x14ac:dyDescent="0.2">
      <c r="A2" s="74" t="s">
        <v>21</v>
      </c>
      <c r="B2" s="74"/>
      <c r="C2" s="74"/>
      <c r="D2" s="74"/>
    </row>
    <row r="4" spans="1:4" ht="14" x14ac:dyDescent="0.15">
      <c r="A4" s="65">
        <f>Summary!A3</f>
        <v>1.1000000000000001</v>
      </c>
      <c r="B4" s="73" t="str">
        <f>Summary!B3</f>
        <v>Academic/Professional Preparation</v>
      </c>
      <c r="C4" s="73"/>
      <c r="D4" s="73"/>
    </row>
    <row r="6" spans="1:4" ht="13" customHeight="1" x14ac:dyDescent="0.15">
      <c r="A6" s="22" t="str">
        <f>Summary!A4</f>
        <v>1.1.1</v>
      </c>
      <c r="B6" s="72" t="str">
        <f>Summary!B4</f>
        <v xml:space="preserve">As a resource person in Seminar/Workshop/Planning of staff Development Programme </v>
      </c>
      <c r="C6" s="72"/>
      <c r="D6" s="72"/>
    </row>
    <row r="8" spans="1:4" s="7" customFormat="1" ht="32.25" customHeight="1" x14ac:dyDescent="0.15">
      <c r="A8" s="62" t="s">
        <v>13</v>
      </c>
      <c r="B8" s="12" t="s">
        <v>14</v>
      </c>
      <c r="C8" s="12" t="s">
        <v>15</v>
      </c>
      <c r="D8" s="12" t="s">
        <v>16</v>
      </c>
    </row>
    <row r="9" spans="1:4" ht="28.5" customHeight="1" x14ac:dyDescent="0.15">
      <c r="A9" s="60" t="s">
        <v>184</v>
      </c>
      <c r="B9" s="9" t="s">
        <v>152</v>
      </c>
      <c r="C9" s="8">
        <v>0.5</v>
      </c>
    </row>
    <row r="10" spans="1:4" ht="16" customHeight="1" x14ac:dyDescent="0.15">
      <c r="A10" s="60"/>
      <c r="B10" s="7"/>
      <c r="C10" s="8"/>
    </row>
    <row r="11" spans="1:4" ht="39" customHeight="1" x14ac:dyDescent="0.15">
      <c r="A11" s="60" t="s">
        <v>185</v>
      </c>
      <c r="B11" s="9" t="s">
        <v>196</v>
      </c>
      <c r="C11" s="8">
        <v>4</v>
      </c>
    </row>
    <row r="12" spans="1:4" ht="17" customHeight="1" x14ac:dyDescent="0.15">
      <c r="A12" s="60"/>
      <c r="B12" s="9"/>
      <c r="C12" s="8"/>
    </row>
    <row r="13" spans="1:4" ht="39" customHeight="1" x14ac:dyDescent="0.15">
      <c r="A13" s="60" t="s">
        <v>186</v>
      </c>
      <c r="B13" s="9" t="s">
        <v>153</v>
      </c>
      <c r="C13" s="8">
        <v>2</v>
      </c>
    </row>
    <row r="14" spans="1:4" ht="21" customHeight="1" x14ac:dyDescent="0.15">
      <c r="A14" s="60"/>
      <c r="B14" s="9"/>
      <c r="C14" s="8"/>
    </row>
    <row r="15" spans="1:4" ht="37" customHeight="1" x14ac:dyDescent="0.15">
      <c r="A15" s="60" t="s">
        <v>187</v>
      </c>
      <c r="B15" s="9" t="s">
        <v>197</v>
      </c>
      <c r="C15" s="8">
        <v>0.5</v>
      </c>
    </row>
    <row r="16" spans="1:4" ht="39" customHeight="1" x14ac:dyDescent="0.15">
      <c r="B16" s="8"/>
      <c r="C16" s="9"/>
    </row>
    <row r="17" spans="1:4" ht="39" customHeight="1" x14ac:dyDescent="0.15">
      <c r="B17" s="8"/>
      <c r="C17" s="9"/>
    </row>
    <row r="18" spans="1:4" ht="39" customHeight="1" x14ac:dyDescent="0.15">
      <c r="A18" s="60"/>
      <c r="B18" s="9"/>
      <c r="C18" s="8"/>
    </row>
    <row r="19" spans="1:4" ht="39" customHeight="1" x14ac:dyDescent="0.15">
      <c r="A19" s="60"/>
      <c r="B19" s="9"/>
      <c r="C19" s="8"/>
    </row>
    <row r="20" spans="1:4" ht="39" customHeight="1" x14ac:dyDescent="0.15">
      <c r="A20" s="60"/>
      <c r="B20" s="9"/>
      <c r="C20" s="8"/>
    </row>
    <row r="21" spans="1:4" ht="39" customHeight="1" x14ac:dyDescent="0.15">
      <c r="A21" s="60"/>
      <c r="B21" s="9"/>
      <c r="C21" s="8"/>
    </row>
    <row r="22" spans="1:4" ht="39" customHeight="1" x14ac:dyDescent="0.15">
      <c r="A22" s="60"/>
      <c r="B22" s="9"/>
      <c r="C22" s="8"/>
    </row>
    <row r="23" spans="1:4" ht="39" customHeight="1" x14ac:dyDescent="0.15">
      <c r="A23" s="60"/>
      <c r="B23" s="9"/>
      <c r="C23" s="8"/>
    </row>
    <row r="24" spans="1:4" ht="28.5" customHeight="1" x14ac:dyDescent="0.15">
      <c r="A24" s="60"/>
      <c r="B24" s="9"/>
      <c r="C24" s="8"/>
    </row>
    <row r="25" spans="1:4" ht="28.5" customHeight="1" x14ac:dyDescent="0.15">
      <c r="A25" s="71" t="s">
        <v>17</v>
      </c>
      <c r="B25" s="71"/>
      <c r="C25" s="10">
        <f>SUM(C9:C24)</f>
        <v>7</v>
      </c>
      <c r="D25" s="11"/>
    </row>
    <row r="26" spans="1:4" ht="28.5" customHeight="1" thickBot="1" x14ac:dyDescent="0.2">
      <c r="A26" s="70" t="s">
        <v>18</v>
      </c>
      <c r="B26" s="70"/>
      <c r="C26" s="13">
        <f>IF(C25&gt;3,3,C25)</f>
        <v>3</v>
      </c>
      <c r="D26" s="14"/>
    </row>
    <row r="27" spans="1:4" ht="16" customHeight="1" x14ac:dyDescent="0.15">
      <c r="A27" s="60"/>
      <c r="B27" s="9"/>
      <c r="C27" s="8"/>
    </row>
    <row r="28" spans="1:4" ht="16" customHeight="1" x14ac:dyDescent="0.15">
      <c r="A28" s="60"/>
      <c r="B28" s="9"/>
      <c r="C28" s="8"/>
    </row>
    <row r="30" spans="1:4" ht="14" x14ac:dyDescent="0.15">
      <c r="A30" s="65">
        <f>Summary!A5</f>
        <v>1.2</v>
      </c>
      <c r="B30" s="73" t="str">
        <f>Summary!B5</f>
        <v xml:space="preserve">Teaching Load </v>
      </c>
      <c r="C30" s="73"/>
      <c r="D30" s="73"/>
    </row>
    <row r="32" spans="1:4" ht="12.75" customHeight="1" x14ac:dyDescent="0.15">
      <c r="A32" s="75"/>
      <c r="B32" s="75"/>
      <c r="C32" s="75"/>
      <c r="D32" s="75"/>
    </row>
    <row r="34" spans="1:4" ht="32.25" customHeight="1" x14ac:dyDescent="0.15">
      <c r="A34" s="62" t="s">
        <v>13</v>
      </c>
      <c r="B34" s="12" t="s">
        <v>14</v>
      </c>
      <c r="C34" s="12" t="s">
        <v>15</v>
      </c>
      <c r="D34" s="12" t="s">
        <v>16</v>
      </c>
    </row>
    <row r="35" spans="1:4" x14ac:dyDescent="0.15">
      <c r="A35" s="60"/>
      <c r="B35" s="9"/>
      <c r="C35" s="8"/>
    </row>
    <row r="36" spans="1:4" ht="14" x14ac:dyDescent="0.15">
      <c r="A36" s="60" t="s">
        <v>128</v>
      </c>
      <c r="B36" s="9" t="s">
        <v>129</v>
      </c>
      <c r="C36" s="8">
        <v>0.5</v>
      </c>
    </row>
    <row r="37" spans="1:4" x14ac:dyDescent="0.15">
      <c r="A37" s="60"/>
      <c r="B37" s="9"/>
      <c r="C37" s="8"/>
    </row>
    <row r="38" spans="1:4" ht="14" x14ac:dyDescent="0.15">
      <c r="A38" s="60" t="s">
        <v>130</v>
      </c>
      <c r="B38" s="9" t="s">
        <v>131</v>
      </c>
      <c r="C38" s="8">
        <v>0.5</v>
      </c>
    </row>
    <row r="39" spans="1:4" x14ac:dyDescent="0.15">
      <c r="A39" s="60"/>
      <c r="B39" s="9"/>
      <c r="C39" s="8"/>
    </row>
    <row r="40" spans="1:4" ht="14" x14ac:dyDescent="0.15">
      <c r="A40" s="60" t="s">
        <v>132</v>
      </c>
      <c r="B40" s="40" t="s">
        <v>133</v>
      </c>
      <c r="C40" s="8">
        <v>0.5</v>
      </c>
    </row>
    <row r="41" spans="1:4" x14ac:dyDescent="0.15">
      <c r="A41" s="60"/>
      <c r="B41" s="7"/>
      <c r="C41" s="8"/>
    </row>
    <row r="42" spans="1:4" ht="14" x14ac:dyDescent="0.15">
      <c r="A42" s="60" t="s">
        <v>134</v>
      </c>
      <c r="B42" s="40" t="s">
        <v>135</v>
      </c>
      <c r="C42" s="8">
        <v>0.5</v>
      </c>
    </row>
    <row r="43" spans="1:4" x14ac:dyDescent="0.15">
      <c r="A43" s="60"/>
      <c r="B43" s="40"/>
      <c r="C43" s="8"/>
    </row>
    <row r="44" spans="1:4" ht="14" x14ac:dyDescent="0.15">
      <c r="A44" s="60" t="s">
        <v>154</v>
      </c>
      <c r="B44" s="40" t="s">
        <v>135</v>
      </c>
      <c r="C44" s="8">
        <v>0.5</v>
      </c>
    </row>
    <row r="45" spans="1:4" x14ac:dyDescent="0.15">
      <c r="A45" s="60"/>
      <c r="B45" s="40"/>
      <c r="C45" s="8"/>
    </row>
    <row r="46" spans="1:4" ht="14" x14ac:dyDescent="0.15">
      <c r="A46" s="60" t="s">
        <v>155</v>
      </c>
      <c r="B46" s="40" t="s">
        <v>135</v>
      </c>
      <c r="C46" s="8">
        <v>0.5</v>
      </c>
    </row>
    <row r="47" spans="1:4" x14ac:dyDescent="0.15">
      <c r="A47" s="60"/>
      <c r="B47" s="40"/>
      <c r="C47" s="8"/>
    </row>
    <row r="48" spans="1:4" ht="14" x14ac:dyDescent="0.15">
      <c r="A48" s="60" t="s">
        <v>156</v>
      </c>
      <c r="B48" s="40" t="s">
        <v>135</v>
      </c>
      <c r="C48" s="8">
        <v>0.5</v>
      </c>
    </row>
    <row r="49" spans="1:4" x14ac:dyDescent="0.15">
      <c r="A49" s="60"/>
      <c r="B49" s="40"/>
      <c r="C49" s="8"/>
    </row>
    <row r="50" spans="1:4" ht="14" x14ac:dyDescent="0.15">
      <c r="A50" s="60" t="s">
        <v>157</v>
      </c>
      <c r="B50" s="40" t="s">
        <v>135</v>
      </c>
      <c r="C50" s="8">
        <v>0.5</v>
      </c>
    </row>
    <row r="51" spans="1:4" ht="32.25" customHeight="1" x14ac:dyDescent="0.15">
      <c r="A51" s="71" t="s">
        <v>17</v>
      </c>
      <c r="B51" s="71"/>
      <c r="C51" s="10">
        <f>SUM(C35:C50)</f>
        <v>4</v>
      </c>
      <c r="D51" s="11"/>
    </row>
    <row r="52" spans="1:4" ht="32.25" customHeight="1" thickBot="1" x14ac:dyDescent="0.2">
      <c r="A52" s="70" t="s">
        <v>18</v>
      </c>
      <c r="B52" s="70"/>
      <c r="C52" s="13">
        <f>IF(C51&gt;4,4,C51)</f>
        <v>4</v>
      </c>
      <c r="D52" s="14"/>
    </row>
    <row r="91" spans="1:4" ht="14" x14ac:dyDescent="0.15">
      <c r="A91" s="65">
        <f>Summary!A6</f>
        <v>1.3</v>
      </c>
      <c r="B91" s="73" t="str">
        <f>Summary!B6</f>
        <v>Preparation of Teaching Material</v>
      </c>
      <c r="C91" s="73"/>
      <c r="D91" s="73"/>
    </row>
    <row r="93" spans="1:4" ht="14" x14ac:dyDescent="0.15">
      <c r="A93" s="22" t="str">
        <f>Summary!A7</f>
        <v>1.3.1</v>
      </c>
      <c r="B93" s="72" t="str">
        <f>Summary!B7</f>
        <v>Preparation of lesson materials for distribution to students</v>
      </c>
      <c r="C93" s="72"/>
      <c r="D93" s="72"/>
    </row>
    <row r="96" spans="1:4" ht="28" x14ac:dyDescent="0.15">
      <c r="A96" s="62" t="s">
        <v>13</v>
      </c>
      <c r="B96" s="12" t="s">
        <v>14</v>
      </c>
      <c r="C96" s="12" t="s">
        <v>15</v>
      </c>
      <c r="D96" s="12" t="s">
        <v>16</v>
      </c>
    </row>
    <row r="97" spans="1:4" x14ac:dyDescent="0.15">
      <c r="A97" s="60"/>
      <c r="B97" s="9"/>
      <c r="C97" s="8"/>
    </row>
    <row r="98" spans="1:4" ht="14" x14ac:dyDescent="0.15">
      <c r="A98" s="60" t="s">
        <v>136</v>
      </c>
      <c r="B98" s="7" t="s">
        <v>137</v>
      </c>
      <c r="C98" s="8">
        <v>10</v>
      </c>
    </row>
    <row r="99" spans="1:4" x14ac:dyDescent="0.15">
      <c r="A99" s="60"/>
      <c r="B99" s="9"/>
      <c r="C99" s="8"/>
    </row>
    <row r="100" spans="1:4" x14ac:dyDescent="0.15">
      <c r="A100" s="60"/>
      <c r="B100" s="9"/>
      <c r="C100" s="8"/>
    </row>
    <row r="101" spans="1:4" x14ac:dyDescent="0.15">
      <c r="A101" s="60"/>
      <c r="B101" s="9"/>
      <c r="C101" s="8"/>
    </row>
    <row r="102" spans="1:4" x14ac:dyDescent="0.15">
      <c r="A102" s="60"/>
      <c r="B102" s="9"/>
      <c r="C102" s="8"/>
    </row>
    <row r="103" spans="1:4" x14ac:dyDescent="0.15">
      <c r="A103" s="60"/>
      <c r="B103" s="9"/>
      <c r="C103" s="8"/>
    </row>
    <row r="104" spans="1:4" x14ac:dyDescent="0.15">
      <c r="A104" s="60"/>
      <c r="B104" s="9"/>
      <c r="C104" s="8"/>
    </row>
    <row r="105" spans="1:4" x14ac:dyDescent="0.15">
      <c r="A105" s="60"/>
      <c r="B105" s="9"/>
      <c r="C105" s="8"/>
    </row>
    <row r="106" spans="1:4" x14ac:dyDescent="0.15">
      <c r="A106" s="60"/>
      <c r="B106" s="9"/>
      <c r="C106" s="8"/>
    </row>
    <row r="107" spans="1:4" x14ac:dyDescent="0.15">
      <c r="A107" s="60"/>
      <c r="B107" s="9"/>
      <c r="C107" s="8"/>
    </row>
    <row r="108" spans="1:4" x14ac:dyDescent="0.15">
      <c r="A108" s="71" t="s">
        <v>17</v>
      </c>
      <c r="B108" s="71"/>
      <c r="C108" s="10">
        <f>SUM(C97:C107)</f>
        <v>10</v>
      </c>
      <c r="D108" s="11"/>
    </row>
    <row r="109" spans="1:4" ht="14" thickBot="1" x14ac:dyDescent="0.2">
      <c r="A109" s="70" t="s">
        <v>18</v>
      </c>
      <c r="B109" s="70"/>
      <c r="C109" s="13">
        <f>IF(C108&gt;5,5,C108)</f>
        <v>5</v>
      </c>
      <c r="D109" s="14"/>
    </row>
    <row r="156" spans="1:4" ht="14" x14ac:dyDescent="0.15">
      <c r="A156" s="22" t="str">
        <f>Summary!A8</f>
        <v>1.3.2</v>
      </c>
      <c r="B156" s="72" t="str">
        <f>Summary!B8</f>
        <v>Preparation of audio/video programmes /Computer Software for teaching</v>
      </c>
      <c r="C156" s="72"/>
      <c r="D156" s="72"/>
    </row>
    <row r="158" spans="1:4" ht="28" x14ac:dyDescent="0.15">
      <c r="A158" s="62" t="s">
        <v>13</v>
      </c>
      <c r="B158" s="12" t="s">
        <v>14</v>
      </c>
      <c r="C158" s="12" t="s">
        <v>15</v>
      </c>
      <c r="D158" s="12" t="s">
        <v>16</v>
      </c>
    </row>
    <row r="159" spans="1:4" x14ac:dyDescent="0.15">
      <c r="A159" s="60"/>
      <c r="B159" s="9"/>
      <c r="C159" s="8"/>
    </row>
    <row r="160" spans="1:4" ht="14" x14ac:dyDescent="0.15">
      <c r="A160" s="60" t="s">
        <v>138</v>
      </c>
      <c r="B160" s="7" t="s">
        <v>139</v>
      </c>
      <c r="C160" s="8">
        <v>10</v>
      </c>
    </row>
    <row r="161" spans="1:4" x14ac:dyDescent="0.15">
      <c r="A161" s="60"/>
      <c r="B161" s="9"/>
      <c r="C161" s="8"/>
    </row>
    <row r="162" spans="1:4" x14ac:dyDescent="0.15">
      <c r="A162" s="60"/>
      <c r="B162" s="9"/>
      <c r="C162" s="8"/>
    </row>
    <row r="163" spans="1:4" x14ac:dyDescent="0.15">
      <c r="A163" s="71" t="s">
        <v>17</v>
      </c>
      <c r="B163" s="71"/>
      <c r="C163" s="10">
        <f>SUM(C159:C162)</f>
        <v>10</v>
      </c>
      <c r="D163" s="11"/>
    </row>
    <row r="164" spans="1:4" ht="14" thickBot="1" x14ac:dyDescent="0.2">
      <c r="A164" s="70" t="s">
        <v>18</v>
      </c>
      <c r="B164" s="70"/>
      <c r="C164" s="13">
        <f>IF(C163&gt;5,5,C163)</f>
        <v>5</v>
      </c>
      <c r="D164" s="14"/>
    </row>
    <row r="221" spans="1:4" ht="14" x14ac:dyDescent="0.15">
      <c r="A221" s="65">
        <f>Summary!A9</f>
        <v>1.4</v>
      </c>
      <c r="B221" s="73" t="str">
        <f>Summary!B9</f>
        <v xml:space="preserve">Teaching/Professional Experience </v>
      </c>
      <c r="C221" s="73"/>
      <c r="D221" s="73"/>
    </row>
    <row r="223" spans="1:4" ht="14" x14ac:dyDescent="0.15">
      <c r="A223" s="22" t="str">
        <f>Summary!A10</f>
        <v>1.4.1</v>
      </c>
      <c r="B223" s="72" t="str">
        <f>Summary!B10</f>
        <v>Service after being promoted as Lecturer</v>
      </c>
      <c r="C223" s="72"/>
      <c r="D223" s="72"/>
    </row>
    <row r="225" spans="1:10" ht="22.5" customHeight="1" x14ac:dyDescent="0.15">
      <c r="A225" s="62" t="s">
        <v>13</v>
      </c>
      <c r="B225" s="12" t="s">
        <v>14</v>
      </c>
      <c r="C225" s="12" t="s">
        <v>15</v>
      </c>
      <c r="D225" s="12" t="s">
        <v>16</v>
      </c>
    </row>
    <row r="226" spans="1:10" x14ac:dyDescent="0.15">
      <c r="A226" s="60"/>
      <c r="B226" s="9"/>
      <c r="C226" s="8"/>
    </row>
    <row r="227" spans="1:10" x14ac:dyDescent="0.15">
      <c r="A227" s="60"/>
      <c r="B227" s="9"/>
      <c r="C227" s="8"/>
    </row>
    <row r="228" spans="1:10" ht="28" x14ac:dyDescent="0.15">
      <c r="A228" s="60" t="s">
        <v>142</v>
      </c>
      <c r="B228" s="15" t="s">
        <v>140</v>
      </c>
      <c r="C228" s="42">
        <f>ROUND(J228,1)</f>
        <v>1.5</v>
      </c>
      <c r="G228" s="41">
        <v>43009</v>
      </c>
      <c r="H228" s="41">
        <v>43555</v>
      </c>
      <c r="J228" s="1">
        <f>(H228-G228)/365</f>
        <v>1.4958904109589042</v>
      </c>
    </row>
    <row r="229" spans="1:10" x14ac:dyDescent="0.15">
      <c r="A229" s="60"/>
      <c r="B229" s="15"/>
      <c r="C229" s="8"/>
    </row>
    <row r="230" spans="1:10" ht="28" x14ac:dyDescent="0.15">
      <c r="A230" s="60" t="s">
        <v>143</v>
      </c>
      <c r="B230" s="43" t="s">
        <v>141</v>
      </c>
      <c r="C230" s="8">
        <f ca="1">ROUND(J230,1)</f>
        <v>5.5</v>
      </c>
      <c r="H230" s="41">
        <f ca="1">TODAY()</f>
        <v>45553</v>
      </c>
      <c r="J230" s="1">
        <f ca="1">(H230-H228)/365</f>
        <v>5.4739726027397264</v>
      </c>
    </row>
    <row r="231" spans="1:10" x14ac:dyDescent="0.15">
      <c r="A231" s="60"/>
      <c r="B231" s="15"/>
      <c r="C231" s="8"/>
    </row>
    <row r="232" spans="1:10" x14ac:dyDescent="0.15">
      <c r="A232" s="60"/>
      <c r="B232" s="15"/>
      <c r="C232" s="8"/>
    </row>
    <row r="233" spans="1:10" x14ac:dyDescent="0.15">
      <c r="A233" s="60"/>
      <c r="B233" s="15"/>
      <c r="C233" s="8"/>
    </row>
    <row r="234" spans="1:10" ht="21" customHeight="1" x14ac:dyDescent="0.15">
      <c r="A234" s="71" t="s">
        <v>17</v>
      </c>
      <c r="B234" s="71"/>
      <c r="C234" s="10">
        <f ca="1">SUM(C226:C233)</f>
        <v>7</v>
      </c>
      <c r="D234" s="11"/>
    </row>
    <row r="235" spans="1:10" ht="21" customHeight="1" thickBot="1" x14ac:dyDescent="0.2">
      <c r="A235" s="70" t="s">
        <v>18</v>
      </c>
      <c r="B235" s="70"/>
      <c r="C235" s="13">
        <f ca="1">IF(C234&gt;8,8,C234)</f>
        <v>7</v>
      </c>
      <c r="D235" s="14"/>
    </row>
    <row r="239" spans="1:10" ht="14" x14ac:dyDescent="0.15">
      <c r="A239" s="22" t="str">
        <f>Summary!A11</f>
        <v>1.4.2</v>
      </c>
      <c r="B239" s="72" t="str">
        <f>Summary!B11</f>
        <v>PhD/equivalent or higher Degree</v>
      </c>
      <c r="C239" s="72"/>
      <c r="D239" s="72"/>
    </row>
    <row r="241" spans="1:4" ht="28" x14ac:dyDescent="0.15">
      <c r="A241" s="62" t="s">
        <v>13</v>
      </c>
      <c r="B241" s="12" t="s">
        <v>14</v>
      </c>
      <c r="C241" s="12" t="s">
        <v>15</v>
      </c>
      <c r="D241" s="12" t="s">
        <v>16</v>
      </c>
    </row>
    <row r="242" spans="1:4" x14ac:dyDescent="0.15">
      <c r="A242" s="60"/>
      <c r="B242" s="9"/>
      <c r="C242" s="8"/>
    </row>
    <row r="243" spans="1:4" ht="14" x14ac:dyDescent="0.15">
      <c r="A243" s="60" t="s">
        <v>145</v>
      </c>
      <c r="B243" s="9" t="s">
        <v>144</v>
      </c>
      <c r="C243" s="8">
        <v>2</v>
      </c>
    </row>
    <row r="244" spans="1:4" x14ac:dyDescent="0.15">
      <c r="A244" s="60"/>
      <c r="B244" s="9"/>
      <c r="C244" s="8"/>
    </row>
    <row r="245" spans="1:4" x14ac:dyDescent="0.15">
      <c r="A245" s="60"/>
      <c r="B245" s="16"/>
      <c r="C245" s="8"/>
    </row>
    <row r="246" spans="1:4" x14ac:dyDescent="0.15">
      <c r="A246" s="60"/>
      <c r="B246" s="9"/>
      <c r="C246" s="8"/>
    </row>
    <row r="247" spans="1:4" x14ac:dyDescent="0.15">
      <c r="A247" s="60"/>
      <c r="B247" s="16"/>
      <c r="C247" s="8"/>
    </row>
    <row r="248" spans="1:4" x14ac:dyDescent="0.15">
      <c r="A248" s="60"/>
      <c r="B248" s="9"/>
      <c r="C248" s="8"/>
    </row>
    <row r="249" spans="1:4" x14ac:dyDescent="0.15">
      <c r="A249" s="60"/>
      <c r="B249" s="15"/>
      <c r="C249" s="8"/>
    </row>
    <row r="250" spans="1:4" x14ac:dyDescent="0.15">
      <c r="A250" s="71" t="s">
        <v>17</v>
      </c>
      <c r="B250" s="71"/>
      <c r="C250" s="10">
        <f>SUM(C242:C249)</f>
        <v>2</v>
      </c>
      <c r="D250" s="11"/>
    </row>
    <row r="251" spans="1:4" ht="14" thickBot="1" x14ac:dyDescent="0.2">
      <c r="A251" s="70" t="s">
        <v>18</v>
      </c>
      <c r="B251" s="70"/>
      <c r="C251" s="13">
        <f>C250</f>
        <v>2</v>
      </c>
      <c r="D251" s="14"/>
    </row>
    <row r="281" spans="1:4" ht="14" x14ac:dyDescent="0.15">
      <c r="A281" s="65">
        <f>Summary!A12</f>
        <v>1.5</v>
      </c>
      <c r="B281" s="73" t="str">
        <f>Summary!B12</f>
        <v>Postgraduate Supervision</v>
      </c>
      <c r="C281" s="73"/>
      <c r="D281" s="73"/>
    </row>
    <row r="283" spans="1:4" ht="14" x14ac:dyDescent="0.15">
      <c r="A283" s="22" t="str">
        <f>Summary!A13</f>
        <v>1.5.1</v>
      </c>
      <c r="B283" s="72" t="str">
        <f>Summary!B13</f>
        <v>Two  year postgraduate degree</v>
      </c>
      <c r="C283" s="72"/>
      <c r="D283" s="72"/>
    </row>
    <row r="285" spans="1:4" ht="28" x14ac:dyDescent="0.15">
      <c r="A285" s="62" t="s">
        <v>13</v>
      </c>
      <c r="B285" s="12" t="s">
        <v>14</v>
      </c>
      <c r="C285" s="12" t="s">
        <v>15</v>
      </c>
      <c r="D285" s="12" t="s">
        <v>16</v>
      </c>
    </row>
    <row r="286" spans="1:4" x14ac:dyDescent="0.15">
      <c r="A286" s="60"/>
      <c r="B286" s="9"/>
      <c r="C286" s="8"/>
    </row>
    <row r="287" spans="1:4" x14ac:dyDescent="0.15">
      <c r="A287" s="60"/>
      <c r="B287" s="7"/>
      <c r="C287" s="8"/>
    </row>
    <row r="288" spans="1:4" x14ac:dyDescent="0.15">
      <c r="A288" s="60"/>
      <c r="B288" s="9"/>
      <c r="C288" s="8"/>
    </row>
    <row r="289" spans="1:4" x14ac:dyDescent="0.15">
      <c r="A289" s="60"/>
      <c r="B289" s="9"/>
      <c r="C289" s="8"/>
    </row>
    <row r="290" spans="1:4" x14ac:dyDescent="0.15">
      <c r="A290" s="71" t="s">
        <v>17</v>
      </c>
      <c r="B290" s="71"/>
      <c r="C290" s="10">
        <f>SUM(C286:C289)</f>
        <v>0</v>
      </c>
      <c r="D290" s="11"/>
    </row>
    <row r="291" spans="1:4" ht="14" thickBot="1" x14ac:dyDescent="0.2">
      <c r="A291" s="70" t="s">
        <v>18</v>
      </c>
      <c r="B291" s="70"/>
      <c r="C291" s="13">
        <f>C290</f>
        <v>0</v>
      </c>
      <c r="D291" s="14"/>
    </row>
    <row r="295" spans="1:4" ht="14" customHeight="1" x14ac:dyDescent="0.15">
      <c r="A295" s="22" t="str">
        <f>Summary!A14</f>
        <v>1.5.2</v>
      </c>
      <c r="B295" s="72" t="str">
        <f>Summary!B14</f>
        <v>M.S.,M.D or postgraduate degree</v>
      </c>
      <c r="C295" s="72"/>
      <c r="D295" s="72"/>
    </row>
    <row r="297" spans="1:4" ht="28" x14ac:dyDescent="0.15">
      <c r="A297" s="62" t="s">
        <v>13</v>
      </c>
      <c r="B297" s="12" t="s">
        <v>14</v>
      </c>
      <c r="C297" s="12" t="s">
        <v>15</v>
      </c>
      <c r="D297" s="12" t="s">
        <v>16</v>
      </c>
    </row>
    <row r="298" spans="1:4" x14ac:dyDescent="0.15">
      <c r="A298" s="60"/>
      <c r="B298" s="9"/>
      <c r="C298" s="8"/>
    </row>
    <row r="299" spans="1:4" x14ac:dyDescent="0.15">
      <c r="A299" s="60"/>
      <c r="B299" s="7"/>
      <c r="C299" s="8"/>
    </row>
    <row r="300" spans="1:4" x14ac:dyDescent="0.15">
      <c r="A300" s="60"/>
      <c r="B300" s="9"/>
      <c r="C300" s="8"/>
    </row>
    <row r="301" spans="1:4" x14ac:dyDescent="0.15">
      <c r="A301" s="60"/>
      <c r="B301" s="9"/>
      <c r="C301" s="8"/>
    </row>
    <row r="302" spans="1:4" x14ac:dyDescent="0.15">
      <c r="A302" s="71" t="s">
        <v>17</v>
      </c>
      <c r="B302" s="71"/>
      <c r="C302" s="10">
        <f>SUM(C298:C301)</f>
        <v>0</v>
      </c>
      <c r="D302" s="11"/>
    </row>
    <row r="303" spans="1:4" ht="14" thickBot="1" x14ac:dyDescent="0.2">
      <c r="A303" s="70" t="s">
        <v>18</v>
      </c>
      <c r="B303" s="70"/>
      <c r="C303" s="13">
        <f>IF(C246&gt;6,6,C246)</f>
        <v>0</v>
      </c>
      <c r="D303" s="14"/>
    </row>
    <row r="344" spans="1:4" ht="14" x14ac:dyDescent="0.15">
      <c r="A344" s="65">
        <f>Summary!A15</f>
        <v>1.6</v>
      </c>
      <c r="B344" s="73" t="str">
        <f>Summary!B15</f>
        <v>Institutional Development</v>
      </c>
      <c r="C344" s="73"/>
      <c r="D344" s="73"/>
    </row>
    <row r="346" spans="1:4" ht="28" x14ac:dyDescent="0.15">
      <c r="A346" s="62" t="s">
        <v>13</v>
      </c>
      <c r="B346" s="12" t="s">
        <v>14</v>
      </c>
      <c r="C346" s="12" t="s">
        <v>15</v>
      </c>
      <c r="D346" s="12" t="s">
        <v>16</v>
      </c>
    </row>
    <row r="347" spans="1:4" x14ac:dyDescent="0.15">
      <c r="A347" s="60"/>
      <c r="B347" s="9"/>
      <c r="C347" s="8"/>
    </row>
    <row r="348" spans="1:4" ht="14" x14ac:dyDescent="0.15">
      <c r="A348" s="60" t="s">
        <v>146</v>
      </c>
      <c r="B348" s="7" t="s">
        <v>147</v>
      </c>
      <c r="C348" s="8">
        <v>10</v>
      </c>
    </row>
    <row r="349" spans="1:4" x14ac:dyDescent="0.15">
      <c r="A349" s="60"/>
      <c r="B349" s="9"/>
      <c r="C349" s="8"/>
    </row>
    <row r="350" spans="1:4" x14ac:dyDescent="0.15">
      <c r="A350" s="60"/>
      <c r="B350" s="9"/>
      <c r="C350" s="8"/>
    </row>
    <row r="351" spans="1:4" x14ac:dyDescent="0.15">
      <c r="A351" s="71" t="s">
        <v>17</v>
      </c>
      <c r="B351" s="71"/>
      <c r="C351" s="10">
        <f>SUM(C347:C350)</f>
        <v>10</v>
      </c>
      <c r="D351" s="11"/>
    </row>
    <row r="352" spans="1:4" ht="14" thickBot="1" x14ac:dyDescent="0.2">
      <c r="A352" s="70" t="s">
        <v>18</v>
      </c>
      <c r="B352" s="70"/>
      <c r="C352" s="13">
        <f>IF(C351&gt;10,10,C351)</f>
        <v>10</v>
      </c>
      <c r="D352" s="14"/>
    </row>
  </sheetData>
  <mergeCells count="33">
    <mergeCell ref="A2:D2"/>
    <mergeCell ref="A51:B51"/>
    <mergeCell ref="A351:B351"/>
    <mergeCell ref="A352:B352"/>
    <mergeCell ref="A303:B303"/>
    <mergeCell ref="A302:B302"/>
    <mergeCell ref="B283:D283"/>
    <mergeCell ref="B295:D295"/>
    <mergeCell ref="B344:D344"/>
    <mergeCell ref="A291:B291"/>
    <mergeCell ref="A109:B109"/>
    <mergeCell ref="A163:B163"/>
    <mergeCell ref="A164:B164"/>
    <mergeCell ref="A25:B25"/>
    <mergeCell ref="A26:B26"/>
    <mergeCell ref="A32:D32"/>
    <mergeCell ref="B4:D4"/>
    <mergeCell ref="B6:D6"/>
    <mergeCell ref="B30:D30"/>
    <mergeCell ref="B91:D91"/>
    <mergeCell ref="B93:D93"/>
    <mergeCell ref="A52:B52"/>
    <mergeCell ref="A235:B235"/>
    <mergeCell ref="A108:B108"/>
    <mergeCell ref="A250:B250"/>
    <mergeCell ref="A251:B251"/>
    <mergeCell ref="A290:B290"/>
    <mergeCell ref="B156:D156"/>
    <mergeCell ref="B221:D221"/>
    <mergeCell ref="B223:D223"/>
    <mergeCell ref="B239:D239"/>
    <mergeCell ref="B281:D281"/>
    <mergeCell ref="A234:B234"/>
  </mergeCells>
  <pageMargins left="0.7" right="0.7" top="0.75" bottom="0.75" header="0.3" footer="0.3"/>
  <pageSetup paperSize="9" scale="91" orientation="portrait" r:id="rId1"/>
  <rowBreaks count="1" manualBreakCount="1">
    <brk id="26" max="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8A8C6-2A76-417F-87E7-7FB96272416B}">
  <dimension ref="A2:F964"/>
  <sheetViews>
    <sheetView showGridLines="0" view="pageBreakPreview" zoomScale="118" zoomScaleNormal="100" zoomScaleSheetLayoutView="100" workbookViewId="0">
      <selection activeCell="E792" sqref="E792"/>
    </sheetView>
  </sheetViews>
  <sheetFormatPr baseColWidth="10" defaultColWidth="9.1640625" defaultRowHeight="13" x14ac:dyDescent="0.15"/>
  <cols>
    <col min="1" max="1" width="10.6640625" style="64" customWidth="1"/>
    <col min="2" max="2" width="43.6640625" style="64" customWidth="1"/>
    <col min="3" max="3" width="7" style="8" customWidth="1"/>
    <col min="4" max="4" width="7" style="31" customWidth="1"/>
    <col min="5" max="6" width="7" style="8" customWidth="1"/>
    <col min="7" max="16384" width="9.1640625" style="1"/>
  </cols>
  <sheetData>
    <row r="2" spans="1:6" ht="16" x14ac:dyDescent="0.2">
      <c r="A2" s="74" t="s">
        <v>95</v>
      </c>
      <c r="B2" s="74"/>
      <c r="C2" s="74"/>
      <c r="D2" s="74"/>
      <c r="E2" s="74"/>
      <c r="F2" s="74"/>
    </row>
    <row r="4" spans="1:6" ht="14" x14ac:dyDescent="0.15">
      <c r="A4" s="61">
        <f>Summary!A17</f>
        <v>2.1</v>
      </c>
      <c r="B4" s="73" t="str">
        <f>Summary!B17</f>
        <v xml:space="preserve">Publication in refereed journal based on research for a degree </v>
      </c>
      <c r="C4" s="73"/>
      <c r="D4" s="73"/>
      <c r="E4" s="73"/>
      <c r="F4" s="73"/>
    </row>
    <row r="6" spans="1:6" ht="56" x14ac:dyDescent="0.15">
      <c r="A6" s="62" t="s">
        <v>13</v>
      </c>
      <c r="B6" s="62" t="s">
        <v>14</v>
      </c>
      <c r="C6" s="12" t="s">
        <v>98</v>
      </c>
      <c r="D6" s="27" t="s">
        <v>99</v>
      </c>
      <c r="E6" s="12" t="s">
        <v>15</v>
      </c>
      <c r="F6" s="12" t="s">
        <v>16</v>
      </c>
    </row>
    <row r="7" spans="1:6" ht="56" x14ac:dyDescent="0.15">
      <c r="A7" s="60" t="s">
        <v>159</v>
      </c>
      <c r="B7" s="38" t="s">
        <v>22</v>
      </c>
      <c r="C7" s="23">
        <v>2</v>
      </c>
      <c r="D7" s="28">
        <v>0.75</v>
      </c>
      <c r="E7" s="8">
        <f>C7*D7</f>
        <v>1.5</v>
      </c>
    </row>
    <row r="8" spans="1:6" x14ac:dyDescent="0.15">
      <c r="A8" s="60"/>
      <c r="B8" s="38"/>
      <c r="C8" s="23"/>
      <c r="D8" s="32"/>
    </row>
    <row r="9" spans="1:6" x14ac:dyDescent="0.15">
      <c r="A9" s="71" t="s">
        <v>17</v>
      </c>
      <c r="B9" s="71"/>
      <c r="C9" s="10"/>
      <c r="D9" s="29"/>
      <c r="E9" s="10">
        <f>SUM(E7:E8)</f>
        <v>1.5</v>
      </c>
      <c r="F9" s="24"/>
    </row>
    <row r="10" spans="1:6" ht="14" thickBot="1" x14ac:dyDescent="0.2">
      <c r="A10" s="70" t="s">
        <v>18</v>
      </c>
      <c r="B10" s="70"/>
      <c r="C10" s="13"/>
      <c r="D10" s="30"/>
      <c r="E10" s="13">
        <f>E9</f>
        <v>1.5</v>
      </c>
      <c r="F10" s="25"/>
    </row>
    <row r="11" spans="1:6" x14ac:dyDescent="0.15">
      <c r="A11" s="38"/>
      <c r="B11" s="38"/>
      <c r="C11" s="7"/>
      <c r="D11" s="7"/>
      <c r="E11" s="7"/>
      <c r="F11" s="7"/>
    </row>
    <row r="12" spans="1:6" x14ac:dyDescent="0.15">
      <c r="A12" s="38"/>
      <c r="B12" s="38"/>
      <c r="C12" s="7"/>
      <c r="D12" s="7"/>
      <c r="E12" s="7"/>
      <c r="F12" s="7"/>
    </row>
    <row r="13" spans="1:6" x14ac:dyDescent="0.15">
      <c r="A13" s="38"/>
      <c r="B13" s="38"/>
      <c r="C13" s="7"/>
      <c r="D13" s="7"/>
      <c r="E13" s="7"/>
      <c r="F13" s="7"/>
    </row>
    <row r="14" spans="1:6" x14ac:dyDescent="0.15">
      <c r="A14" s="38"/>
      <c r="B14" s="38"/>
      <c r="C14" s="7"/>
      <c r="D14" s="7"/>
      <c r="E14" s="7"/>
      <c r="F14" s="7"/>
    </row>
    <row r="15" spans="1:6" x14ac:dyDescent="0.15">
      <c r="A15" s="38"/>
      <c r="B15" s="38"/>
      <c r="C15" s="7"/>
      <c r="D15" s="7"/>
      <c r="E15" s="7"/>
      <c r="F15" s="7"/>
    </row>
    <row r="16" spans="1:6" x14ac:dyDescent="0.15">
      <c r="A16" s="38"/>
      <c r="B16" s="38"/>
      <c r="C16" s="7"/>
      <c r="D16" s="7"/>
      <c r="E16" s="7"/>
      <c r="F16" s="7"/>
    </row>
    <row r="17" spans="1:6" x14ac:dyDescent="0.15">
      <c r="A17" s="38"/>
      <c r="B17" s="38"/>
      <c r="C17" s="7"/>
      <c r="D17" s="7"/>
      <c r="E17" s="7"/>
      <c r="F17" s="7"/>
    </row>
    <row r="18" spans="1:6" x14ac:dyDescent="0.15">
      <c r="A18" s="38"/>
      <c r="B18" s="38"/>
      <c r="C18" s="7"/>
      <c r="D18" s="7"/>
      <c r="E18" s="7"/>
      <c r="F18" s="7"/>
    </row>
    <row r="19" spans="1:6" x14ac:dyDescent="0.15">
      <c r="A19" s="38"/>
      <c r="B19" s="38"/>
      <c r="C19" s="7"/>
      <c r="D19" s="7"/>
      <c r="E19" s="7"/>
      <c r="F19" s="7"/>
    </row>
    <row r="20" spans="1:6" x14ac:dyDescent="0.15">
      <c r="A20" s="38"/>
      <c r="B20" s="38"/>
      <c r="C20" s="7"/>
      <c r="D20" s="7"/>
      <c r="E20" s="7"/>
      <c r="F20" s="7"/>
    </row>
    <row r="21" spans="1:6" x14ac:dyDescent="0.15">
      <c r="A21" s="38"/>
      <c r="B21" s="38"/>
      <c r="C21" s="7"/>
      <c r="D21" s="7"/>
      <c r="E21" s="7"/>
      <c r="F21" s="7"/>
    </row>
    <row r="22" spans="1:6" x14ac:dyDescent="0.15">
      <c r="A22" s="38"/>
      <c r="B22" s="38"/>
      <c r="C22" s="7"/>
      <c r="D22" s="7"/>
      <c r="E22" s="7"/>
      <c r="F22" s="7"/>
    </row>
    <row r="23" spans="1:6" x14ac:dyDescent="0.15">
      <c r="A23" s="38"/>
      <c r="B23" s="38"/>
      <c r="C23" s="7"/>
      <c r="D23" s="7"/>
      <c r="E23" s="7"/>
      <c r="F23" s="7"/>
    </row>
    <row r="24" spans="1:6" x14ac:dyDescent="0.15">
      <c r="A24" s="38"/>
      <c r="B24" s="38"/>
      <c r="C24" s="7"/>
      <c r="D24" s="7"/>
      <c r="E24" s="7"/>
      <c r="F24" s="7"/>
    </row>
    <row r="25" spans="1:6" x14ac:dyDescent="0.15">
      <c r="A25" s="38"/>
      <c r="B25" s="38"/>
      <c r="C25" s="7"/>
      <c r="D25" s="7"/>
      <c r="E25" s="7"/>
      <c r="F25" s="7"/>
    </row>
    <row r="26" spans="1:6" x14ac:dyDescent="0.15">
      <c r="A26" s="38"/>
      <c r="B26" s="38"/>
      <c r="C26" s="7"/>
      <c r="D26" s="7"/>
      <c r="E26" s="7"/>
      <c r="F26" s="7"/>
    </row>
    <row r="27" spans="1:6" x14ac:dyDescent="0.15">
      <c r="A27" s="38"/>
      <c r="B27" s="38"/>
      <c r="C27" s="7"/>
      <c r="D27" s="7"/>
      <c r="E27" s="7"/>
      <c r="F27" s="7"/>
    </row>
    <row r="28" spans="1:6" x14ac:dyDescent="0.15">
      <c r="A28" s="38"/>
      <c r="B28" s="38"/>
      <c r="C28" s="7"/>
      <c r="D28" s="7"/>
      <c r="E28" s="7"/>
      <c r="F28" s="7"/>
    </row>
    <row r="29" spans="1:6" x14ac:dyDescent="0.15">
      <c r="A29" s="38"/>
      <c r="B29" s="38"/>
      <c r="C29" s="7"/>
      <c r="D29" s="7"/>
      <c r="E29" s="7"/>
      <c r="F29" s="7"/>
    </row>
    <row r="30" spans="1:6" x14ac:dyDescent="0.15">
      <c r="A30" s="38"/>
      <c r="B30" s="38"/>
      <c r="C30" s="7"/>
      <c r="D30" s="7"/>
      <c r="E30" s="7"/>
      <c r="F30" s="7"/>
    </row>
    <row r="31" spans="1:6" x14ac:dyDescent="0.15">
      <c r="A31" s="38"/>
      <c r="B31" s="38"/>
      <c r="C31" s="7"/>
      <c r="D31" s="7"/>
      <c r="E31" s="7"/>
      <c r="F31" s="7"/>
    </row>
    <row r="32" spans="1:6" x14ac:dyDescent="0.15">
      <c r="A32" s="38"/>
      <c r="B32" s="38"/>
      <c r="C32" s="7"/>
      <c r="D32" s="7"/>
      <c r="E32" s="7"/>
      <c r="F32" s="7"/>
    </row>
    <row r="33" spans="1:6" x14ac:dyDescent="0.15">
      <c r="A33" s="38"/>
      <c r="B33" s="38"/>
      <c r="C33" s="7"/>
      <c r="D33" s="7"/>
      <c r="E33" s="7"/>
      <c r="F33" s="7"/>
    </row>
    <row r="34" spans="1:6" x14ac:dyDescent="0.15">
      <c r="A34" s="38"/>
      <c r="B34" s="38"/>
      <c r="C34" s="7"/>
      <c r="D34" s="7"/>
      <c r="E34" s="7"/>
      <c r="F34" s="7"/>
    </row>
    <row r="35" spans="1:6" x14ac:dyDescent="0.15">
      <c r="A35" s="38"/>
      <c r="B35" s="38"/>
      <c r="C35" s="7"/>
      <c r="D35" s="7"/>
      <c r="E35" s="7"/>
      <c r="F35" s="7"/>
    </row>
    <row r="36" spans="1:6" x14ac:dyDescent="0.15">
      <c r="A36" s="38"/>
      <c r="B36" s="38"/>
      <c r="C36" s="7"/>
      <c r="D36" s="7"/>
      <c r="E36" s="7"/>
      <c r="F36" s="7"/>
    </row>
    <row r="37" spans="1:6" x14ac:dyDescent="0.15">
      <c r="A37" s="38"/>
      <c r="B37" s="38"/>
      <c r="C37" s="7"/>
      <c r="D37" s="7"/>
      <c r="E37" s="7"/>
      <c r="F37" s="7"/>
    </row>
    <row r="38" spans="1:6" x14ac:dyDescent="0.15">
      <c r="A38" s="63"/>
      <c r="B38" s="38"/>
      <c r="C38" s="7"/>
      <c r="D38" s="7"/>
      <c r="E38" s="7"/>
      <c r="F38" s="7"/>
    </row>
    <row r="39" spans="1:6" x14ac:dyDescent="0.15">
      <c r="A39" s="38"/>
      <c r="B39" s="38"/>
      <c r="C39" s="7"/>
      <c r="D39" s="7"/>
      <c r="E39" s="7"/>
      <c r="F39" s="7"/>
    </row>
    <row r="40" spans="1:6" x14ac:dyDescent="0.15">
      <c r="A40" s="38"/>
      <c r="B40" s="38"/>
      <c r="C40" s="7"/>
      <c r="D40" s="7"/>
      <c r="E40" s="7"/>
      <c r="F40" s="7"/>
    </row>
    <row r="41" spans="1:6" x14ac:dyDescent="0.15">
      <c r="A41" s="38"/>
      <c r="B41" s="38"/>
      <c r="C41" s="7"/>
      <c r="D41" s="7"/>
      <c r="E41" s="7"/>
      <c r="F41" s="7"/>
    </row>
    <row r="42" spans="1:6" x14ac:dyDescent="0.15">
      <c r="A42" s="38"/>
      <c r="B42" s="38"/>
      <c r="C42" s="7"/>
      <c r="D42" s="7"/>
      <c r="E42" s="7"/>
      <c r="F42" s="7"/>
    </row>
    <row r="43" spans="1:6" x14ac:dyDescent="0.15">
      <c r="A43" s="38"/>
      <c r="B43" s="38"/>
      <c r="C43" s="7"/>
      <c r="D43" s="7"/>
      <c r="E43" s="7"/>
      <c r="F43" s="7"/>
    </row>
    <row r="44" spans="1:6" x14ac:dyDescent="0.15">
      <c r="A44" s="38"/>
      <c r="B44" s="38"/>
      <c r="C44" s="7"/>
      <c r="D44" s="7"/>
      <c r="E44" s="7"/>
      <c r="F44" s="7"/>
    </row>
    <row r="45" spans="1:6" x14ac:dyDescent="0.15">
      <c r="A45" s="38"/>
      <c r="B45" s="38"/>
      <c r="C45" s="7"/>
      <c r="D45" s="7"/>
      <c r="E45" s="7"/>
      <c r="F45" s="7"/>
    </row>
    <row r="46" spans="1:6" x14ac:dyDescent="0.15">
      <c r="A46" s="38"/>
      <c r="B46" s="38"/>
      <c r="C46" s="7"/>
      <c r="D46" s="7"/>
      <c r="E46" s="7"/>
      <c r="F46" s="7"/>
    </row>
    <row r="47" spans="1:6" x14ac:dyDescent="0.15">
      <c r="A47" s="38"/>
      <c r="B47" s="38"/>
      <c r="C47" s="7"/>
      <c r="D47" s="7"/>
      <c r="E47" s="7"/>
      <c r="F47" s="7"/>
    </row>
    <row r="48" spans="1:6" x14ac:dyDescent="0.15">
      <c r="A48" s="38"/>
      <c r="B48" s="38"/>
      <c r="C48" s="7"/>
      <c r="D48" s="7"/>
      <c r="E48" s="7"/>
      <c r="F48" s="7"/>
    </row>
    <row r="49" spans="1:6" x14ac:dyDescent="0.15">
      <c r="A49" s="38"/>
      <c r="B49" s="38"/>
      <c r="C49" s="7"/>
      <c r="D49" s="7"/>
      <c r="E49" s="7"/>
      <c r="F49" s="7"/>
    </row>
    <row r="50" spans="1:6" x14ac:dyDescent="0.15">
      <c r="A50" s="38"/>
      <c r="B50" s="38"/>
      <c r="C50" s="7"/>
      <c r="D50" s="7"/>
      <c r="E50" s="7"/>
      <c r="F50" s="7"/>
    </row>
    <row r="51" spans="1:6" x14ac:dyDescent="0.15">
      <c r="A51" s="38"/>
      <c r="B51" s="38"/>
      <c r="C51" s="7"/>
      <c r="D51" s="7"/>
      <c r="E51" s="7"/>
      <c r="F51" s="7"/>
    </row>
    <row r="52" spans="1:6" x14ac:dyDescent="0.15">
      <c r="A52" s="38"/>
      <c r="B52" s="38"/>
      <c r="C52" s="7"/>
      <c r="D52" s="7"/>
      <c r="E52" s="7"/>
      <c r="F52" s="7"/>
    </row>
    <row r="53" spans="1:6" x14ac:dyDescent="0.15">
      <c r="A53" s="38"/>
      <c r="B53" s="38"/>
      <c r="C53" s="7"/>
      <c r="D53" s="7"/>
      <c r="E53" s="7"/>
      <c r="F53" s="7"/>
    </row>
    <row r="54" spans="1:6" x14ac:dyDescent="0.15">
      <c r="A54" s="38"/>
      <c r="B54" s="38"/>
      <c r="C54" s="7"/>
      <c r="D54" s="7"/>
      <c r="E54" s="7"/>
      <c r="F54" s="7"/>
    </row>
    <row r="55" spans="1:6" x14ac:dyDescent="0.15">
      <c r="A55" s="38"/>
      <c r="B55" s="38"/>
      <c r="C55" s="7"/>
      <c r="D55" s="7"/>
      <c r="E55" s="7"/>
      <c r="F55" s="7"/>
    </row>
    <row r="56" spans="1:6" x14ac:dyDescent="0.15">
      <c r="A56" s="38"/>
      <c r="B56" s="38"/>
      <c r="C56" s="7"/>
      <c r="D56" s="7"/>
      <c r="E56" s="7"/>
      <c r="F56" s="7"/>
    </row>
    <row r="57" spans="1:6" ht="14" x14ac:dyDescent="0.15">
      <c r="A57" s="61" t="str">
        <f>Summary!A18</f>
        <v>2.2</v>
      </c>
      <c r="B57" s="73" t="str">
        <f>Summary!B18</f>
        <v xml:space="preserve">Other research publications in refereed journals </v>
      </c>
      <c r="C57" s="73"/>
      <c r="D57" s="73"/>
      <c r="E57" s="73"/>
      <c r="F57" s="73"/>
    </row>
    <row r="59" spans="1:6" ht="56" x14ac:dyDescent="0.15">
      <c r="A59" s="62" t="s">
        <v>13</v>
      </c>
      <c r="B59" s="62" t="s">
        <v>14</v>
      </c>
      <c r="C59" s="12" t="s">
        <v>98</v>
      </c>
      <c r="D59" s="27" t="s">
        <v>99</v>
      </c>
      <c r="E59" s="12" t="s">
        <v>15</v>
      </c>
      <c r="F59" s="12" t="s">
        <v>16</v>
      </c>
    </row>
    <row r="60" spans="1:6" ht="70" x14ac:dyDescent="0.15">
      <c r="A60" s="60" t="s">
        <v>160</v>
      </c>
      <c r="B60" s="38" t="s">
        <v>188</v>
      </c>
      <c r="C60" s="23">
        <v>5</v>
      </c>
      <c r="D60" s="28">
        <v>0.6</v>
      </c>
      <c r="E60" s="8">
        <f>IF(C60="","",C60*D60)</f>
        <v>3</v>
      </c>
    </row>
    <row r="61" spans="1:6" x14ac:dyDescent="0.15">
      <c r="A61" s="60"/>
      <c r="B61" s="38"/>
      <c r="C61" s="23"/>
      <c r="D61" s="32"/>
      <c r="E61" s="8" t="str">
        <f t="shared" ref="E61:E67" si="0">IF(C61="","",C61*D61)</f>
        <v/>
      </c>
    </row>
    <row r="62" spans="1:6" ht="56" x14ac:dyDescent="0.15">
      <c r="A62" s="60" t="s">
        <v>161</v>
      </c>
      <c r="B62" s="38" t="s">
        <v>189</v>
      </c>
      <c r="C62" s="23">
        <v>5</v>
      </c>
      <c r="D62" s="28">
        <v>0.3</v>
      </c>
      <c r="E62" s="8">
        <f t="shared" si="0"/>
        <v>1.5</v>
      </c>
    </row>
    <row r="63" spans="1:6" x14ac:dyDescent="0.15">
      <c r="A63" s="60"/>
      <c r="B63" s="38"/>
      <c r="C63" s="23"/>
      <c r="D63" s="32"/>
      <c r="E63" s="8" t="str">
        <f t="shared" si="0"/>
        <v/>
      </c>
    </row>
    <row r="64" spans="1:6" ht="70" x14ac:dyDescent="0.15">
      <c r="A64" s="60" t="s">
        <v>162</v>
      </c>
      <c r="B64" s="38" t="s">
        <v>190</v>
      </c>
      <c r="C64" s="23">
        <v>5</v>
      </c>
      <c r="D64" s="28">
        <v>0.4</v>
      </c>
      <c r="E64" s="8">
        <f t="shared" si="0"/>
        <v>2</v>
      </c>
    </row>
    <row r="65" spans="1:6" ht="15" customHeight="1" x14ac:dyDescent="0.15">
      <c r="A65" s="60"/>
      <c r="B65" s="38"/>
      <c r="C65" s="23"/>
      <c r="D65" s="28"/>
    </row>
    <row r="66" spans="1:6" ht="77" customHeight="1" x14ac:dyDescent="0.15">
      <c r="A66" s="60" t="s">
        <v>163</v>
      </c>
      <c r="B66" s="38" t="s">
        <v>158</v>
      </c>
      <c r="C66" s="23">
        <v>5</v>
      </c>
      <c r="D66" s="28">
        <v>0.7</v>
      </c>
      <c r="E66" s="8">
        <f t="shared" si="0"/>
        <v>3.5</v>
      </c>
    </row>
    <row r="67" spans="1:6" x14ac:dyDescent="0.15">
      <c r="A67" s="60"/>
      <c r="B67" s="38"/>
      <c r="C67" s="23"/>
      <c r="D67" s="32"/>
      <c r="E67" s="8" t="str">
        <f t="shared" si="0"/>
        <v/>
      </c>
    </row>
    <row r="68" spans="1:6" x14ac:dyDescent="0.15">
      <c r="A68" s="71" t="s">
        <v>17</v>
      </c>
      <c r="B68" s="71"/>
      <c r="C68" s="10"/>
      <c r="D68" s="29"/>
      <c r="E68" s="10">
        <f>SUM(E60:E67)</f>
        <v>10</v>
      </c>
      <c r="F68" s="24"/>
    </row>
    <row r="69" spans="1:6" ht="14" thickBot="1" x14ac:dyDescent="0.2">
      <c r="A69" s="70" t="s">
        <v>18</v>
      </c>
      <c r="B69" s="70"/>
      <c r="C69" s="13"/>
      <c r="D69" s="30"/>
      <c r="E69" s="13">
        <f>E68</f>
        <v>10</v>
      </c>
      <c r="F69" s="25"/>
    </row>
    <row r="70" spans="1:6" x14ac:dyDescent="0.15">
      <c r="C70" s="1"/>
      <c r="D70" s="1"/>
      <c r="E70" s="1"/>
      <c r="F70" s="1"/>
    </row>
    <row r="71" spans="1:6" x14ac:dyDescent="0.15">
      <c r="C71" s="1"/>
      <c r="D71" s="1"/>
      <c r="E71" s="1"/>
      <c r="F71" s="1"/>
    </row>
    <row r="72" spans="1:6" x14ac:dyDescent="0.15">
      <c r="C72" s="1"/>
      <c r="D72" s="1"/>
      <c r="E72" s="1"/>
      <c r="F72" s="1"/>
    </row>
    <row r="73" spans="1:6" x14ac:dyDescent="0.15">
      <c r="C73" s="1"/>
      <c r="D73" s="1"/>
      <c r="E73" s="1"/>
      <c r="F73" s="1"/>
    </row>
    <row r="74" spans="1:6" x14ac:dyDescent="0.15">
      <c r="C74" s="1"/>
      <c r="D74" s="1"/>
      <c r="E74" s="1"/>
      <c r="F74" s="1"/>
    </row>
    <row r="75" spans="1:6" x14ac:dyDescent="0.15">
      <c r="C75" s="1"/>
      <c r="D75" s="1"/>
      <c r="E75" s="1"/>
      <c r="F75" s="1"/>
    </row>
    <row r="76" spans="1:6" x14ac:dyDescent="0.15">
      <c r="C76" s="1"/>
      <c r="D76" s="1"/>
      <c r="E76" s="1"/>
      <c r="F76" s="1"/>
    </row>
    <row r="77" spans="1:6" x14ac:dyDescent="0.15">
      <c r="C77" s="1"/>
      <c r="D77" s="1"/>
      <c r="E77" s="1"/>
      <c r="F77" s="1"/>
    </row>
    <row r="78" spans="1:6" x14ac:dyDescent="0.15">
      <c r="C78" s="1"/>
      <c r="D78" s="1"/>
      <c r="E78" s="1"/>
      <c r="F78" s="1"/>
    </row>
    <row r="79" spans="1:6" x14ac:dyDescent="0.15">
      <c r="C79" s="1"/>
      <c r="D79" s="1"/>
      <c r="E79" s="1"/>
      <c r="F79" s="1"/>
    </row>
    <row r="80" spans="1:6" x14ac:dyDescent="0.15">
      <c r="C80" s="1"/>
      <c r="D80" s="1"/>
      <c r="E80" s="1"/>
      <c r="F80" s="1"/>
    </row>
    <row r="81" spans="1:6" x14ac:dyDescent="0.15">
      <c r="C81" s="1"/>
      <c r="D81" s="1"/>
      <c r="E81" s="1"/>
      <c r="F81" s="1"/>
    </row>
    <row r="82" spans="1:6" x14ac:dyDescent="0.15">
      <c r="C82" s="1"/>
      <c r="D82" s="1"/>
      <c r="E82" s="1"/>
      <c r="F82" s="1"/>
    </row>
    <row r="83" spans="1:6" x14ac:dyDescent="0.15">
      <c r="C83" s="1"/>
      <c r="D83" s="1"/>
      <c r="E83" s="1"/>
      <c r="F83" s="1"/>
    </row>
    <row r="84" spans="1:6" x14ac:dyDescent="0.15">
      <c r="C84" s="1"/>
      <c r="D84" s="1"/>
      <c r="E84" s="1"/>
      <c r="F84" s="1"/>
    </row>
    <row r="85" spans="1:6" x14ac:dyDescent="0.15">
      <c r="C85" s="1"/>
      <c r="D85" s="1"/>
      <c r="E85" s="1"/>
      <c r="F85" s="1"/>
    </row>
    <row r="86" spans="1:6" x14ac:dyDescent="0.15">
      <c r="C86" s="1"/>
      <c r="D86" s="1"/>
      <c r="E86" s="1"/>
      <c r="F86" s="1"/>
    </row>
    <row r="87" spans="1:6" x14ac:dyDescent="0.15">
      <c r="C87" s="1"/>
      <c r="D87" s="1"/>
      <c r="E87" s="1"/>
      <c r="F87" s="1"/>
    </row>
    <row r="88" spans="1:6" x14ac:dyDescent="0.15">
      <c r="C88" s="1"/>
      <c r="D88" s="1"/>
      <c r="E88" s="1"/>
      <c r="F88" s="1"/>
    </row>
    <row r="89" spans="1:6" x14ac:dyDescent="0.15">
      <c r="C89" s="1"/>
      <c r="D89" s="1"/>
      <c r="E89" s="1"/>
      <c r="F89" s="1"/>
    </row>
    <row r="90" spans="1:6" x14ac:dyDescent="0.15">
      <c r="C90" s="1"/>
      <c r="D90" s="1"/>
      <c r="E90" s="1"/>
      <c r="F90" s="1"/>
    </row>
    <row r="91" spans="1:6" x14ac:dyDescent="0.15">
      <c r="C91" s="1"/>
      <c r="D91" s="1"/>
      <c r="E91" s="1"/>
      <c r="F91" s="1"/>
    </row>
    <row r="92" spans="1:6" x14ac:dyDescent="0.15">
      <c r="C92" s="1"/>
      <c r="D92" s="1"/>
      <c r="E92" s="1"/>
      <c r="F92" s="1"/>
    </row>
    <row r="93" spans="1:6" x14ac:dyDescent="0.15">
      <c r="C93" s="1"/>
      <c r="D93" s="1"/>
      <c r="E93" s="1"/>
      <c r="F93" s="1"/>
    </row>
    <row r="94" spans="1:6" x14ac:dyDescent="0.15">
      <c r="C94" s="1"/>
      <c r="D94" s="1"/>
      <c r="E94" s="1"/>
      <c r="F94" s="1"/>
    </row>
    <row r="95" spans="1:6" x14ac:dyDescent="0.15">
      <c r="C95" s="1"/>
      <c r="D95" s="1"/>
      <c r="E95" s="1"/>
      <c r="F95" s="1"/>
    </row>
    <row r="96" spans="1:6" ht="14" x14ac:dyDescent="0.15">
      <c r="A96" s="61">
        <f>Summary!A19</f>
        <v>2.2999999999999998</v>
      </c>
      <c r="B96" s="73" t="str">
        <f>Summary!B19</f>
        <v xml:space="preserve">Other research publications in non-referred journals </v>
      </c>
      <c r="C96" s="73"/>
      <c r="D96" s="73"/>
      <c r="E96" s="73"/>
      <c r="F96" s="73"/>
    </row>
    <row r="97" spans="1:6" x14ac:dyDescent="0.15">
      <c r="C97" s="1"/>
      <c r="D97" s="1"/>
      <c r="E97" s="1"/>
      <c r="F97" s="1"/>
    </row>
    <row r="98" spans="1:6" ht="56" x14ac:dyDescent="0.15">
      <c r="A98" s="62" t="s">
        <v>13</v>
      </c>
      <c r="B98" s="62" t="s">
        <v>14</v>
      </c>
      <c r="C98" s="12" t="s">
        <v>98</v>
      </c>
      <c r="D98" s="27" t="s">
        <v>99</v>
      </c>
      <c r="E98" s="12" t="s">
        <v>15</v>
      </c>
      <c r="F98" s="12" t="s">
        <v>16</v>
      </c>
    </row>
    <row r="99" spans="1:6" x14ac:dyDescent="0.15">
      <c r="A99" s="60"/>
      <c r="B99" s="38"/>
      <c r="C99" s="23"/>
      <c r="D99" s="32"/>
      <c r="E99" s="8" t="str">
        <f t="shared" ref="E99" si="1">IF(C99="","",C99*D99)</f>
        <v/>
      </c>
    </row>
    <row r="100" spans="1:6" x14ac:dyDescent="0.15">
      <c r="A100" s="60"/>
      <c r="B100" s="38"/>
      <c r="C100" s="23"/>
      <c r="D100" s="32"/>
    </row>
    <row r="101" spans="1:6" x14ac:dyDescent="0.15">
      <c r="A101" s="60"/>
      <c r="B101" s="38"/>
      <c r="C101" s="23"/>
      <c r="D101" s="32"/>
    </row>
    <row r="102" spans="1:6" x14ac:dyDescent="0.15">
      <c r="A102" s="60"/>
      <c r="B102" s="38"/>
      <c r="C102" s="23"/>
      <c r="D102" s="32"/>
    </row>
    <row r="103" spans="1:6" x14ac:dyDescent="0.15">
      <c r="A103" s="60"/>
      <c r="B103" s="38"/>
      <c r="C103" s="23"/>
      <c r="D103" s="32"/>
    </row>
    <row r="104" spans="1:6" x14ac:dyDescent="0.15">
      <c r="A104" s="60"/>
      <c r="B104" s="38"/>
      <c r="C104" s="23"/>
      <c r="D104" s="32"/>
    </row>
    <row r="105" spans="1:6" x14ac:dyDescent="0.15">
      <c r="A105" s="71" t="s">
        <v>17</v>
      </c>
      <c r="B105" s="71"/>
      <c r="C105" s="10"/>
      <c r="D105" s="29"/>
      <c r="E105" s="10">
        <f>SUM(E99:E99)</f>
        <v>0</v>
      </c>
      <c r="F105" s="24"/>
    </row>
    <row r="106" spans="1:6" ht="14" thickBot="1" x14ac:dyDescent="0.2">
      <c r="A106" s="70" t="s">
        <v>18</v>
      </c>
      <c r="B106" s="70"/>
      <c r="C106" s="13"/>
      <c r="D106" s="30"/>
      <c r="E106" s="13">
        <f>E105</f>
        <v>0</v>
      </c>
      <c r="F106" s="25"/>
    </row>
    <row r="107" spans="1:6" x14ac:dyDescent="0.15">
      <c r="C107" s="1"/>
      <c r="D107" s="1"/>
      <c r="E107" s="1"/>
      <c r="F107" s="1"/>
    </row>
    <row r="108" spans="1:6" x14ac:dyDescent="0.15">
      <c r="C108" s="1"/>
      <c r="D108" s="1"/>
      <c r="E108" s="1"/>
      <c r="F108" s="1"/>
    </row>
    <row r="109" spans="1:6" x14ac:dyDescent="0.15">
      <c r="C109" s="1"/>
      <c r="D109" s="1"/>
      <c r="E109" s="1"/>
      <c r="F109" s="1"/>
    </row>
    <row r="110" spans="1:6" x14ac:dyDescent="0.15">
      <c r="C110" s="1"/>
      <c r="D110" s="1"/>
      <c r="E110" s="1"/>
      <c r="F110" s="1"/>
    </row>
    <row r="111" spans="1:6" x14ac:dyDescent="0.15">
      <c r="C111" s="1"/>
      <c r="D111" s="1"/>
      <c r="E111" s="1"/>
      <c r="F111" s="1"/>
    </row>
    <row r="112" spans="1:6" x14ac:dyDescent="0.15">
      <c r="C112" s="1"/>
      <c r="D112" s="1"/>
      <c r="E112" s="1"/>
      <c r="F112" s="1"/>
    </row>
    <row r="113" spans="3:6" x14ac:dyDescent="0.15">
      <c r="C113" s="1"/>
      <c r="D113" s="1"/>
      <c r="E113" s="1"/>
      <c r="F113" s="1"/>
    </row>
    <row r="114" spans="3:6" x14ac:dyDescent="0.15">
      <c r="C114" s="1"/>
      <c r="D114" s="1"/>
      <c r="E114" s="1"/>
      <c r="F114" s="1"/>
    </row>
    <row r="115" spans="3:6" x14ac:dyDescent="0.15">
      <c r="C115" s="1"/>
      <c r="D115" s="1"/>
      <c r="E115" s="1"/>
      <c r="F115" s="1"/>
    </row>
    <row r="116" spans="3:6" x14ac:dyDescent="0.15">
      <c r="C116" s="1"/>
      <c r="D116" s="1"/>
      <c r="E116" s="1"/>
      <c r="F116" s="1"/>
    </row>
    <row r="117" spans="3:6" x14ac:dyDescent="0.15">
      <c r="C117" s="1"/>
      <c r="D117" s="1"/>
      <c r="E117" s="1"/>
      <c r="F117" s="1"/>
    </row>
    <row r="118" spans="3:6" x14ac:dyDescent="0.15">
      <c r="C118" s="1"/>
      <c r="D118" s="1"/>
      <c r="E118" s="1"/>
      <c r="F118" s="1"/>
    </row>
    <row r="119" spans="3:6" x14ac:dyDescent="0.15">
      <c r="C119" s="1"/>
      <c r="D119" s="1"/>
      <c r="E119" s="1"/>
      <c r="F119" s="1"/>
    </row>
    <row r="120" spans="3:6" x14ac:dyDescent="0.15">
      <c r="C120" s="1"/>
      <c r="D120" s="1"/>
      <c r="E120" s="1"/>
      <c r="F120" s="1"/>
    </row>
    <row r="121" spans="3:6" x14ac:dyDescent="0.15">
      <c r="C121" s="1"/>
      <c r="D121" s="1"/>
      <c r="E121" s="1"/>
      <c r="F121" s="1"/>
    </row>
    <row r="122" spans="3:6" x14ac:dyDescent="0.15">
      <c r="C122" s="1"/>
      <c r="D122" s="1"/>
      <c r="E122" s="1"/>
      <c r="F122" s="1"/>
    </row>
    <row r="123" spans="3:6" x14ac:dyDescent="0.15">
      <c r="C123" s="1"/>
      <c r="D123" s="1"/>
      <c r="E123" s="1"/>
      <c r="F123" s="1"/>
    </row>
    <row r="124" spans="3:6" x14ac:dyDescent="0.15">
      <c r="C124" s="1"/>
      <c r="D124" s="1"/>
      <c r="E124" s="1"/>
      <c r="F124" s="1"/>
    </row>
    <row r="125" spans="3:6" x14ac:dyDescent="0.15">
      <c r="C125" s="1"/>
      <c r="D125" s="1"/>
      <c r="E125" s="1"/>
      <c r="F125" s="1"/>
    </row>
    <row r="126" spans="3:6" x14ac:dyDescent="0.15">
      <c r="C126" s="1"/>
      <c r="D126" s="1"/>
      <c r="E126" s="1"/>
      <c r="F126" s="1"/>
    </row>
    <row r="127" spans="3:6" x14ac:dyDescent="0.15">
      <c r="C127" s="1"/>
      <c r="D127" s="1"/>
      <c r="E127" s="1"/>
      <c r="F127" s="1"/>
    </row>
    <row r="128" spans="3:6" x14ac:dyDescent="0.15">
      <c r="C128" s="1"/>
      <c r="D128" s="1"/>
      <c r="E128" s="1"/>
      <c r="F128" s="1"/>
    </row>
    <row r="129" spans="3:6" x14ac:dyDescent="0.15">
      <c r="C129" s="1"/>
      <c r="D129" s="1"/>
      <c r="E129" s="1"/>
      <c r="F129" s="1"/>
    </row>
    <row r="130" spans="3:6" x14ac:dyDescent="0.15">
      <c r="C130" s="1"/>
      <c r="D130" s="1"/>
      <c r="E130" s="1"/>
      <c r="F130" s="1"/>
    </row>
    <row r="131" spans="3:6" x14ac:dyDescent="0.15">
      <c r="C131" s="1"/>
      <c r="D131" s="1"/>
      <c r="E131" s="1"/>
      <c r="F131" s="1"/>
    </row>
    <row r="132" spans="3:6" x14ac:dyDescent="0.15">
      <c r="C132" s="1"/>
      <c r="D132" s="1"/>
      <c r="E132" s="1"/>
      <c r="F132" s="1"/>
    </row>
    <row r="133" spans="3:6" x14ac:dyDescent="0.15">
      <c r="C133" s="1"/>
      <c r="D133" s="1"/>
      <c r="E133" s="1"/>
      <c r="F133" s="1"/>
    </row>
    <row r="134" spans="3:6" x14ac:dyDescent="0.15">
      <c r="C134" s="1"/>
      <c r="D134" s="1"/>
      <c r="E134" s="1"/>
      <c r="F134" s="1"/>
    </row>
    <row r="135" spans="3:6" x14ac:dyDescent="0.15">
      <c r="C135" s="1"/>
      <c r="D135" s="1"/>
      <c r="E135" s="1"/>
      <c r="F135" s="1"/>
    </row>
    <row r="136" spans="3:6" x14ac:dyDescent="0.15">
      <c r="C136" s="1"/>
      <c r="D136" s="1"/>
      <c r="E136" s="1"/>
      <c r="F136" s="1"/>
    </row>
    <row r="137" spans="3:6" x14ac:dyDescent="0.15">
      <c r="C137" s="1"/>
      <c r="D137" s="1"/>
      <c r="E137" s="1"/>
      <c r="F137" s="1"/>
    </row>
    <row r="138" spans="3:6" x14ac:dyDescent="0.15">
      <c r="C138" s="1"/>
      <c r="D138" s="1"/>
      <c r="E138" s="1"/>
      <c r="F138" s="1"/>
    </row>
    <row r="139" spans="3:6" x14ac:dyDescent="0.15">
      <c r="C139" s="1"/>
      <c r="D139" s="1"/>
      <c r="E139" s="1"/>
      <c r="F139" s="1"/>
    </row>
    <row r="140" spans="3:6" x14ac:dyDescent="0.15">
      <c r="C140" s="1"/>
      <c r="D140" s="1"/>
      <c r="E140" s="1"/>
      <c r="F140" s="1"/>
    </row>
    <row r="141" spans="3:6" x14ac:dyDescent="0.15">
      <c r="C141" s="1"/>
      <c r="D141" s="1"/>
      <c r="E141" s="1"/>
      <c r="F141" s="1"/>
    </row>
    <row r="142" spans="3:6" x14ac:dyDescent="0.15">
      <c r="C142" s="1"/>
      <c r="D142" s="1"/>
      <c r="E142" s="1"/>
      <c r="F142" s="1"/>
    </row>
    <row r="153" spans="1:6" ht="14" x14ac:dyDescent="0.15">
      <c r="A153" s="61">
        <f>Summary!A20</f>
        <v>2.4</v>
      </c>
      <c r="B153" s="73" t="str">
        <f>Summary!B20</f>
        <v xml:space="preserve">Presentations at conferences, meetings of professional  associations  </v>
      </c>
      <c r="C153" s="73"/>
      <c r="D153" s="73"/>
      <c r="E153" s="73"/>
      <c r="F153" s="73"/>
    </row>
    <row r="155" spans="1:6" ht="14" customHeight="1" x14ac:dyDescent="0.15">
      <c r="A155" s="35" t="str">
        <f>Summary!A21</f>
        <v>2.4.1</v>
      </c>
      <c r="B155" s="72" t="str">
        <f>Summary!B21</f>
        <v xml:space="preserve">Published as full papers </v>
      </c>
      <c r="C155" s="72"/>
      <c r="D155" s="72"/>
      <c r="E155" s="72"/>
      <c r="F155" s="72"/>
    </row>
    <row r="158" spans="1:6" ht="56" x14ac:dyDescent="0.15">
      <c r="A158" s="62" t="s">
        <v>13</v>
      </c>
      <c r="B158" s="62" t="s">
        <v>14</v>
      </c>
      <c r="C158" s="12" t="s">
        <v>98</v>
      </c>
      <c r="D158" s="27" t="s">
        <v>99</v>
      </c>
      <c r="E158" s="12" t="s">
        <v>15</v>
      </c>
      <c r="F158" s="12" t="s">
        <v>16</v>
      </c>
    </row>
    <row r="159" spans="1:6" x14ac:dyDescent="0.15">
      <c r="A159" s="60"/>
      <c r="B159" s="38"/>
      <c r="C159" s="23"/>
      <c r="D159" s="28"/>
    </row>
    <row r="160" spans="1:6" x14ac:dyDescent="0.15">
      <c r="A160" s="60"/>
      <c r="B160" s="38"/>
      <c r="C160" s="23"/>
      <c r="D160" s="28"/>
    </row>
    <row r="161" spans="1:6" ht="84" x14ac:dyDescent="0.15">
      <c r="A161" s="60" t="s">
        <v>106</v>
      </c>
      <c r="B161" s="38" t="s">
        <v>127</v>
      </c>
      <c r="C161" s="23">
        <v>2</v>
      </c>
      <c r="D161" s="28">
        <v>0.75</v>
      </c>
      <c r="E161" s="8">
        <f>IF(C161="","",C161*D161)</f>
        <v>1.5</v>
      </c>
    </row>
    <row r="162" spans="1:6" ht="126" x14ac:dyDescent="0.15">
      <c r="A162" s="60" t="s">
        <v>107</v>
      </c>
      <c r="B162" s="38" t="s">
        <v>191</v>
      </c>
      <c r="C162" s="23">
        <v>2</v>
      </c>
      <c r="D162" s="28">
        <v>0.3</v>
      </c>
      <c r="E162" s="8">
        <f t="shared" ref="E162:E170" si="2">IF(C162="","",C162*D162)</f>
        <v>0.6</v>
      </c>
    </row>
    <row r="163" spans="1:6" ht="84" x14ac:dyDescent="0.15">
      <c r="A163" s="60" t="s">
        <v>108</v>
      </c>
      <c r="B163" s="38" t="s">
        <v>24</v>
      </c>
      <c r="C163" s="23">
        <v>2</v>
      </c>
      <c r="D163" s="28">
        <v>0.3</v>
      </c>
      <c r="E163" s="8">
        <f t="shared" si="2"/>
        <v>0.6</v>
      </c>
    </row>
    <row r="164" spans="1:6" ht="84" x14ac:dyDescent="0.15">
      <c r="A164" s="60" t="s">
        <v>109</v>
      </c>
      <c r="B164" s="38" t="s">
        <v>25</v>
      </c>
      <c r="C164" s="23">
        <v>2</v>
      </c>
      <c r="D164" s="28">
        <v>0.75</v>
      </c>
      <c r="E164" s="8">
        <f t="shared" si="2"/>
        <v>1.5</v>
      </c>
    </row>
    <row r="165" spans="1:6" ht="84" x14ac:dyDescent="0.15">
      <c r="A165" s="60" t="s">
        <v>110</v>
      </c>
      <c r="B165" s="38" t="s">
        <v>26</v>
      </c>
      <c r="C165" s="23">
        <v>2</v>
      </c>
      <c r="D165" s="28">
        <v>0.75</v>
      </c>
      <c r="E165" s="8">
        <f t="shared" si="2"/>
        <v>1.5</v>
      </c>
    </row>
    <row r="166" spans="1:6" ht="70" x14ac:dyDescent="0.15">
      <c r="A166" s="60" t="s">
        <v>111</v>
      </c>
      <c r="B166" s="38" t="s">
        <v>27</v>
      </c>
      <c r="C166" s="23">
        <v>2</v>
      </c>
      <c r="D166" s="28">
        <v>0.75</v>
      </c>
      <c r="E166" s="8">
        <f t="shared" si="2"/>
        <v>1.5</v>
      </c>
    </row>
    <row r="167" spans="1:6" ht="84" x14ac:dyDescent="0.15">
      <c r="A167" s="60" t="s">
        <v>112</v>
      </c>
      <c r="B167" s="38" t="s">
        <v>33</v>
      </c>
      <c r="C167" s="23">
        <v>2</v>
      </c>
      <c r="D167" s="28">
        <v>0.75</v>
      </c>
      <c r="E167" s="8">
        <f t="shared" si="2"/>
        <v>1.5</v>
      </c>
    </row>
    <row r="168" spans="1:6" ht="70" x14ac:dyDescent="0.15">
      <c r="A168" s="60" t="s">
        <v>113</v>
      </c>
      <c r="B168" s="38" t="s">
        <v>165</v>
      </c>
      <c r="C168" s="23">
        <v>2</v>
      </c>
      <c r="D168" s="28">
        <v>0.5</v>
      </c>
      <c r="E168" s="8">
        <f t="shared" si="2"/>
        <v>1</v>
      </c>
    </row>
    <row r="169" spans="1:6" ht="84" x14ac:dyDescent="0.15">
      <c r="A169" s="60" t="s">
        <v>166</v>
      </c>
      <c r="B169" s="38" t="s">
        <v>167</v>
      </c>
      <c r="C169" s="23">
        <v>2</v>
      </c>
      <c r="D169" s="28">
        <v>0.5</v>
      </c>
      <c r="E169" s="8">
        <f t="shared" si="2"/>
        <v>1</v>
      </c>
    </row>
    <row r="170" spans="1:6" ht="61" customHeight="1" x14ac:dyDescent="0.15">
      <c r="A170" s="60" t="s">
        <v>168</v>
      </c>
      <c r="B170" s="38" t="s">
        <v>169</v>
      </c>
      <c r="C170" s="23">
        <v>2</v>
      </c>
      <c r="D170" s="28">
        <v>0.5</v>
      </c>
      <c r="E170" s="8">
        <f t="shared" si="2"/>
        <v>1</v>
      </c>
    </row>
    <row r="171" spans="1:6" ht="70" x14ac:dyDescent="0.15">
      <c r="A171" s="60" t="s">
        <v>170</v>
      </c>
      <c r="B171" s="38" t="s">
        <v>164</v>
      </c>
      <c r="C171" s="23">
        <v>2</v>
      </c>
      <c r="D171" s="32">
        <v>0.5</v>
      </c>
      <c r="E171" s="8">
        <f>C171*D171</f>
        <v>1</v>
      </c>
    </row>
    <row r="172" spans="1:6" x14ac:dyDescent="0.15">
      <c r="A172" s="71" t="s">
        <v>17</v>
      </c>
      <c r="B172" s="71"/>
      <c r="C172" s="10"/>
      <c r="D172" s="33"/>
      <c r="E172" s="17">
        <f>SUM(E159:E171)</f>
        <v>12.7</v>
      </c>
      <c r="F172" s="24"/>
    </row>
    <row r="173" spans="1:6" ht="14" thickBot="1" x14ac:dyDescent="0.2">
      <c r="A173" s="70" t="s">
        <v>18</v>
      </c>
      <c r="B173" s="70"/>
      <c r="C173" s="13"/>
      <c r="D173" s="30"/>
      <c r="E173" s="18">
        <f>IF(E172&gt;15,15,E172)</f>
        <v>12.7</v>
      </c>
      <c r="F173" s="25"/>
    </row>
    <row r="179" spans="1:6" ht="14" x14ac:dyDescent="0.15">
      <c r="A179" s="35" t="str">
        <f>Summary!A22</f>
        <v>2.4.2</v>
      </c>
      <c r="B179" s="72" t="str">
        <f>Summary!B22</f>
        <v xml:space="preserve">Published in abstracts from </v>
      </c>
      <c r="C179" s="72"/>
      <c r="D179" s="72"/>
      <c r="E179" s="72"/>
      <c r="F179" s="72"/>
    </row>
    <row r="182" spans="1:6" ht="56" x14ac:dyDescent="0.15">
      <c r="A182" s="62" t="s">
        <v>13</v>
      </c>
      <c r="B182" s="62" t="s">
        <v>14</v>
      </c>
      <c r="C182" s="12" t="s">
        <v>98</v>
      </c>
      <c r="D182" s="27" t="s">
        <v>99</v>
      </c>
      <c r="E182" s="12" t="s">
        <v>15</v>
      </c>
      <c r="F182" s="12" t="s">
        <v>16</v>
      </c>
    </row>
    <row r="183" spans="1:6" x14ac:dyDescent="0.15">
      <c r="A183" s="60"/>
      <c r="B183" s="38"/>
      <c r="C183" s="23"/>
      <c r="D183" s="32"/>
      <c r="E183" s="8" t="str">
        <f t="shared" ref="E183" si="3">IF(C183="","",C183*D183)</f>
        <v/>
      </c>
    </row>
    <row r="184" spans="1:6" ht="84" x14ac:dyDescent="0.15">
      <c r="A184" s="60" t="s">
        <v>114</v>
      </c>
      <c r="B184" s="38" t="s">
        <v>115</v>
      </c>
      <c r="C184" s="23">
        <v>1.5</v>
      </c>
      <c r="D184" s="32">
        <v>0.3</v>
      </c>
      <c r="E184" s="8">
        <f>C184*D184</f>
        <v>0.44999999999999996</v>
      </c>
    </row>
    <row r="185" spans="1:6" ht="84" x14ac:dyDescent="0.15">
      <c r="A185" s="60" t="s">
        <v>117</v>
      </c>
      <c r="B185" s="38" t="s">
        <v>116</v>
      </c>
      <c r="C185" s="23">
        <v>1.5</v>
      </c>
      <c r="D185" s="32">
        <v>0.3</v>
      </c>
      <c r="E185" s="8">
        <f>C185*D185</f>
        <v>0.44999999999999996</v>
      </c>
    </row>
    <row r="186" spans="1:6" x14ac:dyDescent="0.15">
      <c r="A186" s="1"/>
      <c r="B186" s="1"/>
      <c r="C186" s="1"/>
      <c r="D186" s="1"/>
      <c r="E186" s="1"/>
    </row>
    <row r="187" spans="1:6" ht="84" x14ac:dyDescent="0.15">
      <c r="A187" s="60" t="s">
        <v>108</v>
      </c>
      <c r="B187" s="38" t="s">
        <v>23</v>
      </c>
      <c r="C187" s="23">
        <v>1.5</v>
      </c>
      <c r="D187" s="28">
        <v>0.2</v>
      </c>
      <c r="E187" s="8">
        <f>IF(C187="","",C187*D187)</f>
        <v>0.30000000000000004</v>
      </c>
    </row>
    <row r="188" spans="1:6" x14ac:dyDescent="0.15">
      <c r="A188" s="60"/>
      <c r="B188" s="38"/>
      <c r="C188" s="23"/>
      <c r="D188" s="32"/>
    </row>
    <row r="189" spans="1:6" x14ac:dyDescent="0.15">
      <c r="A189" s="60"/>
      <c r="B189" s="38"/>
      <c r="C189" s="23"/>
      <c r="D189" s="32"/>
    </row>
    <row r="190" spans="1:6" x14ac:dyDescent="0.15">
      <c r="A190" s="60"/>
      <c r="B190" s="38"/>
      <c r="C190" s="23"/>
      <c r="D190" s="32"/>
    </row>
    <row r="191" spans="1:6" x14ac:dyDescent="0.15">
      <c r="A191" s="60"/>
      <c r="B191" s="38"/>
      <c r="C191" s="23"/>
      <c r="D191" s="32"/>
    </row>
    <row r="192" spans="1:6" x14ac:dyDescent="0.15">
      <c r="A192" s="60"/>
      <c r="B192" s="38"/>
      <c r="C192" s="23"/>
      <c r="D192" s="32"/>
    </row>
    <row r="193" spans="1:6" x14ac:dyDescent="0.15">
      <c r="A193" s="60"/>
      <c r="B193" s="38"/>
      <c r="C193" s="23"/>
      <c r="D193" s="32"/>
    </row>
    <row r="194" spans="1:6" x14ac:dyDescent="0.15">
      <c r="A194" s="60"/>
      <c r="B194" s="38"/>
      <c r="C194" s="23"/>
      <c r="D194" s="32"/>
    </row>
    <row r="195" spans="1:6" x14ac:dyDescent="0.15">
      <c r="A195" s="60"/>
      <c r="B195" s="38"/>
      <c r="C195" s="23"/>
      <c r="D195" s="32"/>
    </row>
    <row r="196" spans="1:6" x14ac:dyDescent="0.15">
      <c r="A196" s="60"/>
      <c r="B196" s="38"/>
      <c r="C196" s="23"/>
      <c r="D196" s="32"/>
    </row>
    <row r="197" spans="1:6" x14ac:dyDescent="0.15">
      <c r="A197" s="71" t="s">
        <v>17</v>
      </c>
      <c r="B197" s="71"/>
      <c r="C197" s="10"/>
      <c r="D197" s="29"/>
      <c r="E197" s="10">
        <f>SUM(E183:E196)</f>
        <v>1.2</v>
      </c>
      <c r="F197" s="24"/>
    </row>
    <row r="198" spans="1:6" ht="14" thickBot="1" x14ac:dyDescent="0.2">
      <c r="A198" s="70" t="s">
        <v>18</v>
      </c>
      <c r="B198" s="70"/>
      <c r="C198" s="13"/>
      <c r="D198" s="30"/>
      <c r="E198" s="13">
        <f>E197</f>
        <v>1.2</v>
      </c>
      <c r="F198" s="25"/>
    </row>
    <row r="217" spans="1:6" ht="14" x14ac:dyDescent="0.15">
      <c r="A217" s="35" t="str">
        <f>Summary!A23</f>
        <v>2.4.3</v>
      </c>
      <c r="B217" s="72" t="str">
        <f>Summary!B23</f>
        <v xml:space="preserve">Unpublished papers </v>
      </c>
      <c r="C217" s="72"/>
      <c r="D217" s="72"/>
      <c r="E217" s="72"/>
      <c r="F217" s="72"/>
    </row>
    <row r="220" spans="1:6" ht="56" x14ac:dyDescent="0.15">
      <c r="A220" s="62" t="s">
        <v>13</v>
      </c>
      <c r="B220" s="62" t="s">
        <v>14</v>
      </c>
      <c r="C220" s="12" t="s">
        <v>98</v>
      </c>
      <c r="D220" s="27" t="s">
        <v>99</v>
      </c>
      <c r="E220" s="12" t="s">
        <v>15</v>
      </c>
      <c r="F220" s="12" t="s">
        <v>16</v>
      </c>
    </row>
    <row r="221" spans="1:6" x14ac:dyDescent="0.15">
      <c r="A221" s="60"/>
      <c r="B221" s="38"/>
      <c r="C221" s="23"/>
      <c r="D221" s="32"/>
      <c r="E221" s="8" t="str">
        <f t="shared" ref="E221" si="4">IF(C221="","",C221*D221)</f>
        <v/>
      </c>
    </row>
    <row r="222" spans="1:6" x14ac:dyDescent="0.15">
      <c r="A222" s="60"/>
      <c r="B222" s="38"/>
      <c r="C222" s="23"/>
      <c r="D222" s="32"/>
    </row>
    <row r="223" spans="1:6" x14ac:dyDescent="0.15">
      <c r="A223" s="60"/>
      <c r="B223" s="38"/>
      <c r="C223" s="23"/>
      <c r="D223" s="32"/>
    </row>
    <row r="224" spans="1:6" x14ac:dyDescent="0.15">
      <c r="A224" s="60"/>
      <c r="B224" s="38"/>
      <c r="C224" s="23"/>
      <c r="D224" s="32"/>
    </row>
    <row r="225" spans="1:6" x14ac:dyDescent="0.15">
      <c r="A225" s="60"/>
      <c r="B225" s="38"/>
      <c r="C225" s="23"/>
      <c r="D225" s="32"/>
    </row>
    <row r="226" spans="1:6" x14ac:dyDescent="0.15">
      <c r="A226" s="60"/>
      <c r="B226" s="38"/>
      <c r="C226" s="23"/>
      <c r="D226" s="32"/>
    </row>
    <row r="227" spans="1:6" x14ac:dyDescent="0.15">
      <c r="A227" s="71" t="s">
        <v>17</v>
      </c>
      <c r="B227" s="71"/>
      <c r="C227" s="10"/>
      <c r="D227" s="29"/>
      <c r="E227" s="10">
        <f>SUM(E221:E226)</f>
        <v>0</v>
      </c>
      <c r="F227" s="24"/>
    </row>
    <row r="228" spans="1:6" ht="14" thickBot="1" x14ac:dyDescent="0.2">
      <c r="A228" s="70" t="s">
        <v>18</v>
      </c>
      <c r="B228" s="70"/>
      <c r="C228" s="13"/>
      <c r="D228" s="30"/>
      <c r="E228" s="13">
        <f>E227</f>
        <v>0</v>
      </c>
      <c r="F228" s="25"/>
    </row>
    <row r="274" spans="1:6" ht="14" x14ac:dyDescent="0.15">
      <c r="A274" s="61">
        <f>Summary!A24</f>
        <v>2.5</v>
      </c>
      <c r="B274" s="73" t="str">
        <f>Summary!B24</f>
        <v xml:space="preserve">Patents and inventions </v>
      </c>
      <c r="C274" s="73"/>
      <c r="D274" s="73"/>
      <c r="E274" s="73"/>
      <c r="F274" s="73"/>
    </row>
    <row r="276" spans="1:6" ht="56" x14ac:dyDescent="0.15">
      <c r="A276" s="62" t="s">
        <v>13</v>
      </c>
      <c r="B276" s="62" t="s">
        <v>14</v>
      </c>
      <c r="C276" s="12" t="s">
        <v>98</v>
      </c>
      <c r="D276" s="27" t="s">
        <v>99</v>
      </c>
      <c r="E276" s="12" t="s">
        <v>15</v>
      </c>
      <c r="F276" s="12" t="s">
        <v>16</v>
      </c>
    </row>
    <row r="277" spans="1:6" ht="28" x14ac:dyDescent="0.15">
      <c r="A277" s="60" t="s">
        <v>120</v>
      </c>
      <c r="B277" s="38" t="s">
        <v>28</v>
      </c>
      <c r="C277" s="23">
        <v>5</v>
      </c>
      <c r="D277" s="28">
        <v>0.5</v>
      </c>
      <c r="E277" s="8">
        <f>C277*D277</f>
        <v>2.5</v>
      </c>
    </row>
    <row r="278" spans="1:6" x14ac:dyDescent="0.15">
      <c r="A278" s="60"/>
      <c r="B278" s="38"/>
      <c r="C278" s="23"/>
      <c r="D278" s="28"/>
    </row>
    <row r="279" spans="1:6" ht="28" x14ac:dyDescent="0.15">
      <c r="A279" s="60" t="s">
        <v>121</v>
      </c>
      <c r="B279" s="38" t="s">
        <v>29</v>
      </c>
      <c r="C279" s="23">
        <v>5</v>
      </c>
      <c r="D279" s="28">
        <v>0.5</v>
      </c>
      <c r="E279" s="8">
        <f>C279*D279</f>
        <v>2.5</v>
      </c>
    </row>
    <row r="280" spans="1:6" x14ac:dyDescent="0.15">
      <c r="A280" s="60"/>
      <c r="B280" s="66"/>
      <c r="C280" s="23"/>
      <c r="D280" s="28"/>
    </row>
    <row r="281" spans="1:6" x14ac:dyDescent="0.15">
      <c r="A281" s="60"/>
      <c r="B281" s="66"/>
      <c r="C281" s="23"/>
      <c r="D281" s="28"/>
    </row>
    <row r="282" spans="1:6" x14ac:dyDescent="0.15">
      <c r="A282" s="60"/>
      <c r="B282" s="66"/>
      <c r="C282" s="23"/>
      <c r="D282" s="28"/>
    </row>
    <row r="283" spans="1:6" x14ac:dyDescent="0.15">
      <c r="A283" s="60"/>
      <c r="B283" s="66"/>
      <c r="C283" s="23"/>
      <c r="D283" s="28"/>
    </row>
    <row r="284" spans="1:6" x14ac:dyDescent="0.15">
      <c r="A284" s="60"/>
      <c r="B284" s="66"/>
      <c r="C284" s="23"/>
      <c r="D284" s="28"/>
    </row>
    <row r="285" spans="1:6" x14ac:dyDescent="0.15">
      <c r="A285" s="76" t="s">
        <v>17</v>
      </c>
      <c r="B285" s="76"/>
      <c r="C285" s="21"/>
      <c r="D285" s="34"/>
      <c r="E285" s="21">
        <f>SUM(E277:E283)</f>
        <v>5</v>
      </c>
      <c r="F285" s="26"/>
    </row>
    <row r="286" spans="1:6" ht="14" thickBot="1" x14ac:dyDescent="0.2">
      <c r="A286" s="70" t="s">
        <v>18</v>
      </c>
      <c r="B286" s="70"/>
      <c r="C286" s="13"/>
      <c r="D286" s="30"/>
      <c r="E286" s="13">
        <f>E285</f>
        <v>5</v>
      </c>
      <c r="F286" s="25"/>
    </row>
    <row r="329" spans="1:6" ht="14" x14ac:dyDescent="0.15">
      <c r="A329" s="61">
        <f>Summary!A25</f>
        <v>2.6</v>
      </c>
      <c r="B329" s="73" t="str">
        <f>Summary!B25</f>
        <v>Books and scholarly work</v>
      </c>
      <c r="C329" s="73"/>
      <c r="D329" s="73"/>
      <c r="E329" s="73"/>
      <c r="F329" s="73"/>
    </row>
    <row r="331" spans="1:6" ht="14" x14ac:dyDescent="0.15">
      <c r="A331" s="35" t="str">
        <f>Summary!A26</f>
        <v>2.6.1</v>
      </c>
      <c r="B331" s="72" t="str">
        <f>Summary!B26</f>
        <v xml:space="preserve">Books, scholarly work not submitted for a degree </v>
      </c>
      <c r="C331" s="72"/>
      <c r="D331" s="72"/>
      <c r="E331" s="72"/>
      <c r="F331" s="72"/>
    </row>
    <row r="333" spans="1:6" ht="56" x14ac:dyDescent="0.15">
      <c r="A333" s="62" t="s">
        <v>13</v>
      </c>
      <c r="B333" s="62" t="s">
        <v>14</v>
      </c>
      <c r="C333" s="12" t="s">
        <v>98</v>
      </c>
      <c r="D333" s="27" t="s">
        <v>99</v>
      </c>
      <c r="E333" s="12" t="s">
        <v>15</v>
      </c>
      <c r="F333" s="12" t="s">
        <v>16</v>
      </c>
    </row>
    <row r="334" spans="1:6" ht="70" x14ac:dyDescent="0.15">
      <c r="A334" s="60" t="s">
        <v>122</v>
      </c>
      <c r="B334" s="38" t="s">
        <v>32</v>
      </c>
      <c r="C334" s="23">
        <v>12</v>
      </c>
      <c r="D334" s="28">
        <v>0.3</v>
      </c>
      <c r="E334" s="8">
        <f>C334*D334</f>
        <v>3.5999999999999996</v>
      </c>
    </row>
    <row r="335" spans="1:6" x14ac:dyDescent="0.15">
      <c r="A335" s="60"/>
      <c r="B335" s="38"/>
      <c r="C335" s="23"/>
      <c r="D335" s="28"/>
    </row>
    <row r="337" spans="1:6" x14ac:dyDescent="0.15">
      <c r="A337" s="60"/>
      <c r="B337" s="38"/>
      <c r="C337" s="23"/>
      <c r="D337" s="28"/>
    </row>
    <row r="338" spans="1:6" x14ac:dyDescent="0.15">
      <c r="A338" s="71" t="s">
        <v>17</v>
      </c>
      <c r="B338" s="71"/>
      <c r="C338" s="10"/>
      <c r="D338" s="33"/>
      <c r="E338" s="10">
        <f>SUM(E334:E337)</f>
        <v>3.5999999999999996</v>
      </c>
      <c r="F338" s="10"/>
    </row>
    <row r="339" spans="1:6" ht="14" thickBot="1" x14ac:dyDescent="0.2">
      <c r="A339" s="70" t="s">
        <v>18</v>
      </c>
      <c r="B339" s="70"/>
      <c r="C339" s="13"/>
      <c r="D339" s="30"/>
      <c r="E339" s="13">
        <f>E338</f>
        <v>3.5999999999999996</v>
      </c>
      <c r="F339" s="13"/>
    </row>
    <row r="383" spans="1:6" ht="14" x14ac:dyDescent="0.15">
      <c r="A383" s="35" t="str">
        <f>Summary!A27</f>
        <v>2.6.2</v>
      </c>
      <c r="B383" s="72" t="str">
        <f>Summary!B27</f>
        <v>Books, scholarly work submitted for degree</v>
      </c>
      <c r="C383" s="72"/>
      <c r="D383" s="72"/>
      <c r="E383" s="72"/>
      <c r="F383" s="72"/>
    </row>
    <row r="385" spans="1:6" ht="56" x14ac:dyDescent="0.15">
      <c r="A385" s="62" t="s">
        <v>13</v>
      </c>
      <c r="B385" s="62" t="s">
        <v>14</v>
      </c>
      <c r="C385" s="12" t="s">
        <v>98</v>
      </c>
      <c r="D385" s="27" t="s">
        <v>99</v>
      </c>
      <c r="E385" s="12" t="s">
        <v>15</v>
      </c>
      <c r="F385" s="12" t="s">
        <v>16</v>
      </c>
    </row>
    <row r="386" spans="1:6" x14ac:dyDescent="0.15">
      <c r="A386" s="60"/>
      <c r="B386" s="38"/>
      <c r="C386" s="23"/>
      <c r="D386" s="28"/>
    </row>
    <row r="387" spans="1:6" x14ac:dyDescent="0.15">
      <c r="A387" s="60"/>
      <c r="B387" s="38"/>
      <c r="C387" s="23"/>
      <c r="D387" s="28"/>
    </row>
    <row r="388" spans="1:6" x14ac:dyDescent="0.15">
      <c r="A388" s="60"/>
      <c r="B388" s="38"/>
      <c r="C388" s="23"/>
      <c r="D388" s="28"/>
    </row>
    <row r="389" spans="1:6" x14ac:dyDescent="0.15">
      <c r="A389" s="60"/>
      <c r="B389" s="38"/>
      <c r="C389" s="23"/>
      <c r="D389" s="28"/>
    </row>
    <row r="390" spans="1:6" x14ac:dyDescent="0.15">
      <c r="A390" s="71" t="s">
        <v>17</v>
      </c>
      <c r="B390" s="71"/>
      <c r="C390" s="10"/>
      <c r="D390" s="33"/>
      <c r="E390" s="10">
        <f>SUM(E386:E389)</f>
        <v>0</v>
      </c>
      <c r="F390" s="10"/>
    </row>
    <row r="391" spans="1:6" ht="14" thickBot="1" x14ac:dyDescent="0.2">
      <c r="A391" s="70" t="s">
        <v>18</v>
      </c>
      <c r="B391" s="70"/>
      <c r="C391" s="13"/>
      <c r="D391" s="30"/>
      <c r="E391" s="13">
        <f>E390</f>
        <v>0</v>
      </c>
      <c r="F391" s="13"/>
    </row>
    <row r="440" spans="1:6" ht="14" x14ac:dyDescent="0.15">
      <c r="A440" s="61">
        <f>Summary!A28</f>
        <v>2.7</v>
      </c>
      <c r="B440" s="73" t="str">
        <f>Summary!B28</f>
        <v>Monographs</v>
      </c>
      <c r="C440" s="73"/>
      <c r="D440" s="73"/>
      <c r="E440" s="73"/>
      <c r="F440" s="73"/>
    </row>
    <row r="441" spans="1:6" x14ac:dyDescent="0.15">
      <c r="C441" s="1"/>
      <c r="D441" s="1"/>
      <c r="E441" s="1"/>
      <c r="F441" s="1"/>
    </row>
    <row r="442" spans="1:6" ht="56" x14ac:dyDescent="0.15">
      <c r="A442" s="62" t="s">
        <v>13</v>
      </c>
      <c r="B442" s="62" t="s">
        <v>14</v>
      </c>
      <c r="C442" s="12" t="s">
        <v>98</v>
      </c>
      <c r="D442" s="27" t="s">
        <v>99</v>
      </c>
      <c r="E442" s="12" t="s">
        <v>15</v>
      </c>
      <c r="F442" s="12" t="s">
        <v>16</v>
      </c>
    </row>
    <row r="443" spans="1:6" x14ac:dyDescent="0.15">
      <c r="A443" s="60"/>
      <c r="B443" s="38"/>
      <c r="C443" s="23"/>
      <c r="D443" s="32"/>
      <c r="E443" s="8" t="str">
        <f t="shared" ref="E443" si="5">IF(C443="","",C443*D443)</f>
        <v/>
      </c>
    </row>
    <row r="444" spans="1:6" x14ac:dyDescent="0.15">
      <c r="A444" s="60"/>
      <c r="B444" s="38"/>
      <c r="C444" s="23"/>
      <c r="D444" s="32"/>
    </row>
    <row r="445" spans="1:6" x14ac:dyDescent="0.15">
      <c r="A445" s="60"/>
      <c r="B445" s="38"/>
      <c r="C445" s="23"/>
      <c r="D445" s="32"/>
    </row>
    <row r="446" spans="1:6" x14ac:dyDescent="0.15">
      <c r="A446" s="60"/>
      <c r="B446" s="38"/>
      <c r="C446" s="23"/>
      <c r="D446" s="32"/>
    </row>
    <row r="447" spans="1:6" x14ac:dyDescent="0.15">
      <c r="A447" s="60"/>
      <c r="B447" s="38"/>
      <c r="C447" s="23"/>
      <c r="D447" s="32"/>
    </row>
    <row r="448" spans="1:6" x14ac:dyDescent="0.15">
      <c r="A448" s="60"/>
      <c r="B448" s="38"/>
      <c r="C448" s="23"/>
      <c r="D448" s="32"/>
    </row>
    <row r="449" spans="1:6" x14ac:dyDescent="0.15">
      <c r="A449" s="71" t="s">
        <v>17</v>
      </c>
      <c r="B449" s="71"/>
      <c r="C449" s="10"/>
      <c r="D449" s="29"/>
      <c r="E449" s="10">
        <f>SUM(E443:E443)</f>
        <v>0</v>
      </c>
      <c r="F449" s="24"/>
    </row>
    <row r="450" spans="1:6" ht="14" thickBot="1" x14ac:dyDescent="0.2">
      <c r="A450" s="70" t="s">
        <v>18</v>
      </c>
      <c r="B450" s="70"/>
      <c r="C450" s="13"/>
      <c r="D450" s="30"/>
      <c r="E450" s="13">
        <f>E449</f>
        <v>0</v>
      </c>
      <c r="F450" s="25"/>
    </row>
    <row r="497" spans="1:6" ht="14" x14ac:dyDescent="0.15">
      <c r="A497" s="61">
        <f>Summary!A29</f>
        <v>2.8</v>
      </c>
      <c r="B497" s="73" t="str">
        <f>Summary!B29</f>
        <v xml:space="preserve">Chapters in Books, scholarly work </v>
      </c>
      <c r="C497" s="73"/>
      <c r="D497" s="73"/>
      <c r="E497" s="73"/>
      <c r="F497" s="73"/>
    </row>
    <row r="498" spans="1:6" x14ac:dyDescent="0.15">
      <c r="C498" s="1"/>
      <c r="D498" s="1"/>
      <c r="E498" s="1"/>
      <c r="F498" s="1"/>
    </row>
    <row r="499" spans="1:6" ht="56" x14ac:dyDescent="0.15">
      <c r="A499" s="62" t="s">
        <v>13</v>
      </c>
      <c r="B499" s="62" t="s">
        <v>14</v>
      </c>
      <c r="C499" s="12" t="s">
        <v>98</v>
      </c>
      <c r="D499" s="27" t="s">
        <v>99</v>
      </c>
      <c r="E499" s="12" t="s">
        <v>15</v>
      </c>
      <c r="F499" s="12" t="s">
        <v>16</v>
      </c>
    </row>
    <row r="500" spans="1:6" x14ac:dyDescent="0.15">
      <c r="A500" s="60"/>
      <c r="B500" s="38"/>
      <c r="C500" s="23"/>
      <c r="D500" s="32"/>
      <c r="E500" s="8" t="str">
        <f t="shared" ref="E500" si="6">IF(C500="","",C500*D500)</f>
        <v/>
      </c>
    </row>
    <row r="501" spans="1:6" x14ac:dyDescent="0.15">
      <c r="A501" s="60"/>
      <c r="B501" s="38"/>
      <c r="C501" s="23"/>
      <c r="D501" s="32"/>
    </row>
    <row r="502" spans="1:6" x14ac:dyDescent="0.15">
      <c r="A502" s="60"/>
      <c r="B502" s="38"/>
      <c r="C502" s="23"/>
      <c r="D502" s="32"/>
    </row>
    <row r="503" spans="1:6" x14ac:dyDescent="0.15">
      <c r="A503" s="60"/>
      <c r="B503" s="38"/>
      <c r="C503" s="23"/>
      <c r="D503" s="32"/>
    </row>
    <row r="504" spans="1:6" x14ac:dyDescent="0.15">
      <c r="A504" s="60"/>
      <c r="B504" s="38"/>
      <c r="C504" s="23"/>
      <c r="D504" s="32"/>
    </row>
    <row r="505" spans="1:6" x14ac:dyDescent="0.15">
      <c r="A505" s="60"/>
      <c r="B505" s="38"/>
      <c r="C505" s="23"/>
      <c r="D505" s="32"/>
    </row>
    <row r="506" spans="1:6" x14ac:dyDescent="0.15">
      <c r="A506" s="71" t="s">
        <v>17</v>
      </c>
      <c r="B506" s="71"/>
      <c r="C506" s="10"/>
      <c r="D506" s="29"/>
      <c r="E506" s="10">
        <f>SUM(E500:E500)</f>
        <v>0</v>
      </c>
      <c r="F506" s="24"/>
    </row>
    <row r="507" spans="1:6" ht="14" thickBot="1" x14ac:dyDescent="0.2">
      <c r="A507" s="70" t="s">
        <v>18</v>
      </c>
      <c r="B507" s="70"/>
      <c r="C507" s="13"/>
      <c r="D507" s="30"/>
      <c r="E507" s="13">
        <f>E506</f>
        <v>0</v>
      </c>
      <c r="F507" s="25"/>
    </row>
    <row r="508" spans="1:6" x14ac:dyDescent="0.15">
      <c r="C508" s="1"/>
      <c r="D508" s="1"/>
      <c r="E508" s="1"/>
      <c r="F508" s="1"/>
    </row>
    <row r="509" spans="1:6" x14ac:dyDescent="0.15">
      <c r="C509" s="1"/>
      <c r="D509" s="1"/>
      <c r="E509" s="1"/>
      <c r="F509" s="1"/>
    </row>
    <row r="510" spans="1:6" x14ac:dyDescent="0.15">
      <c r="C510" s="1"/>
      <c r="D510" s="1"/>
      <c r="E510" s="1"/>
      <c r="F510" s="1"/>
    </row>
    <row r="511" spans="1:6" x14ac:dyDescent="0.15">
      <c r="C511" s="1"/>
      <c r="D511" s="1"/>
      <c r="E511" s="1"/>
      <c r="F511" s="1"/>
    </row>
    <row r="512" spans="1:6" x14ac:dyDescent="0.15">
      <c r="C512" s="1"/>
      <c r="D512" s="1"/>
      <c r="E512" s="1"/>
      <c r="F512" s="1"/>
    </row>
    <row r="513" spans="3:6" x14ac:dyDescent="0.15">
      <c r="C513" s="1"/>
      <c r="D513" s="1"/>
      <c r="E513" s="1"/>
      <c r="F513" s="1"/>
    </row>
    <row r="514" spans="3:6" x14ac:dyDescent="0.15">
      <c r="C514" s="1"/>
      <c r="D514" s="1"/>
      <c r="E514" s="1"/>
      <c r="F514" s="1"/>
    </row>
    <row r="515" spans="3:6" x14ac:dyDescent="0.15">
      <c r="C515" s="1"/>
      <c r="D515" s="1"/>
      <c r="E515" s="1"/>
      <c r="F515" s="1"/>
    </row>
    <row r="516" spans="3:6" x14ac:dyDescent="0.15">
      <c r="C516" s="1"/>
      <c r="D516" s="1"/>
      <c r="E516" s="1"/>
      <c r="F516" s="1"/>
    </row>
    <row r="517" spans="3:6" x14ac:dyDescent="0.15">
      <c r="C517" s="1"/>
      <c r="D517" s="1"/>
      <c r="E517" s="1"/>
      <c r="F517" s="1"/>
    </row>
    <row r="518" spans="3:6" x14ac:dyDescent="0.15">
      <c r="C518" s="1"/>
      <c r="D518" s="1"/>
      <c r="E518" s="1"/>
      <c r="F518" s="1"/>
    </row>
    <row r="519" spans="3:6" x14ac:dyDescent="0.15">
      <c r="C519" s="1"/>
      <c r="D519" s="1"/>
      <c r="E519" s="1"/>
      <c r="F519" s="1"/>
    </row>
    <row r="520" spans="3:6" x14ac:dyDescent="0.15">
      <c r="C520" s="1"/>
      <c r="D520" s="1"/>
      <c r="E520" s="1"/>
      <c r="F520" s="1"/>
    </row>
    <row r="521" spans="3:6" x14ac:dyDescent="0.15">
      <c r="C521" s="1"/>
      <c r="D521" s="1"/>
      <c r="E521" s="1"/>
      <c r="F521" s="1"/>
    </row>
    <row r="522" spans="3:6" x14ac:dyDescent="0.15">
      <c r="C522" s="1"/>
      <c r="D522" s="1"/>
      <c r="E522" s="1"/>
      <c r="F522" s="1"/>
    </row>
    <row r="523" spans="3:6" x14ac:dyDescent="0.15">
      <c r="C523" s="1"/>
      <c r="D523" s="1"/>
      <c r="E523" s="1"/>
      <c r="F523" s="1"/>
    </row>
    <row r="524" spans="3:6" x14ac:dyDescent="0.15">
      <c r="C524" s="1"/>
      <c r="D524" s="1"/>
      <c r="E524" s="1"/>
      <c r="F524" s="1"/>
    </row>
    <row r="525" spans="3:6" x14ac:dyDescent="0.15">
      <c r="C525" s="1"/>
      <c r="D525" s="1"/>
      <c r="E525" s="1"/>
      <c r="F525" s="1"/>
    </row>
    <row r="526" spans="3:6" x14ac:dyDescent="0.15">
      <c r="C526" s="1"/>
      <c r="D526" s="1"/>
      <c r="E526" s="1"/>
      <c r="F526" s="1"/>
    </row>
    <row r="527" spans="3:6" x14ac:dyDescent="0.15">
      <c r="C527" s="1"/>
      <c r="D527" s="1"/>
      <c r="E527" s="1"/>
      <c r="F527" s="1"/>
    </row>
    <row r="528" spans="3:6" x14ac:dyDescent="0.15">
      <c r="C528" s="1"/>
      <c r="D528" s="1"/>
      <c r="E528" s="1"/>
      <c r="F528" s="1"/>
    </row>
    <row r="529" spans="3:6" x14ac:dyDescent="0.15">
      <c r="C529" s="1"/>
      <c r="D529" s="1"/>
      <c r="E529" s="1"/>
      <c r="F529" s="1"/>
    </row>
    <row r="530" spans="3:6" x14ac:dyDescent="0.15">
      <c r="C530" s="1"/>
      <c r="D530" s="1"/>
      <c r="E530" s="1"/>
      <c r="F530" s="1"/>
    </row>
    <row r="531" spans="3:6" x14ac:dyDescent="0.15">
      <c r="C531" s="1"/>
      <c r="D531" s="1"/>
      <c r="E531" s="1"/>
      <c r="F531" s="1"/>
    </row>
    <row r="532" spans="3:6" x14ac:dyDescent="0.15">
      <c r="C532" s="1"/>
      <c r="D532" s="1"/>
      <c r="E532" s="1"/>
      <c r="F532" s="1"/>
    </row>
    <row r="533" spans="3:6" x14ac:dyDescent="0.15">
      <c r="C533" s="1"/>
      <c r="D533" s="1"/>
      <c r="E533" s="1"/>
      <c r="F533" s="1"/>
    </row>
    <row r="534" spans="3:6" x14ac:dyDescent="0.15">
      <c r="C534" s="1"/>
      <c r="D534" s="1"/>
      <c r="E534" s="1"/>
      <c r="F534" s="1"/>
    </row>
    <row r="535" spans="3:6" x14ac:dyDescent="0.15">
      <c r="C535" s="1"/>
      <c r="D535" s="1"/>
      <c r="E535" s="1"/>
      <c r="F535" s="1"/>
    </row>
    <row r="536" spans="3:6" x14ac:dyDescent="0.15">
      <c r="C536" s="1"/>
      <c r="D536" s="1"/>
      <c r="E536" s="1"/>
      <c r="F536" s="1"/>
    </row>
    <row r="537" spans="3:6" x14ac:dyDescent="0.15">
      <c r="C537" s="1"/>
      <c r="D537" s="1"/>
      <c r="E537" s="1"/>
      <c r="F537" s="1"/>
    </row>
    <row r="538" spans="3:6" x14ac:dyDescent="0.15">
      <c r="C538" s="1"/>
      <c r="D538" s="1"/>
      <c r="E538" s="1"/>
      <c r="F538" s="1"/>
    </row>
    <row r="539" spans="3:6" x14ac:dyDescent="0.15">
      <c r="C539" s="1"/>
      <c r="D539" s="1"/>
      <c r="E539" s="1"/>
      <c r="F539" s="1"/>
    </row>
    <row r="540" spans="3:6" x14ac:dyDescent="0.15">
      <c r="C540" s="1"/>
      <c r="D540" s="1"/>
      <c r="E540" s="1"/>
      <c r="F540" s="1"/>
    </row>
    <row r="541" spans="3:6" x14ac:dyDescent="0.15">
      <c r="C541" s="1"/>
      <c r="D541" s="1"/>
      <c r="E541" s="1"/>
      <c r="F541" s="1"/>
    </row>
    <row r="542" spans="3:6" x14ac:dyDescent="0.15">
      <c r="C542" s="1"/>
      <c r="D542" s="1"/>
      <c r="E542" s="1"/>
      <c r="F542" s="1"/>
    </row>
    <row r="543" spans="3:6" x14ac:dyDescent="0.15">
      <c r="C543" s="1"/>
      <c r="D543" s="1"/>
      <c r="E543" s="1"/>
      <c r="F543" s="1"/>
    </row>
    <row r="544" spans="3:6" x14ac:dyDescent="0.15">
      <c r="C544" s="1"/>
      <c r="D544" s="1"/>
      <c r="E544" s="1"/>
      <c r="F544" s="1"/>
    </row>
    <row r="545" spans="1:6" x14ac:dyDescent="0.15">
      <c r="C545" s="1"/>
      <c r="D545" s="1"/>
      <c r="E545" s="1"/>
      <c r="F545" s="1"/>
    </row>
    <row r="546" spans="1:6" x14ac:dyDescent="0.15">
      <c r="C546" s="1"/>
      <c r="D546" s="1"/>
      <c r="E546" s="1"/>
      <c r="F546" s="1"/>
    </row>
    <row r="547" spans="1:6" x14ac:dyDescent="0.15">
      <c r="C547" s="1"/>
      <c r="D547" s="1"/>
      <c r="E547" s="1"/>
      <c r="F547" s="1"/>
    </row>
    <row r="548" spans="1:6" x14ac:dyDescent="0.15">
      <c r="C548" s="1"/>
      <c r="D548" s="1"/>
      <c r="E548" s="1"/>
      <c r="F548" s="1"/>
    </row>
    <row r="549" spans="1:6" x14ac:dyDescent="0.15">
      <c r="C549" s="1"/>
      <c r="D549" s="1"/>
      <c r="E549" s="1"/>
      <c r="F549" s="1"/>
    </row>
    <row r="550" spans="1:6" ht="18" customHeight="1" x14ac:dyDescent="0.15">
      <c r="C550" s="1"/>
      <c r="D550" s="1"/>
      <c r="E550" s="1"/>
      <c r="F550" s="1"/>
    </row>
    <row r="551" spans="1:6" x14ac:dyDescent="0.15">
      <c r="C551" s="1"/>
      <c r="D551" s="1"/>
      <c r="E551" s="1"/>
      <c r="F551" s="1"/>
    </row>
    <row r="554" spans="1:6" ht="14" x14ac:dyDescent="0.15">
      <c r="A554" s="65">
        <f>Summary!A30</f>
        <v>2.9</v>
      </c>
      <c r="B554" s="73" t="str">
        <f>Summary!B30</f>
        <v xml:space="preserve">Editing of collections  of Essays other than journals </v>
      </c>
      <c r="C554" s="73"/>
      <c r="D554" s="73"/>
      <c r="E554" s="73"/>
      <c r="F554" s="73"/>
    </row>
    <row r="555" spans="1:6" x14ac:dyDescent="0.15">
      <c r="C555" s="1"/>
      <c r="D555" s="1"/>
      <c r="E555" s="1"/>
      <c r="F555" s="1"/>
    </row>
    <row r="556" spans="1:6" ht="56" x14ac:dyDescent="0.15">
      <c r="A556" s="62" t="s">
        <v>13</v>
      </c>
      <c r="B556" s="62" t="s">
        <v>14</v>
      </c>
      <c r="C556" s="12" t="s">
        <v>98</v>
      </c>
      <c r="D556" s="27" t="s">
        <v>99</v>
      </c>
      <c r="E556" s="12" t="s">
        <v>15</v>
      </c>
      <c r="F556" s="12" t="s">
        <v>16</v>
      </c>
    </row>
    <row r="557" spans="1:6" x14ac:dyDescent="0.15">
      <c r="A557" s="60"/>
      <c r="B557" s="38"/>
      <c r="C557" s="23"/>
      <c r="D557" s="32"/>
      <c r="E557" s="8" t="str">
        <f t="shared" ref="E557" si="7">IF(C557="","",C557*D557)</f>
        <v/>
      </c>
    </row>
    <row r="558" spans="1:6" x14ac:dyDescent="0.15">
      <c r="A558" s="60"/>
      <c r="B558" s="38"/>
      <c r="C558" s="23"/>
      <c r="D558" s="32"/>
    </row>
    <row r="559" spans="1:6" x14ac:dyDescent="0.15">
      <c r="A559" s="60"/>
      <c r="B559" s="38"/>
      <c r="C559" s="23"/>
      <c r="D559" s="32"/>
    </row>
    <row r="560" spans="1:6" x14ac:dyDescent="0.15">
      <c r="A560" s="60"/>
      <c r="B560" s="38"/>
      <c r="C560" s="23"/>
      <c r="D560" s="32"/>
    </row>
    <row r="561" spans="1:6" x14ac:dyDescent="0.15">
      <c r="A561" s="60"/>
      <c r="B561" s="38"/>
      <c r="C561" s="23"/>
      <c r="D561" s="32"/>
    </row>
    <row r="562" spans="1:6" x14ac:dyDescent="0.15">
      <c r="A562" s="60"/>
      <c r="B562" s="38"/>
      <c r="C562" s="23"/>
      <c r="D562" s="32"/>
    </row>
    <row r="563" spans="1:6" x14ac:dyDescent="0.15">
      <c r="A563" s="71" t="s">
        <v>17</v>
      </c>
      <c r="B563" s="71"/>
      <c r="C563" s="10"/>
      <c r="D563" s="29"/>
      <c r="E563" s="10">
        <f>SUM(E557:E557)</f>
        <v>0</v>
      </c>
      <c r="F563" s="24"/>
    </row>
    <row r="564" spans="1:6" ht="14" thickBot="1" x14ac:dyDescent="0.2">
      <c r="A564" s="70" t="s">
        <v>18</v>
      </c>
      <c r="B564" s="70"/>
      <c r="C564" s="13"/>
      <c r="D564" s="30"/>
      <c r="E564" s="13">
        <f>E563</f>
        <v>0</v>
      </c>
      <c r="F564" s="25"/>
    </row>
    <row r="611" spans="1:6" ht="14" x14ac:dyDescent="0.15">
      <c r="A611" s="65" t="str">
        <f>Summary!A31</f>
        <v>2.10</v>
      </c>
      <c r="B611" s="73" t="str">
        <f>Summary!B31</f>
        <v xml:space="preserve">Editing of classical works </v>
      </c>
      <c r="C611" s="73"/>
      <c r="D611" s="73"/>
      <c r="E611" s="73"/>
      <c r="F611" s="73"/>
    </row>
    <row r="612" spans="1:6" x14ac:dyDescent="0.15">
      <c r="C612" s="1"/>
      <c r="D612" s="1"/>
      <c r="E612" s="1"/>
      <c r="F612" s="1"/>
    </row>
    <row r="613" spans="1:6" ht="56" x14ac:dyDescent="0.15">
      <c r="A613" s="62" t="s">
        <v>13</v>
      </c>
      <c r="B613" s="62" t="s">
        <v>14</v>
      </c>
      <c r="C613" s="12" t="s">
        <v>98</v>
      </c>
      <c r="D613" s="27" t="s">
        <v>99</v>
      </c>
      <c r="E613" s="12" t="s">
        <v>15</v>
      </c>
      <c r="F613" s="12" t="s">
        <v>16</v>
      </c>
    </row>
    <row r="614" spans="1:6" x14ac:dyDescent="0.15">
      <c r="A614" s="60"/>
      <c r="B614" s="38"/>
      <c r="C614" s="23"/>
      <c r="D614" s="32"/>
      <c r="E614" s="8" t="str">
        <f t="shared" ref="E614" si="8">IF(C614="","",C614*D614)</f>
        <v/>
      </c>
    </row>
    <row r="615" spans="1:6" x14ac:dyDescent="0.15">
      <c r="A615" s="60"/>
      <c r="B615" s="38"/>
      <c r="C615" s="23"/>
      <c r="D615" s="32"/>
    </row>
    <row r="616" spans="1:6" x14ac:dyDescent="0.15">
      <c r="A616" s="60"/>
      <c r="B616" s="38"/>
      <c r="C616" s="23"/>
      <c r="D616" s="32"/>
    </row>
    <row r="617" spans="1:6" x14ac:dyDescent="0.15">
      <c r="A617" s="60"/>
      <c r="B617" s="38"/>
      <c r="C617" s="23"/>
      <c r="D617" s="32"/>
    </row>
    <row r="618" spans="1:6" x14ac:dyDescent="0.15">
      <c r="A618" s="60"/>
      <c r="B618" s="38"/>
      <c r="C618" s="23"/>
      <c r="D618" s="32"/>
    </row>
    <row r="619" spans="1:6" x14ac:dyDescent="0.15">
      <c r="A619" s="60"/>
      <c r="B619" s="38"/>
      <c r="C619" s="23"/>
      <c r="D619" s="32"/>
    </row>
    <row r="620" spans="1:6" x14ac:dyDescent="0.15">
      <c r="A620" s="71" t="s">
        <v>17</v>
      </c>
      <c r="B620" s="71"/>
      <c r="C620" s="10"/>
      <c r="D620" s="29"/>
      <c r="E620" s="10">
        <f>SUM(E614:E614)</f>
        <v>0</v>
      </c>
      <c r="F620" s="24"/>
    </row>
    <row r="621" spans="1:6" ht="14" thickBot="1" x14ac:dyDescent="0.2">
      <c r="A621" s="70" t="s">
        <v>18</v>
      </c>
      <c r="B621" s="70"/>
      <c r="C621" s="13"/>
      <c r="D621" s="30"/>
      <c r="E621" s="13">
        <f>E620</f>
        <v>0</v>
      </c>
      <c r="F621" s="25"/>
    </row>
    <row r="622" spans="1:6" x14ac:dyDescent="0.15">
      <c r="C622" s="1"/>
      <c r="D622" s="1"/>
      <c r="E622" s="1"/>
      <c r="F622" s="1"/>
    </row>
    <row r="623" spans="1:6" x14ac:dyDescent="0.15">
      <c r="C623" s="1"/>
      <c r="D623" s="1"/>
      <c r="E623" s="1"/>
      <c r="F623" s="1"/>
    </row>
    <row r="624" spans="1:6" x14ac:dyDescent="0.15">
      <c r="C624" s="1"/>
      <c r="D624" s="1"/>
      <c r="E624" s="1"/>
      <c r="F624" s="1"/>
    </row>
    <row r="625" spans="3:6" x14ac:dyDescent="0.15">
      <c r="C625" s="1"/>
      <c r="D625" s="1"/>
      <c r="E625" s="1"/>
      <c r="F625" s="1"/>
    </row>
    <row r="626" spans="3:6" x14ac:dyDescent="0.15">
      <c r="C626" s="1"/>
      <c r="D626" s="1"/>
      <c r="E626" s="1"/>
      <c r="F626" s="1"/>
    </row>
    <row r="627" spans="3:6" x14ac:dyDescent="0.15">
      <c r="C627" s="1"/>
      <c r="D627" s="1"/>
      <c r="E627" s="1"/>
      <c r="F627" s="1"/>
    </row>
    <row r="628" spans="3:6" x14ac:dyDescent="0.15">
      <c r="C628" s="1"/>
      <c r="D628" s="1"/>
      <c r="E628" s="1"/>
      <c r="F628" s="1"/>
    </row>
    <row r="629" spans="3:6" x14ac:dyDescent="0.15">
      <c r="C629" s="1"/>
      <c r="D629" s="1"/>
      <c r="E629" s="1"/>
      <c r="F629" s="1"/>
    </row>
    <row r="630" spans="3:6" x14ac:dyDescent="0.15">
      <c r="C630" s="1"/>
      <c r="D630" s="1"/>
      <c r="E630" s="1"/>
      <c r="F630" s="1"/>
    </row>
    <row r="631" spans="3:6" x14ac:dyDescent="0.15">
      <c r="C631" s="1"/>
      <c r="D631" s="1"/>
      <c r="E631" s="1"/>
      <c r="F631" s="1"/>
    </row>
    <row r="632" spans="3:6" x14ac:dyDescent="0.15">
      <c r="C632" s="1"/>
      <c r="D632" s="1"/>
      <c r="E632" s="1"/>
      <c r="F632" s="1"/>
    </row>
    <row r="633" spans="3:6" x14ac:dyDescent="0.15">
      <c r="C633" s="1"/>
      <c r="D633" s="1"/>
      <c r="E633" s="1"/>
      <c r="F633" s="1"/>
    </row>
    <row r="634" spans="3:6" x14ac:dyDescent="0.15">
      <c r="C634" s="1"/>
      <c r="D634" s="1"/>
      <c r="E634" s="1"/>
      <c r="F634" s="1"/>
    </row>
    <row r="635" spans="3:6" x14ac:dyDescent="0.15">
      <c r="C635" s="1"/>
      <c r="D635" s="1"/>
      <c r="E635" s="1"/>
      <c r="F635" s="1"/>
    </row>
    <row r="636" spans="3:6" x14ac:dyDescent="0.15">
      <c r="C636" s="1"/>
      <c r="D636" s="1"/>
      <c r="E636" s="1"/>
      <c r="F636" s="1"/>
    </row>
    <row r="637" spans="3:6" x14ac:dyDescent="0.15">
      <c r="C637" s="1"/>
      <c r="D637" s="1"/>
      <c r="E637" s="1"/>
      <c r="F637" s="1"/>
    </row>
    <row r="638" spans="3:6" x14ac:dyDescent="0.15">
      <c r="C638" s="1"/>
      <c r="D638" s="1"/>
      <c r="E638" s="1"/>
      <c r="F638" s="1"/>
    </row>
    <row r="639" spans="3:6" x14ac:dyDescent="0.15">
      <c r="C639" s="1"/>
      <c r="D639" s="1"/>
      <c r="E639" s="1"/>
      <c r="F639" s="1"/>
    </row>
    <row r="640" spans="3:6" x14ac:dyDescent="0.15">
      <c r="C640" s="1"/>
      <c r="D640" s="1"/>
      <c r="E640" s="1"/>
      <c r="F640" s="1"/>
    </row>
    <row r="641" spans="3:6" x14ac:dyDescent="0.15">
      <c r="C641" s="1"/>
      <c r="D641" s="1"/>
      <c r="E641" s="1"/>
      <c r="F641" s="1"/>
    </row>
    <row r="642" spans="3:6" x14ac:dyDescent="0.15">
      <c r="C642" s="1"/>
      <c r="D642" s="1"/>
      <c r="E642" s="1"/>
      <c r="F642" s="1"/>
    </row>
    <row r="643" spans="3:6" x14ac:dyDescent="0.15">
      <c r="C643" s="1"/>
      <c r="D643" s="1"/>
      <c r="E643" s="1"/>
      <c r="F643" s="1"/>
    </row>
    <row r="644" spans="3:6" x14ac:dyDescent="0.15">
      <c r="C644" s="1"/>
      <c r="D644" s="1"/>
      <c r="E644" s="1"/>
      <c r="F644" s="1"/>
    </row>
    <row r="645" spans="3:6" x14ac:dyDescent="0.15">
      <c r="C645" s="1"/>
      <c r="D645" s="1"/>
      <c r="E645" s="1"/>
      <c r="F645" s="1"/>
    </row>
    <row r="646" spans="3:6" x14ac:dyDescent="0.15">
      <c r="C646" s="1"/>
      <c r="D646" s="1"/>
      <c r="E646" s="1"/>
      <c r="F646" s="1"/>
    </row>
    <row r="647" spans="3:6" x14ac:dyDescent="0.15">
      <c r="C647" s="1"/>
      <c r="D647" s="1"/>
      <c r="E647" s="1"/>
      <c r="F647" s="1"/>
    </row>
    <row r="648" spans="3:6" x14ac:dyDescent="0.15">
      <c r="C648" s="1"/>
      <c r="D648" s="1"/>
      <c r="E648" s="1"/>
      <c r="F648" s="1"/>
    </row>
    <row r="649" spans="3:6" x14ac:dyDescent="0.15">
      <c r="C649" s="1"/>
      <c r="D649" s="1"/>
      <c r="E649" s="1"/>
      <c r="F649" s="1"/>
    </row>
    <row r="650" spans="3:6" x14ac:dyDescent="0.15">
      <c r="C650" s="1"/>
      <c r="D650" s="1"/>
      <c r="E650" s="1"/>
      <c r="F650" s="1"/>
    </row>
    <row r="651" spans="3:6" x14ac:dyDescent="0.15">
      <c r="C651" s="1"/>
      <c r="D651" s="1"/>
      <c r="E651" s="1"/>
      <c r="F651" s="1"/>
    </row>
    <row r="652" spans="3:6" x14ac:dyDescent="0.15">
      <c r="C652" s="1"/>
      <c r="D652" s="1"/>
      <c r="E652" s="1"/>
      <c r="F652" s="1"/>
    </row>
    <row r="653" spans="3:6" x14ac:dyDescent="0.15">
      <c r="C653" s="1"/>
      <c r="D653" s="1"/>
      <c r="E653" s="1"/>
      <c r="F653" s="1"/>
    </row>
    <row r="654" spans="3:6" x14ac:dyDescent="0.15">
      <c r="C654" s="1"/>
      <c r="D654" s="1"/>
      <c r="E654" s="1"/>
      <c r="F654" s="1"/>
    </row>
    <row r="655" spans="3:6" x14ac:dyDescent="0.15">
      <c r="C655" s="1"/>
      <c r="D655" s="1"/>
      <c r="E655" s="1"/>
      <c r="F655" s="1"/>
    </row>
    <row r="656" spans="3:6" x14ac:dyDescent="0.15">
      <c r="C656" s="1"/>
      <c r="D656" s="1"/>
      <c r="E656" s="1"/>
      <c r="F656" s="1"/>
    </row>
    <row r="657" spans="1:6" x14ac:dyDescent="0.15">
      <c r="C657" s="1"/>
      <c r="D657" s="1"/>
      <c r="E657" s="1"/>
      <c r="F657" s="1"/>
    </row>
    <row r="658" spans="1:6" x14ac:dyDescent="0.15">
      <c r="C658" s="1"/>
      <c r="D658" s="1"/>
      <c r="E658" s="1"/>
      <c r="F658" s="1"/>
    </row>
    <row r="659" spans="1:6" x14ac:dyDescent="0.15">
      <c r="C659" s="1"/>
      <c r="D659" s="1"/>
      <c r="E659" s="1"/>
      <c r="F659" s="1"/>
    </row>
    <row r="660" spans="1:6" x14ac:dyDescent="0.15">
      <c r="C660" s="1"/>
      <c r="D660" s="1"/>
      <c r="E660" s="1"/>
      <c r="F660" s="1"/>
    </row>
    <row r="661" spans="1:6" x14ac:dyDescent="0.15">
      <c r="C661" s="1"/>
      <c r="D661" s="1"/>
      <c r="E661" s="1"/>
      <c r="F661" s="1"/>
    </row>
    <row r="662" spans="1:6" x14ac:dyDescent="0.15">
      <c r="C662" s="1"/>
      <c r="D662" s="1"/>
      <c r="E662" s="1"/>
      <c r="F662" s="1"/>
    </row>
    <row r="663" spans="1:6" x14ac:dyDescent="0.15">
      <c r="C663" s="1"/>
      <c r="D663" s="1"/>
      <c r="E663" s="1"/>
      <c r="F663" s="1"/>
    </row>
    <row r="664" spans="1:6" x14ac:dyDescent="0.15">
      <c r="C664" s="1"/>
      <c r="D664" s="1"/>
      <c r="E664" s="1"/>
      <c r="F664" s="1"/>
    </row>
    <row r="665" spans="1:6" x14ac:dyDescent="0.15">
      <c r="C665" s="1"/>
      <c r="D665" s="1"/>
      <c r="E665" s="1"/>
      <c r="F665" s="1"/>
    </row>
    <row r="666" spans="1:6" x14ac:dyDescent="0.15">
      <c r="C666" s="1"/>
      <c r="D666" s="1"/>
      <c r="E666" s="1"/>
      <c r="F666" s="1"/>
    </row>
    <row r="668" spans="1:6" ht="14" x14ac:dyDescent="0.15">
      <c r="A668" s="65" t="str">
        <f>Summary!A32</f>
        <v>2.11</v>
      </c>
      <c r="B668" s="73" t="str">
        <f>Summary!B32</f>
        <v xml:space="preserve">Translations of monographs/books for supplementary reading </v>
      </c>
      <c r="C668" s="73"/>
      <c r="D668" s="73"/>
      <c r="E668" s="73"/>
      <c r="F668" s="73"/>
    </row>
    <row r="669" spans="1:6" x14ac:dyDescent="0.15">
      <c r="C669" s="1"/>
      <c r="D669" s="1"/>
      <c r="E669" s="1"/>
      <c r="F669" s="1"/>
    </row>
    <row r="670" spans="1:6" ht="56" x14ac:dyDescent="0.15">
      <c r="A670" s="62" t="s">
        <v>13</v>
      </c>
      <c r="B670" s="62" t="s">
        <v>14</v>
      </c>
      <c r="C670" s="12" t="s">
        <v>98</v>
      </c>
      <c r="D670" s="27" t="s">
        <v>99</v>
      </c>
      <c r="E670" s="12" t="s">
        <v>15</v>
      </c>
      <c r="F670" s="12" t="s">
        <v>16</v>
      </c>
    </row>
    <row r="671" spans="1:6" x14ac:dyDescent="0.15">
      <c r="A671" s="60"/>
      <c r="B671" s="38"/>
      <c r="C671" s="23"/>
      <c r="D671" s="32"/>
      <c r="E671" s="8" t="str">
        <f t="shared" ref="E671" si="9">IF(C671="","",C671*D671)</f>
        <v/>
      </c>
    </row>
    <row r="672" spans="1:6" x14ac:dyDescent="0.15">
      <c r="A672" s="60"/>
      <c r="B672" s="38"/>
      <c r="C672" s="23"/>
      <c r="D672" s="32"/>
    </row>
    <row r="673" spans="1:6" x14ac:dyDescent="0.15">
      <c r="A673" s="60"/>
      <c r="B673" s="38"/>
      <c r="C673" s="23"/>
      <c r="D673" s="32"/>
    </row>
    <row r="674" spans="1:6" x14ac:dyDescent="0.15">
      <c r="A674" s="60"/>
      <c r="B674" s="38"/>
      <c r="C674" s="23"/>
      <c r="D674" s="32"/>
    </row>
    <row r="675" spans="1:6" x14ac:dyDescent="0.15">
      <c r="A675" s="60"/>
      <c r="B675" s="38"/>
      <c r="C675" s="23"/>
      <c r="D675" s="32"/>
    </row>
    <row r="676" spans="1:6" x14ac:dyDescent="0.15">
      <c r="A676" s="60"/>
      <c r="B676" s="38"/>
      <c r="C676" s="23"/>
      <c r="D676" s="32"/>
    </row>
    <row r="677" spans="1:6" x14ac:dyDescent="0.15">
      <c r="A677" s="71" t="s">
        <v>17</v>
      </c>
      <c r="B677" s="71"/>
      <c r="C677" s="10"/>
      <c r="D677" s="29"/>
      <c r="E677" s="10">
        <f>SUM(E671:E671)</f>
        <v>0</v>
      </c>
      <c r="F677" s="24"/>
    </row>
    <row r="678" spans="1:6" ht="14" thickBot="1" x14ac:dyDescent="0.2">
      <c r="A678" s="70" t="s">
        <v>18</v>
      </c>
      <c r="B678" s="70"/>
      <c r="C678" s="13"/>
      <c r="D678" s="30"/>
      <c r="E678" s="13">
        <f>E677</f>
        <v>0</v>
      </c>
      <c r="F678" s="25"/>
    </row>
    <row r="725" spans="1:6" ht="14" x14ac:dyDescent="0.15">
      <c r="A725" s="65" t="str">
        <f>Summary!A33</f>
        <v>2.12</v>
      </c>
      <c r="B725" s="73" t="str">
        <f>Summary!B33</f>
        <v xml:space="preserve">Editing of Journals </v>
      </c>
      <c r="C725" s="73"/>
      <c r="D725" s="73"/>
      <c r="E725" s="73"/>
      <c r="F725" s="73"/>
    </row>
    <row r="726" spans="1:6" x14ac:dyDescent="0.15">
      <c r="C726" s="1"/>
      <c r="D726" s="1"/>
      <c r="E726" s="1"/>
      <c r="F726" s="1"/>
    </row>
    <row r="727" spans="1:6" ht="56" x14ac:dyDescent="0.15">
      <c r="A727" s="62" t="s">
        <v>13</v>
      </c>
      <c r="B727" s="62" t="s">
        <v>14</v>
      </c>
      <c r="C727" s="12" t="s">
        <v>98</v>
      </c>
      <c r="D727" s="27" t="s">
        <v>99</v>
      </c>
      <c r="E727" s="12" t="s">
        <v>15</v>
      </c>
      <c r="F727" s="12" t="s">
        <v>16</v>
      </c>
    </row>
    <row r="728" spans="1:6" x14ac:dyDescent="0.15">
      <c r="A728" s="60"/>
      <c r="B728" s="38"/>
      <c r="C728" s="23"/>
      <c r="D728" s="32"/>
      <c r="E728" s="8" t="str">
        <f t="shared" ref="E728" si="10">IF(C728="","",C728*D728)</f>
        <v/>
      </c>
    </row>
    <row r="729" spans="1:6" x14ac:dyDescent="0.15">
      <c r="A729" s="60"/>
      <c r="B729" s="38"/>
      <c r="C729" s="23"/>
      <c r="D729" s="32"/>
    </row>
    <row r="730" spans="1:6" x14ac:dyDescent="0.15">
      <c r="A730" s="60"/>
      <c r="B730" s="38"/>
      <c r="C730" s="23"/>
      <c r="D730" s="32"/>
    </row>
    <row r="731" spans="1:6" x14ac:dyDescent="0.15">
      <c r="A731" s="60"/>
      <c r="B731" s="38"/>
      <c r="C731" s="23"/>
      <c r="D731" s="32"/>
    </row>
    <row r="732" spans="1:6" x14ac:dyDescent="0.15">
      <c r="A732" s="60"/>
      <c r="B732" s="38"/>
      <c r="C732" s="23"/>
      <c r="D732" s="32"/>
    </row>
    <row r="733" spans="1:6" x14ac:dyDescent="0.15">
      <c r="A733" s="60"/>
      <c r="B733" s="38"/>
      <c r="C733" s="23"/>
      <c r="D733" s="32"/>
    </row>
    <row r="734" spans="1:6" x14ac:dyDescent="0.15">
      <c r="A734" s="71" t="s">
        <v>17</v>
      </c>
      <c r="B734" s="71"/>
      <c r="C734" s="10"/>
      <c r="D734" s="29"/>
      <c r="E734" s="10">
        <f>SUM(E728:E728)</f>
        <v>0</v>
      </c>
      <c r="F734" s="24"/>
    </row>
    <row r="735" spans="1:6" ht="14" thickBot="1" x14ac:dyDescent="0.2">
      <c r="A735" s="70" t="s">
        <v>18</v>
      </c>
      <c r="B735" s="70"/>
      <c r="C735" s="13"/>
      <c r="D735" s="30"/>
      <c r="E735" s="13">
        <f>E734</f>
        <v>0</v>
      </c>
      <c r="F735" s="25"/>
    </row>
    <row r="782" spans="1:6" s="38" customFormat="1" ht="33" customHeight="1" x14ac:dyDescent="0.2">
      <c r="A782" s="37" t="str">
        <f>Summary!A34</f>
        <v>2.13</v>
      </c>
      <c r="B782" s="77" t="str">
        <f>Summary!B34</f>
        <v>Creative work in literature, culture and arts  relevant to the academic discipline of applicant</v>
      </c>
      <c r="C782" s="77"/>
      <c r="D782" s="77"/>
      <c r="E782" s="77"/>
      <c r="F782" s="77"/>
    </row>
    <row r="783" spans="1:6" x14ac:dyDescent="0.15">
      <c r="C783" s="1"/>
      <c r="D783" s="1"/>
      <c r="E783" s="1"/>
      <c r="F783" s="1"/>
    </row>
    <row r="784" spans="1:6" ht="56" x14ac:dyDescent="0.15">
      <c r="A784" s="62" t="s">
        <v>13</v>
      </c>
      <c r="B784" s="62" t="s">
        <v>14</v>
      </c>
      <c r="C784" s="12" t="s">
        <v>98</v>
      </c>
      <c r="D784" s="27" t="s">
        <v>99</v>
      </c>
      <c r="E784" s="12" t="s">
        <v>15</v>
      </c>
      <c r="F784" s="12" t="s">
        <v>16</v>
      </c>
    </row>
    <row r="785" spans="1:6" x14ac:dyDescent="0.15">
      <c r="A785" s="60"/>
      <c r="B785" s="38"/>
      <c r="C785" s="23"/>
      <c r="D785" s="32"/>
      <c r="E785" s="8" t="str">
        <f t="shared" ref="E785" si="11">IF(C785="","",C785*D785)</f>
        <v/>
      </c>
    </row>
    <row r="786" spans="1:6" ht="57" customHeight="1" x14ac:dyDescent="0.15">
      <c r="A786" s="60" t="s">
        <v>195</v>
      </c>
      <c r="B786" s="38" t="s">
        <v>194</v>
      </c>
      <c r="C786" s="23">
        <v>5</v>
      </c>
      <c r="D786" s="32">
        <v>1</v>
      </c>
      <c r="E786" s="8">
        <f>C786*D786</f>
        <v>5</v>
      </c>
    </row>
    <row r="787" spans="1:6" x14ac:dyDescent="0.15">
      <c r="A787" s="60"/>
      <c r="B787" s="38"/>
      <c r="C787" s="23"/>
      <c r="D787" s="32"/>
    </row>
    <row r="788" spans="1:6" x14ac:dyDescent="0.15">
      <c r="A788" s="60"/>
      <c r="B788" s="38"/>
      <c r="C788" s="23"/>
      <c r="D788" s="32"/>
    </row>
    <row r="789" spans="1:6" x14ac:dyDescent="0.15">
      <c r="A789" s="60"/>
      <c r="B789" s="38"/>
      <c r="C789" s="23"/>
      <c r="D789" s="32"/>
    </row>
    <row r="790" spans="1:6" x14ac:dyDescent="0.15">
      <c r="A790" s="60"/>
      <c r="B790" s="38"/>
      <c r="C790" s="23"/>
      <c r="D790" s="32"/>
    </row>
    <row r="791" spans="1:6" x14ac:dyDescent="0.15">
      <c r="A791" s="71" t="s">
        <v>17</v>
      </c>
      <c r="B791" s="71"/>
      <c r="C791" s="10"/>
      <c r="D791" s="29"/>
      <c r="E791" s="10">
        <f>SUM(E786:E790)</f>
        <v>5</v>
      </c>
      <c r="F791" s="24"/>
    </row>
    <row r="792" spans="1:6" ht="14" thickBot="1" x14ac:dyDescent="0.2">
      <c r="A792" s="70" t="s">
        <v>18</v>
      </c>
      <c r="B792" s="70"/>
      <c r="C792" s="13"/>
      <c r="D792" s="30"/>
      <c r="E792" s="13">
        <f>E791</f>
        <v>5</v>
      </c>
      <c r="F792" s="25"/>
    </row>
    <row r="838" spans="1:6" ht="15" x14ac:dyDescent="0.15">
      <c r="A838" s="37" t="str">
        <f>Summary!A35</f>
        <v>2.14</v>
      </c>
      <c r="B838" s="77" t="str">
        <f>Summary!B35</f>
        <v xml:space="preserve">Other creative work  </v>
      </c>
      <c r="C838" s="77"/>
      <c r="D838" s="77"/>
      <c r="E838" s="77"/>
      <c r="F838" s="77"/>
    </row>
    <row r="839" spans="1:6" x14ac:dyDescent="0.15">
      <c r="C839" s="1"/>
      <c r="D839" s="1"/>
      <c r="E839" s="1"/>
      <c r="F839" s="1"/>
    </row>
    <row r="840" spans="1:6" ht="56" x14ac:dyDescent="0.15">
      <c r="A840" s="62" t="s">
        <v>13</v>
      </c>
      <c r="B840" s="62" t="s">
        <v>14</v>
      </c>
      <c r="C840" s="12" t="s">
        <v>98</v>
      </c>
      <c r="D840" s="27" t="s">
        <v>99</v>
      </c>
      <c r="E840" s="12" t="s">
        <v>15</v>
      </c>
      <c r="F840" s="12" t="s">
        <v>16</v>
      </c>
    </row>
    <row r="841" spans="1:6" x14ac:dyDescent="0.15">
      <c r="A841" s="60"/>
      <c r="B841" s="38"/>
      <c r="C841" s="23"/>
      <c r="D841" s="32"/>
      <c r="E841" s="8" t="str">
        <f t="shared" ref="E841" si="12">IF(C841="","",C841*D841)</f>
        <v/>
      </c>
    </row>
    <row r="842" spans="1:6" x14ac:dyDescent="0.15">
      <c r="A842" s="60"/>
      <c r="B842" s="38"/>
      <c r="C842" s="23"/>
      <c r="D842" s="32"/>
    </row>
    <row r="843" spans="1:6" x14ac:dyDescent="0.15">
      <c r="A843" s="60"/>
      <c r="B843" s="38"/>
      <c r="C843" s="23"/>
      <c r="D843" s="32"/>
    </row>
    <row r="844" spans="1:6" x14ac:dyDescent="0.15">
      <c r="A844" s="60"/>
      <c r="B844" s="38"/>
      <c r="C844" s="23"/>
      <c r="D844" s="32"/>
    </row>
    <row r="845" spans="1:6" x14ac:dyDescent="0.15">
      <c r="A845" s="60"/>
      <c r="B845" s="38"/>
      <c r="C845" s="23"/>
      <c r="D845" s="32"/>
    </row>
    <row r="846" spans="1:6" x14ac:dyDescent="0.15">
      <c r="A846" s="60"/>
      <c r="B846" s="38"/>
      <c r="C846" s="23"/>
      <c r="D846" s="32"/>
    </row>
    <row r="847" spans="1:6" x14ac:dyDescent="0.15">
      <c r="A847" s="71" t="s">
        <v>17</v>
      </c>
      <c r="B847" s="71"/>
      <c r="C847" s="10"/>
      <c r="D847" s="29"/>
      <c r="E847" s="10">
        <f>SUM(E841:E841)</f>
        <v>0</v>
      </c>
      <c r="F847" s="24"/>
    </row>
    <row r="848" spans="1:6" ht="14" thickBot="1" x14ac:dyDescent="0.2">
      <c r="A848" s="70" t="s">
        <v>18</v>
      </c>
      <c r="B848" s="70"/>
      <c r="C848" s="13"/>
      <c r="D848" s="30"/>
      <c r="E848" s="13">
        <f>E847</f>
        <v>0</v>
      </c>
      <c r="F848" s="25"/>
    </row>
    <row r="895" spans="1:6" ht="15" x14ac:dyDescent="0.15">
      <c r="A895" s="37" t="str">
        <f>Summary!A36</f>
        <v>2.15</v>
      </c>
      <c r="B895" s="77" t="str">
        <f>Summary!B36</f>
        <v>Citation of the applicants work in refereed journals and scholarly publications</v>
      </c>
      <c r="C895" s="77"/>
      <c r="D895" s="77"/>
      <c r="E895" s="77"/>
      <c r="F895" s="77"/>
    </row>
    <row r="896" spans="1:6" x14ac:dyDescent="0.15">
      <c r="C896" s="1"/>
      <c r="D896" s="1"/>
      <c r="E896" s="1"/>
      <c r="F896" s="1"/>
    </row>
    <row r="897" spans="1:6" ht="42" x14ac:dyDescent="0.15">
      <c r="A897" s="62" t="s">
        <v>13</v>
      </c>
      <c r="B897" s="62" t="s">
        <v>123</v>
      </c>
      <c r="C897" s="12" t="s">
        <v>124</v>
      </c>
      <c r="D897" s="27" t="s">
        <v>125</v>
      </c>
      <c r="E897" s="12" t="s">
        <v>126</v>
      </c>
      <c r="F897" s="12" t="s">
        <v>16</v>
      </c>
    </row>
    <row r="898" spans="1:6" ht="56" x14ac:dyDescent="0.15">
      <c r="A898" s="78">
        <v>2.15</v>
      </c>
      <c r="B898" s="38" t="s">
        <v>31</v>
      </c>
      <c r="C898" s="23">
        <v>20</v>
      </c>
      <c r="D898" s="68">
        <f>IF(C898="","",C898*0.5)</f>
        <v>10</v>
      </c>
      <c r="E898" s="8">
        <f>IF(C898="","",IF(D898&gt;2,2,D898))</f>
        <v>2</v>
      </c>
    </row>
    <row r="899" spans="1:6" ht="14" x14ac:dyDescent="0.15">
      <c r="A899" s="79"/>
      <c r="B899" s="38"/>
      <c r="C899" s="23"/>
      <c r="D899" s="68" t="str">
        <f t="shared" ref="D899:D922" si="13">IF(C899="","",C899*0.5)</f>
        <v/>
      </c>
      <c r="E899" s="8" t="str">
        <f t="shared" ref="E899:E922" si="14">IF(C899="","",IF(D899&gt;2,2,D899))</f>
        <v/>
      </c>
    </row>
    <row r="900" spans="1:6" ht="70" x14ac:dyDescent="0.15">
      <c r="A900" s="79"/>
      <c r="B900" s="38" t="s">
        <v>181</v>
      </c>
      <c r="C900" s="23">
        <v>17</v>
      </c>
      <c r="D900" s="68">
        <f>IF(C900="","",C900*0.5)</f>
        <v>8.5</v>
      </c>
      <c r="E900" s="8">
        <f>IF(C900="","",IF(D900&gt;2,2,D900))</f>
        <v>2</v>
      </c>
    </row>
    <row r="901" spans="1:6" x14ac:dyDescent="0.15">
      <c r="A901" s="79"/>
      <c r="B901" s="38"/>
      <c r="C901" s="23"/>
      <c r="D901" s="68"/>
    </row>
    <row r="902" spans="1:6" ht="98" x14ac:dyDescent="0.15">
      <c r="A902" s="79"/>
      <c r="B902" s="38" t="s">
        <v>182</v>
      </c>
      <c r="C902" s="23">
        <v>15</v>
      </c>
      <c r="D902" s="68">
        <f>IF(C902="","",C902*0.5)</f>
        <v>7.5</v>
      </c>
      <c r="E902" s="8">
        <f>IF(C902="","",IF(D902&gt;2,2,D902))</f>
        <v>2</v>
      </c>
    </row>
    <row r="903" spans="1:6" x14ac:dyDescent="0.15">
      <c r="A903" s="79"/>
      <c r="B903" s="38"/>
      <c r="C903" s="23"/>
      <c r="D903" s="68"/>
    </row>
    <row r="904" spans="1:6" ht="69" customHeight="1" x14ac:dyDescent="0.15">
      <c r="A904" s="79"/>
      <c r="B904" s="38" t="s">
        <v>127</v>
      </c>
      <c r="C904" s="23">
        <v>10</v>
      </c>
      <c r="D904" s="68">
        <f t="shared" si="13"/>
        <v>5</v>
      </c>
      <c r="E904" s="8">
        <f t="shared" si="14"/>
        <v>2</v>
      </c>
    </row>
    <row r="905" spans="1:6" ht="14" x14ac:dyDescent="0.15">
      <c r="A905" s="79"/>
      <c r="B905" s="38"/>
      <c r="C905" s="23"/>
      <c r="D905" s="68" t="str">
        <f t="shared" si="13"/>
        <v/>
      </c>
      <c r="E905" s="8" t="str">
        <f t="shared" si="14"/>
        <v/>
      </c>
    </row>
    <row r="906" spans="1:6" ht="98" x14ac:dyDescent="0.15">
      <c r="A906" s="79"/>
      <c r="B906" s="38" t="s">
        <v>183</v>
      </c>
      <c r="C906" s="23">
        <v>7</v>
      </c>
      <c r="D906" s="68">
        <f t="shared" ref="D906:D907" si="15">IF(C906="","",C906*0.5)</f>
        <v>3.5</v>
      </c>
      <c r="E906" s="8">
        <f t="shared" ref="E906:E907" si="16">IF(C906="","",IF(D906&gt;2,2,D906))</f>
        <v>2</v>
      </c>
    </row>
    <row r="907" spans="1:6" ht="84" x14ac:dyDescent="0.15">
      <c r="A907" s="79"/>
      <c r="B907" s="38" t="s">
        <v>158</v>
      </c>
      <c r="C907" s="23">
        <v>7</v>
      </c>
      <c r="D907" s="68">
        <f t="shared" si="15"/>
        <v>3.5</v>
      </c>
      <c r="E907" s="8">
        <f t="shared" si="16"/>
        <v>2</v>
      </c>
    </row>
    <row r="908" spans="1:6" ht="14" x14ac:dyDescent="0.15">
      <c r="A908" s="79"/>
      <c r="B908" s="38"/>
      <c r="C908" s="23"/>
      <c r="D908" s="68" t="str">
        <f t="shared" si="13"/>
        <v/>
      </c>
      <c r="E908" s="8" t="str">
        <f t="shared" si="14"/>
        <v/>
      </c>
    </row>
    <row r="909" spans="1:6" ht="84" x14ac:dyDescent="0.15">
      <c r="A909" s="79"/>
      <c r="B909" s="38" t="s">
        <v>24</v>
      </c>
      <c r="C909" s="23">
        <v>3</v>
      </c>
      <c r="D909" s="68">
        <f t="shared" si="13"/>
        <v>1.5</v>
      </c>
      <c r="E909" s="8">
        <f t="shared" si="14"/>
        <v>1.5</v>
      </c>
    </row>
    <row r="910" spans="1:6" ht="14" x14ac:dyDescent="0.15">
      <c r="A910" s="79"/>
      <c r="B910" s="38"/>
      <c r="C910" s="23"/>
      <c r="D910" s="68" t="str">
        <f t="shared" si="13"/>
        <v/>
      </c>
      <c r="E910" s="8" t="str">
        <f t="shared" si="14"/>
        <v/>
      </c>
    </row>
    <row r="911" spans="1:6" ht="84" x14ac:dyDescent="0.15">
      <c r="A911" s="79"/>
      <c r="B911" s="38" t="s">
        <v>25</v>
      </c>
      <c r="C911" s="23">
        <v>3</v>
      </c>
      <c r="D911" s="68">
        <f t="shared" si="13"/>
        <v>1.5</v>
      </c>
      <c r="E911" s="8">
        <f t="shared" si="14"/>
        <v>1.5</v>
      </c>
    </row>
    <row r="912" spans="1:6" ht="14" x14ac:dyDescent="0.15">
      <c r="A912" s="79"/>
      <c r="B912" s="38"/>
      <c r="C912" s="23"/>
      <c r="D912" s="68" t="str">
        <f t="shared" si="13"/>
        <v/>
      </c>
      <c r="E912" s="8" t="str">
        <f t="shared" si="14"/>
        <v/>
      </c>
    </row>
    <row r="913" spans="1:6" ht="84" x14ac:dyDescent="0.15">
      <c r="A913" s="79"/>
      <c r="B913" s="38" t="s">
        <v>26</v>
      </c>
      <c r="C913" s="23">
        <v>3</v>
      </c>
      <c r="D913" s="68">
        <f t="shared" si="13"/>
        <v>1.5</v>
      </c>
      <c r="E913" s="8">
        <f t="shared" si="14"/>
        <v>1.5</v>
      </c>
    </row>
    <row r="914" spans="1:6" ht="14" x14ac:dyDescent="0.15">
      <c r="A914" s="79"/>
      <c r="B914" s="38"/>
      <c r="C914" s="23"/>
      <c r="D914" s="68" t="str">
        <f t="shared" si="13"/>
        <v/>
      </c>
      <c r="E914" s="8" t="str">
        <f t="shared" si="14"/>
        <v/>
      </c>
    </row>
    <row r="915" spans="1:6" ht="14" x14ac:dyDescent="0.15">
      <c r="A915" s="79"/>
      <c r="B915" s="38"/>
      <c r="C915" s="23"/>
      <c r="D915" s="68" t="str">
        <f t="shared" si="13"/>
        <v/>
      </c>
      <c r="E915" s="8" t="str">
        <f t="shared" si="14"/>
        <v/>
      </c>
    </row>
    <row r="916" spans="1:6" ht="14" x14ac:dyDescent="0.15">
      <c r="A916" s="79"/>
      <c r="B916" s="38"/>
      <c r="C916" s="23"/>
      <c r="D916" s="68" t="str">
        <f t="shared" si="13"/>
        <v/>
      </c>
      <c r="E916" s="8" t="str">
        <f t="shared" si="14"/>
        <v/>
      </c>
    </row>
    <row r="917" spans="1:6" ht="14" x14ac:dyDescent="0.15">
      <c r="A917" s="79"/>
      <c r="B917" s="38"/>
      <c r="C917" s="23"/>
      <c r="D917" s="68" t="str">
        <f t="shared" si="13"/>
        <v/>
      </c>
      <c r="E917" s="8" t="str">
        <f t="shared" si="14"/>
        <v/>
      </c>
    </row>
    <row r="918" spans="1:6" ht="14" x14ac:dyDescent="0.15">
      <c r="A918" s="79"/>
      <c r="B918" s="38"/>
      <c r="C918" s="23"/>
      <c r="D918" s="68" t="str">
        <f t="shared" si="13"/>
        <v/>
      </c>
      <c r="E918" s="8" t="str">
        <f t="shared" si="14"/>
        <v/>
      </c>
    </row>
    <row r="919" spans="1:6" ht="14" x14ac:dyDescent="0.15">
      <c r="A919" s="79"/>
      <c r="B919" s="38"/>
      <c r="C919" s="23"/>
      <c r="D919" s="68" t="str">
        <f t="shared" si="13"/>
        <v/>
      </c>
      <c r="E919" s="8" t="str">
        <f t="shared" si="14"/>
        <v/>
      </c>
    </row>
    <row r="920" spans="1:6" ht="14" x14ac:dyDescent="0.15">
      <c r="A920" s="79"/>
      <c r="B920" s="38"/>
      <c r="C920" s="23"/>
      <c r="D920" s="68" t="str">
        <f t="shared" si="13"/>
        <v/>
      </c>
      <c r="E920" s="8" t="str">
        <f t="shared" si="14"/>
        <v/>
      </c>
    </row>
    <row r="921" spans="1:6" ht="14" x14ac:dyDescent="0.15">
      <c r="A921" s="79"/>
      <c r="B921" s="38"/>
      <c r="C921" s="23"/>
      <c r="D921" s="68" t="str">
        <f t="shared" si="13"/>
        <v/>
      </c>
      <c r="E921" s="8" t="str">
        <f t="shared" si="14"/>
        <v/>
      </c>
    </row>
    <row r="922" spans="1:6" ht="14" x14ac:dyDescent="0.15">
      <c r="A922" s="79"/>
      <c r="B922" s="38"/>
      <c r="C922" s="23"/>
      <c r="D922" s="68" t="str">
        <f t="shared" si="13"/>
        <v/>
      </c>
      <c r="E922" s="8" t="str">
        <f t="shared" si="14"/>
        <v/>
      </c>
    </row>
    <row r="923" spans="1:6" x14ac:dyDescent="0.15">
      <c r="A923" s="60"/>
      <c r="B923" s="38"/>
      <c r="C923" s="23"/>
      <c r="D923" s="28"/>
    </row>
    <row r="924" spans="1:6" x14ac:dyDescent="0.15">
      <c r="A924" s="71" t="s">
        <v>17</v>
      </c>
      <c r="B924" s="71"/>
      <c r="C924" s="10"/>
      <c r="D924" s="33"/>
      <c r="E924" s="39">
        <f>SUM(D898:D923)</f>
        <v>42.5</v>
      </c>
      <c r="F924" s="10"/>
    </row>
    <row r="925" spans="1:6" ht="14" thickBot="1" x14ac:dyDescent="0.2">
      <c r="A925" s="70" t="s">
        <v>18</v>
      </c>
      <c r="B925" s="70"/>
      <c r="C925" s="13"/>
      <c r="D925" s="30"/>
      <c r="E925" s="13">
        <f>SUM(E898:E923)</f>
        <v>16.5</v>
      </c>
      <c r="F925" s="13"/>
    </row>
    <row r="926" spans="1:6" x14ac:dyDescent="0.15">
      <c r="C926" s="1"/>
      <c r="D926" s="1"/>
      <c r="E926" s="1"/>
      <c r="F926" s="1"/>
    </row>
    <row r="927" spans="1:6" x14ac:dyDescent="0.15">
      <c r="C927" s="1"/>
      <c r="D927" s="1"/>
      <c r="E927" s="1"/>
      <c r="F927" s="1"/>
    </row>
    <row r="928" spans="1:6" x14ac:dyDescent="0.15">
      <c r="C928" s="1"/>
      <c r="D928" s="1"/>
      <c r="E928" s="1"/>
      <c r="F928" s="1"/>
    </row>
    <row r="929" spans="3:6" x14ac:dyDescent="0.15">
      <c r="C929" s="1"/>
      <c r="D929" s="1"/>
      <c r="E929" s="1"/>
      <c r="F929" s="1"/>
    </row>
    <row r="930" spans="3:6" x14ac:dyDescent="0.15">
      <c r="C930" s="1"/>
      <c r="D930" s="1"/>
      <c r="E930" s="1"/>
      <c r="F930" s="1"/>
    </row>
    <row r="931" spans="3:6" x14ac:dyDescent="0.15">
      <c r="C931" s="1"/>
      <c r="D931" s="1"/>
      <c r="E931" s="1"/>
      <c r="F931" s="1"/>
    </row>
    <row r="932" spans="3:6" x14ac:dyDescent="0.15">
      <c r="C932" s="1"/>
      <c r="D932" s="1"/>
      <c r="E932" s="1"/>
      <c r="F932" s="1"/>
    </row>
    <row r="933" spans="3:6" x14ac:dyDescent="0.15">
      <c r="C933" s="1"/>
      <c r="D933" s="1"/>
      <c r="E933" s="1"/>
      <c r="F933" s="1"/>
    </row>
    <row r="934" spans="3:6" x14ac:dyDescent="0.15">
      <c r="C934" s="1"/>
      <c r="D934" s="1"/>
      <c r="E934" s="1"/>
      <c r="F934" s="1"/>
    </row>
    <row r="935" spans="3:6" x14ac:dyDescent="0.15">
      <c r="C935" s="1"/>
      <c r="D935" s="1"/>
      <c r="E935" s="1"/>
      <c r="F935" s="1"/>
    </row>
    <row r="936" spans="3:6" x14ac:dyDescent="0.15">
      <c r="C936" s="1"/>
      <c r="D936" s="1"/>
      <c r="E936" s="1"/>
      <c r="F936" s="1"/>
    </row>
    <row r="937" spans="3:6" x14ac:dyDescent="0.15">
      <c r="C937" s="1"/>
      <c r="D937" s="1"/>
      <c r="E937" s="1"/>
      <c r="F937" s="1"/>
    </row>
    <row r="938" spans="3:6" x14ac:dyDescent="0.15">
      <c r="C938" s="1"/>
      <c r="D938" s="1"/>
      <c r="E938" s="1"/>
      <c r="F938" s="1"/>
    </row>
    <row r="939" spans="3:6" x14ac:dyDescent="0.15">
      <c r="C939" s="1"/>
      <c r="D939" s="1"/>
      <c r="E939" s="1"/>
      <c r="F939" s="1"/>
    </row>
    <row r="940" spans="3:6" x14ac:dyDescent="0.15">
      <c r="C940" s="1"/>
      <c r="D940" s="1"/>
      <c r="E940" s="1"/>
      <c r="F940" s="1"/>
    </row>
    <row r="941" spans="3:6" x14ac:dyDescent="0.15">
      <c r="C941" s="1"/>
      <c r="D941" s="1"/>
      <c r="E941" s="1"/>
      <c r="F941" s="1"/>
    </row>
    <row r="942" spans="3:6" x14ac:dyDescent="0.15">
      <c r="C942" s="1"/>
      <c r="D942" s="1"/>
      <c r="E942" s="1"/>
      <c r="F942" s="1"/>
    </row>
    <row r="943" spans="3:6" x14ac:dyDescent="0.15">
      <c r="C943" s="1"/>
      <c r="D943" s="1"/>
      <c r="E943" s="1"/>
      <c r="F943" s="1"/>
    </row>
    <row r="944" spans="3:6" x14ac:dyDescent="0.15">
      <c r="C944" s="1"/>
      <c r="D944" s="1"/>
      <c r="E944" s="1"/>
      <c r="F944" s="1"/>
    </row>
    <row r="945" spans="3:6" x14ac:dyDescent="0.15">
      <c r="C945" s="1"/>
      <c r="D945" s="1"/>
      <c r="E945" s="1"/>
      <c r="F945" s="1"/>
    </row>
    <row r="946" spans="3:6" x14ac:dyDescent="0.15">
      <c r="C946" s="1"/>
      <c r="D946" s="1"/>
      <c r="E946" s="1"/>
      <c r="F946" s="1"/>
    </row>
    <row r="947" spans="3:6" x14ac:dyDescent="0.15">
      <c r="C947" s="1"/>
      <c r="D947" s="1"/>
      <c r="E947" s="1"/>
      <c r="F947" s="1"/>
    </row>
    <row r="948" spans="3:6" x14ac:dyDescent="0.15">
      <c r="C948" s="1"/>
      <c r="D948" s="1"/>
      <c r="E948" s="1"/>
      <c r="F948" s="1"/>
    </row>
    <row r="949" spans="3:6" x14ac:dyDescent="0.15">
      <c r="C949" s="1"/>
      <c r="D949" s="1"/>
      <c r="E949" s="1"/>
      <c r="F949" s="1"/>
    </row>
    <row r="950" spans="3:6" x14ac:dyDescent="0.15">
      <c r="C950" s="1"/>
      <c r="D950" s="1"/>
      <c r="E950" s="1"/>
      <c r="F950" s="1"/>
    </row>
    <row r="951" spans="3:6" x14ac:dyDescent="0.15">
      <c r="C951" s="1"/>
      <c r="D951" s="1"/>
      <c r="E951" s="1"/>
      <c r="F951" s="1"/>
    </row>
    <row r="952" spans="3:6" x14ac:dyDescent="0.15">
      <c r="C952" s="1"/>
      <c r="D952" s="1"/>
      <c r="E952" s="1"/>
      <c r="F952" s="1"/>
    </row>
    <row r="953" spans="3:6" x14ac:dyDescent="0.15">
      <c r="C953" s="1"/>
      <c r="D953" s="1"/>
      <c r="E953" s="1"/>
      <c r="F953" s="1"/>
    </row>
    <row r="954" spans="3:6" x14ac:dyDescent="0.15">
      <c r="C954" s="1"/>
      <c r="D954" s="1"/>
      <c r="E954" s="1"/>
      <c r="F954" s="1"/>
    </row>
    <row r="955" spans="3:6" x14ac:dyDescent="0.15">
      <c r="C955" s="1"/>
      <c r="D955" s="1"/>
      <c r="E955" s="1"/>
      <c r="F955" s="1"/>
    </row>
    <row r="956" spans="3:6" x14ac:dyDescent="0.15">
      <c r="C956" s="1"/>
      <c r="D956" s="1"/>
      <c r="E956" s="1"/>
      <c r="F956" s="1"/>
    </row>
    <row r="957" spans="3:6" x14ac:dyDescent="0.15">
      <c r="C957" s="1"/>
      <c r="D957" s="1"/>
      <c r="E957" s="1"/>
      <c r="F957" s="1"/>
    </row>
    <row r="958" spans="3:6" x14ac:dyDescent="0.15">
      <c r="C958" s="1"/>
      <c r="D958" s="1"/>
      <c r="E958" s="1"/>
      <c r="F958" s="1"/>
    </row>
    <row r="959" spans="3:6" x14ac:dyDescent="0.15">
      <c r="C959" s="1"/>
      <c r="D959" s="1"/>
      <c r="E959" s="1"/>
      <c r="F959" s="1"/>
    </row>
    <row r="960" spans="3:6" x14ac:dyDescent="0.15">
      <c r="C960" s="1"/>
      <c r="D960" s="1"/>
      <c r="E960" s="1"/>
      <c r="F960" s="1"/>
    </row>
    <row r="961" spans="3:6" x14ac:dyDescent="0.15">
      <c r="C961" s="1"/>
      <c r="D961" s="1"/>
      <c r="E961" s="1"/>
      <c r="F961" s="1"/>
    </row>
    <row r="962" spans="3:6" x14ac:dyDescent="0.15">
      <c r="C962" s="1"/>
      <c r="D962" s="1"/>
      <c r="E962" s="1"/>
      <c r="F962" s="1"/>
    </row>
    <row r="963" spans="3:6" x14ac:dyDescent="0.15">
      <c r="C963" s="1"/>
      <c r="D963" s="1"/>
      <c r="E963" s="1"/>
      <c r="F963" s="1"/>
    </row>
    <row r="964" spans="3:6" x14ac:dyDescent="0.15">
      <c r="C964" s="1"/>
      <c r="D964" s="1"/>
      <c r="E964" s="1"/>
      <c r="F964" s="1"/>
    </row>
  </sheetData>
  <mergeCells count="58">
    <mergeCell ref="B668:F668"/>
    <mergeCell ref="A677:B677"/>
    <mergeCell ref="A678:B678"/>
    <mergeCell ref="B725:F725"/>
    <mergeCell ref="A734:B734"/>
    <mergeCell ref="A735:B735"/>
    <mergeCell ref="B782:F782"/>
    <mergeCell ref="A791:B791"/>
    <mergeCell ref="A792:B792"/>
    <mergeCell ref="B838:F838"/>
    <mergeCell ref="A847:B847"/>
    <mergeCell ref="A848:B848"/>
    <mergeCell ref="B895:F895"/>
    <mergeCell ref="A924:B924"/>
    <mergeCell ref="A925:B925"/>
    <mergeCell ref="A898:A922"/>
    <mergeCell ref="A564:B564"/>
    <mergeCell ref="B611:F611"/>
    <mergeCell ref="A620:B620"/>
    <mergeCell ref="A621:B621"/>
    <mergeCell ref="B497:F497"/>
    <mergeCell ref="A506:B506"/>
    <mergeCell ref="A507:B507"/>
    <mergeCell ref="B554:F554"/>
    <mergeCell ref="A563:B563"/>
    <mergeCell ref="B329:F329"/>
    <mergeCell ref="B331:F331"/>
    <mergeCell ref="A338:B338"/>
    <mergeCell ref="A339:B339"/>
    <mergeCell ref="B383:F383"/>
    <mergeCell ref="A390:B390"/>
    <mergeCell ref="A391:B391"/>
    <mergeCell ref="B440:F440"/>
    <mergeCell ref="A449:B449"/>
    <mergeCell ref="A450:B450"/>
    <mergeCell ref="A285:B285"/>
    <mergeCell ref="A286:B286"/>
    <mergeCell ref="B274:F274"/>
    <mergeCell ref="B155:F155"/>
    <mergeCell ref="A197:B197"/>
    <mergeCell ref="A198:B198"/>
    <mergeCell ref="B179:F179"/>
    <mergeCell ref="A172:B172"/>
    <mergeCell ref="A173:B173"/>
    <mergeCell ref="B217:F217"/>
    <mergeCell ref="A227:B227"/>
    <mergeCell ref="A228:B228"/>
    <mergeCell ref="A68:B68"/>
    <mergeCell ref="A69:B69"/>
    <mergeCell ref="B153:F153"/>
    <mergeCell ref="B96:F96"/>
    <mergeCell ref="A105:B105"/>
    <mergeCell ref="A106:B106"/>
    <mergeCell ref="A2:F2"/>
    <mergeCell ref="A9:B9"/>
    <mergeCell ref="A10:B10"/>
    <mergeCell ref="B4:F4"/>
    <mergeCell ref="B57:F57"/>
  </mergeCells>
  <hyperlinks>
    <hyperlink ref="A4:F4" location="Summary!A1" display="1.1 Academic/ Professional Preparation (16 Points)" xr:uid="{433A9AEC-E5B3-41BA-90AE-46FC3C50399A}"/>
    <hyperlink ref="A329:F329" location="Summary!A1" display="1.1 Academic/ Professional Preparation (16 Points)" xr:uid="{9E360BDA-7AD0-1A44-BD57-B08B36BEA9ED}"/>
  </hyperlinks>
  <pageMargins left="0.7" right="0.7" top="0.75" bottom="0.75" header="0.3" footer="0.3"/>
  <pageSetup paperSize="9" orientation="portrait" r:id="rId1"/>
  <rowBreaks count="1" manualBreakCount="1">
    <brk id="174" max="5"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75E634-8979-4F8F-8ACD-456DF43AB4C1}">
  <dimension ref="A2:H650"/>
  <sheetViews>
    <sheetView showGridLines="0" view="pageBreakPreview" topLeftCell="A164" zoomScaleNormal="100" zoomScaleSheetLayoutView="100" workbookViewId="0">
      <selection activeCell="C178" sqref="C178"/>
    </sheetView>
  </sheetViews>
  <sheetFormatPr baseColWidth="10" defaultColWidth="9.1640625" defaultRowHeight="13" x14ac:dyDescent="0.15"/>
  <cols>
    <col min="1" max="1" width="10.6640625" style="64" customWidth="1"/>
    <col min="2" max="2" width="48.33203125" style="64" customWidth="1"/>
    <col min="3" max="4" width="10.6640625" style="1" customWidth="1"/>
    <col min="5" max="5" width="9.1640625" style="1"/>
    <col min="6" max="7" width="10.1640625" style="1" bestFit="1" customWidth="1"/>
    <col min="8" max="16384" width="9.1640625" style="1"/>
  </cols>
  <sheetData>
    <row r="2" spans="1:4" ht="36.5" customHeight="1" x14ac:dyDescent="0.15">
      <c r="A2" s="83" t="s">
        <v>30</v>
      </c>
      <c r="B2" s="83"/>
      <c r="C2" s="83"/>
      <c r="D2" s="83"/>
    </row>
    <row r="3" spans="1:4" s="7" customFormat="1" ht="12" customHeight="1" x14ac:dyDescent="0.15">
      <c r="A3" s="64"/>
      <c r="B3" s="64"/>
      <c r="C3" s="1"/>
      <c r="D3" s="1"/>
    </row>
    <row r="4" spans="1:4" ht="12.75" customHeight="1" x14ac:dyDescent="0.15">
      <c r="A4" s="65">
        <f>Summary!A38</f>
        <v>3.1</v>
      </c>
      <c r="B4" s="73" t="str">
        <f>Summary!B38</f>
        <v xml:space="preserve">Dissemination of knowledge </v>
      </c>
      <c r="C4" s="73"/>
      <c r="D4" s="73"/>
    </row>
    <row r="5" spans="1:4" ht="12.75" customHeight="1" x14ac:dyDescent="0.15"/>
    <row r="6" spans="1:4" ht="12.75" customHeight="1" x14ac:dyDescent="0.15">
      <c r="A6" s="22" t="str">
        <f>Summary!A39</f>
        <v>3.1.1</v>
      </c>
      <c r="B6" s="72" t="str">
        <f>Summary!B39</f>
        <v>Text  Books</v>
      </c>
      <c r="C6" s="72"/>
      <c r="D6" s="72"/>
    </row>
    <row r="7" spans="1:4" ht="12.75" customHeight="1" x14ac:dyDescent="0.15">
      <c r="A7" s="60"/>
      <c r="B7" s="38"/>
      <c r="C7" s="4"/>
    </row>
    <row r="8" spans="1:4" ht="28" x14ac:dyDescent="0.15">
      <c r="A8" s="62" t="s">
        <v>13</v>
      </c>
      <c r="B8" s="62" t="s">
        <v>14</v>
      </c>
      <c r="C8" s="12" t="s">
        <v>15</v>
      </c>
      <c r="D8" s="12" t="s">
        <v>16</v>
      </c>
    </row>
    <row r="9" spans="1:4" x14ac:dyDescent="0.15">
      <c r="A9" s="60"/>
      <c r="B9" s="38"/>
      <c r="C9" s="8"/>
      <c r="D9" s="8"/>
    </row>
    <row r="10" spans="1:4" x14ac:dyDescent="0.15">
      <c r="A10" s="60"/>
      <c r="B10" s="38"/>
      <c r="C10" s="8"/>
    </row>
    <row r="11" spans="1:4" x14ac:dyDescent="0.15">
      <c r="A11" s="60"/>
      <c r="B11" s="38"/>
      <c r="C11" s="8"/>
      <c r="D11" s="8"/>
    </row>
    <row r="12" spans="1:4" x14ac:dyDescent="0.15">
      <c r="A12" s="60"/>
      <c r="B12" s="38"/>
      <c r="C12" s="8"/>
    </row>
    <row r="13" spans="1:4" x14ac:dyDescent="0.15">
      <c r="A13" s="80" t="s">
        <v>17</v>
      </c>
      <c r="B13" s="80"/>
      <c r="C13" s="10">
        <f>SUM(C9:C12)</f>
        <v>0</v>
      </c>
      <c r="D13" s="10"/>
    </row>
    <row r="14" spans="1:4" ht="14" thickBot="1" x14ac:dyDescent="0.2">
      <c r="A14" s="81" t="s">
        <v>18</v>
      </c>
      <c r="B14" s="81"/>
      <c r="C14" s="13">
        <f>IF(C13&gt;18,18,C13)</f>
        <v>0</v>
      </c>
      <c r="D14" s="13"/>
    </row>
    <row r="15" spans="1:4" x14ac:dyDescent="0.15">
      <c r="A15" s="60"/>
      <c r="B15" s="38"/>
      <c r="C15" s="4"/>
    </row>
    <row r="16" spans="1:4" x14ac:dyDescent="0.15">
      <c r="A16" s="82"/>
      <c r="B16" s="82"/>
      <c r="C16" s="5"/>
    </row>
    <row r="56" spans="1:5" ht="14" x14ac:dyDescent="0.15">
      <c r="A56" s="22" t="str">
        <f>Summary!A40</f>
        <v>3.1.2</v>
      </c>
      <c r="B56" s="72" t="str">
        <f>Summary!B40</f>
        <v>Books to be used for supplementary reading</v>
      </c>
      <c r="C56" s="72"/>
      <c r="D56" s="72"/>
    </row>
    <row r="57" spans="1:5" x14ac:dyDescent="0.15">
      <c r="A57" s="60"/>
      <c r="B57" s="38"/>
      <c r="C57" s="4"/>
    </row>
    <row r="58" spans="1:5" ht="28" x14ac:dyDescent="0.15">
      <c r="A58" s="62" t="s">
        <v>13</v>
      </c>
      <c r="B58" s="62" t="s">
        <v>14</v>
      </c>
      <c r="C58" s="12" t="s">
        <v>15</v>
      </c>
      <c r="D58" s="12" t="s">
        <v>16</v>
      </c>
    </row>
    <row r="59" spans="1:5" x14ac:dyDescent="0.15">
      <c r="A59" s="60"/>
      <c r="B59" s="38"/>
      <c r="C59" s="8"/>
      <c r="D59" s="8"/>
    </row>
    <row r="60" spans="1:5" x14ac:dyDescent="0.15">
      <c r="A60" s="60"/>
      <c r="B60" s="38"/>
      <c r="C60" s="23"/>
      <c r="D60" s="28"/>
      <c r="E60" s="8"/>
    </row>
    <row r="61" spans="1:5" x14ac:dyDescent="0.15">
      <c r="A61" s="60"/>
      <c r="B61" s="38"/>
      <c r="C61" s="8"/>
      <c r="D61" s="8"/>
    </row>
    <row r="62" spans="1:5" x14ac:dyDescent="0.15">
      <c r="A62" s="60"/>
      <c r="B62" s="38"/>
      <c r="C62" s="8"/>
    </row>
    <row r="63" spans="1:5" x14ac:dyDescent="0.15">
      <c r="A63" s="80" t="s">
        <v>17</v>
      </c>
      <c r="B63" s="80"/>
      <c r="C63" s="10">
        <f>SUM(C59:C62)</f>
        <v>0</v>
      </c>
      <c r="D63" s="10"/>
    </row>
    <row r="64" spans="1:5" ht="14" thickBot="1" x14ac:dyDescent="0.2">
      <c r="A64" s="81" t="s">
        <v>18</v>
      </c>
      <c r="B64" s="81"/>
      <c r="C64" s="13">
        <f>IF(C63&gt;4,4,C63)</f>
        <v>0</v>
      </c>
      <c r="D64" s="13"/>
    </row>
    <row r="108" spans="1:4" ht="14" x14ac:dyDescent="0.15">
      <c r="A108" s="22" t="str">
        <f>Summary!A41</f>
        <v>3.1.3</v>
      </c>
      <c r="B108" s="72" t="str">
        <f>Summary!B41</f>
        <v>Translations of books</v>
      </c>
      <c r="C108" s="72"/>
      <c r="D108" s="72"/>
    </row>
    <row r="109" spans="1:4" x14ac:dyDescent="0.15">
      <c r="A109" s="60"/>
      <c r="B109" s="38"/>
      <c r="C109" s="4"/>
    </row>
    <row r="110" spans="1:4" ht="28" x14ac:dyDescent="0.15">
      <c r="A110" s="62" t="s">
        <v>13</v>
      </c>
      <c r="B110" s="62" t="s">
        <v>14</v>
      </c>
      <c r="C110" s="12" t="s">
        <v>15</v>
      </c>
      <c r="D110" s="12" t="s">
        <v>16</v>
      </c>
    </row>
    <row r="111" spans="1:4" x14ac:dyDescent="0.15">
      <c r="A111" s="60"/>
      <c r="B111" s="38"/>
      <c r="C111" s="8"/>
      <c r="D111" s="8"/>
    </row>
    <row r="112" spans="1:4" x14ac:dyDescent="0.15">
      <c r="A112" s="60"/>
      <c r="B112" s="38"/>
      <c r="C112" s="8"/>
    </row>
    <row r="113" spans="1:4" x14ac:dyDescent="0.15">
      <c r="A113" s="60"/>
      <c r="B113" s="38"/>
      <c r="C113" s="8"/>
      <c r="D113" s="8"/>
    </row>
    <row r="114" spans="1:4" x14ac:dyDescent="0.15">
      <c r="A114" s="60"/>
      <c r="B114" s="38"/>
      <c r="C114" s="8"/>
    </row>
    <row r="115" spans="1:4" x14ac:dyDescent="0.15">
      <c r="A115" s="80" t="s">
        <v>17</v>
      </c>
      <c r="B115" s="80"/>
      <c r="C115" s="10">
        <f>SUM(C111:C114)</f>
        <v>0</v>
      </c>
      <c r="D115" s="10"/>
    </row>
    <row r="116" spans="1:4" ht="14" thickBot="1" x14ac:dyDescent="0.2">
      <c r="A116" s="81" t="s">
        <v>18</v>
      </c>
      <c r="B116" s="81"/>
      <c r="C116" s="13">
        <f>IF(C115&gt;4,4,C115)</f>
        <v>0</v>
      </c>
      <c r="D116" s="13"/>
    </row>
    <row r="163" spans="1:4" ht="28" customHeight="1" x14ac:dyDescent="0.15">
      <c r="A163" s="22" t="str">
        <f>Summary!A42</f>
        <v>3.1.4</v>
      </c>
      <c r="B163" s="72" t="str">
        <f>Summary!B42</f>
        <v xml:space="preserve">Documentary orations including Presidential and keynote addresses at recognized national, academic or professional bodies </v>
      </c>
      <c r="C163" s="72"/>
      <c r="D163" s="72"/>
    </row>
    <row r="164" spans="1:4" x14ac:dyDescent="0.15">
      <c r="A164" s="60"/>
      <c r="B164" s="38"/>
      <c r="C164" s="4"/>
    </row>
    <row r="165" spans="1:4" ht="28" x14ac:dyDescent="0.15">
      <c r="A165" s="62" t="s">
        <v>13</v>
      </c>
      <c r="B165" s="62" t="s">
        <v>14</v>
      </c>
      <c r="C165" s="12" t="s">
        <v>15</v>
      </c>
      <c r="D165" s="12" t="s">
        <v>16</v>
      </c>
    </row>
    <row r="166" spans="1:4" x14ac:dyDescent="0.15">
      <c r="A166" s="60"/>
      <c r="B166" s="38"/>
      <c r="C166" s="8"/>
      <c r="D166" s="8"/>
    </row>
    <row r="167" spans="1:4" ht="42" x14ac:dyDescent="0.15">
      <c r="A167" s="60" t="s">
        <v>149</v>
      </c>
      <c r="B167" s="38" t="s">
        <v>171</v>
      </c>
      <c r="C167" s="8">
        <v>2</v>
      </c>
      <c r="D167" s="8"/>
    </row>
    <row r="168" spans="1:4" x14ac:dyDescent="0.15">
      <c r="A168" s="60"/>
      <c r="B168" s="38"/>
      <c r="C168" s="8"/>
      <c r="D168" s="8"/>
    </row>
    <row r="169" spans="1:4" ht="42" x14ac:dyDescent="0.15">
      <c r="A169" s="60" t="s">
        <v>150</v>
      </c>
      <c r="B169" s="38" t="s">
        <v>172</v>
      </c>
      <c r="C169" s="8">
        <v>2</v>
      </c>
      <c r="D169" s="8"/>
    </row>
    <row r="170" spans="1:4" x14ac:dyDescent="0.15">
      <c r="A170" s="60"/>
      <c r="B170" s="38"/>
      <c r="C170" s="8"/>
      <c r="D170" s="8"/>
    </row>
    <row r="171" spans="1:4" ht="28" x14ac:dyDescent="0.15">
      <c r="A171" s="60" t="s">
        <v>173</v>
      </c>
      <c r="B171" s="38" t="s">
        <v>174</v>
      </c>
      <c r="C171" s="8">
        <v>2</v>
      </c>
      <c r="D171" s="8"/>
    </row>
    <row r="172" spans="1:4" x14ac:dyDescent="0.15">
      <c r="A172" s="60"/>
      <c r="B172" s="38"/>
      <c r="C172" s="8"/>
      <c r="D172" s="8"/>
    </row>
    <row r="173" spans="1:4" ht="28" x14ac:dyDescent="0.15">
      <c r="A173" s="60" t="s">
        <v>175</v>
      </c>
      <c r="B173" s="67" t="s">
        <v>176</v>
      </c>
      <c r="C173" s="44">
        <v>2</v>
      </c>
      <c r="D173" s="8"/>
    </row>
    <row r="174" spans="1:4" x14ac:dyDescent="0.15">
      <c r="A174" s="60"/>
      <c r="B174" s="38"/>
      <c r="C174" s="8"/>
      <c r="D174" s="8"/>
    </row>
    <row r="175" spans="1:4" ht="29" customHeight="1" x14ac:dyDescent="0.15">
      <c r="A175" s="60" t="s">
        <v>199</v>
      </c>
      <c r="B175" s="38" t="s">
        <v>198</v>
      </c>
      <c r="C175" s="8">
        <v>2</v>
      </c>
      <c r="D175" s="8"/>
    </row>
    <row r="176" spans="1:4" x14ac:dyDescent="0.15">
      <c r="A176" s="60"/>
      <c r="B176" s="38"/>
      <c r="C176" s="8"/>
      <c r="D176" s="8"/>
    </row>
    <row r="177" spans="1:4" ht="57" customHeight="1" x14ac:dyDescent="0.15">
      <c r="A177" s="60" t="s">
        <v>202</v>
      </c>
      <c r="B177" s="38" t="s">
        <v>201</v>
      </c>
      <c r="C177" s="8">
        <v>2</v>
      </c>
      <c r="D177" s="8"/>
    </row>
    <row r="178" spans="1:4" x14ac:dyDescent="0.15">
      <c r="A178" s="60"/>
      <c r="B178" s="38"/>
      <c r="C178" s="8"/>
    </row>
    <row r="179" spans="1:4" x14ac:dyDescent="0.15">
      <c r="A179" s="60"/>
      <c r="B179" s="38"/>
      <c r="C179" s="8"/>
      <c r="D179" s="8"/>
    </row>
    <row r="180" spans="1:4" x14ac:dyDescent="0.15">
      <c r="A180" s="60"/>
      <c r="B180" s="38"/>
      <c r="C180" s="8"/>
    </row>
    <row r="181" spans="1:4" x14ac:dyDescent="0.15">
      <c r="A181" s="80" t="s">
        <v>17</v>
      </c>
      <c r="B181" s="80"/>
      <c r="C181" s="10">
        <f>SUM(C166:C180)</f>
        <v>12</v>
      </c>
      <c r="D181" s="10"/>
    </row>
    <row r="182" spans="1:4" ht="14" thickBot="1" x14ac:dyDescent="0.2">
      <c r="A182" s="81" t="s">
        <v>18</v>
      </c>
      <c r="B182" s="81"/>
      <c r="C182" s="13">
        <f>C181</f>
        <v>12</v>
      </c>
      <c r="D182" s="13"/>
    </row>
    <row r="217" spans="1:4" ht="27" customHeight="1" x14ac:dyDescent="0.15">
      <c r="A217" s="22" t="str">
        <f>Summary!A43</f>
        <v>3.1.5</v>
      </c>
      <c r="B217" s="72" t="str">
        <f>Summary!B43</f>
        <v xml:space="preserve">Special Academic/professional or recognized Academic/Professional Distinctions </v>
      </c>
      <c r="C217" s="72"/>
      <c r="D217" s="72"/>
    </row>
    <row r="218" spans="1:4" x14ac:dyDescent="0.15">
      <c r="A218" s="60"/>
      <c r="B218" s="38"/>
      <c r="C218" s="4"/>
    </row>
    <row r="219" spans="1:4" ht="28" x14ac:dyDescent="0.15">
      <c r="A219" s="62" t="s">
        <v>13</v>
      </c>
      <c r="B219" s="62" t="s">
        <v>14</v>
      </c>
      <c r="C219" s="12" t="s">
        <v>15</v>
      </c>
      <c r="D219" s="12" t="s">
        <v>16</v>
      </c>
    </row>
    <row r="220" spans="1:4" x14ac:dyDescent="0.15">
      <c r="A220" s="60"/>
      <c r="B220" s="38"/>
      <c r="C220" s="8"/>
      <c r="D220" s="8"/>
    </row>
    <row r="221" spans="1:4" ht="56" x14ac:dyDescent="0.15">
      <c r="A221" s="60" t="s">
        <v>148</v>
      </c>
      <c r="B221" s="38" t="s">
        <v>200</v>
      </c>
      <c r="C221" s="8">
        <v>2</v>
      </c>
    </row>
    <row r="222" spans="1:4" ht="28" x14ac:dyDescent="0.15">
      <c r="A222" s="60" t="s">
        <v>192</v>
      </c>
      <c r="B222" s="38" t="s">
        <v>193</v>
      </c>
      <c r="C222" s="8">
        <v>2</v>
      </c>
      <c r="D222" s="8"/>
    </row>
    <row r="223" spans="1:4" x14ac:dyDescent="0.15">
      <c r="A223" s="60"/>
      <c r="B223" s="38"/>
      <c r="C223" s="8"/>
    </row>
    <row r="224" spans="1:4" x14ac:dyDescent="0.15">
      <c r="A224" s="80" t="s">
        <v>17</v>
      </c>
      <c r="B224" s="80"/>
      <c r="C224" s="10">
        <f>SUM(C220:C223)</f>
        <v>4</v>
      </c>
      <c r="D224" s="10"/>
    </row>
    <row r="225" spans="1:4" ht="14" thickBot="1" x14ac:dyDescent="0.2">
      <c r="A225" s="81" t="s">
        <v>18</v>
      </c>
      <c r="B225" s="81"/>
      <c r="C225" s="13">
        <f>IF(C224&gt;3,3,C224)</f>
        <v>3</v>
      </c>
      <c r="D225" s="13"/>
    </row>
    <row r="267" spans="1:4" ht="14" x14ac:dyDescent="0.15">
      <c r="A267" s="65">
        <f>Summary!A44</f>
        <v>3.2</v>
      </c>
      <c r="B267" s="73" t="str">
        <f>Summary!B44</f>
        <v xml:space="preserve">University and  National Development Activities </v>
      </c>
      <c r="C267" s="73"/>
      <c r="D267" s="73"/>
    </row>
    <row r="269" spans="1:4" ht="14" x14ac:dyDescent="0.15">
      <c r="A269" s="22" t="str">
        <f>Summary!A45</f>
        <v>3.2.1</v>
      </c>
      <c r="B269" s="72" t="str">
        <f>Summary!B45</f>
        <v xml:space="preserve">Vice-Chancellor </v>
      </c>
      <c r="C269" s="72"/>
      <c r="D269" s="72"/>
    </row>
    <row r="271" spans="1:4" ht="28" x14ac:dyDescent="0.15">
      <c r="A271" s="62" t="s">
        <v>13</v>
      </c>
      <c r="B271" s="62" t="s">
        <v>14</v>
      </c>
      <c r="C271" s="12" t="s">
        <v>15</v>
      </c>
      <c r="D271" s="12" t="s">
        <v>16</v>
      </c>
    </row>
    <row r="272" spans="1:4" x14ac:dyDescent="0.15">
      <c r="A272" s="60"/>
      <c r="B272" s="38"/>
      <c r="C272" s="8"/>
      <c r="D272" s="8"/>
    </row>
    <row r="273" spans="1:4" x14ac:dyDescent="0.15">
      <c r="A273" s="60"/>
      <c r="B273" s="38"/>
      <c r="C273" s="8"/>
    </row>
    <row r="274" spans="1:4" x14ac:dyDescent="0.15">
      <c r="A274" s="60"/>
      <c r="B274" s="38"/>
      <c r="C274" s="8"/>
      <c r="D274" s="8"/>
    </row>
    <row r="275" spans="1:4" x14ac:dyDescent="0.15">
      <c r="A275" s="60"/>
      <c r="B275" s="38"/>
      <c r="C275" s="8"/>
    </row>
    <row r="276" spans="1:4" x14ac:dyDescent="0.15">
      <c r="A276" s="80" t="s">
        <v>17</v>
      </c>
      <c r="B276" s="80"/>
      <c r="C276" s="10">
        <f>SUM(C272:C275)</f>
        <v>0</v>
      </c>
      <c r="D276" s="10"/>
    </row>
    <row r="277" spans="1:4" ht="14" thickBot="1" x14ac:dyDescent="0.2">
      <c r="A277" s="81" t="s">
        <v>18</v>
      </c>
      <c r="B277" s="81"/>
      <c r="C277" s="13">
        <f>IF(C276&gt;10,10,C276)</f>
        <v>0</v>
      </c>
      <c r="D277" s="13"/>
    </row>
    <row r="317" spans="1:4" ht="14" x14ac:dyDescent="0.15">
      <c r="A317" s="22" t="str">
        <f>Summary!A46</f>
        <v>3.2.2</v>
      </c>
      <c r="B317" s="72" t="str">
        <f>Summary!B46</f>
        <v xml:space="preserve">Dean of a Faculty/Director of a Research Institute </v>
      </c>
      <c r="C317" s="72"/>
      <c r="D317" s="72"/>
    </row>
    <row r="319" spans="1:4" ht="28" x14ac:dyDescent="0.15">
      <c r="A319" s="62" t="s">
        <v>13</v>
      </c>
      <c r="B319" s="62" t="s">
        <v>14</v>
      </c>
      <c r="C319" s="12" t="s">
        <v>15</v>
      </c>
      <c r="D319" s="12" t="s">
        <v>16</v>
      </c>
    </row>
    <row r="320" spans="1:4" x14ac:dyDescent="0.15">
      <c r="A320" s="60"/>
      <c r="B320" s="38"/>
      <c r="C320" s="8"/>
      <c r="D320" s="8"/>
    </row>
    <row r="321" spans="1:8" ht="28" x14ac:dyDescent="0.15">
      <c r="A321" s="60" t="s">
        <v>177</v>
      </c>
      <c r="B321" s="38" t="s">
        <v>179</v>
      </c>
      <c r="C321" s="8">
        <f ca="1">ROUND(H321*1.5,1)</f>
        <v>4.5999999999999996</v>
      </c>
      <c r="F321" s="41">
        <v>44428</v>
      </c>
      <c r="G321" s="41">
        <f ca="1">TODAY()</f>
        <v>45553</v>
      </c>
      <c r="H321" s="1">
        <f ca="1">(G321-F321)/365</f>
        <v>3.0821917808219177</v>
      </c>
    </row>
    <row r="322" spans="1:8" x14ac:dyDescent="0.15">
      <c r="A322" s="60"/>
      <c r="B322" s="38"/>
      <c r="C322" s="8"/>
      <c r="D322" s="8"/>
    </row>
    <row r="323" spans="1:8" x14ac:dyDescent="0.15">
      <c r="A323" s="60"/>
      <c r="B323" s="38"/>
      <c r="C323" s="8"/>
    </row>
    <row r="324" spans="1:8" x14ac:dyDescent="0.15">
      <c r="A324" s="80" t="s">
        <v>17</v>
      </c>
      <c r="B324" s="80"/>
      <c r="C324" s="10">
        <f ca="1">SUM(C320:C323)</f>
        <v>4.5999999999999996</v>
      </c>
      <c r="D324" s="10"/>
    </row>
    <row r="325" spans="1:8" ht="14" thickBot="1" x14ac:dyDescent="0.2">
      <c r="A325" s="81" t="s">
        <v>18</v>
      </c>
      <c r="B325" s="81"/>
      <c r="C325" s="13">
        <f ca="1">IF(C324&gt;8,8,C324)</f>
        <v>4.5999999999999996</v>
      </c>
      <c r="D325" s="13"/>
    </row>
    <row r="372" spans="1:8" ht="14" x14ac:dyDescent="0.15">
      <c r="A372" s="22" t="str">
        <f>Summary!A47</f>
        <v>3.2.3</v>
      </c>
      <c r="B372" s="72" t="str">
        <f>Summary!B47</f>
        <v>Head of a Department of a University or any other Institution</v>
      </c>
      <c r="C372" s="72"/>
      <c r="D372" s="72"/>
    </row>
    <row r="374" spans="1:8" ht="28" x14ac:dyDescent="0.15">
      <c r="A374" s="62" t="s">
        <v>13</v>
      </c>
      <c r="B374" s="62" t="s">
        <v>14</v>
      </c>
      <c r="C374" s="12" t="s">
        <v>15</v>
      </c>
      <c r="D374" s="12" t="s">
        <v>16</v>
      </c>
    </row>
    <row r="375" spans="1:8" ht="28" x14ac:dyDescent="0.15">
      <c r="A375" s="60" t="s">
        <v>96</v>
      </c>
      <c r="B375" s="38" t="s">
        <v>178</v>
      </c>
      <c r="C375" s="8">
        <f>ROUND(H375,1)</f>
        <v>4.8</v>
      </c>
      <c r="D375" s="8"/>
      <c r="F375" s="41">
        <v>43221</v>
      </c>
      <c r="G375" s="41">
        <v>44985</v>
      </c>
      <c r="H375" s="1">
        <f>(G375-F375)/365</f>
        <v>4.8328767123287673</v>
      </c>
    </row>
    <row r="376" spans="1:8" x14ac:dyDescent="0.15">
      <c r="A376" s="60"/>
      <c r="B376" s="38"/>
      <c r="C376" s="8"/>
    </row>
    <row r="377" spans="1:8" x14ac:dyDescent="0.15">
      <c r="A377" s="60"/>
      <c r="B377" s="38"/>
      <c r="C377" s="8"/>
      <c r="D377" s="8"/>
    </row>
    <row r="378" spans="1:8" x14ac:dyDescent="0.15">
      <c r="A378" s="60"/>
      <c r="B378" s="38"/>
      <c r="C378" s="8"/>
    </row>
    <row r="379" spans="1:8" x14ac:dyDescent="0.15">
      <c r="A379" s="80" t="s">
        <v>17</v>
      </c>
      <c r="B379" s="80"/>
      <c r="C379" s="10">
        <f>SUM(C375:C378)</f>
        <v>4.8</v>
      </c>
      <c r="D379" s="10"/>
    </row>
    <row r="380" spans="1:8" ht="14" thickBot="1" x14ac:dyDescent="0.2">
      <c r="A380" s="81" t="s">
        <v>18</v>
      </c>
      <c r="B380" s="81"/>
      <c r="C380" s="13">
        <f>IF(C379&gt;3,3,C379)</f>
        <v>3</v>
      </c>
      <c r="D380" s="13"/>
    </row>
    <row r="426" spans="1:4" ht="14" x14ac:dyDescent="0.15">
      <c r="A426" s="22" t="str">
        <f>Summary!A48</f>
        <v>3.2.4</v>
      </c>
      <c r="B426" s="72" t="str">
        <f>Summary!B48</f>
        <v xml:space="preserve">Course Co-coordinator /Project Co-coordinator for Postgraduate courses  </v>
      </c>
      <c r="C426" s="72"/>
      <c r="D426" s="72"/>
    </row>
    <row r="428" spans="1:4" ht="28" x14ac:dyDescent="0.15">
      <c r="A428" s="62" t="s">
        <v>13</v>
      </c>
      <c r="B428" s="62" t="s">
        <v>14</v>
      </c>
      <c r="C428" s="12" t="s">
        <v>15</v>
      </c>
      <c r="D428" s="12" t="s">
        <v>16</v>
      </c>
    </row>
    <row r="429" spans="1:4" x14ac:dyDescent="0.15">
      <c r="A429" s="60"/>
      <c r="B429" s="38"/>
      <c r="C429" s="8"/>
      <c r="D429" s="8"/>
    </row>
    <row r="430" spans="1:4" x14ac:dyDescent="0.15">
      <c r="A430" s="60"/>
      <c r="B430" s="38"/>
      <c r="C430" s="8"/>
    </row>
    <row r="431" spans="1:4" x14ac:dyDescent="0.15">
      <c r="A431" s="60"/>
      <c r="B431" s="38"/>
      <c r="C431" s="8"/>
      <c r="D431" s="8"/>
    </row>
    <row r="432" spans="1:4" x14ac:dyDescent="0.15">
      <c r="A432" s="60"/>
      <c r="B432" s="38"/>
      <c r="C432" s="8"/>
    </row>
    <row r="433" spans="1:4" x14ac:dyDescent="0.15">
      <c r="A433" s="80" t="s">
        <v>17</v>
      </c>
      <c r="B433" s="80"/>
      <c r="C433" s="10">
        <f>SUM(C429:C432)</f>
        <v>0</v>
      </c>
      <c r="D433" s="10"/>
    </row>
    <row r="434" spans="1:4" ht="14" thickBot="1" x14ac:dyDescent="0.2">
      <c r="A434" s="81" t="s">
        <v>18</v>
      </c>
      <c r="B434" s="81"/>
      <c r="C434" s="13">
        <f>IF(C433&gt;3,3,C433)</f>
        <v>0</v>
      </c>
      <c r="D434" s="13"/>
    </row>
    <row r="481" spans="1:4" ht="14" x14ac:dyDescent="0.15">
      <c r="A481" s="22" t="str">
        <f>Summary!A49</f>
        <v>3.2.5</v>
      </c>
      <c r="B481" s="72" t="str">
        <f>Summary!B49</f>
        <v>Student Counselor/Career Guidance Counselor/Warden of a Residential Hall</v>
      </c>
      <c r="C481" s="72"/>
      <c r="D481" s="72"/>
    </row>
    <row r="483" spans="1:4" ht="28" x14ac:dyDescent="0.15">
      <c r="A483" s="62" t="s">
        <v>13</v>
      </c>
      <c r="B483" s="62" t="s">
        <v>14</v>
      </c>
      <c r="C483" s="12" t="s">
        <v>15</v>
      </c>
      <c r="D483" s="12" t="s">
        <v>16</v>
      </c>
    </row>
    <row r="484" spans="1:4" x14ac:dyDescent="0.15">
      <c r="A484" s="60"/>
      <c r="B484" s="38"/>
      <c r="C484" s="8"/>
      <c r="D484" s="8"/>
    </row>
    <row r="485" spans="1:4" x14ac:dyDescent="0.15">
      <c r="A485" s="60"/>
      <c r="B485" s="38"/>
      <c r="C485" s="8"/>
    </row>
    <row r="486" spans="1:4" x14ac:dyDescent="0.15">
      <c r="A486" s="60"/>
      <c r="B486" s="38"/>
      <c r="C486" s="8"/>
      <c r="D486" s="8"/>
    </row>
    <row r="487" spans="1:4" x14ac:dyDescent="0.15">
      <c r="A487" s="60"/>
      <c r="B487" s="38"/>
      <c r="C487" s="8"/>
    </row>
    <row r="488" spans="1:4" x14ac:dyDescent="0.15">
      <c r="A488" s="80" t="s">
        <v>17</v>
      </c>
      <c r="B488" s="80"/>
      <c r="C488" s="10">
        <f>SUM(C484:C487)</f>
        <v>0</v>
      </c>
      <c r="D488" s="10"/>
    </row>
    <row r="489" spans="1:4" ht="14" thickBot="1" x14ac:dyDescent="0.2">
      <c r="A489" s="81" t="s">
        <v>18</v>
      </c>
      <c r="B489" s="81"/>
      <c r="C489" s="13">
        <f>IF(C488&gt;2,2,C488)</f>
        <v>0</v>
      </c>
      <c r="D489" s="13"/>
    </row>
    <row r="535" spans="1:4" ht="31" customHeight="1" x14ac:dyDescent="0.15">
      <c r="A535" s="22" t="str">
        <f>Summary!A50</f>
        <v>3.2.6</v>
      </c>
      <c r="B535" s="72" t="str">
        <f>Summary!B50</f>
        <v xml:space="preserve">Participation as President/Secretary/Treasurer in University  Teacher Unions, or  in the capacity in University Alumni Association at national level </v>
      </c>
      <c r="C535" s="72"/>
      <c r="D535" s="72"/>
    </row>
    <row r="537" spans="1:4" ht="28" x14ac:dyDescent="0.15">
      <c r="A537" s="62" t="s">
        <v>13</v>
      </c>
      <c r="B537" s="62" t="s">
        <v>14</v>
      </c>
      <c r="C537" s="12" t="s">
        <v>15</v>
      </c>
      <c r="D537" s="12" t="s">
        <v>16</v>
      </c>
    </row>
    <row r="538" spans="1:4" x14ac:dyDescent="0.15">
      <c r="A538" s="60"/>
      <c r="B538" s="38"/>
      <c r="C538" s="8"/>
      <c r="D538" s="8"/>
    </row>
    <row r="539" spans="1:4" x14ac:dyDescent="0.15">
      <c r="A539" s="60"/>
      <c r="B539" s="38"/>
      <c r="C539" s="8"/>
    </row>
    <row r="540" spans="1:4" x14ac:dyDescent="0.15">
      <c r="A540" s="60"/>
      <c r="B540" s="38"/>
      <c r="C540" s="8"/>
      <c r="D540" s="8"/>
    </row>
    <row r="541" spans="1:4" x14ac:dyDescent="0.15">
      <c r="A541" s="60"/>
      <c r="B541" s="38"/>
      <c r="C541" s="8"/>
    </row>
    <row r="542" spans="1:4" x14ac:dyDescent="0.15">
      <c r="A542" s="80" t="s">
        <v>17</v>
      </c>
      <c r="B542" s="80"/>
      <c r="C542" s="10">
        <f>SUM(C538:C541)</f>
        <v>0</v>
      </c>
      <c r="D542" s="10"/>
    </row>
    <row r="543" spans="1:4" ht="14" thickBot="1" x14ac:dyDescent="0.2">
      <c r="A543" s="81" t="s">
        <v>18</v>
      </c>
      <c r="B543" s="81"/>
      <c r="C543" s="13">
        <f>IF(C542&gt;3,3,C542)</f>
        <v>0</v>
      </c>
      <c r="D543" s="13"/>
    </row>
    <row r="589" spans="1:4" ht="30" customHeight="1" x14ac:dyDescent="0.15">
      <c r="A589" s="22" t="str">
        <f>Summary!A51</f>
        <v>3.2.7</v>
      </c>
      <c r="B589" s="72" t="str">
        <f>Summary!B51</f>
        <v>Membership of Boards of Management/Boards of Study in other Universities/Higher Educational Institutes</v>
      </c>
      <c r="C589" s="72"/>
      <c r="D589" s="72"/>
    </row>
    <row r="591" spans="1:4" ht="28" x14ac:dyDescent="0.15">
      <c r="A591" s="62" t="s">
        <v>13</v>
      </c>
      <c r="B591" s="62" t="s">
        <v>14</v>
      </c>
      <c r="C591" s="12" t="s">
        <v>15</v>
      </c>
      <c r="D591" s="12" t="s">
        <v>16</v>
      </c>
    </row>
    <row r="592" spans="1:4" x14ac:dyDescent="0.15">
      <c r="A592" s="60"/>
      <c r="B592" s="38"/>
      <c r="C592" s="8"/>
      <c r="D592" s="8"/>
    </row>
    <row r="593" spans="1:4" x14ac:dyDescent="0.15">
      <c r="A593" s="60"/>
      <c r="B593" s="38"/>
      <c r="C593" s="8"/>
      <c r="D593" s="8"/>
    </row>
    <row r="594" spans="1:4" x14ac:dyDescent="0.15">
      <c r="A594" s="60"/>
      <c r="B594" s="38"/>
      <c r="C594" s="8"/>
    </row>
    <row r="595" spans="1:4" x14ac:dyDescent="0.15">
      <c r="A595" s="80" t="s">
        <v>17</v>
      </c>
      <c r="B595" s="80"/>
      <c r="C595" s="10">
        <f>SUM(C592:C594)</f>
        <v>0</v>
      </c>
      <c r="D595" s="10"/>
    </row>
    <row r="596" spans="1:4" ht="14" thickBot="1" x14ac:dyDescent="0.2">
      <c r="A596" s="81" t="s">
        <v>18</v>
      </c>
      <c r="B596" s="81"/>
      <c r="C596" s="13">
        <f>IF(C595&gt;3,3,C595)</f>
        <v>0</v>
      </c>
      <c r="D596" s="13"/>
    </row>
    <row r="642" spans="1:4" ht="14" x14ac:dyDescent="0.15">
      <c r="A642" s="22" t="str">
        <f>Summary!A52</f>
        <v>3.2.8</v>
      </c>
      <c r="B642" s="72" t="str">
        <f>Summary!B52</f>
        <v xml:space="preserve">President/Secretary of a Professional/Academic  Association at National level </v>
      </c>
      <c r="C642" s="72"/>
      <c r="D642" s="72"/>
    </row>
    <row r="644" spans="1:4" ht="28" x14ac:dyDescent="0.15">
      <c r="A644" s="62" t="s">
        <v>13</v>
      </c>
      <c r="B644" s="62" t="s">
        <v>14</v>
      </c>
      <c r="C644" s="12" t="s">
        <v>15</v>
      </c>
      <c r="D644" s="12" t="s">
        <v>16</v>
      </c>
    </row>
    <row r="645" spans="1:4" ht="28" x14ac:dyDescent="0.15">
      <c r="A645" s="60" t="s">
        <v>180</v>
      </c>
      <c r="B645" s="38" t="s">
        <v>151</v>
      </c>
      <c r="C645" s="8">
        <v>1.5</v>
      </c>
      <c r="D645" s="8"/>
    </row>
    <row r="646" spans="1:4" x14ac:dyDescent="0.15">
      <c r="A646" s="60"/>
      <c r="B646" s="38"/>
      <c r="C646" s="8"/>
    </row>
    <row r="647" spans="1:4" x14ac:dyDescent="0.15">
      <c r="A647" s="60"/>
      <c r="B647" s="38"/>
      <c r="C647" s="8"/>
      <c r="D647" s="8"/>
    </row>
    <row r="648" spans="1:4" x14ac:dyDescent="0.15">
      <c r="A648" s="60"/>
      <c r="B648" s="38"/>
      <c r="C648" s="8"/>
    </row>
    <row r="649" spans="1:4" x14ac:dyDescent="0.15">
      <c r="A649" s="80" t="s">
        <v>17</v>
      </c>
      <c r="B649" s="80"/>
      <c r="C649" s="10">
        <f>SUM(C645:C648)</f>
        <v>1.5</v>
      </c>
      <c r="D649" s="10"/>
    </row>
    <row r="650" spans="1:4" ht="14" thickBot="1" x14ac:dyDescent="0.2">
      <c r="A650" s="81" t="s">
        <v>18</v>
      </c>
      <c r="B650" s="81"/>
      <c r="C650" s="13">
        <f>IF(C649&gt;3,3,C649)</f>
        <v>1.5</v>
      </c>
      <c r="D650" s="13"/>
    </row>
  </sheetData>
  <mergeCells count="43">
    <mergeCell ref="A650:B650"/>
    <mergeCell ref="B642:D642"/>
    <mergeCell ref="A543:B543"/>
    <mergeCell ref="A595:B595"/>
    <mergeCell ref="A596:B596"/>
    <mergeCell ref="B589:D589"/>
    <mergeCell ref="A649:B649"/>
    <mergeCell ref="A542:B542"/>
    <mergeCell ref="A325:B325"/>
    <mergeCell ref="A379:B379"/>
    <mergeCell ref="A380:B380"/>
    <mergeCell ref="A433:B433"/>
    <mergeCell ref="A434:B434"/>
    <mergeCell ref="A488:B488"/>
    <mergeCell ref="A489:B489"/>
    <mergeCell ref="B535:D535"/>
    <mergeCell ref="B372:D372"/>
    <mergeCell ref="B426:D426"/>
    <mergeCell ref="B481:D481"/>
    <mergeCell ref="A2:D2"/>
    <mergeCell ref="A13:B13"/>
    <mergeCell ref="A14:B14"/>
    <mergeCell ref="A63:B63"/>
    <mergeCell ref="A64:B64"/>
    <mergeCell ref="B4:D4"/>
    <mergeCell ref="B6:D6"/>
    <mergeCell ref="B56:D56"/>
    <mergeCell ref="B163:D163"/>
    <mergeCell ref="B269:D269"/>
    <mergeCell ref="B317:D317"/>
    <mergeCell ref="A116:B116"/>
    <mergeCell ref="A16:B16"/>
    <mergeCell ref="A115:B115"/>
    <mergeCell ref="B108:D108"/>
    <mergeCell ref="B217:D217"/>
    <mergeCell ref="A224:B224"/>
    <mergeCell ref="A225:B225"/>
    <mergeCell ref="B267:D267"/>
    <mergeCell ref="A324:B324"/>
    <mergeCell ref="A276:B276"/>
    <mergeCell ref="A277:B277"/>
    <mergeCell ref="A181:B181"/>
    <mergeCell ref="A182:B182"/>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Summary</vt:lpstr>
      <vt:lpstr>1</vt:lpstr>
      <vt:lpstr>2</vt:lpstr>
      <vt:lpstr>3</vt:lpstr>
      <vt:lpstr>'1'!Print_Area</vt:lpstr>
      <vt:lpstr>'2'!Print_Area</vt:lpstr>
      <vt:lpstr>'3'!Print_Area</vt:lpstr>
      <vt:lpstr>Summary!Print_Area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Kasun</dc:creator>
  <cp:lastModifiedBy>Kasun Nandapala</cp:lastModifiedBy>
  <cp:lastPrinted>2024-09-08T04:47:05Z</cp:lastPrinted>
  <dcterms:created xsi:type="dcterms:W3CDTF">2015-06-05T18:17:20Z</dcterms:created>
  <dcterms:modified xsi:type="dcterms:W3CDTF">2024-09-18T17:25:45Z</dcterms:modified>
</cp:coreProperties>
</file>